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\\SRVB-FILES\Data\Projekty\Zakázky-Aktivni\ŘP\Zakázky_2025\DVT 223 505 STA Ostrovský potok, Ostrov - těžba nánosů a úprava toku POŘ Tu\Vysvětlení\"/>
    </mc:Choice>
  </mc:AlternateContent>
  <xr:revisionPtr revIDLastSave="0" documentId="8_{946948A4-5B45-4B77-9C8E-921CB1FB2A51}" xr6:coauthVersionLast="36" xr6:coauthVersionMax="36" xr10:uidLastSave="{00000000-0000-0000-0000-000000000000}"/>
  <bookViews>
    <workbookView xWindow="0" yWindow="0" windowWidth="23016" windowHeight="7296" xr2:uid="{00000000-000D-0000-FFFF-FFFF00000000}"/>
  </bookViews>
  <sheets>
    <sheet name="Rekapitulace stavby" sheetId="1" r:id="rId1"/>
    <sheet name="SO-00 - Vedlejší rozpočto..." sheetId="2" r:id="rId2"/>
    <sheet name="SO-01-04 - Odstranění sed..." sheetId="3" r:id="rId3"/>
    <sheet name="SO-02-04 - Oprava opevněn..." sheetId="4" r:id="rId4"/>
    <sheet name="SO-03 - Oprava stupně v ř..." sheetId="5" r:id="rId5"/>
    <sheet name="SO-04 - Vegetační úpravy" sheetId="6" r:id="rId6"/>
    <sheet name="Seznam figur" sheetId="7" r:id="rId7"/>
  </sheets>
  <definedNames>
    <definedName name="_xlnm._FilterDatabase" localSheetId="1" hidden="1">'SO-00 - Vedlejší rozpočto...'!$C$125:$K$292</definedName>
    <definedName name="_xlnm._FilterDatabase" localSheetId="2" hidden="1">'SO-01-04 - Odstranění sed...'!$C$117:$K$148</definedName>
    <definedName name="_xlnm._FilterDatabase" localSheetId="3" hidden="1">'SO-02-04 - Oprava opevněn...'!$C$121:$K$253</definedName>
    <definedName name="_xlnm._FilterDatabase" localSheetId="4" hidden="1">'SO-03 - Oprava stupně v ř...'!$C$122:$K$258</definedName>
    <definedName name="_xlnm._FilterDatabase" localSheetId="5" hidden="1">'SO-04 - Vegetační úpravy'!$C$119:$K$290</definedName>
    <definedName name="_xlnm.Print_Titles" localSheetId="0">'Rekapitulace stavby'!$92:$92</definedName>
    <definedName name="_xlnm.Print_Titles" localSheetId="6">'Seznam figur'!$9:$9</definedName>
    <definedName name="_xlnm.Print_Titles" localSheetId="1">'SO-00 - Vedlejší rozpočto...'!$125:$125</definedName>
    <definedName name="_xlnm.Print_Titles" localSheetId="2">'SO-01-04 - Odstranění sed...'!$117:$117</definedName>
    <definedName name="_xlnm.Print_Titles" localSheetId="3">'SO-02-04 - Oprava opevněn...'!$121:$121</definedName>
    <definedName name="_xlnm.Print_Titles" localSheetId="4">'SO-03 - Oprava stupně v ř...'!$122:$122</definedName>
    <definedName name="_xlnm.Print_Titles" localSheetId="5">'SO-04 - Vegetační úpravy'!$119:$119</definedName>
    <definedName name="_xlnm.Print_Area" localSheetId="0">'Rekapitulace stavby'!$D$4:$AO$76,'Rekapitulace stavby'!$C$82:$AQ$100</definedName>
    <definedName name="_xlnm.Print_Area" localSheetId="6">'Seznam figur'!$C$4:$G$44</definedName>
    <definedName name="_xlnm.Print_Area" localSheetId="1">'SO-00 - Vedlejší rozpočto...'!$C$4:$J$39,'SO-00 - Vedlejší rozpočto...'!$C$50:$J$76,'SO-00 - Vedlejší rozpočto...'!$C$82:$J$107,'SO-00 - Vedlejší rozpočto...'!$C$113:$J$292</definedName>
    <definedName name="_xlnm.Print_Area" localSheetId="2">'SO-01-04 - Odstranění sed...'!$C$4:$J$39,'SO-01-04 - Odstranění sed...'!$C$50:$J$76,'SO-01-04 - Odstranění sed...'!$C$82:$J$99,'SO-01-04 - Odstranění sed...'!$C$105:$J$148</definedName>
    <definedName name="_xlnm.Print_Area" localSheetId="3">'SO-02-04 - Oprava opevněn...'!$C$4:$J$39,'SO-02-04 - Oprava opevněn...'!$C$50:$J$76,'SO-02-04 - Oprava opevněn...'!$C$82:$J$103,'SO-02-04 - Oprava opevněn...'!$C$109:$J$253</definedName>
    <definedName name="_xlnm.Print_Area" localSheetId="4">'SO-03 - Oprava stupně v ř...'!$C$4:$J$39,'SO-03 - Oprava stupně v ř...'!$C$50:$J$76,'SO-03 - Oprava stupně v ř...'!$C$82:$J$104,'SO-03 - Oprava stupně v ř...'!$C$110:$J$258</definedName>
    <definedName name="_xlnm.Print_Area" localSheetId="5">'SO-04 - Vegetační úpravy'!$C$4:$J$39,'SO-04 - Vegetační úpravy'!$C$50:$J$76,'SO-04 - Vegetační úpravy'!$C$82:$J$101,'SO-04 - Vegetační úpravy'!$C$107:$J$290</definedName>
  </definedNames>
  <calcPr calcId="191029"/>
</workbook>
</file>

<file path=xl/calcChain.xml><?xml version="1.0" encoding="utf-8"?>
<calcChain xmlns="http://schemas.openxmlformats.org/spreadsheetml/2006/main">
  <c r="D7" i="7" l="1"/>
  <c r="T280" i="6"/>
  <c r="J37" i="6"/>
  <c r="J36" i="6"/>
  <c r="AY99" i="1"/>
  <c r="J35" i="6"/>
  <c r="AX99" i="1" s="1"/>
  <c r="BI281" i="6"/>
  <c r="BH281" i="6"/>
  <c r="BG281" i="6"/>
  <c r="BF281" i="6"/>
  <c r="T281" i="6"/>
  <c r="R281" i="6"/>
  <c r="R280" i="6" s="1"/>
  <c r="P281" i="6"/>
  <c r="P280" i="6" s="1"/>
  <c r="BI276" i="6"/>
  <c r="BH276" i="6"/>
  <c r="BG276" i="6"/>
  <c r="BF276" i="6"/>
  <c r="T276" i="6"/>
  <c r="R276" i="6"/>
  <c r="P276" i="6"/>
  <c r="BI272" i="6"/>
  <c r="BH272" i="6"/>
  <c r="BG272" i="6"/>
  <c r="BF272" i="6"/>
  <c r="T272" i="6"/>
  <c r="R272" i="6"/>
  <c r="P272" i="6"/>
  <c r="BI268" i="6"/>
  <c r="BH268" i="6"/>
  <c r="BG268" i="6"/>
  <c r="BF268" i="6"/>
  <c r="T268" i="6"/>
  <c r="R268" i="6"/>
  <c r="P268" i="6"/>
  <c r="BI264" i="6"/>
  <c r="BH264" i="6"/>
  <c r="BG264" i="6"/>
  <c r="BF264" i="6"/>
  <c r="T264" i="6"/>
  <c r="R264" i="6"/>
  <c r="P264" i="6"/>
  <c r="BI260" i="6"/>
  <c r="BH260" i="6"/>
  <c r="BG260" i="6"/>
  <c r="BF260" i="6"/>
  <c r="T260" i="6"/>
  <c r="R260" i="6"/>
  <c r="P260" i="6"/>
  <c r="BI256" i="6"/>
  <c r="BH256" i="6"/>
  <c r="BG256" i="6"/>
  <c r="BF256" i="6"/>
  <c r="T256" i="6"/>
  <c r="R256" i="6"/>
  <c r="P256" i="6"/>
  <c r="BI251" i="6"/>
  <c r="BH251" i="6"/>
  <c r="BG251" i="6"/>
  <c r="BF251" i="6"/>
  <c r="T251" i="6"/>
  <c r="R251" i="6"/>
  <c r="P251" i="6"/>
  <c r="BI246" i="6"/>
  <c r="BH246" i="6"/>
  <c r="BG246" i="6"/>
  <c r="BF246" i="6"/>
  <c r="T246" i="6"/>
  <c r="R246" i="6"/>
  <c r="P246" i="6"/>
  <c r="BI241" i="6"/>
  <c r="BH241" i="6"/>
  <c r="BG241" i="6"/>
  <c r="BF241" i="6"/>
  <c r="T241" i="6"/>
  <c r="R241" i="6"/>
  <c r="P241" i="6"/>
  <c r="BI236" i="6"/>
  <c r="BH236" i="6"/>
  <c r="BG236" i="6"/>
  <c r="BF236" i="6"/>
  <c r="T236" i="6"/>
  <c r="R236" i="6"/>
  <c r="P236" i="6"/>
  <c r="BI231" i="6"/>
  <c r="BH231" i="6"/>
  <c r="BG231" i="6"/>
  <c r="BF231" i="6"/>
  <c r="T231" i="6"/>
  <c r="R231" i="6"/>
  <c r="P231" i="6"/>
  <c r="BI226" i="6"/>
  <c r="BH226" i="6"/>
  <c r="BG226" i="6"/>
  <c r="BF226" i="6"/>
  <c r="T226" i="6"/>
  <c r="R226" i="6"/>
  <c r="P226" i="6"/>
  <c r="BI222" i="6"/>
  <c r="BH222" i="6"/>
  <c r="BG222" i="6"/>
  <c r="BF222" i="6"/>
  <c r="T222" i="6"/>
  <c r="R222" i="6"/>
  <c r="P222" i="6"/>
  <c r="BI218" i="6"/>
  <c r="BH218" i="6"/>
  <c r="BG218" i="6"/>
  <c r="BF218" i="6"/>
  <c r="T218" i="6"/>
  <c r="R218" i="6"/>
  <c r="P218" i="6"/>
  <c r="BI214" i="6"/>
  <c r="BH214" i="6"/>
  <c r="BG214" i="6"/>
  <c r="BF214" i="6"/>
  <c r="T214" i="6"/>
  <c r="R214" i="6"/>
  <c r="P214" i="6"/>
  <c r="BI210" i="6"/>
  <c r="BH210" i="6"/>
  <c r="BG210" i="6"/>
  <c r="BF210" i="6"/>
  <c r="T210" i="6"/>
  <c r="R210" i="6"/>
  <c r="P210" i="6"/>
  <c r="BI206" i="6"/>
  <c r="BH206" i="6"/>
  <c r="BG206" i="6"/>
  <c r="BF206" i="6"/>
  <c r="T206" i="6"/>
  <c r="R206" i="6"/>
  <c r="P206" i="6"/>
  <c r="BI202" i="6"/>
  <c r="BH202" i="6"/>
  <c r="BG202" i="6"/>
  <c r="BF202" i="6"/>
  <c r="T202" i="6"/>
  <c r="R202" i="6"/>
  <c r="P202" i="6"/>
  <c r="BI198" i="6"/>
  <c r="BH198" i="6"/>
  <c r="BG198" i="6"/>
  <c r="BF198" i="6"/>
  <c r="T198" i="6"/>
  <c r="R198" i="6"/>
  <c r="P198" i="6"/>
  <c r="BI194" i="6"/>
  <c r="BH194" i="6"/>
  <c r="BG194" i="6"/>
  <c r="BF194" i="6"/>
  <c r="T194" i="6"/>
  <c r="R194" i="6"/>
  <c r="P194" i="6"/>
  <c r="BI190" i="6"/>
  <c r="BH190" i="6"/>
  <c r="BG190" i="6"/>
  <c r="BF190" i="6"/>
  <c r="T190" i="6"/>
  <c r="R190" i="6"/>
  <c r="P190" i="6"/>
  <c r="BI186" i="6"/>
  <c r="BH186" i="6"/>
  <c r="BG186" i="6"/>
  <c r="BF186" i="6"/>
  <c r="T186" i="6"/>
  <c r="R186" i="6"/>
  <c r="P186" i="6"/>
  <c r="BI182" i="6"/>
  <c r="BH182" i="6"/>
  <c r="BG182" i="6"/>
  <c r="BF182" i="6"/>
  <c r="T182" i="6"/>
  <c r="R182" i="6"/>
  <c r="P182" i="6"/>
  <c r="BI178" i="6"/>
  <c r="BH178" i="6"/>
  <c r="BG178" i="6"/>
  <c r="BF178" i="6"/>
  <c r="T178" i="6"/>
  <c r="R178" i="6"/>
  <c r="P178" i="6"/>
  <c r="BI174" i="6"/>
  <c r="BH174" i="6"/>
  <c r="BG174" i="6"/>
  <c r="BF174" i="6"/>
  <c r="T174" i="6"/>
  <c r="R174" i="6"/>
  <c r="P174" i="6"/>
  <c r="BI170" i="6"/>
  <c r="BH170" i="6"/>
  <c r="BG170" i="6"/>
  <c r="BF170" i="6"/>
  <c r="T170" i="6"/>
  <c r="R170" i="6"/>
  <c r="P170" i="6"/>
  <c r="BI166" i="6"/>
  <c r="BH166" i="6"/>
  <c r="BG166" i="6"/>
  <c r="BF166" i="6"/>
  <c r="T166" i="6"/>
  <c r="R166" i="6"/>
  <c r="P166" i="6"/>
  <c r="BI162" i="6"/>
  <c r="BH162" i="6"/>
  <c r="BG162" i="6"/>
  <c r="BF162" i="6"/>
  <c r="T162" i="6"/>
  <c r="R162" i="6"/>
  <c r="P162" i="6"/>
  <c r="BI158" i="6"/>
  <c r="BH158" i="6"/>
  <c r="BG158" i="6"/>
  <c r="BF158" i="6"/>
  <c r="T158" i="6"/>
  <c r="R158" i="6"/>
  <c r="P158" i="6"/>
  <c r="BI154" i="6"/>
  <c r="BH154" i="6"/>
  <c r="BG154" i="6"/>
  <c r="BF154" i="6"/>
  <c r="T154" i="6"/>
  <c r="R154" i="6"/>
  <c r="P154" i="6"/>
  <c r="BI150" i="6"/>
  <c r="BH150" i="6"/>
  <c r="BG150" i="6"/>
  <c r="BF150" i="6"/>
  <c r="T150" i="6"/>
  <c r="R150" i="6"/>
  <c r="P150" i="6"/>
  <c r="BI146" i="6"/>
  <c r="BH146" i="6"/>
  <c r="BG146" i="6"/>
  <c r="BF146" i="6"/>
  <c r="T146" i="6"/>
  <c r="R146" i="6"/>
  <c r="P146" i="6"/>
  <c r="BI142" i="6"/>
  <c r="BH142" i="6"/>
  <c r="BG142" i="6"/>
  <c r="BF142" i="6"/>
  <c r="T142" i="6"/>
  <c r="R142" i="6"/>
  <c r="P142" i="6"/>
  <c r="BI138" i="6"/>
  <c r="BH138" i="6"/>
  <c r="BG138" i="6"/>
  <c r="BF138" i="6"/>
  <c r="T138" i="6"/>
  <c r="R138" i="6"/>
  <c r="P138" i="6"/>
  <c r="BI134" i="6"/>
  <c r="BH134" i="6"/>
  <c r="BG134" i="6"/>
  <c r="BF134" i="6"/>
  <c r="T134" i="6"/>
  <c r="R134" i="6"/>
  <c r="P134" i="6"/>
  <c r="BI130" i="6"/>
  <c r="BH130" i="6"/>
  <c r="BG130" i="6"/>
  <c r="BF130" i="6"/>
  <c r="T130" i="6"/>
  <c r="R130" i="6"/>
  <c r="P130" i="6"/>
  <c r="BI126" i="6"/>
  <c r="BH126" i="6"/>
  <c r="BG126" i="6"/>
  <c r="BF126" i="6"/>
  <c r="T126" i="6"/>
  <c r="R126" i="6"/>
  <c r="P126" i="6"/>
  <c r="BI123" i="6"/>
  <c r="BH123" i="6"/>
  <c r="BG123" i="6"/>
  <c r="BF123" i="6"/>
  <c r="T123" i="6"/>
  <c r="T122" i="6" s="1"/>
  <c r="R123" i="6"/>
  <c r="R122" i="6"/>
  <c r="P123" i="6"/>
  <c r="P122" i="6"/>
  <c r="J117" i="6"/>
  <c r="J116" i="6"/>
  <c r="F116" i="6"/>
  <c r="F114" i="6"/>
  <c r="E112" i="6"/>
  <c r="J92" i="6"/>
  <c r="J91" i="6"/>
  <c r="F91" i="6"/>
  <c r="F89" i="6"/>
  <c r="E87" i="6"/>
  <c r="J18" i="6"/>
  <c r="E18" i="6"/>
  <c r="F92" i="6"/>
  <c r="J17" i="6"/>
  <c r="J12" i="6"/>
  <c r="J114" i="6"/>
  <c r="E7" i="6"/>
  <c r="E85" i="6" s="1"/>
  <c r="J37" i="5"/>
  <c r="J36" i="5"/>
  <c r="AY98" i="1"/>
  <c r="J35" i="5"/>
  <c r="AX98" i="1" s="1"/>
  <c r="BI257" i="5"/>
  <c r="BH257" i="5"/>
  <c r="BG257" i="5"/>
  <c r="BF257" i="5"/>
  <c r="T257" i="5"/>
  <c r="T256" i="5" s="1"/>
  <c r="R257" i="5"/>
  <c r="R256" i="5" s="1"/>
  <c r="P257" i="5"/>
  <c r="P256" i="5"/>
  <c r="BI253" i="5"/>
  <c r="BH253" i="5"/>
  <c r="BG253" i="5"/>
  <c r="BF253" i="5"/>
  <c r="T253" i="5"/>
  <c r="R253" i="5"/>
  <c r="P253" i="5"/>
  <c r="BI251" i="5"/>
  <c r="BH251" i="5"/>
  <c r="BG251" i="5"/>
  <c r="BF251" i="5"/>
  <c r="T251" i="5"/>
  <c r="R251" i="5"/>
  <c r="P251" i="5"/>
  <c r="BI249" i="5"/>
  <c r="BH249" i="5"/>
  <c r="BG249" i="5"/>
  <c r="BF249" i="5"/>
  <c r="T249" i="5"/>
  <c r="R249" i="5"/>
  <c r="P249" i="5"/>
  <c r="BI244" i="5"/>
  <c r="BH244" i="5"/>
  <c r="BG244" i="5"/>
  <c r="BF244" i="5"/>
  <c r="T244" i="5"/>
  <c r="R244" i="5"/>
  <c r="P244" i="5"/>
  <c r="BI240" i="5"/>
  <c r="BH240" i="5"/>
  <c r="BG240" i="5"/>
  <c r="BF240" i="5"/>
  <c r="T240" i="5"/>
  <c r="R240" i="5"/>
  <c r="P240" i="5"/>
  <c r="BI236" i="5"/>
  <c r="BH236" i="5"/>
  <c r="BG236" i="5"/>
  <c r="BF236" i="5"/>
  <c r="T236" i="5"/>
  <c r="R236" i="5"/>
  <c r="P236" i="5"/>
  <c r="BI233" i="5"/>
  <c r="BH233" i="5"/>
  <c r="BG233" i="5"/>
  <c r="BF233" i="5"/>
  <c r="T233" i="5"/>
  <c r="R233" i="5"/>
  <c r="P233" i="5"/>
  <c r="BI229" i="5"/>
  <c r="BH229" i="5"/>
  <c r="BG229" i="5"/>
  <c r="BF229" i="5"/>
  <c r="T229" i="5"/>
  <c r="R229" i="5"/>
  <c r="P229" i="5"/>
  <c r="BI225" i="5"/>
  <c r="BH225" i="5"/>
  <c r="BG225" i="5"/>
  <c r="BF225" i="5"/>
  <c r="T225" i="5"/>
  <c r="R225" i="5"/>
  <c r="P225" i="5"/>
  <c r="BI221" i="5"/>
  <c r="BH221" i="5"/>
  <c r="BG221" i="5"/>
  <c r="BF221" i="5"/>
  <c r="T221" i="5"/>
  <c r="R221" i="5"/>
  <c r="P221" i="5"/>
  <c r="BI217" i="5"/>
  <c r="BH217" i="5"/>
  <c r="BG217" i="5"/>
  <c r="BF217" i="5"/>
  <c r="T217" i="5"/>
  <c r="R217" i="5"/>
  <c r="P217" i="5"/>
  <c r="BI213" i="5"/>
  <c r="BH213" i="5"/>
  <c r="BG213" i="5"/>
  <c r="BF213" i="5"/>
  <c r="T213" i="5"/>
  <c r="R213" i="5"/>
  <c r="P213" i="5"/>
  <c r="BI209" i="5"/>
  <c r="BH209" i="5"/>
  <c r="BG209" i="5"/>
  <c r="BF209" i="5"/>
  <c r="T209" i="5"/>
  <c r="R209" i="5"/>
  <c r="P209" i="5"/>
  <c r="BI204" i="5"/>
  <c r="BH204" i="5"/>
  <c r="BG204" i="5"/>
  <c r="BF204" i="5"/>
  <c r="T204" i="5"/>
  <c r="R204" i="5"/>
  <c r="P204" i="5"/>
  <c r="BI200" i="5"/>
  <c r="BH200" i="5"/>
  <c r="BG200" i="5"/>
  <c r="BF200" i="5"/>
  <c r="T200" i="5"/>
  <c r="R200" i="5"/>
  <c r="P200" i="5"/>
  <c r="BI196" i="5"/>
  <c r="BH196" i="5"/>
  <c r="BG196" i="5"/>
  <c r="BF196" i="5"/>
  <c r="T196" i="5"/>
  <c r="R196" i="5"/>
  <c r="P196" i="5"/>
  <c r="BI192" i="5"/>
  <c r="BH192" i="5"/>
  <c r="BG192" i="5"/>
  <c r="BF192" i="5"/>
  <c r="T192" i="5"/>
  <c r="R192" i="5"/>
  <c r="P192" i="5"/>
  <c r="BI188" i="5"/>
  <c r="BH188" i="5"/>
  <c r="BG188" i="5"/>
  <c r="BF188" i="5"/>
  <c r="T188" i="5"/>
  <c r="R188" i="5"/>
  <c r="P188" i="5"/>
  <c r="BI183" i="5"/>
  <c r="BH183" i="5"/>
  <c r="BG183" i="5"/>
  <c r="BF183" i="5"/>
  <c r="T183" i="5"/>
  <c r="R183" i="5"/>
  <c r="P183" i="5"/>
  <c r="BI180" i="5"/>
  <c r="BH180" i="5"/>
  <c r="BG180" i="5"/>
  <c r="BF180" i="5"/>
  <c r="T180" i="5"/>
  <c r="R180" i="5"/>
  <c r="P180" i="5"/>
  <c r="BI177" i="5"/>
  <c r="BH177" i="5"/>
  <c r="BG177" i="5"/>
  <c r="BF177" i="5"/>
  <c r="T177" i="5"/>
  <c r="R177" i="5"/>
  <c r="P177" i="5"/>
  <c r="BI173" i="5"/>
  <c r="BH173" i="5"/>
  <c r="BG173" i="5"/>
  <c r="BF173" i="5"/>
  <c r="T173" i="5"/>
  <c r="R173" i="5"/>
  <c r="P173" i="5"/>
  <c r="BI169" i="5"/>
  <c r="BH169" i="5"/>
  <c r="BG169" i="5"/>
  <c r="BF169" i="5"/>
  <c r="T169" i="5"/>
  <c r="R169" i="5"/>
  <c r="P169" i="5"/>
  <c r="BI165" i="5"/>
  <c r="BH165" i="5"/>
  <c r="BG165" i="5"/>
  <c r="BF165" i="5"/>
  <c r="T165" i="5"/>
  <c r="R165" i="5"/>
  <c r="P165" i="5"/>
  <c r="BI160" i="5"/>
  <c r="BH160" i="5"/>
  <c r="BG160" i="5"/>
  <c r="BF160" i="5"/>
  <c r="T160" i="5"/>
  <c r="R160" i="5"/>
  <c r="P160" i="5"/>
  <c r="BI156" i="5"/>
  <c r="BH156" i="5"/>
  <c r="BG156" i="5"/>
  <c r="BF156" i="5"/>
  <c r="T156" i="5"/>
  <c r="R156" i="5"/>
  <c r="P156" i="5"/>
  <c r="BI152" i="5"/>
  <c r="BH152" i="5"/>
  <c r="BG152" i="5"/>
  <c r="BF152" i="5"/>
  <c r="T152" i="5"/>
  <c r="R152" i="5"/>
  <c r="P152" i="5"/>
  <c r="BI148" i="5"/>
  <c r="BH148" i="5"/>
  <c r="BG148" i="5"/>
  <c r="BF148" i="5"/>
  <c r="T148" i="5"/>
  <c r="R148" i="5"/>
  <c r="P148" i="5"/>
  <c r="BI144" i="5"/>
  <c r="BH144" i="5"/>
  <c r="BG144" i="5"/>
  <c r="BF144" i="5"/>
  <c r="T144" i="5"/>
  <c r="R144" i="5"/>
  <c r="P144" i="5"/>
  <c r="BI140" i="5"/>
  <c r="BH140" i="5"/>
  <c r="BG140" i="5"/>
  <c r="BF140" i="5"/>
  <c r="T140" i="5"/>
  <c r="R140" i="5"/>
  <c r="P140" i="5"/>
  <c r="BI136" i="5"/>
  <c r="BH136" i="5"/>
  <c r="BG136" i="5"/>
  <c r="BF136" i="5"/>
  <c r="T136" i="5"/>
  <c r="R136" i="5"/>
  <c r="P136" i="5"/>
  <c r="BI132" i="5"/>
  <c r="BH132" i="5"/>
  <c r="BG132" i="5"/>
  <c r="BF132" i="5"/>
  <c r="T132" i="5"/>
  <c r="R132" i="5"/>
  <c r="P132" i="5"/>
  <c r="BI130" i="5"/>
  <c r="BH130" i="5"/>
  <c r="BG130" i="5"/>
  <c r="BF130" i="5"/>
  <c r="T130" i="5"/>
  <c r="R130" i="5"/>
  <c r="P130" i="5"/>
  <c r="BI128" i="5"/>
  <c r="BH128" i="5"/>
  <c r="BG128" i="5"/>
  <c r="BF128" i="5"/>
  <c r="T128" i="5"/>
  <c r="R128" i="5"/>
  <c r="P128" i="5"/>
  <c r="BI126" i="5"/>
  <c r="BH126" i="5"/>
  <c r="BG126" i="5"/>
  <c r="BF126" i="5"/>
  <c r="T126" i="5"/>
  <c r="R126" i="5"/>
  <c r="P126" i="5"/>
  <c r="J120" i="5"/>
  <c r="J119" i="5"/>
  <c r="F119" i="5"/>
  <c r="F117" i="5"/>
  <c r="E115" i="5"/>
  <c r="J92" i="5"/>
  <c r="J91" i="5"/>
  <c r="F91" i="5"/>
  <c r="F89" i="5"/>
  <c r="E87" i="5"/>
  <c r="J18" i="5"/>
  <c r="E18" i="5"/>
  <c r="F120" i="5" s="1"/>
  <c r="J17" i="5"/>
  <c r="J12" i="5"/>
  <c r="J117" i="5" s="1"/>
  <c r="E7" i="5"/>
  <c r="E113" i="5" s="1"/>
  <c r="R208" i="4"/>
  <c r="J37" i="4"/>
  <c r="J36" i="4"/>
  <c r="AY97" i="1" s="1"/>
  <c r="J35" i="4"/>
  <c r="AX97" i="1"/>
  <c r="BI252" i="4"/>
  <c r="BH252" i="4"/>
  <c r="BG252" i="4"/>
  <c r="BF252" i="4"/>
  <c r="T252" i="4"/>
  <c r="T251" i="4"/>
  <c r="R252" i="4"/>
  <c r="R251" i="4" s="1"/>
  <c r="P252" i="4"/>
  <c r="P251" i="4" s="1"/>
  <c r="BI248" i="4"/>
  <c r="BH248" i="4"/>
  <c r="BG248" i="4"/>
  <c r="BF248" i="4"/>
  <c r="T248" i="4"/>
  <c r="R248" i="4"/>
  <c r="P248" i="4"/>
  <c r="BI246" i="4"/>
  <c r="BH246" i="4"/>
  <c r="BG246" i="4"/>
  <c r="BF246" i="4"/>
  <c r="T246" i="4"/>
  <c r="R246" i="4"/>
  <c r="P246" i="4"/>
  <c r="BI244" i="4"/>
  <c r="BH244" i="4"/>
  <c r="BG244" i="4"/>
  <c r="BF244" i="4"/>
  <c r="T244" i="4"/>
  <c r="R244" i="4"/>
  <c r="P244" i="4"/>
  <c r="BI209" i="4"/>
  <c r="BH209" i="4"/>
  <c r="BG209" i="4"/>
  <c r="BF209" i="4"/>
  <c r="T209" i="4"/>
  <c r="T208" i="4" s="1"/>
  <c r="R209" i="4"/>
  <c r="P209" i="4"/>
  <c r="P208" i="4" s="1"/>
  <c r="BI204" i="4"/>
  <c r="BH204" i="4"/>
  <c r="BG204" i="4"/>
  <c r="BF204" i="4"/>
  <c r="T204" i="4"/>
  <c r="R204" i="4"/>
  <c r="P204" i="4"/>
  <c r="BI199" i="4"/>
  <c r="BH199" i="4"/>
  <c r="BG199" i="4"/>
  <c r="BF199" i="4"/>
  <c r="T199" i="4"/>
  <c r="R199" i="4"/>
  <c r="P199" i="4"/>
  <c r="BI194" i="4"/>
  <c r="BH194" i="4"/>
  <c r="BG194" i="4"/>
  <c r="BF194" i="4"/>
  <c r="T194" i="4"/>
  <c r="R194" i="4"/>
  <c r="P194" i="4"/>
  <c r="BI188" i="4"/>
  <c r="BH188" i="4"/>
  <c r="BG188" i="4"/>
  <c r="BF188" i="4"/>
  <c r="T188" i="4"/>
  <c r="R188" i="4"/>
  <c r="P188" i="4"/>
  <c r="BI184" i="4"/>
  <c r="BH184" i="4"/>
  <c r="BG184" i="4"/>
  <c r="BF184" i="4"/>
  <c r="T184" i="4"/>
  <c r="R184" i="4"/>
  <c r="P184" i="4"/>
  <c r="BI179" i="4"/>
  <c r="BH179" i="4"/>
  <c r="BG179" i="4"/>
  <c r="BF179" i="4"/>
  <c r="T179" i="4"/>
  <c r="R179" i="4"/>
  <c r="P179" i="4"/>
  <c r="BI175" i="4"/>
  <c r="BH175" i="4"/>
  <c r="BG175" i="4"/>
  <c r="BF175" i="4"/>
  <c r="T175" i="4"/>
  <c r="R175" i="4"/>
  <c r="P175" i="4"/>
  <c r="BI171" i="4"/>
  <c r="BH171" i="4"/>
  <c r="BG171" i="4"/>
  <c r="BF171" i="4"/>
  <c r="T171" i="4"/>
  <c r="R171" i="4"/>
  <c r="P171" i="4"/>
  <c r="BI167" i="4"/>
  <c r="BH167" i="4"/>
  <c r="BG167" i="4"/>
  <c r="BF167" i="4"/>
  <c r="T167" i="4"/>
  <c r="R167" i="4"/>
  <c r="P167" i="4"/>
  <c r="BI164" i="4"/>
  <c r="BH164" i="4"/>
  <c r="BG164" i="4"/>
  <c r="BF164" i="4"/>
  <c r="T164" i="4"/>
  <c r="R164" i="4"/>
  <c r="P164" i="4"/>
  <c r="BI160" i="4"/>
  <c r="BH160" i="4"/>
  <c r="BG160" i="4"/>
  <c r="BF160" i="4"/>
  <c r="T160" i="4"/>
  <c r="R160" i="4"/>
  <c r="P160" i="4"/>
  <c r="BI156" i="4"/>
  <c r="BH156" i="4"/>
  <c r="BG156" i="4"/>
  <c r="BF156" i="4"/>
  <c r="T156" i="4"/>
  <c r="R156" i="4"/>
  <c r="P156" i="4"/>
  <c r="BI153" i="4"/>
  <c r="BH153" i="4"/>
  <c r="BG153" i="4"/>
  <c r="BF153" i="4"/>
  <c r="T153" i="4"/>
  <c r="R153" i="4"/>
  <c r="P153" i="4"/>
  <c r="BI149" i="4"/>
  <c r="BH149" i="4"/>
  <c r="BG149" i="4"/>
  <c r="BF149" i="4"/>
  <c r="T149" i="4"/>
  <c r="R149" i="4"/>
  <c r="P149" i="4"/>
  <c r="BI144" i="4"/>
  <c r="BH144" i="4"/>
  <c r="BG144" i="4"/>
  <c r="BF144" i="4"/>
  <c r="T144" i="4"/>
  <c r="R144" i="4"/>
  <c r="P144" i="4"/>
  <c r="BI140" i="4"/>
  <c r="BH140" i="4"/>
  <c r="BG140" i="4"/>
  <c r="BF140" i="4"/>
  <c r="T140" i="4"/>
  <c r="R140" i="4"/>
  <c r="P140" i="4"/>
  <c r="BI135" i="4"/>
  <c r="BH135" i="4"/>
  <c r="BG135" i="4"/>
  <c r="BF135" i="4"/>
  <c r="T135" i="4"/>
  <c r="R135" i="4"/>
  <c r="P135" i="4"/>
  <c r="BI131" i="4"/>
  <c r="BH131" i="4"/>
  <c r="BG131" i="4"/>
  <c r="BF131" i="4"/>
  <c r="T131" i="4"/>
  <c r="R131" i="4"/>
  <c r="P131" i="4"/>
  <c r="BI127" i="4"/>
  <c r="BH127" i="4"/>
  <c r="BG127" i="4"/>
  <c r="BF127" i="4"/>
  <c r="T127" i="4"/>
  <c r="R127" i="4"/>
  <c r="P127" i="4"/>
  <c r="BI125" i="4"/>
  <c r="BH125" i="4"/>
  <c r="BG125" i="4"/>
  <c r="BF125" i="4"/>
  <c r="T125" i="4"/>
  <c r="R125" i="4"/>
  <c r="P125" i="4"/>
  <c r="J119" i="4"/>
  <c r="J118" i="4"/>
  <c r="F118" i="4"/>
  <c r="F116" i="4"/>
  <c r="E114" i="4"/>
  <c r="J92" i="4"/>
  <c r="J91" i="4"/>
  <c r="F91" i="4"/>
  <c r="F89" i="4"/>
  <c r="E87" i="4"/>
  <c r="J18" i="4"/>
  <c r="E18" i="4"/>
  <c r="F119" i="4" s="1"/>
  <c r="J17" i="4"/>
  <c r="J12" i="4"/>
  <c r="J116" i="4"/>
  <c r="E7" i="4"/>
  <c r="E112" i="4" s="1"/>
  <c r="J37" i="3"/>
  <c r="J36" i="3"/>
  <c r="AY96" i="1"/>
  <c r="J35" i="3"/>
  <c r="AX96" i="1"/>
  <c r="BI146" i="3"/>
  <c r="BH146" i="3"/>
  <c r="BG146" i="3"/>
  <c r="BF146" i="3"/>
  <c r="T146" i="3"/>
  <c r="R146" i="3"/>
  <c r="P146" i="3"/>
  <c r="BI143" i="3"/>
  <c r="BH143" i="3"/>
  <c r="BG143" i="3"/>
  <c r="BF143" i="3"/>
  <c r="T143" i="3"/>
  <c r="R143" i="3"/>
  <c r="P143" i="3"/>
  <c r="BI138" i="3"/>
  <c r="BH138" i="3"/>
  <c r="BG138" i="3"/>
  <c r="BF138" i="3"/>
  <c r="T138" i="3"/>
  <c r="R138" i="3"/>
  <c r="P138" i="3"/>
  <c r="BI134" i="3"/>
  <c r="F37" i="3" s="1"/>
  <c r="BH134" i="3"/>
  <c r="BG134" i="3"/>
  <c r="BF134" i="3"/>
  <c r="T134" i="3"/>
  <c r="R134" i="3"/>
  <c r="P134" i="3"/>
  <c r="BI129" i="3"/>
  <c r="BH129" i="3"/>
  <c r="BG129" i="3"/>
  <c r="BF129" i="3"/>
  <c r="T129" i="3"/>
  <c r="R129" i="3"/>
  <c r="P129" i="3"/>
  <c r="BI125" i="3"/>
  <c r="BH125" i="3"/>
  <c r="BG125" i="3"/>
  <c r="BF125" i="3"/>
  <c r="T125" i="3"/>
  <c r="R125" i="3"/>
  <c r="P125" i="3"/>
  <c r="BI121" i="3"/>
  <c r="BH121" i="3"/>
  <c r="BG121" i="3"/>
  <c r="BF121" i="3"/>
  <c r="T121" i="3"/>
  <c r="R121" i="3"/>
  <c r="P121" i="3"/>
  <c r="J115" i="3"/>
  <c r="J114" i="3"/>
  <c r="F114" i="3"/>
  <c r="F112" i="3"/>
  <c r="E110" i="3"/>
  <c r="J92" i="3"/>
  <c r="J91" i="3"/>
  <c r="F91" i="3"/>
  <c r="F89" i="3"/>
  <c r="E87" i="3"/>
  <c r="J18" i="3"/>
  <c r="E18" i="3"/>
  <c r="F115" i="3" s="1"/>
  <c r="J17" i="3"/>
  <c r="J12" i="3"/>
  <c r="J112" i="3"/>
  <c r="E7" i="3"/>
  <c r="E85" i="3" s="1"/>
  <c r="J37" i="2"/>
  <c r="J36" i="2"/>
  <c r="AY95" i="1"/>
  <c r="J35" i="2"/>
  <c r="AX95" i="1"/>
  <c r="BI289" i="2"/>
  <c r="BH289" i="2"/>
  <c r="BG289" i="2"/>
  <c r="BF289" i="2"/>
  <c r="T289" i="2"/>
  <c r="T288" i="2"/>
  <c r="R289" i="2"/>
  <c r="R288" i="2" s="1"/>
  <c r="P289" i="2"/>
  <c r="P288" i="2"/>
  <c r="BI286" i="2"/>
  <c r="BH286" i="2"/>
  <c r="BG286" i="2"/>
  <c r="BF286" i="2"/>
  <c r="T286" i="2"/>
  <c r="R286" i="2"/>
  <c r="P286" i="2"/>
  <c r="BI208" i="2"/>
  <c r="BH208" i="2"/>
  <c r="BG208" i="2"/>
  <c r="BF208" i="2"/>
  <c r="T208" i="2"/>
  <c r="R208" i="2"/>
  <c r="P208" i="2"/>
  <c r="BI202" i="2"/>
  <c r="BH202" i="2"/>
  <c r="BG202" i="2"/>
  <c r="BF202" i="2"/>
  <c r="T202" i="2"/>
  <c r="R202" i="2"/>
  <c r="P202" i="2"/>
  <c r="BI196" i="2"/>
  <c r="BH196" i="2"/>
  <c r="BG196" i="2"/>
  <c r="BF196" i="2"/>
  <c r="T196" i="2"/>
  <c r="R196" i="2"/>
  <c r="P196" i="2"/>
  <c r="BI191" i="2"/>
  <c r="BH191" i="2"/>
  <c r="BG191" i="2"/>
  <c r="BF191" i="2"/>
  <c r="T191" i="2"/>
  <c r="R191" i="2"/>
  <c r="P191" i="2"/>
  <c r="BI186" i="2"/>
  <c r="BH186" i="2"/>
  <c r="BG186" i="2"/>
  <c r="BF186" i="2"/>
  <c r="T186" i="2"/>
  <c r="R186" i="2"/>
  <c r="P186" i="2"/>
  <c r="BI182" i="2"/>
  <c r="BH182" i="2"/>
  <c r="BG182" i="2"/>
  <c r="BF182" i="2"/>
  <c r="T182" i="2"/>
  <c r="R182" i="2"/>
  <c r="P182" i="2"/>
  <c r="BI179" i="2"/>
  <c r="BH179" i="2"/>
  <c r="BG179" i="2"/>
  <c r="BF179" i="2"/>
  <c r="T179" i="2"/>
  <c r="R179" i="2"/>
  <c r="P179" i="2"/>
  <c r="BI174" i="2"/>
  <c r="BH174" i="2"/>
  <c r="BG174" i="2"/>
  <c r="BF174" i="2"/>
  <c r="T174" i="2"/>
  <c r="R174" i="2"/>
  <c r="P174" i="2"/>
  <c r="BI168" i="2"/>
  <c r="BH168" i="2"/>
  <c r="BG168" i="2"/>
  <c r="BF168" i="2"/>
  <c r="T168" i="2"/>
  <c r="R168" i="2"/>
  <c r="P168" i="2"/>
  <c r="BI162" i="2"/>
  <c r="BH162" i="2"/>
  <c r="BG162" i="2"/>
  <c r="BF162" i="2"/>
  <c r="T162" i="2"/>
  <c r="R162" i="2"/>
  <c r="P162" i="2"/>
  <c r="BI157" i="2"/>
  <c r="BH157" i="2"/>
  <c r="BG157" i="2"/>
  <c r="BF157" i="2"/>
  <c r="T157" i="2"/>
  <c r="T156" i="2"/>
  <c r="R157" i="2"/>
  <c r="R156" i="2" s="1"/>
  <c r="P157" i="2"/>
  <c r="P156" i="2" s="1"/>
  <c r="BI152" i="2"/>
  <c r="BH152" i="2"/>
  <c r="BG152" i="2"/>
  <c r="BF152" i="2"/>
  <c r="T152" i="2"/>
  <c r="R152" i="2"/>
  <c r="P152" i="2"/>
  <c r="BI150" i="2"/>
  <c r="BH150" i="2"/>
  <c r="BG150" i="2"/>
  <c r="BF150" i="2"/>
  <c r="T150" i="2"/>
  <c r="R150" i="2"/>
  <c r="P150" i="2"/>
  <c r="BI146" i="2"/>
  <c r="BH146" i="2"/>
  <c r="BG146" i="2"/>
  <c r="BF146" i="2"/>
  <c r="T146" i="2"/>
  <c r="R146" i="2"/>
  <c r="P146" i="2"/>
  <c r="BI142" i="2"/>
  <c r="BH142" i="2"/>
  <c r="BG142" i="2"/>
  <c r="BF142" i="2"/>
  <c r="T142" i="2"/>
  <c r="R142" i="2"/>
  <c r="P142" i="2"/>
  <c r="BI136" i="2"/>
  <c r="BH136" i="2"/>
  <c r="BG136" i="2"/>
  <c r="BF136" i="2"/>
  <c r="T136" i="2"/>
  <c r="T135" i="2" s="1"/>
  <c r="R136" i="2"/>
  <c r="R135" i="2" s="1"/>
  <c r="P136" i="2"/>
  <c r="P135" i="2" s="1"/>
  <c r="BI132" i="2"/>
  <c r="BH132" i="2"/>
  <c r="BG132" i="2"/>
  <c r="BF132" i="2"/>
  <c r="T132" i="2"/>
  <c r="R132" i="2"/>
  <c r="P132" i="2"/>
  <c r="BI129" i="2"/>
  <c r="BH129" i="2"/>
  <c r="BG129" i="2"/>
  <c r="BF129" i="2"/>
  <c r="T129" i="2"/>
  <c r="R129" i="2"/>
  <c r="P129" i="2"/>
  <c r="J123" i="2"/>
  <c r="J122" i="2"/>
  <c r="F122" i="2"/>
  <c r="F120" i="2"/>
  <c r="E118" i="2"/>
  <c r="J92" i="2"/>
  <c r="J91" i="2"/>
  <c r="F91" i="2"/>
  <c r="F89" i="2"/>
  <c r="E87" i="2"/>
  <c r="J18" i="2"/>
  <c r="E18" i="2"/>
  <c r="F123" i="2"/>
  <c r="J17" i="2"/>
  <c r="J12" i="2"/>
  <c r="J120" i="2"/>
  <c r="E7" i="2"/>
  <c r="E116" i="2" s="1"/>
  <c r="L90" i="1"/>
  <c r="AM90" i="1"/>
  <c r="AM89" i="1"/>
  <c r="L89" i="1"/>
  <c r="AM87" i="1"/>
  <c r="L87" i="1"/>
  <c r="L85" i="1"/>
  <c r="L84" i="1"/>
  <c r="J157" i="2"/>
  <c r="BK146" i="2"/>
  <c r="BK142" i="2"/>
  <c r="BK136" i="2"/>
  <c r="BK132" i="2"/>
  <c r="BK129" i="2"/>
  <c r="J202" i="2"/>
  <c r="BK191" i="2"/>
  <c r="J182" i="2"/>
  <c r="J174" i="2"/>
  <c r="BK162" i="2"/>
  <c r="J152" i="2"/>
  <c r="AS94" i="1"/>
  <c r="BK138" i="3"/>
  <c r="J134" i="3"/>
  <c r="J129" i="3"/>
  <c r="BK121" i="3"/>
  <c r="J125" i="3"/>
  <c r="J121" i="3"/>
  <c r="BK252" i="4"/>
  <c r="BK248" i="4"/>
  <c r="BK246" i="4"/>
  <c r="J244" i="4"/>
  <c r="J204" i="4"/>
  <c r="J194" i="4"/>
  <c r="J184" i="4"/>
  <c r="BK175" i="4"/>
  <c r="J167" i="4"/>
  <c r="J160" i="4"/>
  <c r="BK153" i="4"/>
  <c r="BK149" i="4"/>
  <c r="BK140" i="4"/>
  <c r="BK131" i="4"/>
  <c r="BK125" i="4"/>
  <c r="J248" i="4"/>
  <c r="BK244" i="4"/>
  <c r="BK204" i="4"/>
  <c r="BK188" i="4"/>
  <c r="J179" i="4"/>
  <c r="BK171" i="4"/>
  <c r="BK164" i="4"/>
  <c r="J156" i="4"/>
  <c r="J149" i="4"/>
  <c r="J140" i="4"/>
  <c r="J131" i="4"/>
  <c r="J125" i="4"/>
  <c r="BK253" i="5"/>
  <c r="J249" i="5"/>
  <c r="J244" i="5"/>
  <c r="J236" i="5"/>
  <c r="J229" i="5"/>
  <c r="BK221" i="5"/>
  <c r="J213" i="5"/>
  <c r="J204" i="5"/>
  <c r="BK196" i="5"/>
  <c r="J188" i="5"/>
  <c r="J180" i="5"/>
  <c r="BK173" i="5"/>
  <c r="J169" i="5"/>
  <c r="BK156" i="5"/>
  <c r="BK152" i="5"/>
  <c r="J148" i="5"/>
  <c r="J144" i="5"/>
  <c r="J140" i="5"/>
  <c r="J132" i="5"/>
  <c r="BK128" i="5"/>
  <c r="J240" i="5"/>
  <c r="BK233" i="5"/>
  <c r="BK225" i="5"/>
  <c r="J217" i="5"/>
  <c r="BK213" i="5"/>
  <c r="BK204" i="5"/>
  <c r="BK192" i="5"/>
  <c r="J183" i="5"/>
  <c r="BK177" i="5"/>
  <c r="BK169" i="5"/>
  <c r="J160" i="5"/>
  <c r="J152" i="5"/>
  <c r="BK132" i="5"/>
  <c r="BK281" i="6"/>
  <c r="BK280" i="6" s="1"/>
  <c r="J272" i="6"/>
  <c r="J264" i="6"/>
  <c r="J256" i="6"/>
  <c r="BK246" i="6"/>
  <c r="J236" i="6"/>
  <c r="BK226" i="6"/>
  <c r="J218" i="6"/>
  <c r="J210" i="6"/>
  <c r="BK202" i="6"/>
  <c r="BK194" i="6"/>
  <c r="BK182" i="6"/>
  <c r="BK174" i="6"/>
  <c r="BK166" i="6"/>
  <c r="BK158" i="6"/>
  <c r="J150" i="6"/>
  <c r="J142" i="6"/>
  <c r="BK134" i="6"/>
  <c r="BK126" i="6"/>
  <c r="J268" i="6"/>
  <c r="BK256" i="6"/>
  <c r="J246" i="6"/>
  <c r="BK241" i="6"/>
  <c r="J231" i="6"/>
  <c r="J222" i="6"/>
  <c r="BK214" i="6"/>
  <c r="BK206" i="6"/>
  <c r="J194" i="6"/>
  <c r="J190" i="6"/>
  <c r="J182" i="6"/>
  <c r="J174" i="6"/>
  <c r="BK162" i="6"/>
  <c r="BK154" i="6"/>
  <c r="J146" i="6"/>
  <c r="BK138" i="6"/>
  <c r="J134" i="6"/>
  <c r="J126" i="6"/>
  <c r="BK289" i="2"/>
  <c r="J289" i="2"/>
  <c r="BK286" i="2"/>
  <c r="J286" i="2"/>
  <c r="BK208" i="2"/>
  <c r="J208" i="2"/>
  <c r="BK202" i="2"/>
  <c r="BK196" i="2"/>
  <c r="J191" i="2"/>
  <c r="BK186" i="2"/>
  <c r="BK182" i="2"/>
  <c r="BK179" i="2"/>
  <c r="BK174" i="2"/>
  <c r="J168" i="2"/>
  <c r="J162" i="2"/>
  <c r="BK152" i="2"/>
  <c r="J150" i="2"/>
  <c r="J146" i="2"/>
  <c r="J142" i="2"/>
  <c r="J136" i="2"/>
  <c r="J132" i="2"/>
  <c r="J129" i="2"/>
  <c r="J196" i="2"/>
  <c r="J186" i="2"/>
  <c r="J179" i="2"/>
  <c r="BK168" i="2"/>
  <c r="BK157" i="2"/>
  <c r="BK150" i="2"/>
  <c r="BK146" i="3"/>
  <c r="J146" i="3"/>
  <c r="BK143" i="3"/>
  <c r="J143" i="3"/>
  <c r="J138" i="3"/>
  <c r="BK134" i="3"/>
  <c r="BK129" i="3"/>
  <c r="BK125" i="3"/>
  <c r="BK209" i="4"/>
  <c r="BK208" i="4" s="1"/>
  <c r="J208" i="4" s="1"/>
  <c r="J100" i="4" s="1"/>
  <c r="BK199" i="4"/>
  <c r="J188" i="4"/>
  <c r="BK179" i="4"/>
  <c r="J171" i="4"/>
  <c r="J164" i="4"/>
  <c r="BK156" i="4"/>
  <c r="BK144" i="4"/>
  <c r="J135" i="4"/>
  <c r="J127" i="4"/>
  <c r="J252" i="4"/>
  <c r="J246" i="4"/>
  <c r="J209" i="4"/>
  <c r="J199" i="4"/>
  <c r="BK194" i="4"/>
  <c r="BK184" i="4"/>
  <c r="J175" i="4"/>
  <c r="BK167" i="4"/>
  <c r="BK160" i="4"/>
  <c r="J153" i="4"/>
  <c r="J144" i="4"/>
  <c r="BK135" i="4"/>
  <c r="BK127" i="4"/>
  <c r="BK257" i="5"/>
  <c r="J251" i="5"/>
  <c r="BK240" i="5"/>
  <c r="J233" i="5"/>
  <c r="J225" i="5"/>
  <c r="BK217" i="5"/>
  <c r="J209" i="5"/>
  <c r="J200" i="5"/>
  <c r="J192" i="5"/>
  <c r="BK183" i="5"/>
  <c r="J177" i="5"/>
  <c r="J165" i="5"/>
  <c r="BK160" i="5"/>
  <c r="BK148" i="5"/>
  <c r="BK144" i="5"/>
  <c r="BK140" i="5"/>
  <c r="J136" i="5"/>
  <c r="BK130" i="5"/>
  <c r="J128" i="5"/>
  <c r="BK126" i="5"/>
  <c r="J257" i="5"/>
  <c r="J253" i="5"/>
  <c r="BK251" i="5"/>
  <c r="BK249" i="5"/>
  <c r="BK244" i="5"/>
  <c r="BK236" i="5"/>
  <c r="BK229" i="5"/>
  <c r="J221" i="5"/>
  <c r="BK209" i="5"/>
  <c r="BK200" i="5"/>
  <c r="J196" i="5"/>
  <c r="BK188" i="5"/>
  <c r="BK180" i="5"/>
  <c r="J173" i="5"/>
  <c r="BK165" i="5"/>
  <c r="J156" i="5"/>
  <c r="BK136" i="5"/>
  <c r="J130" i="5"/>
  <c r="J126" i="5"/>
  <c r="J276" i="6"/>
  <c r="BK268" i="6"/>
  <c r="BK260" i="6"/>
  <c r="J251" i="6"/>
  <c r="J241" i="6"/>
  <c r="BK231" i="6"/>
  <c r="BK222" i="6"/>
  <c r="J214" i="6"/>
  <c r="J206" i="6"/>
  <c r="BK198" i="6"/>
  <c r="BK190" i="6"/>
  <c r="J186" i="6"/>
  <c r="BK178" i="6"/>
  <c r="J170" i="6"/>
  <c r="J162" i="6"/>
  <c r="J154" i="6"/>
  <c r="BK146" i="6"/>
  <c r="J138" i="6"/>
  <c r="BK130" i="6"/>
  <c r="BK123" i="6"/>
  <c r="J281" i="6"/>
  <c r="BK276" i="6"/>
  <c r="BK272" i="6"/>
  <c r="BK264" i="6"/>
  <c r="J260" i="6"/>
  <c r="BK251" i="6"/>
  <c r="BK236" i="6"/>
  <c r="J226" i="6"/>
  <c r="BK218" i="6"/>
  <c r="BK210" i="6"/>
  <c r="J202" i="6"/>
  <c r="J198" i="6"/>
  <c r="BK186" i="6"/>
  <c r="J178" i="6"/>
  <c r="BK170" i="6"/>
  <c r="J166" i="6"/>
  <c r="J158" i="6"/>
  <c r="BK150" i="6"/>
  <c r="BK142" i="6"/>
  <c r="J130" i="6"/>
  <c r="J123" i="6"/>
  <c r="BK128" i="2" l="1"/>
  <c r="J128" i="2"/>
  <c r="J98" i="2"/>
  <c r="R128" i="2"/>
  <c r="R127" i="2"/>
  <c r="P141" i="2"/>
  <c r="R141" i="2"/>
  <c r="BK161" i="2"/>
  <c r="J161" i="2" s="1"/>
  <c r="J103" i="2" s="1"/>
  <c r="R161" i="2"/>
  <c r="BK173" i="2"/>
  <c r="J173" i="2" s="1"/>
  <c r="J104" i="2" s="1"/>
  <c r="T173" i="2"/>
  <c r="P201" i="2"/>
  <c r="R201" i="2"/>
  <c r="BK120" i="3"/>
  <c r="J120" i="3"/>
  <c r="J98" i="3"/>
  <c r="T120" i="3"/>
  <c r="T119" i="3"/>
  <c r="T118" i="3"/>
  <c r="BK124" i="4"/>
  <c r="J124" i="4" s="1"/>
  <c r="J98" i="4" s="1"/>
  <c r="R124" i="4"/>
  <c r="BK183" i="4"/>
  <c r="J183" i="4"/>
  <c r="J99" i="4" s="1"/>
  <c r="T183" i="4"/>
  <c r="BK243" i="4"/>
  <c r="J243" i="4" s="1"/>
  <c r="J101" i="4" s="1"/>
  <c r="T243" i="4"/>
  <c r="P125" i="5"/>
  <c r="R125" i="5"/>
  <c r="BK164" i="5"/>
  <c r="J164" i="5"/>
  <c r="J99" i="5"/>
  <c r="T164" i="5"/>
  <c r="P187" i="5"/>
  <c r="T187" i="5"/>
  <c r="P208" i="5"/>
  <c r="R208" i="5"/>
  <c r="BK248" i="5"/>
  <c r="J248" i="5"/>
  <c r="J102" i="5"/>
  <c r="T248" i="5"/>
  <c r="P125" i="6"/>
  <c r="P121" i="6"/>
  <c r="P120" i="6" s="1"/>
  <c r="AU99" i="1" s="1"/>
  <c r="R125" i="6"/>
  <c r="R121" i="6"/>
  <c r="R120" i="6"/>
  <c r="J280" i="6"/>
  <c r="J100" i="6"/>
  <c r="P128" i="2"/>
  <c r="P127" i="2"/>
  <c r="T128" i="2"/>
  <c r="T127" i="2"/>
  <c r="BK141" i="2"/>
  <c r="J141" i="2" s="1"/>
  <c r="J101" i="2" s="1"/>
  <c r="T141" i="2"/>
  <c r="P161" i="2"/>
  <c r="T161" i="2"/>
  <c r="P173" i="2"/>
  <c r="R173" i="2"/>
  <c r="BK201" i="2"/>
  <c r="J201" i="2"/>
  <c r="J105" i="2" s="1"/>
  <c r="T201" i="2"/>
  <c r="P120" i="3"/>
  <c r="P119" i="3" s="1"/>
  <c r="P118" i="3" s="1"/>
  <c r="AU96" i="1" s="1"/>
  <c r="R120" i="3"/>
  <c r="R119" i="3"/>
  <c r="R118" i="3" s="1"/>
  <c r="P124" i="4"/>
  <c r="T124" i="4"/>
  <c r="T123" i="4"/>
  <c r="T122" i="4" s="1"/>
  <c r="P183" i="4"/>
  <c r="R183" i="4"/>
  <c r="P243" i="4"/>
  <c r="R243" i="4"/>
  <c r="BK125" i="5"/>
  <c r="J125" i="5"/>
  <c r="J98" i="5"/>
  <c r="T125" i="5"/>
  <c r="P164" i="5"/>
  <c r="R164" i="5"/>
  <c r="BK187" i="5"/>
  <c r="J187" i="5" s="1"/>
  <c r="J100" i="5" s="1"/>
  <c r="R187" i="5"/>
  <c r="BK208" i="5"/>
  <c r="J208" i="5"/>
  <c r="J101" i="5"/>
  <c r="T208" i="5"/>
  <c r="P248" i="5"/>
  <c r="R248" i="5"/>
  <c r="BK125" i="6"/>
  <c r="J125" i="6"/>
  <c r="J99" i="6"/>
  <c r="T125" i="6"/>
  <c r="T121" i="6"/>
  <c r="T120" i="6"/>
  <c r="BK135" i="2"/>
  <c r="J135" i="2"/>
  <c r="J99" i="2"/>
  <c r="BK156" i="2"/>
  <c r="J156" i="2"/>
  <c r="J102" i="2" s="1"/>
  <c r="BK122" i="6"/>
  <c r="BK121" i="6"/>
  <c r="BK120" i="6"/>
  <c r="J120" i="6" s="1"/>
  <c r="J30" i="6" s="1"/>
  <c r="BK288" i="2"/>
  <c r="J288" i="2"/>
  <c r="J106" i="2" s="1"/>
  <c r="BK251" i="4"/>
  <c r="J251" i="4"/>
  <c r="J102" i="4"/>
  <c r="BK256" i="5"/>
  <c r="J256" i="5" s="1"/>
  <c r="J103" i="5" s="1"/>
  <c r="J89" i="6"/>
  <c r="E110" i="6"/>
  <c r="F117" i="6"/>
  <c r="BE123" i="6"/>
  <c r="BE130" i="6"/>
  <c r="BE138" i="6"/>
  <c r="BE142" i="6"/>
  <c r="BE154" i="6"/>
  <c r="BE162" i="6"/>
  <c r="BE170" i="6"/>
  <c r="BE182" i="6"/>
  <c r="BE190" i="6"/>
  <c r="BE198" i="6"/>
  <c r="BE206" i="6"/>
  <c r="BE210" i="6"/>
  <c r="BE214" i="6"/>
  <c r="BE218" i="6"/>
  <c r="BE241" i="6"/>
  <c r="BE260" i="6"/>
  <c r="BE268" i="6"/>
  <c r="BE272" i="6"/>
  <c r="BE126" i="6"/>
  <c r="BE134" i="6"/>
  <c r="BE146" i="6"/>
  <c r="BE150" i="6"/>
  <c r="BE158" i="6"/>
  <c r="BE166" i="6"/>
  <c r="BE174" i="6"/>
  <c r="BE178" i="6"/>
  <c r="BE186" i="6"/>
  <c r="BE194" i="6"/>
  <c r="BE202" i="6"/>
  <c r="BE222" i="6"/>
  <c r="BE226" i="6"/>
  <c r="BE231" i="6"/>
  <c r="BE236" i="6"/>
  <c r="BE246" i="6"/>
  <c r="BE251" i="6"/>
  <c r="BE256" i="6"/>
  <c r="BE264" i="6"/>
  <c r="BE276" i="6"/>
  <c r="BE281" i="6"/>
  <c r="E85" i="5"/>
  <c r="F92" i="5"/>
  <c r="BE126" i="5"/>
  <c r="BE128" i="5"/>
  <c r="BE132" i="5"/>
  <c r="BE160" i="5"/>
  <c r="BE165" i="5"/>
  <c r="BE169" i="5"/>
  <c r="BE173" i="5"/>
  <c r="BE177" i="5"/>
  <c r="BE183" i="5"/>
  <c r="BE188" i="5"/>
  <c r="BE192" i="5"/>
  <c r="BE200" i="5"/>
  <c r="BE213" i="5"/>
  <c r="BE221" i="5"/>
  <c r="BE233" i="5"/>
  <c r="BE244" i="5"/>
  <c r="BE249" i="5"/>
  <c r="J89" i="5"/>
  <c r="BE130" i="5"/>
  <c r="BE136" i="5"/>
  <c r="BE140" i="5"/>
  <c r="BE144" i="5"/>
  <c r="BE148" i="5"/>
  <c r="BE152" i="5"/>
  <c r="BE156" i="5"/>
  <c r="BE180" i="5"/>
  <c r="BE196" i="5"/>
  <c r="BE204" i="5"/>
  <c r="BE209" i="5"/>
  <c r="BE217" i="5"/>
  <c r="BE225" i="5"/>
  <c r="BE229" i="5"/>
  <c r="BE236" i="5"/>
  <c r="BE240" i="5"/>
  <c r="BE251" i="5"/>
  <c r="BE253" i="5"/>
  <c r="BE257" i="5"/>
  <c r="BE127" i="4"/>
  <c r="BE131" i="4"/>
  <c r="BE140" i="4"/>
  <c r="BE156" i="4"/>
  <c r="BE167" i="4"/>
  <c r="BE184" i="4"/>
  <c r="BE188" i="4"/>
  <c r="BE199" i="4"/>
  <c r="BE244" i="4"/>
  <c r="E85" i="4"/>
  <c r="J89" i="4"/>
  <c r="F92" i="4"/>
  <c r="BE125" i="4"/>
  <c r="BE135" i="4"/>
  <c r="BE144" i="4"/>
  <c r="BE149" i="4"/>
  <c r="BE153" i="4"/>
  <c r="BE160" i="4"/>
  <c r="BE164" i="4"/>
  <c r="BE171" i="4"/>
  <c r="BE175" i="4"/>
  <c r="BE179" i="4"/>
  <c r="BE194" i="4"/>
  <c r="BE204" i="4"/>
  <c r="BE209" i="4"/>
  <c r="BE246" i="4"/>
  <c r="BE248" i="4"/>
  <c r="BE252" i="4"/>
  <c r="BE125" i="3"/>
  <c r="J89" i="3"/>
  <c r="F92" i="3"/>
  <c r="E108" i="3"/>
  <c r="BE121" i="3"/>
  <c r="BE129" i="3"/>
  <c r="BE134" i="3"/>
  <c r="BE138" i="3"/>
  <c r="BE143" i="3"/>
  <c r="BE146" i="3"/>
  <c r="BD96" i="1"/>
  <c r="BE150" i="2"/>
  <c r="BE162" i="2"/>
  <c r="BE168" i="2"/>
  <c r="BE174" i="2"/>
  <c r="BE179" i="2"/>
  <c r="BE182" i="2"/>
  <c r="BE186" i="2"/>
  <c r="E85" i="2"/>
  <c r="J89" i="2"/>
  <c r="F92" i="2"/>
  <c r="BE129" i="2"/>
  <c r="BE132" i="2"/>
  <c r="BE136" i="2"/>
  <c r="BE142" i="2"/>
  <c r="BE146" i="2"/>
  <c r="BE152" i="2"/>
  <c r="BE157" i="2"/>
  <c r="BE191" i="2"/>
  <c r="BE196" i="2"/>
  <c r="BE202" i="2"/>
  <c r="BE208" i="2"/>
  <c r="BE286" i="2"/>
  <c r="BE289" i="2"/>
  <c r="F34" i="2"/>
  <c r="BA95" i="1"/>
  <c r="F37" i="2"/>
  <c r="BD95" i="1"/>
  <c r="F34" i="3"/>
  <c r="BA96" i="1" s="1"/>
  <c r="F35" i="3"/>
  <c r="BB96" i="1" s="1"/>
  <c r="F35" i="4"/>
  <c r="BB97" i="1"/>
  <c r="F36" i="4"/>
  <c r="BC97" i="1"/>
  <c r="F34" i="5"/>
  <c r="BA98" i="1"/>
  <c r="F35" i="5"/>
  <c r="BB98" i="1"/>
  <c r="F34" i="6"/>
  <c r="BA99" i="1" s="1"/>
  <c r="F35" i="6"/>
  <c r="BB99" i="1" s="1"/>
  <c r="F37" i="6"/>
  <c r="BD99" i="1"/>
  <c r="F35" i="2"/>
  <c r="BB95" i="1"/>
  <c r="J34" i="2"/>
  <c r="AW95" i="1"/>
  <c r="F36" i="2"/>
  <c r="BC95" i="1" s="1"/>
  <c r="J34" i="3"/>
  <c r="AW96" i="1" s="1"/>
  <c r="F36" i="3"/>
  <c r="BC96" i="1" s="1"/>
  <c r="J34" i="4"/>
  <c r="AW97" i="1"/>
  <c r="F34" i="4"/>
  <c r="BA97" i="1"/>
  <c r="F37" i="4"/>
  <c r="BD97" i="1"/>
  <c r="J34" i="5"/>
  <c r="AW98" i="1" s="1"/>
  <c r="F37" i="5"/>
  <c r="BD98" i="1" s="1"/>
  <c r="F36" i="5"/>
  <c r="BC98" i="1" s="1"/>
  <c r="J34" i="6"/>
  <c r="AW99" i="1"/>
  <c r="F36" i="6"/>
  <c r="BC99" i="1"/>
  <c r="T124" i="5" l="1"/>
  <c r="T123" i="5"/>
  <c r="P123" i="4"/>
  <c r="P122" i="4"/>
  <c r="AU97" i="1"/>
  <c r="T140" i="2"/>
  <c r="T126" i="2"/>
  <c r="P124" i="5"/>
  <c r="P123" i="5"/>
  <c r="AU98" i="1"/>
  <c r="R123" i="4"/>
  <c r="R122" i="4"/>
  <c r="R140" i="2"/>
  <c r="R126" i="2"/>
  <c r="R124" i="5"/>
  <c r="R123" i="5"/>
  <c r="P140" i="2"/>
  <c r="P126" i="2"/>
  <c r="AU95" i="1"/>
  <c r="AG99" i="1"/>
  <c r="J96" i="6"/>
  <c r="J121" i="6"/>
  <c r="J97" i="6" s="1"/>
  <c r="J122" i="6"/>
  <c r="J98" i="6" s="1"/>
  <c r="BK127" i="2"/>
  <c r="J127" i="2"/>
  <c r="J97" i="2"/>
  <c r="BK140" i="2"/>
  <c r="J140" i="2"/>
  <c r="J100" i="2"/>
  <c r="BK119" i="3"/>
  <c r="J119" i="3"/>
  <c r="J97" i="3"/>
  <c r="BK123" i="4"/>
  <c r="J123" i="4"/>
  <c r="J97" i="4" s="1"/>
  <c r="BK124" i="5"/>
  <c r="J124" i="5"/>
  <c r="J97" i="5"/>
  <c r="F33" i="2"/>
  <c r="AZ95" i="1" s="1"/>
  <c r="F33" i="3"/>
  <c r="AZ96" i="1"/>
  <c r="F33" i="4"/>
  <c r="AZ97" i="1"/>
  <c r="J33" i="5"/>
  <c r="AV98" i="1"/>
  <c r="AT98" i="1" s="1"/>
  <c r="BC94" i="1"/>
  <c r="W32" i="1" s="1"/>
  <c r="J33" i="6"/>
  <c r="AV99" i="1"/>
  <c r="AT99" i="1"/>
  <c r="AN99" i="1" s="1"/>
  <c r="BB94" i="1"/>
  <c r="W31" i="1"/>
  <c r="J33" i="2"/>
  <c r="AV95" i="1" s="1"/>
  <c r="AT95" i="1" s="1"/>
  <c r="J33" i="3"/>
  <c r="AV96" i="1" s="1"/>
  <c r="AT96" i="1" s="1"/>
  <c r="J33" i="4"/>
  <c r="AV97" i="1"/>
  <c r="AT97" i="1"/>
  <c r="F33" i="5"/>
  <c r="AZ98" i="1"/>
  <c r="F33" i="6"/>
  <c r="AZ99" i="1"/>
  <c r="BD94" i="1"/>
  <c r="W33" i="1"/>
  <c r="BA94" i="1"/>
  <c r="W30" i="1" s="1"/>
  <c r="BK126" i="2" l="1"/>
  <c r="J126" i="2"/>
  <c r="BK118" i="3"/>
  <c r="J118" i="3"/>
  <c r="BK122" i="4"/>
  <c r="J122" i="4" s="1"/>
  <c r="J96" i="4" s="1"/>
  <c r="BK123" i="5"/>
  <c r="J123" i="5"/>
  <c r="J30" i="5" s="1"/>
  <c r="AG98" i="1" s="1"/>
  <c r="J39" i="6"/>
  <c r="AU94" i="1"/>
  <c r="J30" i="3"/>
  <c r="AG96" i="1" s="1"/>
  <c r="AW94" i="1"/>
  <c r="AK30" i="1"/>
  <c r="AY94" i="1"/>
  <c r="J30" i="2"/>
  <c r="AG95" i="1"/>
  <c r="AX94" i="1"/>
  <c r="AZ94" i="1"/>
  <c r="W29" i="1" s="1"/>
  <c r="J39" i="3" l="1"/>
  <c r="J39" i="5"/>
  <c r="J39" i="2"/>
  <c r="J96" i="2"/>
  <c r="J96" i="5"/>
  <c r="J96" i="3"/>
  <c r="AN98" i="1"/>
  <c r="AN95" i="1"/>
  <c r="AN96" i="1"/>
  <c r="J30" i="4"/>
  <c r="AG97" i="1" s="1"/>
  <c r="AG94" i="1" s="1"/>
  <c r="AK26" i="1" s="1"/>
  <c r="AK35" i="1" s="1"/>
  <c r="AV94" i="1"/>
  <c r="AK29" i="1"/>
  <c r="J39" i="4" l="1"/>
  <c r="AN97" i="1"/>
  <c r="AT94" i="1"/>
  <c r="AN94" i="1" l="1"/>
</calcChain>
</file>

<file path=xl/sharedStrings.xml><?xml version="1.0" encoding="utf-8"?>
<sst xmlns="http://schemas.openxmlformats.org/spreadsheetml/2006/main" count="6585" uniqueCount="871">
  <si>
    <t>Export Komplet</t>
  </si>
  <si>
    <t/>
  </si>
  <si>
    <t>2.0</t>
  </si>
  <si>
    <t>ZAMOK</t>
  </si>
  <si>
    <t>False</t>
  </si>
  <si>
    <t>{13e868e8-e706-4f4e-af38-4b02511c78b8}</t>
  </si>
  <si>
    <t>0,01</t>
  </si>
  <si>
    <t>21</t>
  </si>
  <si>
    <t>15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</si>
  <si>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</si>
  <si>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</si>
  <si>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</si>
  <si>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</si>
  <si>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</si>
  <si>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223505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</si>
  <si>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</si>
  <si>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</si>
  <si>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Ostrovský potok, Ostrov - těžba nánosů a úprava toku - etapa I.</t>
  </si>
  <si>
    <t>KSO:</t>
  </si>
  <si>
    <t>CC-CZ:</t>
  </si>
  <si>
    <t>Místo:</t>
  </si>
  <si>
    <t xml:space="preserve"> Ostrov</t>
  </si>
  <si>
    <t>Datum:</t>
  </si>
  <si>
    <t>27. 7. 2021</t>
  </si>
  <si>
    <t>Zadavatel:</t>
  </si>
  <si>
    <t>IČ:</t>
  </si>
  <si>
    <t>70890013</t>
  </si>
  <si>
    <t xml:space="preserve"> Povodí Moravy, s.p.</t>
  </si>
  <si>
    <t>DIČ:</t>
  </si>
  <si>
    <t>CZ70890013</t>
  </si>
  <si>
    <t>Uchazeč:</t>
  </si>
  <si>
    <t>Vyplň údaj</t>
  </si>
  <si>
    <t>Projektant:</t>
  </si>
  <si>
    <t>29262747</t>
  </si>
  <si>
    <t xml:space="preserve"> LB projekt s.r.o.</t>
  </si>
  <si>
    <t>CZ29262747</t>
  </si>
  <si>
    <t>True</t>
  </si>
  <si>
    <t>Zpracovatel:</t>
  </si>
  <si>
    <t xml:space="preserve"> 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</si>
  <si>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</si>
  <si>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</si>
  <si>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</si>
  <si>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</si>
  <si>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</si>
  <si>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</si>
  <si>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</si>
  <si>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</si>
  <si>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</si>
  <si>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</si>
  <si>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</si>
  <si>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</si>
  <si>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</si>
  <si>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</si>
  <si>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</si>
  <si>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</si>
  <si>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</si>
  <si>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</si>
  <si>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</si>
  <si>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</si>
  <si>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</si>
  <si>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</si>
  <si>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</si>
  <si>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</si>
  <si>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</si>
  <si>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</si>
  <si>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</si>
  <si>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</si>
  <si>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</si>
  <si>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</si>
  <si>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</si>
  <si>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</si>
  <si>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</si>
  <si>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</si>
  <si>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</si>
  <si>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</si>
  <si>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</si>
  <si>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</si>
  <si>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</si>
  <si>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</si>
  <si>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</si>
  <si>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</si>
  <si>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</si>
  <si>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</si>
  <si>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</si>
  <si>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</si>
  <si>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SO-00</t>
  </si>
  <si>
    <t>Vedlejší rozpočtové náklady</t>
  </si>
  <si>
    <t>STA</t>
  </si>
  <si>
    <t>1</t>
  </si>
  <si>
    <t>{bc63df53-16ee-4972-b926-c6db28b57241}</t>
  </si>
  <si>
    <t>2</t>
  </si>
  <si>
    <t>SO-01-04</t>
  </si>
  <si>
    <t>Odstranění sedimentů, ř. km 10.777-11.635</t>
  </si>
  <si>
    <t>{153a9200-3243-450f-9f9f-afe617bd811d}</t>
  </si>
  <si>
    <t>SO-02-04</t>
  </si>
  <si>
    <t>Oprava opevnění toku v ř.km 10.777 6 – 11.635 3</t>
  </si>
  <si>
    <t>{ed00a9ed-be41-45af-947a-7339a70c6699}</t>
  </si>
  <si>
    <t>SO-03</t>
  </si>
  <si>
    <t>Oprava stupně v ř.km 11.635</t>
  </si>
  <si>
    <t>{790da404-3c7d-4f71-9c43-2ddc538a6a88}</t>
  </si>
  <si>
    <t>SO-04</t>
  </si>
  <si>
    <t>Vegetační úpravy</t>
  </si>
  <si>
    <t>{d1069b6c-8c70-4151-8850-d413b94b4df2}</t>
  </si>
  <si>
    <t>KRYCÍ LIST SOUPISU PRACÍ</t>
  </si>
  <si>
    <t>Objekt:</t>
  </si>
  <si>
    <t>SO-00 - Vedlejší rozpočtové náklady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</si>
  <si>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</si>
  <si>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</si>
  <si>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</si>
  <si>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</si>
  <si>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</si>
  <si>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</si>
  <si>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5 - Komunikace pozemní</t>
  </si>
  <si>
    <t xml:space="preserve">    9 - Ostatní konstrukce a práce, bourání</t>
  </si>
  <si>
    <t>VRN - Vedlejší rozpočtové náklady</t>
  </si>
  <si>
    <t xml:space="preserve">    VRN1 - Průzkumné, geodetické a projektové práce</t>
  </si>
  <si>
    <t xml:space="preserve">    VRN2 - Příprava staveniště</t>
  </si>
  <si>
    <t xml:space="preserve">    VRN3 - Zařízení staveniště</t>
  </si>
  <si>
    <t xml:space="preserve">    VRN4 - Inženýrská činnost</t>
  </si>
  <si>
    <t xml:space="preserve">    VRN7 - Provozní vlivy</t>
  </si>
  <si>
    <t xml:space="preserve">    VRN9 - Ostatní náklady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</si>
  <si>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</si>
  <si>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</si>
  <si>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</si>
  <si>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</si>
  <si>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</si>
  <si>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</si>
  <si>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</si>
  <si>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</si>
  <si>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</si>
  <si>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</si>
  <si>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</si>
  <si>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</si>
  <si>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</si>
  <si>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</si>
  <si>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</si>
  <si>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</si>
  <si>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5</t>
  </si>
  <si>
    <t>Komunikace pozemní</t>
  </si>
  <si>
    <t>K</t>
  </si>
  <si>
    <t>572212111</t>
  </si>
  <si>
    <t>Vyspravení výtluků na krajnicích a komunikacích štěrkopískem</t>
  </si>
  <si>
    <t>m3</t>
  </si>
  <si>
    <t>4</t>
  </si>
  <si>
    <t>1645068127</t>
  </si>
  <si>
    <t>PP</t>
  </si>
  <si>
    <t>Vyspravení výtluků a propadlých míst na krajnicích a komunikacích s rozprostřením a zhutněním štěrkopískem</t>
  </si>
  <si>
    <t>VV</t>
  </si>
  <si>
    <t>18*3,0*10*0,025</t>
  </si>
  <si>
    <t>572241111</t>
  </si>
  <si>
    <t>Vyspravení výtluků asfaltovým betonem ACO (AB) tl přes 20 do 40 mm při vyspravované ploše do 10% na 1 km</t>
  </si>
  <si>
    <t>m2</t>
  </si>
  <si>
    <t>414889464</t>
  </si>
  <si>
    <t>Vyspravení výtluků materiálem na bázi asfaltu s řezáním, vysekáním, očištěním, zaplněním směsí a zhutněním asfaltovým betonem ACO (AB) při vyspravované ploše na 1 km komunikace do 10 % tl. od 20 do 40 mm</t>
  </si>
  <si>
    <t>2000*3,5*0,025</t>
  </si>
  <si>
    <t>9</t>
  </si>
  <si>
    <t>Ostatní konstrukce a práce, bourání</t>
  </si>
  <si>
    <t>3</t>
  </si>
  <si>
    <t>938908411</t>
  </si>
  <si>
    <t>Čištění vozovek splachováním vodou</t>
  </si>
  <si>
    <t>301573161</t>
  </si>
  <si>
    <t>Čištění vozovek splachováním vodou povrchu podkladu nebo krytu živičného, betonového nebo dlážděného</t>
  </si>
  <si>
    <t>počítáno pro 3 oplachů během stavby na délce 200 m z každého sjezdu pro pruh š. 3,5 m</t>
  </si>
  <si>
    <t>18*200*3,5*3</t>
  </si>
  <si>
    <t>VRN</t>
  </si>
  <si>
    <t>VRN1</t>
  </si>
  <si>
    <t>Průzkumné, geodetické a projektové práce</t>
  </si>
  <si>
    <t>012203000</t>
  </si>
  <si>
    <t>Zeměměřičské práce před výstavbou</t>
  </si>
  <si>
    <t>soubor</t>
  </si>
  <si>
    <t>1024</t>
  </si>
  <si>
    <t>-1436543782</t>
  </si>
  <si>
    <t>vytýčení IS</t>
  </si>
  <si>
    <t>012403000</t>
  </si>
  <si>
    <t>Zeměměřičské práce po výstavbě</t>
  </si>
  <si>
    <t>1156659175</t>
  </si>
  <si>
    <t>zaměření skutečného provedení stavby</t>
  </si>
  <si>
    <t>6</t>
  </si>
  <si>
    <t>013254000</t>
  </si>
  <si>
    <t>Dokumentace skutečného provedení stavby</t>
  </si>
  <si>
    <t>-352359563</t>
  </si>
  <si>
    <t>7</t>
  </si>
  <si>
    <t>013274000</t>
  </si>
  <si>
    <t>Pasportizace objektu před započetím prací</t>
  </si>
  <si>
    <t>1888560322</t>
  </si>
  <si>
    <t xml:space="preserve">pasportizace místních komunikací a přilehlých objektů </t>
  </si>
  <si>
    <t>VRN2</t>
  </si>
  <si>
    <t>Příprava staveniště</t>
  </si>
  <si>
    <t>8</t>
  </si>
  <si>
    <t>021103000</t>
  </si>
  <si>
    <t>Zabezpečení přírodních hodnot na místě</t>
  </si>
  <si>
    <t>1773289604</t>
  </si>
  <si>
    <t>slovení rybí osádky</t>
  </si>
  <si>
    <t>VRN3</t>
  </si>
  <si>
    <t>Zařízení staveniště</t>
  </si>
  <si>
    <t>030001000</t>
  </si>
  <si>
    <t>-1055357240</t>
  </si>
  <si>
    <t>položka obsahuje dovoz, montáž, likvidaci, demontáž, odvoz a případné poplatky za skládku všech komponent a materiálů potřebných pro zaříz. staveniště</t>
  </si>
  <si>
    <t>v položce jsou zahrnuty i případné úpravy ploch potřebné pro zařízení staveniště, stejně tak i navrácení ploch do původního stavu</t>
  </si>
  <si>
    <t>položka obsahuje i případné nájmy ploch použitých pro zařízení staveniště v případě, že si zhotovitel vymezí plochy vlastní dle svého uvážení</t>
  </si>
  <si>
    <t>10</t>
  </si>
  <si>
    <t>032403000</t>
  </si>
  <si>
    <t>Provizorní komunikace</t>
  </si>
  <si>
    <t>2128409404</t>
  </si>
  <si>
    <t>položka obsahuje dodání, montáž, následnou demontáž a odvoz všech komponent a materiálů potřebných na vybudování dočasných komunikací pro stavbu</t>
  </si>
  <si>
    <t>v položce je zahrnuto i přesouvání těchto komponent a materiálů s jejich průběžným doplňováním při stavbě po úsecích</t>
  </si>
  <si>
    <t>VRN4</t>
  </si>
  <si>
    <t>Inženýrská činnost</t>
  </si>
  <si>
    <t>11</t>
  </si>
  <si>
    <t>041903000</t>
  </si>
  <si>
    <t>Dozor jiné osoby</t>
  </si>
  <si>
    <t>994314253</t>
  </si>
  <si>
    <t>"dozor osoby pro provádění prací při křížení toku s VN" 1</t>
  </si>
  <si>
    <t>"biologický dozor pro provádění prací " 1</t>
  </si>
  <si>
    <t>Součet</t>
  </si>
  <si>
    <t>20</t>
  </si>
  <si>
    <t>043234000</t>
  </si>
  <si>
    <t>Rozbory celkem</t>
  </si>
  <si>
    <t>682223665</t>
  </si>
  <si>
    <t>P</t>
  </si>
  <si>
    <t>Poznámka k položce:_x000D_
Veškeré nutné rozbory sedimentů pro uložení na skládku</t>
  </si>
  <si>
    <t>12</t>
  </si>
  <si>
    <t>049103000</t>
  </si>
  <si>
    <t>Náklady vzniklé v souvislosti s realizací stavby</t>
  </si>
  <si>
    <t>-1458185620</t>
  </si>
  <si>
    <t>zajištění zvláštního užívání komunikace pro pohyb vozidel</t>
  </si>
  <si>
    <t>13</t>
  </si>
  <si>
    <t>049103000/R1</t>
  </si>
  <si>
    <t>Náklady vzniklé v souvislosti s realizací stavby - plán BOZP</t>
  </si>
  <si>
    <t>-621393988</t>
  </si>
  <si>
    <t>aktualizace plánu BOZP</t>
  </si>
  <si>
    <t>Provedení opatření vyplývajících z plánu BOZP</t>
  </si>
  <si>
    <t>14</t>
  </si>
  <si>
    <t>049103000/R2</t>
  </si>
  <si>
    <t>Náklady vzniklé v souvislosti s realizací stavby - havarijní a povodňový plán</t>
  </si>
  <si>
    <t>-719629928</t>
  </si>
  <si>
    <t xml:space="preserve">Aktualizace a schválení havarijního a povodňového plánu příslušným orgánem státní správy, </t>
  </si>
  <si>
    <t>provedení opatření vyplývajících z havarijního a povodňového plánu</t>
  </si>
  <si>
    <t>049303000</t>
  </si>
  <si>
    <t>Náklady vzniklé v souvislosti s předáním stavby</t>
  </si>
  <si>
    <t>1789829712</t>
  </si>
  <si>
    <t>"protokolární předání dotčených pozemků stavbou a zařízením staveniště majitelům" 1</t>
  </si>
  <si>
    <t>"protokolární předání dřevní hmoty jejím majitelům" 1</t>
  </si>
  <si>
    <t>VRN7</t>
  </si>
  <si>
    <t>Provozní vlivy</t>
  </si>
  <si>
    <t>16</t>
  </si>
  <si>
    <t>072103011</t>
  </si>
  <si>
    <t>Zajištění DIO komunikace II. a III. třídy - jednoduché el. vedení</t>
  </si>
  <si>
    <t>-2122205316</t>
  </si>
  <si>
    <t xml:space="preserve">položka obsahuje dodávku, montáž, pronájem, demontáž, likvidaci, odvoz a případnou úpravu ploch prodočasné dopravní značení </t>
  </si>
  <si>
    <t>položka uvažuje s dopravním značením pro celé staveniště</t>
  </si>
  <si>
    <t>v položce je zahrnuto i případné přesouvání dopravního značneí při provádění stavby po úsecích</t>
  </si>
  <si>
    <t>17</t>
  </si>
  <si>
    <t>075002000</t>
  </si>
  <si>
    <t>Ochranná pásma</t>
  </si>
  <si>
    <t>943256577</t>
  </si>
  <si>
    <t>Ochranná pásma
Položka zahrnuje:
- ruční práce (výkop/zásyp),
- protokolární převzetí a předání,
- zajištění přítomnosti zástupce majitele nebo provozovatele sítě,
- opatření proti poškození,
- dopravu a montáž chráničky dle požadavku majitele nebo správce sítě,
- materiál,
- přesun hmot.</t>
  </si>
  <si>
    <t>souběh a křížení s trasami podzemních vedení inženýrských sítí</t>
  </si>
  <si>
    <t>"CETIN a.s., ř. km 7.3591" 1</t>
  </si>
  <si>
    <t>"GasNet s.r.o., ř. km 7.4265" 1</t>
  </si>
  <si>
    <t>"CETIN a.s., ř. km 7.6911" 1</t>
  </si>
  <si>
    <t>"Vodovodní potrubí , ř. km 7.736" 1</t>
  </si>
  <si>
    <t>"Vodovodní potrubí , ř. km 7.7949" 1</t>
  </si>
  <si>
    <t>"Vodovodní potrubí , ř. km 7.8426" 1</t>
  </si>
  <si>
    <t>"CETIN a.s., ř. km 7.8676" 1</t>
  </si>
  <si>
    <t>"Vodovodní potrubí , ř. km 7.8987" 1</t>
  </si>
  <si>
    <t>"Vodovodní potrubí , ř. km 7.9543" 1</t>
  </si>
  <si>
    <t>"CETIN a.s., ř. km 7.9859" 1</t>
  </si>
  <si>
    <t>"GasNet s.r.o., ř. km 7.9917" 1</t>
  </si>
  <si>
    <t>"Vodovodní potrubí , ř. km 8.0631" 1</t>
  </si>
  <si>
    <t>"Vodovodní potrubí , ř. km 8.0882" 1</t>
  </si>
  <si>
    <t>"Vodovodní potrubí , ř. km 8.1448" 1</t>
  </si>
  <si>
    <t>"CETIN a.s., ř. km 8.1513" 1</t>
  </si>
  <si>
    <t>"GasNet s.r.o., ř. km 8.158" 1</t>
  </si>
  <si>
    <t>"Vodovodní potrubí , ř. km 8.1661" 1</t>
  </si>
  <si>
    <t>"Vodovodní potrubí , ř. km 8.226" 1</t>
  </si>
  <si>
    <t>"GasNet s.r.o., ř. km 8.3052" 1</t>
  </si>
  <si>
    <t>"Vodovodní potrubí , ř. km 8.3995" 1</t>
  </si>
  <si>
    <t>"GasNet s.r.o., ř. km 8.4203" 1</t>
  </si>
  <si>
    <t>"CETIN a.s., ř. km 8.4261" 1</t>
  </si>
  <si>
    <t>"Vodovodní potrubí , ř. km 8.5316" 1</t>
  </si>
  <si>
    <t>"GasNet s.r.o., ř. km 8.6097" 1</t>
  </si>
  <si>
    <t>"Vodovodní potrubí , ř. km 8.6401" 1</t>
  </si>
  <si>
    <t>"CETIN a.s., ř. km 8.6999" 1</t>
  </si>
  <si>
    <t>"Vodovodní potrubí , ř. km 8.7489" 1</t>
  </si>
  <si>
    <t>"Vodovodní potrubí , ř. km 8.7811" 1</t>
  </si>
  <si>
    <t>"CETIN a.s., ř. km 8.8921" 1</t>
  </si>
  <si>
    <t>"Vodovodní potrubí , ř. km 8.8996" 1</t>
  </si>
  <si>
    <t>"GasNet s.r.o., ř. km 8.9763" 1</t>
  </si>
  <si>
    <t>"Vodovodní potrubí , ř. km 9.0391" 1</t>
  </si>
  <si>
    <t>"GasNet s.r.o., ř. km 9.0463" 1</t>
  </si>
  <si>
    <t>"CETIN a.s., ř. km 9.0975" 1</t>
  </si>
  <si>
    <t>"Vodovodní potrubí , ř. km 9.1489" 1</t>
  </si>
  <si>
    <t>"GasNet s.r.o., ř. km 9.153" 1</t>
  </si>
  <si>
    <t>"Vodovodní potrubí , ř. km 9.1764" 1</t>
  </si>
  <si>
    <t>"GasNet s.r.o., ř. km 9.2743" 1</t>
  </si>
  <si>
    <t>"CETIN a.s., ř. km 9.2846" 1</t>
  </si>
  <si>
    <t>"Vodovodní potrubí , ř. km 9.3076" 1</t>
  </si>
  <si>
    <t>"Vodovodní potrubí , ř. km 9.4397" 1</t>
  </si>
  <si>
    <t>"Vodovodní potrubí , ř. km 9.5231" 1</t>
  </si>
  <si>
    <t>"GasNet s.r.o., ř. km 9.6014" 1</t>
  </si>
  <si>
    <t>"CETIN a.s., ř. km 9.8532" 1</t>
  </si>
  <si>
    <t>"GasNet s.r.o., ř. km 9.8827" 1</t>
  </si>
  <si>
    <t>"Vodovodní potrubí , ř. km 9.9169" 1</t>
  </si>
  <si>
    <t>"Vodovodní potrubí , ř. km 9.9596" 1</t>
  </si>
  <si>
    <t>"GasNet s.r.o., ř. km 9.9623" 1</t>
  </si>
  <si>
    <t>"GasNet s.r.o., ř. km 10.0319" 1</t>
  </si>
  <si>
    <t>"Vodovodní potrubí , ř. km 10.044" 1</t>
  </si>
  <si>
    <t>"GasNet s.r.o., ř. km 10.1012" 1</t>
  </si>
  <si>
    <t>"CETIN a.s., ř. km 10.1038" 1</t>
  </si>
  <si>
    <t>"Vodovodní potrubí , ř. km 10.1515" 1</t>
  </si>
  <si>
    <t>"Vodovodní potrubí , ř. km 10.1716" 1</t>
  </si>
  <si>
    <t>"GasNet s.r.o., ř. km 10.2702" 1</t>
  </si>
  <si>
    <t>"Vodovodní potrubí , ř. km 10.3591" 1</t>
  </si>
  <si>
    <t>"Vodovodní potrubí , ř. km 10.4601" 1</t>
  </si>
  <si>
    <t>"GasNet s.r.o., ř. km 10.5301" 1</t>
  </si>
  <si>
    <t>"Vodovodní potrubí , ř. km 10.6403" 1</t>
  </si>
  <si>
    <t>"Vodovodní potrubí , ř. km 10.7521" 1</t>
  </si>
  <si>
    <t>"GasNet s.r.o., ř. km 10.7854" 1</t>
  </si>
  <si>
    <t>"CETIN a.s., ř. km 10.7895" 1</t>
  </si>
  <si>
    <t>"GasNet s.r.o., ř. km 10.9655" 1</t>
  </si>
  <si>
    <t>"Vodovodní potrubí , ř. km 10.9775" 1</t>
  </si>
  <si>
    <t>"Vodovodní potrubí , ř. km 11.0358" 1</t>
  </si>
  <si>
    <t>"Vodovodní potrubí , ř. km 11.0788" 1</t>
  </si>
  <si>
    <t>"GasNet s.r.o., ř. km 11.1635" 1</t>
  </si>
  <si>
    <t>"CETIN a.s., ř. km 11.1725" 1</t>
  </si>
  <si>
    <t>"Vodovodní potrubí , ř. km 11.2187" 1</t>
  </si>
  <si>
    <t>"CETIN a.s., ř. km 11.2687" 1</t>
  </si>
  <si>
    <t>"Vodovodní potrubí , ř. km 11.2792" 1</t>
  </si>
  <si>
    <t>"Vodovodní potrubí , ř. km 11.3442" 1</t>
  </si>
  <si>
    <t>"Vodovodní potrubí , ř. km 11.4676" 1</t>
  </si>
  <si>
    <t>"CETIN a.s., ř. km 11.5958" 1</t>
  </si>
  <si>
    <t>18</t>
  </si>
  <si>
    <t>VRN/R1</t>
  </si>
  <si>
    <t>Ochrana stávajících vzrostlých stromů dle ČSN 83 9061 Ochrana stromů, porostů a vegetačních ploch při stavebních pracích</t>
  </si>
  <si>
    <t>kpl</t>
  </si>
  <si>
    <t>-1686287626</t>
  </si>
  <si>
    <t>VRN9</t>
  </si>
  <si>
    <t>Ostatní náklady</t>
  </si>
  <si>
    <t>19</t>
  </si>
  <si>
    <t>091003000</t>
  </si>
  <si>
    <t>Ostatní náklady bez rozlišení</t>
  </si>
  <si>
    <t>1592838678</t>
  </si>
  <si>
    <t>třídění a výběr kameniva v lomu</t>
  </si>
  <si>
    <t>sediment</t>
  </si>
  <si>
    <t>326,97</t>
  </si>
  <si>
    <t>SO-01-04 - Odstranění sedimentů, ř. km 10.777-11.635</t>
  </si>
  <si>
    <t xml:space="preserve">    1 - Zemní práce</t>
  </si>
  <si>
    <t>Zemní práce</t>
  </si>
  <si>
    <t>127751102</t>
  </si>
  <si>
    <t>Vykopávky pod vodou v hornině třídy těžitelnosti I a II skupiny 1 až 4 tl vrstvy do 0,5 m objem do 5000 m3 strojně</t>
  </si>
  <si>
    <t>1374463836</t>
  </si>
  <si>
    <t>Vykopávky pod vodou strojně na hloubku do 5 m pod projektem stanovenou hladinou vody v horninách třídy těžitelnosti I a II skupiny 1 až 4, průměrné tloušťky projektované vrstvy do 0,50 m přes 1 000 do 5 000 m3</t>
  </si>
  <si>
    <t>viz příloha F.1.</t>
  </si>
  <si>
    <t>307,5+9,4+100,7*0,1</t>
  </si>
  <si>
    <t>162751117</t>
  </si>
  <si>
    <t>Vodorovné přemístění přes 9 000 do 10000 m výkopku/sypaniny z horniny třídy těžitelnosti I skupiny 1 až 3</t>
  </si>
  <si>
    <t>-1346624788</t>
  </si>
  <si>
    <t>Vodorovné přemístění výkopku nebo sypaniny po suchu na obvyklém dopravním prostředku, bez naložení výkopku, avšak se složením bez rozhrnutí z horniny třídy těžitelnosti I skupiny 1 až 3 na vzdálenost přes 9 000 do 10 000 m</t>
  </si>
  <si>
    <t>uvažováno pro 50% výkopku</t>
  </si>
  <si>
    <t>sediment/2</t>
  </si>
  <si>
    <t>162751119</t>
  </si>
  <si>
    <t>Příplatek k vodorovnému přemístění výkopku/sypaniny z horniny třídy těžitelnosti I skupiny 1 až 3 ZKD 1000 m přes 10000 m</t>
  </si>
  <si>
    <t>1301540478</t>
  </si>
  <si>
    <t>Vodorovné přemístění výkopku nebo sypaniny po suchu na obvyklém dopravním prostředku, bez naložení výkopku, avšak se složením bez rozhrnutí z horniny třídy těžitelnosti I skupiny 1 až 3 na vzdálenost Příplatek k ceně za každých dalších i započatých 1 000 m</t>
  </si>
  <si>
    <t>163,485*13 "Přepočtené koeficientem množství</t>
  </si>
  <si>
    <t>162751137</t>
  </si>
  <si>
    <t>Vodorovné přemístění přes 9 000 do 10000 m výkopku/sypaniny z horniny třídy těžitelnosti II skupiny 4 a 5</t>
  </si>
  <si>
    <t>-2012055376</t>
  </si>
  <si>
    <t>Vodorovné přemístění výkopku nebo sypaniny po suchu na obvyklém dopravním prostředku, bez naložení výkopku, avšak se složením bez rozhrnutí z horniny třídy těžitelnosti II skupiny 4 a 5 na vzdálenost přes 9 000 do 10 000 m</t>
  </si>
  <si>
    <t>162751139</t>
  </si>
  <si>
    <t>Příplatek k vodorovnému přemístění výkopku/sypaniny z horniny třídy těžitelnosti II skupiny 4 a 5 ZKD 1000 m přes 10000 m</t>
  </si>
  <si>
    <t>-619150400</t>
  </si>
  <si>
    <t>Vodorovné přemístění výkopku nebo sypaniny po suchu na obvyklém dopravním prostředku, bez naložení výkopku, avšak se složením bez rozhrnutí z horniny třídy těžitelnosti II skupiny 4 a 5 na vzdálenost Příplatek k ceně za každých dalších i započatých 1 000 m</t>
  </si>
  <si>
    <t>171201231</t>
  </si>
  <si>
    <t>Poplatek za uložení zeminy a kamení na recyklační skládce (skládkovné) kód odpadu 17 05 04</t>
  </si>
  <si>
    <t>t</t>
  </si>
  <si>
    <t>228839697</t>
  </si>
  <si>
    <t>Poplatek za uložení stavebního odpadu na recyklační skládce (skládkovné) zeminy a kamení zatříděného do Katalogu odpadů pod kódem 17 05 04</t>
  </si>
  <si>
    <t>sediment*2</t>
  </si>
  <si>
    <t>171251201</t>
  </si>
  <si>
    <t>Uložení sypaniny na skládky nebo meziskládky</t>
  </si>
  <si>
    <t>142990211</t>
  </si>
  <si>
    <t>Uložení sypaniny na skládky nebo meziskládky bez hutnění s upravením uložené sypaniny do předepsaného tvaru</t>
  </si>
  <si>
    <t>ohumusování</t>
  </si>
  <si>
    <t>613,6</t>
  </si>
  <si>
    <t>výkop</t>
  </si>
  <si>
    <t>1087,9</t>
  </si>
  <si>
    <t>zásyp</t>
  </si>
  <si>
    <t>220,5</t>
  </si>
  <si>
    <t>SO-02-04 - Oprava opevnění toku v ř.km 10.777 6 – 11.635 3</t>
  </si>
  <si>
    <t xml:space="preserve">    4 - Vodorovné konstrukce</t>
  </si>
  <si>
    <t xml:space="preserve">    997 - Přesun sutě</t>
  </si>
  <si>
    <t xml:space="preserve">    998 - Přesun hmot</t>
  </si>
  <si>
    <t>R/1</t>
  </si>
  <si>
    <t>Převedení vody a čerpání</t>
  </si>
  <si>
    <t>m</t>
  </si>
  <si>
    <t>764852732</t>
  </si>
  <si>
    <t>Převedení vody a čerpání
Položka zahrnuje:
- převedení vody potrubím DN 600 mm, délka dle pracovního úseku,
- hrázkování - zemina nebo pytle s pískem,
- čerpání vody na dopravní výšku do 10 m, průměrný přítok přes 2000 l/min,
- pohotovost náhradní čerpací soupravy,
- dopravu a přesun hmot.</t>
  </si>
  <si>
    <t>114203103</t>
  </si>
  <si>
    <t>Rozebrání dlažeb z lomového kamene nebo betonových tvárnic do cementové malty</t>
  </si>
  <si>
    <t>1654726514</t>
  </si>
  <si>
    <t>Rozebrání dlažeb nebo záhozů s naložením na dopravní prostředek dlažeb z lomového kamene nebo betonových tvárnic do cementové malty se spárami zalitými cementovou maltou</t>
  </si>
  <si>
    <t>202,2</t>
  </si>
  <si>
    <t>124253102</t>
  </si>
  <si>
    <t>Vykopávky pro koryta vodotečí v hornině třídy těžitelnosti I skupiny 3 objem do 5000 m3 strojně</t>
  </si>
  <si>
    <t>-1158161521</t>
  </si>
  <si>
    <t>Vykopávky pro koryta vodotečí strojně v hornině třídy těžitelnosti I skupiny 3 přes 1 000 do 5 000 m3</t>
  </si>
  <si>
    <t>162351103</t>
  </si>
  <si>
    <t>Vodorovné přemístění přes 50 do 500 m výkopku/sypaniny z horniny třídy těžitelnosti I skupiny 1 až 3</t>
  </si>
  <si>
    <t>-886309151</t>
  </si>
  <si>
    <t>Vodorovné přemístění výkopku nebo sypaniny po suchu na obvyklém dopravním prostředku, bez naložení výkopku, avšak se složením bez rozhrnutí z horniny třídy těžitelnosti I skupiny 1 až 3 na vzdálenost přes 50 do 500 m</t>
  </si>
  <si>
    <t>přemístění na skládku a zpět</t>
  </si>
  <si>
    <t>220,5*2</t>
  </si>
  <si>
    <t>-1301155916</t>
  </si>
  <si>
    <t>výkop-zásyp</t>
  </si>
  <si>
    <t>-1749873576</t>
  </si>
  <si>
    <t>867,4*13 "Přepočtené koeficientem množství</t>
  </si>
  <si>
    <t>167151111</t>
  </si>
  <si>
    <t>Nakládání výkopku z hornin třídy těžitelnosti I skupiny 1 až 3 přes 100 m3</t>
  </si>
  <si>
    <t>-598793592</t>
  </si>
  <si>
    <t>Nakládání, skládání a překládání neulehlého výkopku nebo sypaniny strojně nakládání, množství přes 100 m3, z hornin třídy těžitelnosti I, skupiny 1 až 3</t>
  </si>
  <si>
    <t>124462309</t>
  </si>
  <si>
    <t>(výkop-zásyp)*2</t>
  </si>
  <si>
    <t>-52792208</t>
  </si>
  <si>
    <t>(výkop-zásyp)</t>
  </si>
  <si>
    <t>174151101</t>
  </si>
  <si>
    <t>Zásyp jam, šachet rýh nebo kolem objektů sypaninou se zhutněním</t>
  </si>
  <si>
    <t>-1644196619</t>
  </si>
  <si>
    <t>Zásyp sypaninou z jakékoliv horniny strojně s uložením výkopku ve vrstvách se zhutněním jam, šachet, rýh nebo kolem objektů v těchto vykopávkách</t>
  </si>
  <si>
    <t>181451123</t>
  </si>
  <si>
    <t>Založení lučního trávníku výsevem pl přes 1000 m2 ve svahu přes 1:2 do 1:1</t>
  </si>
  <si>
    <t>-1646305095</t>
  </si>
  <si>
    <t>Založení trávníku na půdě předem připravené plochy přes 1000 m2 výsevem včetně utažení lučního na svahu přes 1:2 do 1:1</t>
  </si>
  <si>
    <t>M</t>
  </si>
  <si>
    <t>00572100</t>
  </si>
  <si>
    <t>osivo jetelotráva intenzivní víceletá</t>
  </si>
  <si>
    <t>kg</t>
  </si>
  <si>
    <t>-590215314</t>
  </si>
  <si>
    <t>ohumusování*0,025</t>
  </si>
  <si>
    <t>15,34*0,02 "Přepočtené koeficientem množství</t>
  </si>
  <si>
    <t>182151111</t>
  </si>
  <si>
    <t>Svahování v zářezech v hornině třídy těžitelnosti I skupiny 1 až 3 strojně</t>
  </si>
  <si>
    <t>821340751</t>
  </si>
  <si>
    <t>Svahování trvalých svahů do projektovaných profilů strojně s potřebným přemístěním výkopku při svahování v zářezech v hornině třídy těžitelnosti I, skupiny 1 až 3</t>
  </si>
  <si>
    <t>613,6/2</t>
  </si>
  <si>
    <t>182211121</t>
  </si>
  <si>
    <t>Svahování násypů ručně</t>
  </si>
  <si>
    <t>-327701423</t>
  </si>
  <si>
    <t>Svahování trvalých svahů do projektovaných profilů ručně s potřebným přemístěním výkopku při svahování násypů v jakékoliv hornině</t>
  </si>
  <si>
    <t>182351133</t>
  </si>
  <si>
    <t>Rozprostření ornice pl přes 500 m2 ve svahu nad 1:5 tl vrstvy do 200 mm strojně</t>
  </si>
  <si>
    <t>-494462974</t>
  </si>
  <si>
    <t>Rozprostření a urovnání ornice ve svahu sklonu přes 1:5 strojně při souvislé ploše přes 500 m2, tl. vrstvy do 200 mm</t>
  </si>
  <si>
    <t>Vodorovné konstrukce</t>
  </si>
  <si>
    <t>451571112</t>
  </si>
  <si>
    <t>Lože pod dlažby ze štěrkopísku vrstva tl přes 100 do 150 mm</t>
  </si>
  <si>
    <t>735655892</t>
  </si>
  <si>
    <t>Lože pod dlažby  ze štěrkopísků, tl. vrstvy přes 100 do 150 mm</t>
  </si>
  <si>
    <t>303,3</t>
  </si>
  <si>
    <t>463212111</t>
  </si>
  <si>
    <t>Rovnanina z lomového kamene upraveného s vyklínováním spár úlomky kamene</t>
  </si>
  <si>
    <t>-173942070</t>
  </si>
  <si>
    <t>Rovnanina z lomového kamene upraveného, tříděného jakékoliv tloušťky rovnaniny s vyklínováním spár a dutin úlomky kamene</t>
  </si>
  <si>
    <t>Poznámka k položce:_x000D_
kámen do 80 kg</t>
  </si>
  <si>
    <t>"svahy" 659,3</t>
  </si>
  <si>
    <t>462511270</t>
  </si>
  <si>
    <t>Zához z lomového kamene bez proštěrkování z terénu hmotnost do 200 kg</t>
  </si>
  <si>
    <t>757837405</t>
  </si>
  <si>
    <t>Zához z lomového kamene neupraveného záhozového  bez proštěrkování z terénu, hmotnosti jednotlivých kamenů do 200 kg</t>
  </si>
  <si>
    <t>"patka" 442,2</t>
  </si>
  <si>
    <t>462519002</t>
  </si>
  <si>
    <t>Příplatek za urovnání ploch záhozu z lomového kamene hmotnost do 200 kg</t>
  </si>
  <si>
    <t>1668241214</t>
  </si>
  <si>
    <t>Zához z lomového kamene neupraveného záhozového  Příplatek k cenám za urovnání viditelných ploch záhozu z kamene, hmotnosti jednotlivých kamenů do 200 kg</t>
  </si>
  <si>
    <t>"patka" 804,0*0,2 *2</t>
  </si>
  <si>
    <t>465511227</t>
  </si>
  <si>
    <t>Dlažba z lomového kamene na sucho s vyklínováním a vyplněním spár tl 250 mm</t>
  </si>
  <si>
    <t>-1288001401</t>
  </si>
  <si>
    <t>Dlažba z lomového kamene lomařsky upraveného  na sucho s vyklínováním kamenem, s vyplněním spár těženým kamenivem, drnem nebo ornicí s osetím, tl. kamene 250 mm</t>
  </si>
  <si>
    <t>R/02</t>
  </si>
  <si>
    <t>D+M Napojení ústí potrubí do koryta toku se zatěsněním</t>
  </si>
  <si>
    <t>ks</t>
  </si>
  <si>
    <t>1363456526</t>
  </si>
  <si>
    <t>D+M Napojení ústí potrubí do koryta toku se zatěsněním
Položka zahrnuje:
- dopravu a přesun hmot,
- materiál,
- montáž,
- spojovací a těsnící materiál.</t>
  </si>
  <si>
    <t>"BET DN400 ř. km 10.798" 1</t>
  </si>
  <si>
    <t>"BET DN200 ř. km 10.8401" 1</t>
  </si>
  <si>
    <t>"BET DN200 ř. km 10.8406" 1</t>
  </si>
  <si>
    <t>"BET DN300 ř. km 10.8416" 1</t>
  </si>
  <si>
    <t>"PVC DN150 ř. km 10.89415" 1</t>
  </si>
  <si>
    <t>"BET DN200 ř. km 10.9014" 1</t>
  </si>
  <si>
    <t>"BET DN200 ř. km 10.966" 1</t>
  </si>
  <si>
    <t>"BET DN200 ř. km 10.9662" 1</t>
  </si>
  <si>
    <t>"Výtok ř. km 11.0022" 1</t>
  </si>
  <si>
    <t>"BET DN300 ř. km 11.0428" 1</t>
  </si>
  <si>
    <t>"PVC DN150 ř. km 11.079" 1</t>
  </si>
  <si>
    <t>"PVC DN150 ř. km 11.0795" 1</t>
  </si>
  <si>
    <t>"PVC DN 120 ř. km 11.1567" 1</t>
  </si>
  <si>
    <t>"BET DN100 ř. km 11.161" 1</t>
  </si>
  <si>
    <t>"PVC DN150 ř. km 11.1859" 1</t>
  </si>
  <si>
    <t>"BET DN200 ř. km 11.2871" 1</t>
  </si>
  <si>
    <t>"BET DN200 ř. km 11.29" 1</t>
  </si>
  <si>
    <t>"KAM DN150 ř. km 11.301" 1</t>
  </si>
  <si>
    <t>"BET DN 200 ř. km 11.3316" 1</t>
  </si>
  <si>
    <t>"OCEL DN100 ř. km 11.3409" 1</t>
  </si>
  <si>
    <t>"BET DN200 ř. km 11.4038" 1</t>
  </si>
  <si>
    <t>"OCEL DN120 ř. km 11.4592" 1</t>
  </si>
  <si>
    <t>"BET DN200 ř. km 11.4792" 1</t>
  </si>
  <si>
    <t>"BET DN 300 ř. km 11.5265" 1</t>
  </si>
  <si>
    <t>"PVC DN120 ř. km 11.5347" 1</t>
  </si>
  <si>
    <t>"PVC DN120 ř. km 11.6022" 1</t>
  </si>
  <si>
    <t>"BET DN200 ř. km 11.6059" 1</t>
  </si>
  <si>
    <t>"BET DN150 ř. km 11.6079" 1</t>
  </si>
  <si>
    <t>"PVC DN100 ř. km 11.6145" 1</t>
  </si>
  <si>
    <t>997</t>
  </si>
  <si>
    <t>Přesun sutě</t>
  </si>
  <si>
    <t>22</t>
  </si>
  <si>
    <t>997013861</t>
  </si>
  <si>
    <t>Poplatek za uložení stavebního odpadu na recyklační skládce (skládkovné) z prostého betonu kód odpadu 17 01 01</t>
  </si>
  <si>
    <t>1125391629</t>
  </si>
  <si>
    <t>Poplatek za uložení stavebního odpadu na recyklační skládce (skládkovné) z prostého betonu zatříděného do Katalogu odpadů pod kódem 17 01 01</t>
  </si>
  <si>
    <t>23</t>
  </si>
  <si>
    <t>997321511</t>
  </si>
  <si>
    <t>Vodorovná doprava suti a vybouraných hmot po suchu do 1 km</t>
  </si>
  <si>
    <t>-858233533</t>
  </si>
  <si>
    <t>Vodorovná doprava suti a vybouraných hmot  bez naložení, s vyložením a hrubým urovnáním po suchu, na vzdálenost do 1 km</t>
  </si>
  <si>
    <t>24</t>
  </si>
  <si>
    <t>997321519</t>
  </si>
  <si>
    <t>Příplatek ZKD 1 km vodorovné dopravy suti a vybouraných hmot po suchu</t>
  </si>
  <si>
    <t>-1621646280</t>
  </si>
  <si>
    <t>Vodorovná doprava suti a vybouraných hmot  bez naložení, s vyložením a hrubým urovnáním po suchu, na vzdálenost Příplatek k cenám za každý další i započatý 1 km přes 1 km</t>
  </si>
  <si>
    <t>384,18*22 "Přepočtené koeficientem množství</t>
  </si>
  <si>
    <t>998</t>
  </si>
  <si>
    <t>Přesun hmot</t>
  </si>
  <si>
    <t>25</t>
  </si>
  <si>
    <t>998332011</t>
  </si>
  <si>
    <t>Přesun hmot pro úpravy vodních toků a kanály</t>
  </si>
  <si>
    <t>-839829488</t>
  </si>
  <si>
    <t>Přesun hmot pro úpravy vodních toků a kanály, hráze rybníků apod.  dopravní vzdálenost do 500 m</t>
  </si>
  <si>
    <t>SO-03 - Oprava stupně v ř.km 11.635</t>
  </si>
  <si>
    <t xml:space="preserve">    3 - Svislé a kompletní konstrukce</t>
  </si>
  <si>
    <t>115001105</t>
  </si>
  <si>
    <t>Převedení vody potrubím DN přes 300 do 600</t>
  </si>
  <si>
    <t>-610525851</t>
  </si>
  <si>
    <t>Převedení vody potrubím průměru DN přes 300 do 600</t>
  </si>
  <si>
    <t>115101203</t>
  </si>
  <si>
    <t>Čerpání vody na dopravní výšku do 10 m průměrný přítok přes 1 000 do 2 000 l/min</t>
  </si>
  <si>
    <t>hod</t>
  </si>
  <si>
    <t>-1851130769</t>
  </si>
  <si>
    <t>Čerpání vody na dopravní výšku do 10 m s uvažovaným průměrným přítokem přes 1 000 do 2 000 l/min</t>
  </si>
  <si>
    <t>115101303</t>
  </si>
  <si>
    <t>Pohotovost čerpací soupravy pro dopravní výšku do 10 m přítok přes 1 000 do 2 000 l/min</t>
  </si>
  <si>
    <t>den</t>
  </si>
  <si>
    <t>-873926956</t>
  </si>
  <si>
    <t>Pohotovost záložní čerpací soupravy pro dopravní výšku do 10 m s uvažovaným průměrným přítokem přes 1 000 do 2 000 l/min</t>
  </si>
  <si>
    <t>131251103</t>
  </si>
  <si>
    <t>Hloubení jam nezapažených v hornině třídy těžitelnosti I skupiny 3 objem do 100 m3 strojně</t>
  </si>
  <si>
    <t>-1921468018</t>
  </si>
  <si>
    <t>Hloubení nezapažených jam a zářezů strojně s urovnáním dna do předepsaného profilu a spádu v hornině třídy těžitelnosti I skupiny 3 přes 50 do 100 m3</t>
  </si>
  <si>
    <t>89</t>
  </si>
  <si>
    <t>-1826386975</t>
  </si>
  <si>
    <t>42*2</t>
  </si>
  <si>
    <t>-1910263124</t>
  </si>
  <si>
    <t>89-42</t>
  </si>
  <si>
    <t>-480403167</t>
  </si>
  <si>
    <t>167151101</t>
  </si>
  <si>
    <t>Nakládání výkopku z hornin třídy těžitelnosti I skupiny 1 až 3 do 100 m3</t>
  </si>
  <si>
    <t>-310627662</t>
  </si>
  <si>
    <t>Nakládání, skládání a překládání neulehlého výkopku nebo sypaniny strojně nakládání, množství do 100 m3, z horniny třídy těžitelnosti I, skupiny 1 až 3</t>
  </si>
  <si>
    <t>42</t>
  </si>
  <si>
    <t>1122988425</t>
  </si>
  <si>
    <t>(89-42)*2</t>
  </si>
  <si>
    <t>-413149423</t>
  </si>
  <si>
    <t>2140903258</t>
  </si>
  <si>
    <t>Svislé a kompletní konstrukce</t>
  </si>
  <si>
    <t>321222311</t>
  </si>
  <si>
    <t>Zdění obkladního zdiva vodních staveb kvádrového objem do 0,2 m3</t>
  </si>
  <si>
    <t>-399867214</t>
  </si>
  <si>
    <t>Zdění obkladního zdiva vodních staveb  přehrad, jezů a plavebních komor, spodní stavby vodních elektráren, odběrných věží a výpustných zařízení, opěrných zdí, šachet, šachtic a ostatních konstrukcí kvádrového s vyspárováním na maltu cementovou kvádrů objemu do 0,2 m3</t>
  </si>
  <si>
    <t>4,5</t>
  </si>
  <si>
    <t>58381077</t>
  </si>
  <si>
    <t>kopák hrubý 30x30x25-60cm</t>
  </si>
  <si>
    <t>-719716923</t>
  </si>
  <si>
    <t>4,5/0,3</t>
  </si>
  <si>
    <t>321321116</t>
  </si>
  <si>
    <t>Konstrukce vodních staveb ze ŽB mrazuvzdorného tř. C 30/37</t>
  </si>
  <si>
    <t>-1956037281</t>
  </si>
  <si>
    <t>Konstrukce vodních staveb z betonu přehrad, jezů a plavebních komor, spodní stavby vodních elektráren, jader přehrad, odběrných věží a výpustných zařízení, opěrných zdí, šachet, šachtic a ostatních konstrukcí železového pro prostředí s mrazovými cykly tř. C 30/37</t>
  </si>
  <si>
    <t>1,7</t>
  </si>
  <si>
    <t>321351010</t>
  </si>
  <si>
    <t>Bednění konstrukcí vodních staveb rovinné - zřízení</t>
  </si>
  <si>
    <t>-1641937368</t>
  </si>
  <si>
    <t>Bednění konstrukcí z betonu prostého nebo železového vodních staveb  přehrad, jezů a plavebních komor, spodní stavby vodních elektráren, jader přehrad, odběrných věží a výpustných zařízení, opěrných zdí, šachet, šachtic a ostatních konstrukcí zřízení ploch rovinných</t>
  </si>
  <si>
    <t>6,85 * (0,2+0,65) + 1,0*0,5*2</t>
  </si>
  <si>
    <t>321352010</t>
  </si>
  <si>
    <t>Bednění konstrukcí vodních staveb rovinné - odstranění</t>
  </si>
  <si>
    <t>-112744071</t>
  </si>
  <si>
    <t>Bednění konstrukcí z betonu prostého nebo železového vodních staveb  přehrad, jezů a plavebních komor, spodní stavby vodních elektráren, jader přehrad, odběrných věží a výpustných zařízení, opěrných zdí, šachet, šachtic a ostatních konstrukcí odstranění ploch rovinných</t>
  </si>
  <si>
    <t>321368211</t>
  </si>
  <si>
    <t>Výztuž železobetonových konstrukcí vodních staveb ze svařovaných sítí</t>
  </si>
  <si>
    <t>857802521</t>
  </si>
  <si>
    <t>Výztuž železobetonových konstrukcí vodních staveb  přehrad, jezů a plavebních komor, spodní stavby vodních elektráren, jader přehrad, odběrných věží a výpustných zařízení, opěrných zdí, šachet, šachtic a ostatních konstrukcí svařované sítě z ocelových tažených drátů jakéhokoliv druhu oceli jakéhokoliv průměru a roztečí</t>
  </si>
  <si>
    <t>71/1000</t>
  </si>
  <si>
    <t>452218010</t>
  </si>
  <si>
    <t>Zajišťovací práh z upraveného lomového kamene na sucho</t>
  </si>
  <si>
    <t>-1891435710</t>
  </si>
  <si>
    <t>Zajišťovací práh z upraveného lomového kamene  na dně a ve svahu melioračních kanálů, s patkami nebo bez patek s dlažbovitou úpravou viditelných ploch na sucho</t>
  </si>
  <si>
    <t>1,5</t>
  </si>
  <si>
    <t>457541111</t>
  </si>
  <si>
    <t>Filtrační vrstvy ze štěrkodrti bez zhutnění frakce od 0 až 22 do 0 až 63 mm</t>
  </si>
  <si>
    <t>437853035</t>
  </si>
  <si>
    <t>Filtrační vrstvy jakékoliv tloušťky a sklonu ze štěrkodrti bez zhutnění, frakce od 0-22 do 0-63 mm</t>
  </si>
  <si>
    <t>(4,0+6,5)*0,15</t>
  </si>
  <si>
    <t>462512370</t>
  </si>
  <si>
    <t>Zához z lomového kamene s proštěrkováním z terénu hmotnost přes 200 do 500 kg</t>
  </si>
  <si>
    <t>1699013575</t>
  </si>
  <si>
    <t>Zához z lomového kamene neupraveného záhozového  s proštěrkováním z terénu, hmotnosti jednotlivých kamenů přes 200 do 500 kg</t>
  </si>
  <si>
    <t>(4,0+6,5)*0,6</t>
  </si>
  <si>
    <t>-25550021</t>
  </si>
  <si>
    <t>4,0+6,5</t>
  </si>
  <si>
    <t>2019288660</t>
  </si>
  <si>
    <t>Rovnanina z lomového kamene upraveného, tříděného  jakékoliv tloušťky rovnaniny s vyklínováním spár a dutin úlomky kamene</t>
  </si>
  <si>
    <t>1,5+13,7</t>
  </si>
  <si>
    <t>931994111</t>
  </si>
  <si>
    <t>Těsnění styčné spáry u prefa dílců bobtnajícím profilem</t>
  </si>
  <si>
    <t>1209228127</t>
  </si>
  <si>
    <t>Těsnění spáry betonové konstrukce pásy, profily, tmely  profilem, spáry styčné u prefa dílců bobtnajícím</t>
  </si>
  <si>
    <t>966025112</t>
  </si>
  <si>
    <t>Bourání konstrukcí LTM zdiva kamenného na MC strojně</t>
  </si>
  <si>
    <t>-1024184145</t>
  </si>
  <si>
    <t>Bourání konstrukcí LTM ve vodních tocích s přemístěním suti na hromady na vzdálenost do 20 m nebo s naložením na dopravní prostředek strojně ze zdiva kamenného, pro jakýkoliv druh kamene na maltu cementovou</t>
  </si>
  <si>
    <t>966045111</t>
  </si>
  <si>
    <t>Bourání konstrukcí LTM zdiva z betonu prostého neprokládaného strojně</t>
  </si>
  <si>
    <t>-932560494</t>
  </si>
  <si>
    <t>Bourání konstrukcí LTM ve vodních tocích s přemístěním suti na hromady na vzdálenost do 20 m nebo s naložením na dopravní prostředek strojně z betonu prostého neprokládaného</t>
  </si>
  <si>
    <t>1,2+0,9</t>
  </si>
  <si>
    <t>26</t>
  </si>
  <si>
    <t>969011111</t>
  </si>
  <si>
    <t>Vybourání vnitřního kameninového potrubí do DN 100</t>
  </si>
  <si>
    <t>1263809366</t>
  </si>
  <si>
    <t>Vybourání vnitřního potrubí včetně vysekání drážky kameninového do DN 100</t>
  </si>
  <si>
    <t>27</t>
  </si>
  <si>
    <t>969011113</t>
  </si>
  <si>
    <t>Vybourání vnitřního kameninového potrubí přes DN 200 do DN 300</t>
  </si>
  <si>
    <t>782723331</t>
  </si>
  <si>
    <t>Vybourání vnitřního potrubí včetně vysekání drážky kameninového přes DN 200 do DN 300</t>
  </si>
  <si>
    <t>28</t>
  </si>
  <si>
    <t>977151119</t>
  </si>
  <si>
    <t>Jádrové vrty diamantovými korunkami do stavebních materiálů D přes 100 do 110 mm</t>
  </si>
  <si>
    <t>-200720052</t>
  </si>
  <si>
    <t>Jádrové vrty diamantovými korunkami do stavebních materiálů (železobetonu, betonu, cihel, obkladů, dlažeb, kamene) průměru přes 100 do 110 mm</t>
  </si>
  <si>
    <t>9*0,7+50*0,25</t>
  </si>
  <si>
    <t>29</t>
  </si>
  <si>
    <t>977211134</t>
  </si>
  <si>
    <t>Řezání stěnovou pilou kcí z kamene hl přes 420 do 520 mm</t>
  </si>
  <si>
    <t>103109994</t>
  </si>
  <si>
    <t>Řezání konstrukcí stěnovou pilou z kamene hloubka řezu přes 420 do 520 mm</t>
  </si>
  <si>
    <t>4*3</t>
  </si>
  <si>
    <t>30</t>
  </si>
  <si>
    <t>985323111</t>
  </si>
  <si>
    <t>Spojovací můstek reprofilovaného betonu na cementové bázi tl 1 mm</t>
  </si>
  <si>
    <t>-221820711</t>
  </si>
  <si>
    <t>Spojovací můstek reprofilovaného betonu na cementové bázi, tloušťky 1 mm</t>
  </si>
  <si>
    <t>31</t>
  </si>
  <si>
    <t>985564223</t>
  </si>
  <si>
    <t>Kotvičky pro výztuž stříkaného betonu hl přes 200 do 400 mm z oceli D přes 8 do 10 mm do chemické malty</t>
  </si>
  <si>
    <t>kus</t>
  </si>
  <si>
    <t>-2101773469</t>
  </si>
  <si>
    <t>Kotvičky pro výztuž stříkaného betonu z betonářské oceli do chemické malty, hloubky kotvení přes 200 do 400 mm, průměru do 10 mm</t>
  </si>
  <si>
    <t>50</t>
  </si>
  <si>
    <t>32</t>
  </si>
  <si>
    <t>R985564223</t>
  </si>
  <si>
    <t>Kotvičky pro výztuž betonu hl přes 400 do 700 mm z oceli D přes 8 do 10 mm do chemické malty</t>
  </si>
  <si>
    <t>1190091676</t>
  </si>
  <si>
    <t>33</t>
  </si>
  <si>
    <t>997013871</t>
  </si>
  <si>
    <t>Poplatek za uložení stavebního odpadu na recyklační skládce (skládkovné) směsného stavebního a demoličního kód odpadu  17 09 04</t>
  </si>
  <si>
    <t>870683076</t>
  </si>
  <si>
    <t>Poplatek za uložení stavebního odpadu na recyklační skládce (skládkovné) směsného stavebního a demoličního zatříděného do Katalogu odpadů pod kódem 17 09 04</t>
  </si>
  <si>
    <t>34</t>
  </si>
  <si>
    <t>1364352941</t>
  </si>
  <si>
    <t>35</t>
  </si>
  <si>
    <t>-501413913</t>
  </si>
  <si>
    <t>11,001*22 "Přepočtené koeficientem množství</t>
  </si>
  <si>
    <t>36</t>
  </si>
  <si>
    <t>2012093486</t>
  </si>
  <si>
    <t>SO-04 - Vegetační úpravy</t>
  </si>
  <si>
    <t xml:space="preserve">    02 - Výsadba dřevin</t>
  </si>
  <si>
    <t>02</t>
  </si>
  <si>
    <t>Výsadba dřevin</t>
  </si>
  <si>
    <t>R/100</t>
  </si>
  <si>
    <t>Náhradní výsadba, sazenice dřevin, 80 cm</t>
  </si>
  <si>
    <t>-1419623886</t>
  </si>
  <si>
    <t>Náhradní výsadba, sazenice dřevin, 80 cm
V rámci náhradní výsadby bude žadatelem poskytnuto nebo uhrazeno Obci Ostrov 80 ks 
sazenic v druhové skladbě dle aktuální potřeby obce o velikosti sazenice min. 80 cm. Obec 
Ostrov si výsadbu a následnou péči zajistí svými silami.</t>
  </si>
  <si>
    <t>111251102</t>
  </si>
  <si>
    <t>Odstranění křovin a stromů průměru kmene do 100 mm i s kořeny sklonu terénu do 1:5 z celkové plochy přes 100 do 500 m2 strojně</t>
  </si>
  <si>
    <t>1572939941</t>
  </si>
  <si>
    <t>Odstranění křovin a stromů s odstraněním kořenů strojně průměru kmene do 100 mm v rovině nebo ve svahu sklonu terénu do 1:5, při celkové ploše přes 100 do 500 m2</t>
  </si>
  <si>
    <t>viz příloha G.2.</t>
  </si>
  <si>
    <t>79+15+39</t>
  </si>
  <si>
    <t>112101101</t>
  </si>
  <si>
    <t>Odstranění stromů listnatých průměru kmene přes 100 do 300 mm</t>
  </si>
  <si>
    <t>-654765479</t>
  </si>
  <si>
    <t>Odstranění stromů s odřezáním kmene a s odvětvením listnatých, průměru kmene přes 100 do 300 mm</t>
  </si>
  <si>
    <t>128</t>
  </si>
  <si>
    <t>112101102</t>
  </si>
  <si>
    <t>Odstranění stromů listnatých průměru kmene přes 300 do 500 mm</t>
  </si>
  <si>
    <t>-1202722721</t>
  </si>
  <si>
    <t>Odstranění stromů s odřezáním kmene a s odvětvením listnatých, průměru kmene přes 300 do 500 mm</t>
  </si>
  <si>
    <t>112101103</t>
  </si>
  <si>
    <t>Odstranění stromů listnatých průměru kmene přes 500 do 700 mm</t>
  </si>
  <si>
    <t>937086813</t>
  </si>
  <si>
    <t>Odstranění stromů s odřezáním kmene a s odvětvením listnatých, průměru kmene přes 500 do 700 mm</t>
  </si>
  <si>
    <t>112101104</t>
  </si>
  <si>
    <t>Odstranění stromů listnatých průměru kmene přes 700 do 900 mm</t>
  </si>
  <si>
    <t>-746606524</t>
  </si>
  <si>
    <t>Odstranění stromů s odřezáním kmene a s odvětvením listnatých, průměru kmene přes 700 do 900 mm</t>
  </si>
  <si>
    <t>112101105</t>
  </si>
  <si>
    <t>Odstranění stromů listnatých průměru kmene přes 900 do 1100 mm</t>
  </si>
  <si>
    <t>1308351306</t>
  </si>
  <si>
    <t>Odstranění stromů s odřezáním kmene a s odvětvením listnatých, průměru kmene přes 900 do 1100 mm</t>
  </si>
  <si>
    <t>112101106</t>
  </si>
  <si>
    <t>Odstranění stromů listnatých průměru kmene přes 1100 do 1300 mm</t>
  </si>
  <si>
    <t>826629070</t>
  </si>
  <si>
    <t>Odstranění stromů s odřezáním kmene a s odvětvením listnatých, průměru kmene přes 1100 do 1300 mm</t>
  </si>
  <si>
    <t>112101121</t>
  </si>
  <si>
    <t>Odstranění stromů jehličnatých průměru kmene přes 100 do 300 mm</t>
  </si>
  <si>
    <t>-137432865</t>
  </si>
  <si>
    <t>Odstranění stromů s odřezáním kmene a s odvětvením jehličnatých bez odkornění, průměru kmene přes 100 do 300 mm</t>
  </si>
  <si>
    <t>112101122</t>
  </si>
  <si>
    <t>Odstranění stromů jehličnatých průměru kmene přes 300 do 500 mm</t>
  </si>
  <si>
    <t>546083731</t>
  </si>
  <si>
    <t>Odstranění stromů s odřezáním kmene a s odvětvením jehličnatých bez odkornění, průměru kmene přes 300 do 500 mm</t>
  </si>
  <si>
    <t>112155115</t>
  </si>
  <si>
    <t>Štěpkování stromků a větví v zapojeném porostu průměru kmene do 300 mm s naložením</t>
  </si>
  <si>
    <t>1666012061</t>
  </si>
  <si>
    <t>Štěpkování s naložením na dopravní prostředek a odvozem do 20 km stromků a větví v zapojeném porostu, průměru kmene do 300 mm</t>
  </si>
  <si>
    <t>128+10</t>
  </si>
  <si>
    <t>112155121</t>
  </si>
  <si>
    <t>Štěpkování stromků a větví v zapojeném porostu průměru kmene přes 300 do 500 mm s naložením</t>
  </si>
  <si>
    <t>-833599245</t>
  </si>
  <si>
    <t>Štěpkování s naložením na dopravní prostředek a odvozem do 20 km stromků a větví v zapojeném porostu, průměru kmene přes 300 do 500 mm</t>
  </si>
  <si>
    <t>21+4</t>
  </si>
  <si>
    <t>112155125</t>
  </si>
  <si>
    <t>Štěpkování stromků a větví v zapojeném porostu průměru kmene přes 500 do 700 mm s naložením</t>
  </si>
  <si>
    <t>-304904180</t>
  </si>
  <si>
    <t>Štěpkování s naložením na dopravní prostředek a odvozem do 20 km stromků a větví v zapojeném porostu, průměru kmene přes 500 do 700 mm</t>
  </si>
  <si>
    <t>112155311</t>
  </si>
  <si>
    <t>Štěpkování keřového porostu středně hustého s naložením</t>
  </si>
  <si>
    <t>-517345706</t>
  </si>
  <si>
    <t>Štěpkování s naložením na dopravní prostředek a odvozem do 20 km keřového porostu středně hustého</t>
  </si>
  <si>
    <t>112251101</t>
  </si>
  <si>
    <t>Odstranění pařezů D přes 100 do 300 mm</t>
  </si>
  <si>
    <t>-821412156</t>
  </si>
  <si>
    <t>Odstranění pařezů strojně s jejich vykopáním, vytrháním nebo odstřelením průměru přes 100 do 300 mm</t>
  </si>
  <si>
    <t>112251102</t>
  </si>
  <si>
    <t>Odstranění pařezů D přes 300 do 500 mm</t>
  </si>
  <si>
    <t>1373675558</t>
  </si>
  <si>
    <t>Odstranění pařezů strojně s jejich vykopáním, vytrháním nebo odstřelením průměru přes 300 do 500 mm</t>
  </si>
  <si>
    <t>112251103</t>
  </si>
  <si>
    <t>Odstranění pařezů D přes 500 do 700 mm</t>
  </si>
  <si>
    <t>-708421574</t>
  </si>
  <si>
    <t>Odstranění pařezů strojně s jejich vykopáním, vytrháním nebo odstřelením průměru přes 500 do 700 mm</t>
  </si>
  <si>
    <t>112251104</t>
  </si>
  <si>
    <t>Odstranění pařezů D přes 700 do 900 mm</t>
  </si>
  <si>
    <t>618857399</t>
  </si>
  <si>
    <t>Odstranění pařezů strojně s jejich vykopáním, vytrháním nebo odstřelením průměru přes 700 do 900 mm</t>
  </si>
  <si>
    <t>112251105</t>
  </si>
  <si>
    <t>Odstranění pařezů D přes 900 do 1100 mm</t>
  </si>
  <si>
    <t>-2022025713</t>
  </si>
  <si>
    <t>Odstranění pařezů strojně s jejich vykopáním, vytrháním nebo odstřelením průměru přes 900 do 1100 mm</t>
  </si>
  <si>
    <t>112251107</t>
  </si>
  <si>
    <t>Odstranění pařezů D přes 1100 do 1300 mm</t>
  </si>
  <si>
    <t>-1070644990</t>
  </si>
  <si>
    <t>Odstranění pařezů strojně s jejich vykopáním, vytrháním nebo odstřelením průměru přes 1100 do 1300 mm</t>
  </si>
  <si>
    <t>162201421</t>
  </si>
  <si>
    <t>Vodorovné přemístění pařezů do 1 km D přes 100 do 300 mm</t>
  </si>
  <si>
    <t>-1469074427</t>
  </si>
  <si>
    <t>Vodorovné přemístění větví, kmenů nebo pařezů s naložením, složením a dopravou do 1000 m pařezů kmenů, průměru přes 100 do 300 mm</t>
  </si>
  <si>
    <t>162201422</t>
  </si>
  <si>
    <t>Vodorovné přemístění pařezů do 1 km D přes 300 do 500 mm</t>
  </si>
  <si>
    <t>-254139849</t>
  </si>
  <si>
    <t>Vodorovné přemístění větví, kmenů nebo pařezů s naložením, složením a dopravou do 1000 m pařezů kmenů, průměru přes 300 do 500 mm</t>
  </si>
  <si>
    <t>162201423</t>
  </si>
  <si>
    <t>Vodorovné přemístění pařezů do 1 km D přes 500 do 700 mm</t>
  </si>
  <si>
    <t>-763923334</t>
  </si>
  <si>
    <t>Vodorovné přemístění větví, kmenů nebo pařezů s naložením, složením a dopravou do 1000 m pařezů kmenů, průměru přes 500 do 700 mm</t>
  </si>
  <si>
    <t>162201424</t>
  </si>
  <si>
    <t>Vodorovné přemístění pařezů do 1 km D přes 700 do 900 mm</t>
  </si>
  <si>
    <t>-1921786158</t>
  </si>
  <si>
    <t>Vodorovné přemístění větví, kmenů nebo pařezů s naložením, složením a dopravou do 1000 m pařezů kmenů, průměru přes 700 do 900 mm</t>
  </si>
  <si>
    <t>162201520</t>
  </si>
  <si>
    <t>Vodorovné přemístění pařezů do 1 km D přes 900 do 1100 mm</t>
  </si>
  <si>
    <t>-238624789</t>
  </si>
  <si>
    <t>Vodorovné přemístění větví, kmenů nebo pařezů s naložením, složením a dopravou do 1000 m pařezů kmenů, průměru přes 900 do 1100 mm</t>
  </si>
  <si>
    <t>162201521</t>
  </si>
  <si>
    <t>Vodorovné přemístění pařezů do 1 km D přes 1100 do 1300 mm</t>
  </si>
  <si>
    <t>744842071</t>
  </si>
  <si>
    <t>Vodorovné přemístění větví, kmenů nebo pařezů s naložením, složením a dopravou do 1000 m pařezů kmenů, průměru přes 1100 do 1300 mm</t>
  </si>
  <si>
    <t>162301971</t>
  </si>
  <si>
    <t>Příplatek k vodorovnému přemístění pařezů D přes 100 do 300 mm ZKD 1 km</t>
  </si>
  <si>
    <t>485457052</t>
  </si>
  <si>
    <t>Vodorovné přemístění větví, kmenů nebo pařezů s naložením, složením a dopravou Příplatek k cenám za každých dalších i započatých 1000 m přes 1000 m pařezů kmenů, průměru přes 100 do 300 mm</t>
  </si>
  <si>
    <t>34*22 "Přepočtené koeficientem množství</t>
  </si>
  <si>
    <t>162301972</t>
  </si>
  <si>
    <t>Příplatek k vodorovnému přemístění pařezů D přes 300 do 500 mm ZKD 1 km</t>
  </si>
  <si>
    <t>1697236394</t>
  </si>
  <si>
    <t>Vodorovné přemístění větví, kmenů nebo pařezů s naložením, složením a dopravou Příplatek k cenám za každých dalších i započatých 1000 m přes 1000 m pařezů kmenů, průměru přes 300 do 500 mm</t>
  </si>
  <si>
    <t>21*22 "Přepočtené koeficientem množství</t>
  </si>
  <si>
    <t>162301973</t>
  </si>
  <si>
    <t>Příplatek k vodorovnému přemístění pařezů D přes 500 do 700 mm ZKD 1 km</t>
  </si>
  <si>
    <t>1156230356</t>
  </si>
  <si>
    <t>Vodorovné přemístění větví, kmenů nebo pařezů s naložením, složením a dopravou Příplatek k cenám za každých dalších i započatých 1000 m přes 1000 m pařezů kmenů, průměru přes 500 do 700 mm</t>
  </si>
  <si>
    <t>9*22 "Přepočtené koeficientem množství</t>
  </si>
  <si>
    <t>162301974</t>
  </si>
  <si>
    <t>Příplatek k vodorovnému přemístění pařezů D přes 700 do 900 mm ZKD 1 km</t>
  </si>
  <si>
    <t>220855001</t>
  </si>
  <si>
    <t>Vodorovné přemístění větví, kmenů nebo pařezů s naložením, složením a dopravou Příplatek k cenám za každých dalších i započatých 1000 m přes 1000 m pařezů kmenů, průměru přes 700 do 900 mm</t>
  </si>
  <si>
    <t>14*22 "Přepočtené koeficientem množství</t>
  </si>
  <si>
    <t>162301975</t>
  </si>
  <si>
    <t>Příplatek k vodorovnému přemístění pařezů D přes 900 do 1100 mm ZKD 1 km</t>
  </si>
  <si>
    <t>-384681768</t>
  </si>
  <si>
    <t>Vodorovné přemístění větví, kmenů nebo pařezů s naložením, složením a dopravou Příplatek k cenám za každých dalších i započatých 1000 m přes 1000 m pařezů kmenů, průměru přes 900 do 1100 mm</t>
  </si>
  <si>
    <t>3*22 "Přepočtené koeficientem množství</t>
  </si>
  <si>
    <t>162301976</t>
  </si>
  <si>
    <t>Příplatek k vodorovnému přemístění pařezů D přes 1100 do 1300 mm ZKD 1 km</t>
  </si>
  <si>
    <t>25344435</t>
  </si>
  <si>
    <t>Vodorovné přemístění větví, kmenů nebo pařezů s naložením, složením a dopravou Příplatek k cenám za každých dalších i započatých 1000 m přes 1000 m pařezů kmenů, průměru přes 1100 do 1300 mm</t>
  </si>
  <si>
    <t>2*22 "Přepočtené koeficientem množství</t>
  </si>
  <si>
    <t>174251201</t>
  </si>
  <si>
    <t>Zásyp jam po pařezech D pařezů do 300 mm strojně</t>
  </si>
  <si>
    <t>1138284484</t>
  </si>
  <si>
    <t>Zásyp jam po pařezech strojně výkopkem z horniny získané při dobývání pařezů s hrubým urovnáním povrchu zasypávky průměru pařezu přes 100 do 300 mm</t>
  </si>
  <si>
    <t>174251202</t>
  </si>
  <si>
    <t>Zásyp jam po pařezech D pařezů přes 300 do 500 mm strojně</t>
  </si>
  <si>
    <t>1696233982</t>
  </si>
  <si>
    <t>Zásyp jam po pařezech strojně výkopkem z horniny získané při dobývání pařezů s hrubým urovnáním povrchu zasypávky průměru pařezu přes 300 do 500 mm</t>
  </si>
  <si>
    <t>174251203</t>
  </si>
  <si>
    <t>Zásyp jam po pařezech D pařezů přes 500 do 700 mm strojně</t>
  </si>
  <si>
    <t>-1182468289</t>
  </si>
  <si>
    <t>Zásyp jam po pařezech strojně výkopkem z horniny získané při dobývání pařezů s hrubým urovnáním povrchu zasypávky průměru pařezu přes 500 do 700 mm</t>
  </si>
  <si>
    <t>174251204</t>
  </si>
  <si>
    <t>Zásyp jam po pařezech D pařezů přes 700 do 900 mm strojně</t>
  </si>
  <si>
    <t>-716147766</t>
  </si>
  <si>
    <t>Zásyp jam po pařezech strojně výkopkem z horniny získané při dobývání pařezů s hrubým urovnáním povrchu zasypávky průměru pařezu přes 700 do 900 mm</t>
  </si>
  <si>
    <t>37</t>
  </si>
  <si>
    <t>174251205</t>
  </si>
  <si>
    <t>Zásyp jam po pařezech D pařezů přes 900 do 1100 mm strojně</t>
  </si>
  <si>
    <t>1148070473</t>
  </si>
  <si>
    <t>Zásyp jam po pařezech strojně výkopkem z horniny získané při dobývání pařezů s hrubým urovnáním povrchu zasypávky průměru pařezu přes 900 do 1100 mm</t>
  </si>
  <si>
    <t>38</t>
  </si>
  <si>
    <t>174251206</t>
  </si>
  <si>
    <t>Zásyp jam po pařezech D pařezů přes 1100 do 1300 mm strojně</t>
  </si>
  <si>
    <t>947861784</t>
  </si>
  <si>
    <t>Zásyp jam po pařezech strojně výkopkem z horniny získané při dobývání pařezů s hrubým urovnáním povrchu zasypávky průměru pařezu přes 1100 do 1300 mm</t>
  </si>
  <si>
    <t>39</t>
  </si>
  <si>
    <t>997013811</t>
  </si>
  <si>
    <t>Poplatek za uložení na skládce (skládkovné) stavebního odpadu dřevěného kód odpadu 17 02 01</t>
  </si>
  <si>
    <t>-1330618286</t>
  </si>
  <si>
    <t>Poplatek za uložení stavebního odpadu na skládce (skládkovné) dřevěného zatříděného do Katalogu odpadů pod kódem 17 02 01</t>
  </si>
  <si>
    <t>34*0,5*0,5*0,5</t>
  </si>
  <si>
    <t>21*0,8*0,8*0,7</t>
  </si>
  <si>
    <t>9*1*1*0,8</t>
  </si>
  <si>
    <t>14*1,5*1,5*1</t>
  </si>
  <si>
    <t>3*2*2*2</t>
  </si>
  <si>
    <t>2*2,5*2,5*2</t>
  </si>
  <si>
    <t>Mezisoučet</t>
  </si>
  <si>
    <t>101,358*1</t>
  </si>
  <si>
    <t>SEZNAM FIGUR</t>
  </si>
  <si>
    <t>Výměra</t>
  </si>
  <si>
    <t>Použití figury: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</si>
</sst>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43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800080"/>
      <name val="Arial CE"/>
    </font>
    <font>
      <sz val="8"/>
      <color rgb="FFFF0000"/>
      <name val="Arial CE"/>
    </font>
    <font>
      <sz val="8"/>
      <color rgb="FF0000A8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i/>
      <sz val="7"/>
      <color rgb="FF969696"/>
      <name val="Arial CE"/>
    </font>
    <font>
      <sz val="8"/>
      <color rgb="FF000000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b/>
      <sz val="9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42" fillId="0" borderId="0" applyNumberFormat="0" applyFill="0" applyBorder="0" applyAlignment="0" applyProtection="0"/>
  </cellStyleXfs>
  <cellXfs count="336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4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top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8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20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3" xfId="0" applyFont="1" applyBorder="1" applyAlignment="1">
      <alignment vertical="center"/>
    </xf>
    <xf numFmtId="0" fontId="18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0" fillId="4" borderId="7" xfId="0" applyFont="1" applyFill="1" applyBorder="1" applyAlignment="1" applyProtection="1">
      <alignment vertical="center"/>
    </xf>
    <xf numFmtId="0" fontId="23" fillId="4" borderId="0" xfId="0" applyFont="1" applyFill="1" applyAlignment="1" applyProtection="1">
      <alignment horizontal="center" vertical="center"/>
    </xf>
    <xf numFmtId="0" fontId="24" fillId="0" borderId="16" xfId="0" applyFont="1" applyBorder="1" applyAlignment="1" applyProtection="1">
      <alignment horizontal="center" vertical="center" wrapText="1"/>
    </xf>
    <xf numFmtId="0" fontId="24" fillId="0" borderId="17" xfId="0" applyFont="1" applyBorder="1" applyAlignment="1" applyProtection="1">
      <alignment horizontal="center" vertical="center" wrapText="1"/>
    </xf>
    <xf numFmtId="0" fontId="24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5" fillId="0" borderId="0" xfId="0" applyFont="1" applyAlignment="1" applyProtection="1">
      <alignment horizontal="left" vertical="center"/>
    </xf>
    <xf numFmtId="0" fontId="25" fillId="0" borderId="0" xfId="0" applyFont="1" applyAlignment="1" applyProtection="1">
      <alignment vertical="center"/>
    </xf>
    <xf numFmtId="4" fontId="25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21" fillId="0" borderId="14" xfId="0" applyNumberFormat="1" applyFont="1" applyBorder="1" applyAlignment="1" applyProtection="1">
      <alignment vertical="center"/>
    </xf>
    <xf numFmtId="4" fontId="21" fillId="0" borderId="0" xfId="0" applyNumberFormat="1" applyFont="1" applyBorder="1" applyAlignment="1" applyProtection="1">
      <alignment vertical="center"/>
    </xf>
    <xf numFmtId="166" fontId="21" fillId="0" borderId="0" xfId="0" applyNumberFormat="1" applyFont="1" applyBorder="1" applyAlignment="1" applyProtection="1">
      <alignment vertical="center"/>
    </xf>
    <xf numFmtId="4" fontId="21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7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8" fillId="0" borderId="0" xfId="0" applyFont="1" applyAlignment="1" applyProtection="1">
      <alignment vertical="center"/>
    </xf>
    <xf numFmtId="0" fontId="29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30" fillId="0" borderId="14" xfId="0" applyNumberFormat="1" applyFont="1" applyBorder="1" applyAlignment="1" applyProtection="1">
      <alignment vertical="center"/>
    </xf>
    <xf numFmtId="4" fontId="30" fillId="0" borderId="0" xfId="0" applyNumberFormat="1" applyFont="1" applyBorder="1" applyAlignment="1" applyProtection="1">
      <alignment vertical="center"/>
    </xf>
    <xf numFmtId="166" fontId="30" fillId="0" borderId="0" xfId="0" applyNumberFormat="1" applyFont="1" applyBorder="1" applyAlignment="1" applyProtection="1">
      <alignment vertical="center"/>
    </xf>
    <xf numFmtId="4" fontId="30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30" fillId="0" borderId="19" xfId="0" applyNumberFormat="1" applyFont="1" applyBorder="1" applyAlignment="1" applyProtection="1">
      <alignment vertical="center"/>
    </xf>
    <xf numFmtId="4" fontId="30" fillId="0" borderId="20" xfId="0" applyNumberFormat="1" applyFont="1" applyBorder="1" applyAlignment="1" applyProtection="1">
      <alignment vertical="center"/>
    </xf>
    <xf numFmtId="166" fontId="30" fillId="0" borderId="20" xfId="0" applyNumberFormat="1" applyFont="1" applyBorder="1" applyAlignment="1" applyProtection="1">
      <alignment vertical="center"/>
    </xf>
    <xf numFmtId="4" fontId="30" fillId="0" borderId="21" xfId="0" applyNumberFormat="1" applyFont="1" applyBorder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4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4" fontId="25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2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20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3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3" fillId="4" borderId="0" xfId="0" applyFont="1" applyFill="1" applyAlignment="1" applyProtection="1">
      <alignment horizontal="right" vertical="center"/>
    </xf>
    <xf numFmtId="0" fontId="32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3" fillId="4" borderId="16" xfId="0" applyFont="1" applyFill="1" applyBorder="1" applyAlignment="1" applyProtection="1">
      <alignment horizontal="center" vertical="center" wrapText="1"/>
    </xf>
    <xf numFmtId="0" fontId="23" fillId="4" borderId="17" xfId="0" applyFont="1" applyFill="1" applyBorder="1" applyAlignment="1" applyProtection="1">
      <alignment horizontal="center" vertical="center" wrapText="1"/>
    </xf>
    <xf numFmtId="0" fontId="23" fillId="4" borderId="18" xfId="0" applyFont="1" applyFill="1" applyBorder="1" applyAlignment="1" applyProtection="1">
      <alignment horizontal="center" vertical="center" wrapText="1"/>
    </xf>
    <xf numFmtId="0" fontId="23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5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3" fillId="0" borderId="12" xfId="0" applyNumberFormat="1" applyFont="1" applyBorder="1" applyAlignment="1" applyProtection="1"/>
    <xf numFmtId="166" fontId="33" fillId="0" borderId="13" xfId="0" applyNumberFormat="1" applyFont="1" applyBorder="1" applyAlignment="1" applyProtection="1"/>
    <xf numFmtId="4" fontId="34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3" fillId="0" borderId="22" xfId="0" applyFont="1" applyBorder="1" applyAlignment="1" applyProtection="1">
      <alignment horizontal="center" vertical="center"/>
    </xf>
    <xf numFmtId="49" fontId="23" fillId="0" borderId="22" xfId="0" applyNumberFormat="1" applyFont="1" applyBorder="1" applyAlignment="1" applyProtection="1">
      <alignment horizontal="left" vertical="center" wrapText="1"/>
    </xf>
    <xf numFmtId="0" fontId="23" fillId="0" borderId="22" xfId="0" applyFont="1" applyBorder="1" applyAlignment="1" applyProtection="1">
      <alignment horizontal="left" vertical="center" wrapText="1"/>
    </xf>
    <xf numFmtId="0" fontId="23" fillId="0" borderId="22" xfId="0" applyFont="1" applyBorder="1" applyAlignment="1" applyProtection="1">
      <alignment horizontal="center" vertical="center" wrapText="1"/>
    </xf>
    <xf numFmtId="167" fontId="23" fillId="0" borderId="22" xfId="0" applyNumberFormat="1" applyFont="1" applyBorder="1" applyAlignment="1" applyProtection="1">
      <alignment vertical="center"/>
    </xf>
    <xf numFmtId="4" fontId="23" fillId="2" borderId="22" xfId="0" applyNumberFormat="1" applyFont="1" applyFill="1" applyBorder="1" applyAlignment="1" applyProtection="1">
      <alignment vertical="center"/>
      <protection locked="0"/>
    </xf>
    <xf numFmtId="4" fontId="23" fillId="0" borderId="22" xfId="0" applyNumberFormat="1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4" fillId="2" borderId="14" xfId="0" applyFont="1" applyFill="1" applyBorder="1" applyAlignment="1" applyProtection="1">
      <alignment horizontal="left" vertical="center"/>
      <protection locked="0"/>
    </xf>
    <xf numFmtId="0" fontId="24" fillId="0" borderId="0" xfId="0" applyFont="1" applyBorder="1" applyAlignment="1" applyProtection="1">
      <alignment horizontal="center" vertical="center"/>
    </xf>
    <xf numFmtId="166" fontId="24" fillId="0" borderId="0" xfId="0" applyNumberFormat="1" applyFont="1" applyBorder="1" applyAlignment="1" applyProtection="1">
      <alignment vertical="center"/>
    </xf>
    <xf numFmtId="166" fontId="24" fillId="0" borderId="15" xfId="0" applyNumberFormat="1" applyFont="1" applyBorder="1" applyAlignment="1" applyProtection="1">
      <alignment vertical="center"/>
    </xf>
    <xf numFmtId="0" fontId="23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5" fillId="0" borderId="0" xfId="0" applyFont="1" applyAlignment="1" applyProtection="1">
      <alignment horizontal="left" vertical="center"/>
    </xf>
    <xf numFmtId="0" fontId="36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3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3" xfId="0" applyFont="1" applyBorder="1" applyAlignment="1">
      <alignment vertical="center"/>
    </xf>
    <xf numFmtId="0" fontId="11" fillId="0" borderId="14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37" fillId="0" borderId="0" xfId="0" applyFont="1" applyAlignment="1" applyProtection="1">
      <alignment vertical="center" wrapText="1"/>
    </xf>
    <xf numFmtId="0" fontId="9" fillId="0" borderId="19" xfId="0" applyFont="1" applyBorder="1" applyAlignment="1" applyProtection="1">
      <alignment vertical="center"/>
    </xf>
    <xf numFmtId="0" fontId="9" fillId="0" borderId="20" xfId="0" applyFont="1" applyBorder="1" applyAlignment="1" applyProtection="1">
      <alignment vertical="center"/>
    </xf>
    <xf numFmtId="0" fontId="9" fillId="0" borderId="21" xfId="0" applyFont="1" applyBorder="1" applyAlignment="1" applyProtection="1">
      <alignment vertical="center"/>
    </xf>
    <xf numFmtId="0" fontId="38" fillId="0" borderId="0" xfId="0" applyFont="1" applyAlignment="1">
      <alignment horizontal="left" vertical="center"/>
    </xf>
    <xf numFmtId="0" fontId="39" fillId="0" borderId="22" xfId="0" applyFont="1" applyBorder="1" applyAlignment="1" applyProtection="1">
      <alignment horizontal="center" vertical="center"/>
    </xf>
    <xf numFmtId="49" fontId="39" fillId="0" borderId="22" xfId="0" applyNumberFormat="1" applyFont="1" applyBorder="1" applyAlignment="1" applyProtection="1">
      <alignment horizontal="left" vertical="center" wrapText="1"/>
    </xf>
    <xf numFmtId="0" fontId="39" fillId="0" borderId="22" xfId="0" applyFont="1" applyBorder="1" applyAlignment="1" applyProtection="1">
      <alignment horizontal="left" vertical="center" wrapText="1"/>
    </xf>
    <xf numFmtId="0" fontId="39" fillId="0" borderId="22" xfId="0" applyFont="1" applyBorder="1" applyAlignment="1" applyProtection="1">
      <alignment horizontal="center" vertical="center" wrapText="1"/>
    </xf>
    <xf numFmtId="167" fontId="39" fillId="0" borderId="22" xfId="0" applyNumberFormat="1" applyFont="1" applyBorder="1" applyAlignment="1" applyProtection="1">
      <alignment vertical="center"/>
    </xf>
    <xf numFmtId="4" fontId="39" fillId="2" borderId="22" xfId="0" applyNumberFormat="1" applyFont="1" applyFill="1" applyBorder="1" applyAlignment="1" applyProtection="1">
      <alignment vertical="center"/>
      <protection locked="0"/>
    </xf>
    <xf numFmtId="4" fontId="39" fillId="0" borderId="22" xfId="0" applyNumberFormat="1" applyFont="1" applyBorder="1" applyAlignment="1" applyProtection="1">
      <alignment vertical="center"/>
    </xf>
    <xf numFmtId="0" fontId="40" fillId="0" borderId="22" xfId="0" applyFont="1" applyBorder="1" applyAlignment="1" applyProtection="1">
      <alignment vertical="center"/>
    </xf>
    <xf numFmtId="0" fontId="40" fillId="0" borderId="3" xfId="0" applyFont="1" applyBorder="1" applyAlignment="1">
      <alignment vertical="center"/>
    </xf>
    <xf numFmtId="0" fontId="39" fillId="2" borderId="14" xfId="0" applyFont="1" applyFill="1" applyBorder="1" applyAlignment="1" applyProtection="1">
      <alignment horizontal="left" vertical="center"/>
      <protection locked="0"/>
    </xf>
    <xf numFmtId="0" fontId="39" fillId="0" borderId="0" xfId="0" applyFont="1" applyBorder="1" applyAlignment="1" applyProtection="1">
      <alignment horizontal="center" vertical="center"/>
    </xf>
    <xf numFmtId="0" fontId="0" fillId="0" borderId="19" xfId="0" applyFont="1" applyBorder="1" applyAlignment="1" applyProtection="1">
      <alignment vertical="center"/>
    </xf>
    <xf numFmtId="0" fontId="0" fillId="0" borderId="20" xfId="0" applyBorder="1" applyAlignment="1" applyProtection="1">
      <alignment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12" fillId="0" borderId="3" xfId="0" applyFont="1" applyBorder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Alignment="1" applyProtection="1">
      <alignment horizontal="left" vertical="center"/>
    </xf>
    <xf numFmtId="0" fontId="12" fillId="0" borderId="0" xfId="0" applyFont="1" applyAlignment="1" applyProtection="1">
      <alignment horizontal="left" vertical="center" wrapText="1"/>
    </xf>
    <xf numFmtId="167" fontId="12" fillId="0" borderId="0" xfId="0" applyNumberFormat="1" applyFont="1" applyAlignment="1" applyProtection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3" xfId="0" applyFont="1" applyBorder="1" applyAlignment="1">
      <alignment vertical="center"/>
    </xf>
    <xf numFmtId="0" fontId="12" fillId="0" borderId="14" xfId="0" applyFont="1" applyBorder="1" applyAlignment="1" applyProtection="1">
      <alignment vertical="center"/>
    </xf>
    <xf numFmtId="0" fontId="12" fillId="0" borderId="0" xfId="0" applyFont="1" applyBorder="1" applyAlignment="1" applyProtection="1">
      <alignment vertical="center"/>
    </xf>
    <xf numFmtId="0" fontId="12" fillId="0" borderId="15" xfId="0" applyFont="1" applyBorder="1" applyAlignment="1" applyProtection="1">
      <alignment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0" fillId="0" borderId="3" xfId="0" applyFont="1" applyBorder="1" applyAlignment="1">
      <alignment horizontal="center" vertical="center" wrapText="1"/>
    </xf>
    <xf numFmtId="0" fontId="23" fillId="4" borderId="16" xfId="0" applyFont="1" applyFill="1" applyBorder="1" applyAlignment="1">
      <alignment horizontal="center" vertical="center" wrapText="1"/>
    </xf>
    <xf numFmtId="0" fontId="23" fillId="4" borderId="17" xfId="0" applyFont="1" applyFill="1" applyBorder="1" applyAlignment="1">
      <alignment horizontal="center" vertical="center" wrapText="1"/>
    </xf>
    <xf numFmtId="0" fontId="23" fillId="4" borderId="18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1" fillId="0" borderId="16" xfId="0" applyFont="1" applyBorder="1" applyAlignment="1">
      <alignment horizontal="left" vertical="center" wrapText="1"/>
    </xf>
    <xf numFmtId="0" fontId="41" fillId="0" borderId="22" xfId="0" applyFont="1" applyBorder="1" applyAlignment="1">
      <alignment horizontal="left" vertical="center" wrapText="1"/>
    </xf>
    <xf numFmtId="0" fontId="41" fillId="0" borderId="22" xfId="0" applyFont="1" applyBorder="1" applyAlignment="1">
      <alignment horizontal="left" vertical="center"/>
    </xf>
    <xf numFmtId="167" fontId="41" fillId="0" borderId="18" xfId="0" applyNumberFormat="1" applyFont="1" applyBorder="1" applyAlignment="1">
      <alignment vertical="center"/>
    </xf>
    <xf numFmtId="0" fontId="0" fillId="0" borderId="0" xfId="0" applyFont="1" applyAlignment="1">
      <alignment horizontal="left" vertical="center" wrapText="1"/>
    </xf>
    <xf numFmtId="167" fontId="0" fillId="0" borderId="0" xfId="0" applyNumberFormat="1" applyFont="1" applyAlignment="1">
      <alignment vertical="center"/>
    </xf>
    <xf numFmtId="0" fontId="34" fillId="0" borderId="0" xfId="0" applyFont="1" applyAlignment="1">
      <alignment horizontal="left"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left" vertical="center"/>
    </xf>
    <xf numFmtId="0" fontId="22" fillId="0" borderId="14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22" fillId="0" borderId="14" xfId="0" applyFont="1" applyBorder="1" applyAlignment="1" applyProtection="1">
      <alignment horizontal="left" vertical="center"/>
    </xf>
    <xf numFmtId="0" fontId="22" fillId="0" borderId="0" xfId="0" applyFont="1" applyBorder="1" applyAlignment="1" applyProtection="1">
      <alignment horizontal="left" vertical="center"/>
    </xf>
    <xf numFmtId="0" fontId="23" fillId="4" borderId="6" xfId="0" applyFont="1" applyFill="1" applyBorder="1" applyAlignment="1" applyProtection="1">
      <alignment horizontal="center" vertical="center"/>
    </xf>
    <xf numFmtId="0" fontId="23" fillId="4" borderId="7" xfId="0" applyFont="1" applyFill="1" applyBorder="1" applyAlignment="1" applyProtection="1">
      <alignment horizontal="left" vertical="center"/>
    </xf>
    <xf numFmtId="0" fontId="23" fillId="4" borderId="7" xfId="0" applyFont="1" applyFill="1" applyBorder="1" applyAlignment="1" applyProtection="1">
      <alignment horizontal="right" vertical="center"/>
    </xf>
    <xf numFmtId="0" fontId="23" fillId="4" borderId="7" xfId="0" applyFont="1" applyFill="1" applyBorder="1" applyAlignment="1" applyProtection="1">
      <alignment horizontal="center" vertical="center"/>
    </xf>
    <xf numFmtId="0" fontId="23" fillId="4" borderId="8" xfId="0" applyFont="1" applyFill="1" applyBorder="1" applyAlignment="1" applyProtection="1">
      <alignment horizontal="left" vertical="center"/>
    </xf>
    <xf numFmtId="0" fontId="28" fillId="0" borderId="0" xfId="0" applyFont="1" applyAlignment="1" applyProtection="1">
      <alignment horizontal="left" vertical="center" wrapText="1"/>
    </xf>
    <xf numFmtId="4" fontId="29" fillId="0" borderId="0" xfId="0" applyNumberFormat="1" applyFont="1" applyAlignment="1" applyProtection="1">
      <alignment vertical="center"/>
    </xf>
    <xf numFmtId="0" fontId="29" fillId="0" borderId="0" xfId="0" applyFont="1" applyAlignment="1" applyProtection="1">
      <alignment vertical="center"/>
    </xf>
    <xf numFmtId="4" fontId="25" fillId="0" borderId="0" xfId="0" applyNumberFormat="1" applyFont="1" applyAlignment="1" applyProtection="1">
      <alignment horizontal="right" vertical="center"/>
    </xf>
    <xf numFmtId="4" fontId="25" fillId="0" borderId="0" xfId="0" applyNumberFormat="1" applyFont="1" applyAlignment="1" applyProtection="1">
      <alignment vertical="center"/>
    </xf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0" fillId="0" borderId="0" xfId="0" applyProtection="1"/>
    <xf numFmtId="0" fontId="3" fillId="0" borderId="0" xfId="0" applyFont="1" applyAlignment="1" applyProtection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4" fontId="18" fillId="0" borderId="5" xfId="0" applyNumberFormat="1" applyFont="1" applyBorder="1" applyAlignment="1" applyProtection="1">
      <alignment vertical="center"/>
    </xf>
    <xf numFmtId="0" fontId="0" fillId="0" borderId="5" xfId="0" applyFont="1" applyBorder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4" fontId="19" fillId="0" borderId="0" xfId="0" applyNumberFormat="1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7" xfId="0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0" borderId="0" xfId="0"/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horizontal="left" vertical="center"/>
    </xf>
    <xf numFmtId="0" fontId="0" fillId="0" borderId="0" xfId="0" applyFont="1" applyAlignment="1" applyProtection="1">
      <alignment vertical="center"/>
    </xf>
    <xf numFmtId="0" fontId="3" fillId="0" borderId="0" xfId="0" applyFont="1" applyAlignment="1">
      <alignment horizontal="left" vertical="top" wrapText="1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1.jp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86995</xdr:colOff>
      <xdr:row>3</xdr:row>
      <xdr:rowOff>0</xdr:rowOff>
    </xdr:from>
    <xdr:to>
      <xdr:col>40</xdr:col>
      <xdr:colOff>367665</xdr:colOff>
      <xdr:row>6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39</xdr:col>
      <xdr:colOff>225425</xdr:colOff>
      <xdr:row>81</xdr:row>
      <xdr:rowOff>0</xdr:rowOff>
    </xdr:from>
    <xdr:to>
      <xdr:col>41</xdr:col>
      <xdr:colOff>176530</xdr:colOff>
      <xdr:row>85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4" name="Picture 3">
          <a:hlinkClick xmlns:r="http://schemas.openxmlformats.org/officeDocument/2006/relationships" r:id="rId2" tooltip="https://app.urs.cz/products/kros4"/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362585</xdr:colOff>
      <xdr:row>3</xdr:row>
      <xdr:rowOff>0</xdr:rowOff>
    </xdr:from>
    <xdr:to>
      <xdr:col>9</xdr:col>
      <xdr:colOff>1215390</xdr:colOff>
      <xdr:row>7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362585</xdr:colOff>
      <xdr:row>81</xdr:row>
      <xdr:rowOff>0</xdr:rowOff>
    </xdr:from>
    <xdr:to>
      <xdr:col>9</xdr:col>
      <xdr:colOff>1215390</xdr:colOff>
      <xdr:row>85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362585</xdr:colOff>
      <xdr:row>112</xdr:row>
      <xdr:rowOff>0</xdr:rowOff>
    </xdr:from>
    <xdr:to>
      <xdr:col>9</xdr:col>
      <xdr:colOff>1215390</xdr:colOff>
      <xdr:row>116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2" tooltip="https://app.urs.cz/products/kros4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362585</xdr:colOff>
      <xdr:row>3</xdr:row>
      <xdr:rowOff>0</xdr:rowOff>
    </xdr:from>
    <xdr:to>
      <xdr:col>9</xdr:col>
      <xdr:colOff>1215390</xdr:colOff>
      <xdr:row>7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362585</xdr:colOff>
      <xdr:row>81</xdr:row>
      <xdr:rowOff>0</xdr:rowOff>
    </xdr:from>
    <xdr:to>
      <xdr:col>9</xdr:col>
      <xdr:colOff>1215390</xdr:colOff>
      <xdr:row>85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362585</xdr:colOff>
      <xdr:row>104</xdr:row>
      <xdr:rowOff>0</xdr:rowOff>
    </xdr:from>
    <xdr:to>
      <xdr:col>9</xdr:col>
      <xdr:colOff>1215390</xdr:colOff>
      <xdr:row>108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2" tooltip="https://app.urs.cz/products/kros4"/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362585</xdr:colOff>
      <xdr:row>3</xdr:row>
      <xdr:rowOff>0</xdr:rowOff>
    </xdr:from>
    <xdr:to>
      <xdr:col>9</xdr:col>
      <xdr:colOff>1215390</xdr:colOff>
      <xdr:row>7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362585</xdr:colOff>
      <xdr:row>81</xdr:row>
      <xdr:rowOff>0</xdr:rowOff>
    </xdr:from>
    <xdr:to>
      <xdr:col>9</xdr:col>
      <xdr:colOff>1215390</xdr:colOff>
      <xdr:row>85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362585</xdr:colOff>
      <xdr:row>108</xdr:row>
      <xdr:rowOff>0</xdr:rowOff>
    </xdr:from>
    <xdr:to>
      <xdr:col>9</xdr:col>
      <xdr:colOff>1215390</xdr:colOff>
      <xdr:row>112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2" tooltip="https://app.urs.cz/products/kros4"/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362585</xdr:colOff>
      <xdr:row>3</xdr:row>
      <xdr:rowOff>0</xdr:rowOff>
    </xdr:from>
    <xdr:to>
      <xdr:col>9</xdr:col>
      <xdr:colOff>1215390</xdr:colOff>
      <xdr:row>7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362585</xdr:colOff>
      <xdr:row>81</xdr:row>
      <xdr:rowOff>0</xdr:rowOff>
    </xdr:from>
    <xdr:to>
      <xdr:col>9</xdr:col>
      <xdr:colOff>1215390</xdr:colOff>
      <xdr:row>85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362585</xdr:colOff>
      <xdr:row>109</xdr:row>
      <xdr:rowOff>0</xdr:rowOff>
    </xdr:from>
    <xdr:to>
      <xdr:col>9</xdr:col>
      <xdr:colOff>1215390</xdr:colOff>
      <xdr:row>113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2" tooltip="https://app.urs.cz/products/kros4"/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362585</xdr:colOff>
      <xdr:row>3</xdr:row>
      <xdr:rowOff>0</xdr:rowOff>
    </xdr:from>
    <xdr:to>
      <xdr:col>9</xdr:col>
      <xdr:colOff>1215390</xdr:colOff>
      <xdr:row>7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362585</xdr:colOff>
      <xdr:row>81</xdr:row>
      <xdr:rowOff>0</xdr:rowOff>
    </xdr:from>
    <xdr:to>
      <xdr:col>9</xdr:col>
      <xdr:colOff>1215390</xdr:colOff>
      <xdr:row>85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362585</xdr:colOff>
      <xdr:row>106</xdr:row>
      <xdr:rowOff>0</xdr:rowOff>
    </xdr:from>
    <xdr:to>
      <xdr:col>9</xdr:col>
      <xdr:colOff>1215390</xdr:colOff>
      <xdr:row>110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2" tooltip="https://app.urs.cz/products/kros4"/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6385" cy="286385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101"/>
  <sheetViews>
    <sheetView showGridLines="0" tabSelected="1" workbookViewId="0"/>
  </sheetViews>
  <sheetFormatPr defaultRowHeight="14.4"/>
  <cols>
    <col min="1" max="1" width="8.28515625" style="1" customWidth="1"/>
    <col min="2" max="2" width="1.7109375" style="1" customWidth="1"/>
    <col min="3" max="3" width="4.140625" style="1" customWidth="1"/>
    <col min="4" max="33" width="2.7109375" style="1" customWidth="1"/>
    <col min="34" max="34" width="3.28515625" style="1" customWidth="1"/>
    <col min="35" max="35" width="31.7109375" style="1" customWidth="1"/>
    <col min="36" max="37" width="2.42578125" style="1" customWidth="1"/>
    <col min="38" max="38" width="8.28515625" style="1" customWidth="1"/>
    <col min="39" max="39" width="3.28515625" style="1" customWidth="1"/>
    <col min="40" max="40" width="13.28515625" style="1" customWidth="1"/>
    <col min="41" max="41" width="7.42578125" style="1" customWidth="1"/>
    <col min="42" max="42" width="4.140625" style="1" customWidth="1"/>
    <col min="43" max="43" width="15.7109375" style="1" hidden="1" customWidth="1"/>
    <col min="44" max="44" width="13.7109375" style="1" customWidth="1"/>
    <col min="45" max="47" width="25.85546875" style="1" hidden="1" customWidth="1"/>
    <col min="48" max="49" width="21.7109375" style="1" hidden="1" customWidth="1"/>
    <col min="50" max="51" width="25" style="1" hidden="1" customWidth="1"/>
    <col min="52" max="52" width="21.7109375" style="1" hidden="1" customWidth="1"/>
    <col min="53" max="53" width="19.140625" style="1" hidden="1" customWidth="1"/>
    <col min="54" max="54" width="25" style="1" hidden="1" customWidth="1"/>
    <col min="55" max="55" width="21.7109375" style="1" hidden="1" customWidth="1"/>
    <col min="56" max="56" width="19.140625" style="1" hidden="1" customWidth="1"/>
    <col min="57" max="57" width="66.42578125" style="1" customWidth="1"/>
    <col min="71" max="91" width="9.28515625" style="1" hidden="1"/>
  </cols>
  <sheetData>
    <row r="1" spans="1:74" ht="10.199999999999999">
      <c r="A1" s="17" t="s">
        <v>0</v>
      </c>
      <c r="AZ1" s="17" t="s">
        <v>1</v>
      </c>
      <c r="BA1" s="17" t="s">
        <v>2</v>
      </c>
      <c r="BB1" s="17" t="s">
        <v>3</v>
      </c>
      <c r="BT1" s="17" t="s">
        <v>4</v>
      </c>
      <c r="BU1" s="17" t="s">
        <v>4</v>
      </c>
      <c r="BV1" s="17" t="s">
        <v>5</v>
      </c>
    </row>
    <row r="2" spans="1:74" s="1" customFormat="1" ht="36.9" customHeight="1">
      <c r="AR2" s="324"/>
      <c r="AS2" s="324"/>
      <c r="AT2" s="324"/>
      <c r="AU2" s="324"/>
      <c r="AV2" s="324"/>
      <c r="AW2" s="324"/>
      <c r="AX2" s="324"/>
      <c r="AY2" s="324"/>
      <c r="AZ2" s="324"/>
      <c r="BA2" s="324"/>
      <c r="BB2" s="324"/>
      <c r="BC2" s="324"/>
      <c r="BD2" s="324"/>
      <c r="BE2" s="324"/>
      <c r="BS2" s="18" t="s">
        <v>6</v>
      </c>
      <c r="BT2" s="18" t="s">
        <v>7</v>
      </c>
    </row>
    <row r="3" spans="1:74" s="1" customFormat="1" ht="6.9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8</v>
      </c>
    </row>
    <row r="4" spans="1:74" s="1" customFormat="1" ht="24.9" customHeight="1">
      <c r="B4" s="22"/>
      <c r="C4" s="23"/>
      <c r="D4" s="24" t="s">
        <v>9</v>
      </c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1"/>
      <c r="AS4" s="25" t="s">
        <v>10</v>
      </c>
      <c r="BE4" s="26" t="s">
        <v>11</v>
      </c>
      <c r="BS4" s="18" t="s">
        <v>12</v>
      </c>
    </row>
    <row r="5" spans="1:74" s="1" customFormat="1" ht="12" customHeight="1">
      <c r="B5" s="22"/>
      <c r="C5" s="23"/>
      <c r="D5" s="27" t="s">
        <v>13</v>
      </c>
      <c r="E5" s="23"/>
      <c r="F5" s="23"/>
      <c r="G5" s="23"/>
      <c r="H5" s="23"/>
      <c r="I5" s="23"/>
      <c r="J5" s="23"/>
      <c r="K5" s="308" t="s">
        <v>14</v>
      </c>
      <c r="L5" s="309"/>
      <c r="M5" s="309"/>
      <c r="N5" s="309"/>
      <c r="O5" s="309"/>
      <c r="P5" s="309"/>
      <c r="Q5" s="309"/>
      <c r="R5" s="309"/>
      <c r="S5" s="309"/>
      <c r="T5" s="309"/>
      <c r="U5" s="309"/>
      <c r="V5" s="309"/>
      <c r="W5" s="309"/>
      <c r="X5" s="309"/>
      <c r="Y5" s="309"/>
      <c r="Z5" s="309"/>
      <c r="AA5" s="309"/>
      <c r="AB5" s="309"/>
      <c r="AC5" s="309"/>
      <c r="AD5" s="309"/>
      <c r="AE5" s="309"/>
      <c r="AF5" s="309"/>
      <c r="AG5" s="309"/>
      <c r="AH5" s="309"/>
      <c r="AI5" s="309"/>
      <c r="AJ5" s="309"/>
      <c r="AK5" s="23"/>
      <c r="AL5" s="23"/>
      <c r="AM5" s="23"/>
      <c r="AN5" s="23"/>
      <c r="AO5" s="23"/>
      <c r="AP5" s="23"/>
      <c r="AQ5" s="23"/>
      <c r="AR5" s="21"/>
      <c r="BE5" s="305" t="s">
        <v>15</v>
      </c>
      <c r="BS5" s="18" t="s">
        <v>6</v>
      </c>
    </row>
    <row r="6" spans="1:74" s="1" customFormat="1" ht="36.9" customHeight="1">
      <c r="B6" s="22"/>
      <c r="C6" s="23"/>
      <c r="D6" s="29" t="s">
        <v>16</v>
      </c>
      <c r="E6" s="23"/>
      <c r="F6" s="23"/>
      <c r="G6" s="23"/>
      <c r="H6" s="23"/>
      <c r="I6" s="23"/>
      <c r="J6" s="23"/>
      <c r="K6" s="310" t="s">
        <v>17</v>
      </c>
      <c r="L6" s="309"/>
      <c r="M6" s="309"/>
      <c r="N6" s="309"/>
      <c r="O6" s="309"/>
      <c r="P6" s="309"/>
      <c r="Q6" s="309"/>
      <c r="R6" s="309"/>
      <c r="S6" s="309"/>
      <c r="T6" s="309"/>
      <c r="U6" s="309"/>
      <c r="V6" s="309"/>
      <c r="W6" s="309"/>
      <c r="X6" s="309"/>
      <c r="Y6" s="309"/>
      <c r="Z6" s="309"/>
      <c r="AA6" s="309"/>
      <c r="AB6" s="309"/>
      <c r="AC6" s="309"/>
      <c r="AD6" s="309"/>
      <c r="AE6" s="309"/>
      <c r="AF6" s="309"/>
      <c r="AG6" s="309"/>
      <c r="AH6" s="309"/>
      <c r="AI6" s="309"/>
      <c r="AJ6" s="309"/>
      <c r="AK6" s="23"/>
      <c r="AL6" s="23"/>
      <c r="AM6" s="23"/>
      <c r="AN6" s="23"/>
      <c r="AO6" s="23"/>
      <c r="AP6" s="23"/>
      <c r="AQ6" s="23"/>
      <c r="AR6" s="21"/>
      <c r="BE6" s="306"/>
      <c r="BS6" s="18" t="s">
        <v>6</v>
      </c>
    </row>
    <row r="7" spans="1:74" s="1" customFormat="1" ht="12" customHeight="1">
      <c r="B7" s="22"/>
      <c r="C7" s="23"/>
      <c r="D7" s="30" t="s">
        <v>18</v>
      </c>
      <c r="E7" s="23"/>
      <c r="F7" s="23"/>
      <c r="G7" s="23"/>
      <c r="H7" s="23"/>
      <c r="I7" s="23"/>
      <c r="J7" s="23"/>
      <c r="K7" s="28" t="s">
        <v>1</v>
      </c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30" t="s">
        <v>19</v>
      </c>
      <c r="AL7" s="23"/>
      <c r="AM7" s="23"/>
      <c r="AN7" s="28" t="s">
        <v>1</v>
      </c>
      <c r="AO7" s="23"/>
      <c r="AP7" s="23"/>
      <c r="AQ7" s="23"/>
      <c r="AR7" s="21"/>
      <c r="BE7" s="306"/>
      <c r="BS7" s="18" t="s">
        <v>6</v>
      </c>
    </row>
    <row r="8" spans="1:74" s="1" customFormat="1" ht="12" customHeight="1">
      <c r="B8" s="22"/>
      <c r="C8" s="23"/>
      <c r="D8" s="30" t="s">
        <v>20</v>
      </c>
      <c r="E8" s="23"/>
      <c r="F8" s="23"/>
      <c r="G8" s="23"/>
      <c r="H8" s="23"/>
      <c r="I8" s="23"/>
      <c r="J8" s="23"/>
      <c r="K8" s="28" t="s">
        <v>21</v>
      </c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30" t="s">
        <v>22</v>
      </c>
      <c r="AL8" s="23"/>
      <c r="AM8" s="23"/>
      <c r="AN8" s="31" t="s">
        <v>23</v>
      </c>
      <c r="AO8" s="23"/>
      <c r="AP8" s="23"/>
      <c r="AQ8" s="23"/>
      <c r="AR8" s="21"/>
      <c r="BE8" s="306"/>
      <c r="BS8" s="18" t="s">
        <v>6</v>
      </c>
    </row>
    <row r="9" spans="1:74" s="1" customFormat="1" ht="14.4" customHeight="1">
      <c r="B9" s="22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1"/>
      <c r="BE9" s="306"/>
      <c r="BS9" s="18" t="s">
        <v>6</v>
      </c>
    </row>
    <row r="10" spans="1:74" s="1" customFormat="1" ht="12" customHeight="1">
      <c r="B10" s="22"/>
      <c r="C10" s="23"/>
      <c r="D10" s="30" t="s">
        <v>24</v>
      </c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30" t="s">
        <v>25</v>
      </c>
      <c r="AL10" s="23"/>
      <c r="AM10" s="23"/>
      <c r="AN10" s="28" t="s">
        <v>26</v>
      </c>
      <c r="AO10" s="23"/>
      <c r="AP10" s="23"/>
      <c r="AQ10" s="23"/>
      <c r="AR10" s="21"/>
      <c r="BE10" s="306"/>
      <c r="BS10" s="18" t="s">
        <v>6</v>
      </c>
    </row>
    <row r="11" spans="1:74" s="1" customFormat="1" ht="18.45" customHeight="1">
      <c r="B11" s="22"/>
      <c r="C11" s="23"/>
      <c r="D11" s="23"/>
      <c r="E11" s="28" t="s">
        <v>27</v>
      </c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30" t="s">
        <v>28</v>
      </c>
      <c r="AL11" s="23"/>
      <c r="AM11" s="23"/>
      <c r="AN11" s="28" t="s">
        <v>29</v>
      </c>
      <c r="AO11" s="23"/>
      <c r="AP11" s="23"/>
      <c r="AQ11" s="23"/>
      <c r="AR11" s="21"/>
      <c r="BE11" s="306"/>
      <c r="BS11" s="18" t="s">
        <v>6</v>
      </c>
    </row>
    <row r="12" spans="1:74" s="1" customFormat="1" ht="6.9" customHeight="1">
      <c r="B12" s="22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1"/>
      <c r="BE12" s="306"/>
      <c r="BS12" s="18" t="s">
        <v>6</v>
      </c>
    </row>
    <row r="13" spans="1:74" s="1" customFormat="1" ht="12" customHeight="1">
      <c r="B13" s="22"/>
      <c r="C13" s="23"/>
      <c r="D13" s="30" t="s">
        <v>30</v>
      </c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30" t="s">
        <v>25</v>
      </c>
      <c r="AL13" s="23"/>
      <c r="AM13" s="23"/>
      <c r="AN13" s="32" t="s">
        <v>31</v>
      </c>
      <c r="AO13" s="23"/>
      <c r="AP13" s="23"/>
      <c r="AQ13" s="23"/>
      <c r="AR13" s="21"/>
      <c r="BE13" s="306"/>
      <c r="BS13" s="18" t="s">
        <v>6</v>
      </c>
    </row>
    <row r="14" spans="1:74" ht="13.2">
      <c r="B14" s="22"/>
      <c r="C14" s="23"/>
      <c r="D14" s="23"/>
      <c r="E14" s="311" t="s">
        <v>31</v>
      </c>
      <c r="F14" s="312"/>
      <c r="G14" s="312"/>
      <c r="H14" s="312"/>
      <c r="I14" s="312"/>
      <c r="J14" s="312"/>
      <c r="K14" s="312"/>
      <c r="L14" s="312"/>
      <c r="M14" s="312"/>
      <c r="N14" s="312"/>
      <c r="O14" s="312"/>
      <c r="P14" s="312"/>
      <c r="Q14" s="312"/>
      <c r="R14" s="312"/>
      <c r="S14" s="312"/>
      <c r="T14" s="312"/>
      <c r="U14" s="312"/>
      <c r="V14" s="312"/>
      <c r="W14" s="312"/>
      <c r="X14" s="312"/>
      <c r="Y14" s="312"/>
      <c r="Z14" s="312"/>
      <c r="AA14" s="312"/>
      <c r="AB14" s="312"/>
      <c r="AC14" s="312"/>
      <c r="AD14" s="312"/>
      <c r="AE14" s="312"/>
      <c r="AF14" s="312"/>
      <c r="AG14" s="312"/>
      <c r="AH14" s="312"/>
      <c r="AI14" s="312"/>
      <c r="AJ14" s="312"/>
      <c r="AK14" s="30" t="s">
        <v>28</v>
      </c>
      <c r="AL14" s="23"/>
      <c r="AM14" s="23"/>
      <c r="AN14" s="32" t="s">
        <v>31</v>
      </c>
      <c r="AO14" s="23"/>
      <c r="AP14" s="23"/>
      <c r="AQ14" s="23"/>
      <c r="AR14" s="21"/>
      <c r="BE14" s="306"/>
      <c r="BS14" s="18" t="s">
        <v>6</v>
      </c>
    </row>
    <row r="15" spans="1:74" s="1" customFormat="1" ht="6.9" customHeight="1">
      <c r="B15" s="22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1"/>
      <c r="BE15" s="306"/>
      <c r="BS15" s="18" t="s">
        <v>4</v>
      </c>
    </row>
    <row r="16" spans="1:74" s="1" customFormat="1" ht="12" customHeight="1">
      <c r="B16" s="22"/>
      <c r="C16" s="23"/>
      <c r="D16" s="30" t="s">
        <v>32</v>
      </c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30" t="s">
        <v>25</v>
      </c>
      <c r="AL16" s="23"/>
      <c r="AM16" s="23"/>
      <c r="AN16" s="28" t="s">
        <v>33</v>
      </c>
      <c r="AO16" s="23"/>
      <c r="AP16" s="23"/>
      <c r="AQ16" s="23"/>
      <c r="AR16" s="21"/>
      <c r="BE16" s="306"/>
      <c r="BS16" s="18" t="s">
        <v>4</v>
      </c>
    </row>
    <row r="17" spans="1:71" s="1" customFormat="1" ht="18.45" customHeight="1">
      <c r="B17" s="22"/>
      <c r="C17" s="23"/>
      <c r="D17" s="23"/>
      <c r="E17" s="28" t="s">
        <v>34</v>
      </c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30" t="s">
        <v>28</v>
      </c>
      <c r="AL17" s="23"/>
      <c r="AM17" s="23"/>
      <c r="AN17" s="28" t="s">
        <v>35</v>
      </c>
      <c r="AO17" s="23"/>
      <c r="AP17" s="23"/>
      <c r="AQ17" s="23"/>
      <c r="AR17" s="21"/>
      <c r="BE17" s="306"/>
      <c r="BS17" s="18" t="s">
        <v>36</v>
      </c>
    </row>
    <row r="18" spans="1:71" s="1" customFormat="1" ht="6.9" customHeight="1">
      <c r="B18" s="22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1"/>
      <c r="BE18" s="306"/>
      <c r="BS18" s="18" t="s">
        <v>6</v>
      </c>
    </row>
    <row r="19" spans="1:71" s="1" customFormat="1" ht="12" customHeight="1">
      <c r="B19" s="22"/>
      <c r="C19" s="23"/>
      <c r="D19" s="30" t="s">
        <v>37</v>
      </c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30" t="s">
        <v>25</v>
      </c>
      <c r="AL19" s="23"/>
      <c r="AM19" s="23"/>
      <c r="AN19" s="28" t="s">
        <v>1</v>
      </c>
      <c r="AO19" s="23"/>
      <c r="AP19" s="23"/>
      <c r="AQ19" s="23"/>
      <c r="AR19" s="21"/>
      <c r="BE19" s="306"/>
      <c r="BS19" s="18" t="s">
        <v>6</v>
      </c>
    </row>
    <row r="20" spans="1:71" s="1" customFormat="1" ht="18.45" customHeight="1">
      <c r="B20" s="22"/>
      <c r="C20" s="23"/>
      <c r="D20" s="23"/>
      <c r="E20" s="28" t="s">
        <v>38</v>
      </c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30" t="s">
        <v>28</v>
      </c>
      <c r="AL20" s="23"/>
      <c r="AM20" s="23"/>
      <c r="AN20" s="28" t="s">
        <v>1</v>
      </c>
      <c r="AO20" s="23"/>
      <c r="AP20" s="23"/>
      <c r="AQ20" s="23"/>
      <c r="AR20" s="21"/>
      <c r="BE20" s="306"/>
      <c r="BS20" s="18" t="s">
        <v>36</v>
      </c>
    </row>
    <row r="21" spans="1:71" s="1" customFormat="1" ht="6.9" customHeight="1">
      <c r="B21" s="22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1"/>
      <c r="BE21" s="306"/>
    </row>
    <row r="22" spans="1:71" s="1" customFormat="1" ht="12" customHeight="1">
      <c r="B22" s="22"/>
      <c r="C22" s="23"/>
      <c r="D22" s="30" t="s">
        <v>39</v>
      </c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1"/>
      <c r="BE22" s="306"/>
    </row>
    <row r="23" spans="1:71" s="1" customFormat="1" ht="16.5" customHeight="1">
      <c r="B23" s="22"/>
      <c r="C23" s="23"/>
      <c r="D23" s="23"/>
      <c r="E23" s="313" t="s">
        <v>1</v>
      </c>
      <c r="F23" s="313"/>
      <c r="G23" s="313"/>
      <c r="H23" s="313"/>
      <c r="I23" s="313"/>
      <c r="J23" s="313"/>
      <c r="K23" s="313"/>
      <c r="L23" s="313"/>
      <c r="M23" s="313"/>
      <c r="N23" s="313"/>
      <c r="O23" s="313"/>
      <c r="P23" s="313"/>
      <c r="Q23" s="313"/>
      <c r="R23" s="313"/>
      <c r="S23" s="313"/>
      <c r="T23" s="313"/>
      <c r="U23" s="313"/>
      <c r="V23" s="313"/>
      <c r="W23" s="313"/>
      <c r="X23" s="313"/>
      <c r="Y23" s="313"/>
      <c r="Z23" s="313"/>
      <c r="AA23" s="313"/>
      <c r="AB23" s="313"/>
      <c r="AC23" s="313"/>
      <c r="AD23" s="313"/>
      <c r="AE23" s="313"/>
      <c r="AF23" s="313"/>
      <c r="AG23" s="313"/>
      <c r="AH23" s="313"/>
      <c r="AI23" s="313"/>
      <c r="AJ23" s="313"/>
      <c r="AK23" s="313"/>
      <c r="AL23" s="313"/>
      <c r="AM23" s="313"/>
      <c r="AN23" s="313"/>
      <c r="AO23" s="23"/>
      <c r="AP23" s="23"/>
      <c r="AQ23" s="23"/>
      <c r="AR23" s="21"/>
      <c r="BE23" s="306"/>
    </row>
    <row r="24" spans="1:71" s="1" customFormat="1" ht="6.9" customHeight="1">
      <c r="B24" s="22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1"/>
      <c r="BE24" s="306"/>
    </row>
    <row r="25" spans="1:71" s="1" customFormat="1" ht="6.9" customHeight="1">
      <c r="B25" s="22"/>
      <c r="C25" s="23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23"/>
      <c r="AQ25" s="23"/>
      <c r="AR25" s="21"/>
      <c r="BE25" s="306"/>
    </row>
    <row r="26" spans="1:71" s="2" customFormat="1" ht="25.95" customHeight="1">
      <c r="A26" s="35"/>
      <c r="B26" s="36"/>
      <c r="C26" s="37"/>
      <c r="D26" s="38" t="s">
        <v>40</v>
      </c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14">
        <f>ROUND(AG94,2)</f>
        <v>0</v>
      </c>
      <c r="AL26" s="315"/>
      <c r="AM26" s="315"/>
      <c r="AN26" s="315"/>
      <c r="AO26" s="315"/>
      <c r="AP26" s="37"/>
      <c r="AQ26" s="37"/>
      <c r="AR26" s="40"/>
      <c r="BE26" s="306"/>
    </row>
    <row r="27" spans="1:71" s="2" customFormat="1" ht="6.9" customHeight="1">
      <c r="A27" s="35"/>
      <c r="B27" s="36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40"/>
      <c r="BE27" s="306"/>
    </row>
    <row r="28" spans="1:71" s="2" customFormat="1" ht="13.2">
      <c r="A28" s="35"/>
      <c r="B28" s="36"/>
      <c r="C28" s="37"/>
      <c r="D28" s="37"/>
      <c r="E28" s="37"/>
      <c r="F28" s="37"/>
      <c r="G28" s="37"/>
      <c r="H28" s="37"/>
      <c r="I28" s="37"/>
      <c r="J28" s="37"/>
      <c r="K28" s="37"/>
      <c r="L28" s="316" t="s">
        <v>41</v>
      </c>
      <c r="M28" s="316"/>
      <c r="N28" s="316"/>
      <c r="O28" s="316"/>
      <c r="P28" s="316"/>
      <c r="Q28" s="37"/>
      <c r="R28" s="37"/>
      <c r="S28" s="37"/>
      <c r="T28" s="37"/>
      <c r="U28" s="37"/>
      <c r="V28" s="37"/>
      <c r="W28" s="316" t="s">
        <v>42</v>
      </c>
      <c r="X28" s="316"/>
      <c r="Y28" s="316"/>
      <c r="Z28" s="316"/>
      <c r="AA28" s="316"/>
      <c r="AB28" s="316"/>
      <c r="AC28" s="316"/>
      <c r="AD28" s="316"/>
      <c r="AE28" s="316"/>
      <c r="AF28" s="37"/>
      <c r="AG28" s="37"/>
      <c r="AH28" s="37"/>
      <c r="AI28" s="37"/>
      <c r="AJ28" s="37"/>
      <c r="AK28" s="316" t="s">
        <v>43</v>
      </c>
      <c r="AL28" s="316"/>
      <c r="AM28" s="316"/>
      <c r="AN28" s="316"/>
      <c r="AO28" s="316"/>
      <c r="AP28" s="37"/>
      <c r="AQ28" s="37"/>
      <c r="AR28" s="40"/>
      <c r="BE28" s="306"/>
    </row>
    <row r="29" spans="1:71" s="3" customFormat="1" ht="14.4" customHeight="1">
      <c r="B29" s="41"/>
      <c r="C29" s="42"/>
      <c r="D29" s="30" t="s">
        <v>44</v>
      </c>
      <c r="E29" s="42"/>
      <c r="F29" s="30" t="s">
        <v>45</v>
      </c>
      <c r="G29" s="42"/>
      <c r="H29" s="42"/>
      <c r="I29" s="42"/>
      <c r="J29" s="42"/>
      <c r="K29" s="42"/>
      <c r="L29" s="319">
        <v>0.21</v>
      </c>
      <c r="M29" s="318"/>
      <c r="N29" s="318"/>
      <c r="O29" s="318"/>
      <c r="P29" s="318"/>
      <c r="Q29" s="42"/>
      <c r="R29" s="42"/>
      <c r="S29" s="42"/>
      <c r="T29" s="42"/>
      <c r="U29" s="42"/>
      <c r="V29" s="42"/>
      <c r="W29" s="317">
        <f>ROUND(AZ94, 2)</f>
        <v>0</v>
      </c>
      <c r="X29" s="318"/>
      <c r="Y29" s="318"/>
      <c r="Z29" s="318"/>
      <c r="AA29" s="318"/>
      <c r="AB29" s="318"/>
      <c r="AC29" s="318"/>
      <c r="AD29" s="318"/>
      <c r="AE29" s="318"/>
      <c r="AF29" s="42"/>
      <c r="AG29" s="42"/>
      <c r="AH29" s="42"/>
      <c r="AI29" s="42"/>
      <c r="AJ29" s="42"/>
      <c r="AK29" s="317">
        <f>ROUND(AV94, 2)</f>
        <v>0</v>
      </c>
      <c r="AL29" s="318"/>
      <c r="AM29" s="318"/>
      <c r="AN29" s="318"/>
      <c r="AO29" s="318"/>
      <c r="AP29" s="42"/>
      <c r="AQ29" s="42"/>
      <c r="AR29" s="43"/>
      <c r="BE29" s="307"/>
    </row>
    <row r="30" spans="1:71" s="3" customFormat="1" ht="14.4" customHeight="1">
      <c r="B30" s="41"/>
      <c r="C30" s="42"/>
      <c r="D30" s="42"/>
      <c r="E30" s="42"/>
      <c r="F30" s="30" t="s">
        <v>46</v>
      </c>
      <c r="G30" s="42"/>
      <c r="H30" s="42"/>
      <c r="I30" s="42"/>
      <c r="J30" s="42"/>
      <c r="K30" s="42"/>
      <c r="L30" s="319">
        <v>0.15</v>
      </c>
      <c r="M30" s="318"/>
      <c r="N30" s="318"/>
      <c r="O30" s="318"/>
      <c r="P30" s="318"/>
      <c r="Q30" s="42"/>
      <c r="R30" s="42"/>
      <c r="S30" s="42"/>
      <c r="T30" s="42"/>
      <c r="U30" s="42"/>
      <c r="V30" s="42"/>
      <c r="W30" s="317">
        <f>ROUND(BA94, 2)</f>
        <v>0</v>
      </c>
      <c r="X30" s="318"/>
      <c r="Y30" s="318"/>
      <c r="Z30" s="318"/>
      <c r="AA30" s="318"/>
      <c r="AB30" s="318"/>
      <c r="AC30" s="318"/>
      <c r="AD30" s="318"/>
      <c r="AE30" s="318"/>
      <c r="AF30" s="42"/>
      <c r="AG30" s="42"/>
      <c r="AH30" s="42"/>
      <c r="AI30" s="42"/>
      <c r="AJ30" s="42"/>
      <c r="AK30" s="317">
        <f>ROUND(AW94, 2)</f>
        <v>0</v>
      </c>
      <c r="AL30" s="318"/>
      <c r="AM30" s="318"/>
      <c r="AN30" s="318"/>
      <c r="AO30" s="318"/>
      <c r="AP30" s="42"/>
      <c r="AQ30" s="42"/>
      <c r="AR30" s="43"/>
      <c r="BE30" s="307"/>
    </row>
    <row r="31" spans="1:71" s="3" customFormat="1" ht="14.4" hidden="1" customHeight="1">
      <c r="B31" s="41"/>
      <c r="C31" s="42"/>
      <c r="D31" s="42"/>
      <c r="E31" s="42"/>
      <c r="F31" s="30" t="s">
        <v>47</v>
      </c>
      <c r="G31" s="42"/>
      <c r="H31" s="42"/>
      <c r="I31" s="42"/>
      <c r="J31" s="42"/>
      <c r="K31" s="42"/>
      <c r="L31" s="319">
        <v>0.21</v>
      </c>
      <c r="M31" s="318"/>
      <c r="N31" s="318"/>
      <c r="O31" s="318"/>
      <c r="P31" s="318"/>
      <c r="Q31" s="42"/>
      <c r="R31" s="42"/>
      <c r="S31" s="42"/>
      <c r="T31" s="42"/>
      <c r="U31" s="42"/>
      <c r="V31" s="42"/>
      <c r="W31" s="317">
        <f>ROUND(BB94, 2)</f>
        <v>0</v>
      </c>
      <c r="X31" s="318"/>
      <c r="Y31" s="318"/>
      <c r="Z31" s="318"/>
      <c r="AA31" s="318"/>
      <c r="AB31" s="318"/>
      <c r="AC31" s="318"/>
      <c r="AD31" s="318"/>
      <c r="AE31" s="318"/>
      <c r="AF31" s="42"/>
      <c r="AG31" s="42"/>
      <c r="AH31" s="42"/>
      <c r="AI31" s="42"/>
      <c r="AJ31" s="42"/>
      <c r="AK31" s="317">
        <v>0</v>
      </c>
      <c r="AL31" s="318"/>
      <c r="AM31" s="318"/>
      <c r="AN31" s="318"/>
      <c r="AO31" s="318"/>
      <c r="AP31" s="42"/>
      <c r="AQ31" s="42"/>
      <c r="AR31" s="43"/>
      <c r="BE31" s="307"/>
    </row>
    <row r="32" spans="1:71" s="3" customFormat="1" ht="14.4" hidden="1" customHeight="1">
      <c r="B32" s="41"/>
      <c r="C32" s="42"/>
      <c r="D32" s="42"/>
      <c r="E32" s="42"/>
      <c r="F32" s="30" t="s">
        <v>48</v>
      </c>
      <c r="G32" s="42"/>
      <c r="H32" s="42"/>
      <c r="I32" s="42"/>
      <c r="J32" s="42"/>
      <c r="K32" s="42"/>
      <c r="L32" s="319">
        <v>0.15</v>
      </c>
      <c r="M32" s="318"/>
      <c r="N32" s="318"/>
      <c r="O32" s="318"/>
      <c r="P32" s="318"/>
      <c r="Q32" s="42"/>
      <c r="R32" s="42"/>
      <c r="S32" s="42"/>
      <c r="T32" s="42"/>
      <c r="U32" s="42"/>
      <c r="V32" s="42"/>
      <c r="W32" s="317">
        <f>ROUND(BC94, 2)</f>
        <v>0</v>
      </c>
      <c r="X32" s="318"/>
      <c r="Y32" s="318"/>
      <c r="Z32" s="318"/>
      <c r="AA32" s="318"/>
      <c r="AB32" s="318"/>
      <c r="AC32" s="318"/>
      <c r="AD32" s="318"/>
      <c r="AE32" s="318"/>
      <c r="AF32" s="42"/>
      <c r="AG32" s="42"/>
      <c r="AH32" s="42"/>
      <c r="AI32" s="42"/>
      <c r="AJ32" s="42"/>
      <c r="AK32" s="317">
        <v>0</v>
      </c>
      <c r="AL32" s="318"/>
      <c r="AM32" s="318"/>
      <c r="AN32" s="318"/>
      <c r="AO32" s="318"/>
      <c r="AP32" s="42"/>
      <c r="AQ32" s="42"/>
      <c r="AR32" s="43"/>
      <c r="BE32" s="307"/>
    </row>
    <row r="33" spans="1:57" s="3" customFormat="1" ht="14.4" hidden="1" customHeight="1">
      <c r="B33" s="41"/>
      <c r="C33" s="42"/>
      <c r="D33" s="42"/>
      <c r="E33" s="42"/>
      <c r="F33" s="30" t="s">
        <v>49</v>
      </c>
      <c r="G33" s="42"/>
      <c r="H33" s="42"/>
      <c r="I33" s="42"/>
      <c r="J33" s="42"/>
      <c r="K33" s="42"/>
      <c r="L33" s="319">
        <v>0</v>
      </c>
      <c r="M33" s="318"/>
      <c r="N33" s="318"/>
      <c r="O33" s="318"/>
      <c r="P33" s="318"/>
      <c r="Q33" s="42"/>
      <c r="R33" s="42"/>
      <c r="S33" s="42"/>
      <c r="T33" s="42"/>
      <c r="U33" s="42"/>
      <c r="V33" s="42"/>
      <c r="W33" s="317">
        <f>ROUND(BD94, 2)</f>
        <v>0</v>
      </c>
      <c r="X33" s="318"/>
      <c r="Y33" s="318"/>
      <c r="Z33" s="318"/>
      <c r="AA33" s="318"/>
      <c r="AB33" s="318"/>
      <c r="AC33" s="318"/>
      <c r="AD33" s="318"/>
      <c r="AE33" s="318"/>
      <c r="AF33" s="42"/>
      <c r="AG33" s="42"/>
      <c r="AH33" s="42"/>
      <c r="AI33" s="42"/>
      <c r="AJ33" s="42"/>
      <c r="AK33" s="317">
        <v>0</v>
      </c>
      <c r="AL33" s="318"/>
      <c r="AM33" s="318"/>
      <c r="AN33" s="318"/>
      <c r="AO33" s="318"/>
      <c r="AP33" s="42"/>
      <c r="AQ33" s="42"/>
      <c r="AR33" s="43"/>
      <c r="BE33" s="307"/>
    </row>
    <row r="34" spans="1:57" s="2" customFormat="1" ht="6.9" customHeight="1">
      <c r="A34" s="35"/>
      <c r="B34" s="36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40"/>
      <c r="BE34" s="306"/>
    </row>
    <row r="35" spans="1:57" s="2" customFormat="1" ht="25.95" customHeight="1">
      <c r="A35" s="35"/>
      <c r="B35" s="36"/>
      <c r="C35" s="44"/>
      <c r="D35" s="45" t="s">
        <v>50</v>
      </c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7" t="s">
        <v>51</v>
      </c>
      <c r="U35" s="46"/>
      <c r="V35" s="46"/>
      <c r="W35" s="46"/>
      <c r="X35" s="323" t="s">
        <v>52</v>
      </c>
      <c r="Y35" s="321"/>
      <c r="Z35" s="321"/>
      <c r="AA35" s="321"/>
      <c r="AB35" s="321"/>
      <c r="AC35" s="46"/>
      <c r="AD35" s="46"/>
      <c r="AE35" s="46"/>
      <c r="AF35" s="46"/>
      <c r="AG35" s="46"/>
      <c r="AH35" s="46"/>
      <c r="AI35" s="46"/>
      <c r="AJ35" s="46"/>
      <c r="AK35" s="320">
        <f>SUM(AK26:AK33)</f>
        <v>0</v>
      </c>
      <c r="AL35" s="321"/>
      <c r="AM35" s="321"/>
      <c r="AN35" s="321"/>
      <c r="AO35" s="322"/>
      <c r="AP35" s="44"/>
      <c r="AQ35" s="44"/>
      <c r="AR35" s="40"/>
      <c r="BE35" s="35"/>
    </row>
    <row r="36" spans="1:57" s="2" customFormat="1" ht="6.9" customHeight="1">
      <c r="A36" s="35"/>
      <c r="B36" s="36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40"/>
      <c r="BE36" s="35"/>
    </row>
    <row r="37" spans="1:57" s="2" customFormat="1" ht="14.4" customHeight="1">
      <c r="A37" s="35"/>
      <c r="B37" s="36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40"/>
      <c r="BE37" s="35"/>
    </row>
    <row r="38" spans="1:57" s="1" customFormat="1" ht="14.4" customHeight="1">
      <c r="B38" s="22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Q38" s="23"/>
      <c r="AR38" s="21"/>
    </row>
    <row r="39" spans="1:57" s="1" customFormat="1" ht="14.4" customHeight="1">
      <c r="B39" s="22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1"/>
    </row>
    <row r="40" spans="1:57" s="1" customFormat="1" ht="14.4" customHeight="1">
      <c r="B40" s="22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1"/>
    </row>
    <row r="41" spans="1:57" s="1" customFormat="1" ht="14.4" customHeight="1">
      <c r="B41" s="22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1"/>
    </row>
    <row r="42" spans="1:57" s="1" customFormat="1" ht="14.4" customHeight="1">
      <c r="B42" s="22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21"/>
    </row>
    <row r="43" spans="1:57" s="1" customFormat="1" ht="14.4" customHeight="1">
      <c r="B43" s="22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  <c r="AQ43" s="23"/>
      <c r="AR43" s="21"/>
    </row>
    <row r="44" spans="1:57" s="1" customFormat="1" ht="14.4" customHeight="1">
      <c r="B44" s="22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  <c r="AQ44" s="23"/>
      <c r="AR44" s="21"/>
    </row>
    <row r="45" spans="1:57" s="1" customFormat="1" ht="14.4" customHeight="1">
      <c r="B45" s="22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3"/>
      <c r="AR45" s="21"/>
    </row>
    <row r="46" spans="1:57" s="1" customFormat="1" ht="14.4" customHeight="1">
      <c r="B46" s="22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  <c r="AQ46" s="23"/>
      <c r="AR46" s="21"/>
    </row>
    <row r="47" spans="1:57" s="1" customFormat="1" ht="14.4" customHeight="1">
      <c r="B47" s="22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1"/>
    </row>
    <row r="48" spans="1:57" s="1" customFormat="1" ht="14.4" customHeight="1">
      <c r="B48" s="22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  <c r="AR48" s="21"/>
    </row>
    <row r="49" spans="1:57" s="2" customFormat="1" ht="14.4" customHeight="1">
      <c r="B49" s="48"/>
      <c r="C49" s="49"/>
      <c r="D49" s="50" t="s">
        <v>53</v>
      </c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  <c r="Q49" s="51"/>
      <c r="R49" s="51"/>
      <c r="S49" s="51"/>
      <c r="T49" s="51"/>
      <c r="U49" s="51"/>
      <c r="V49" s="51"/>
      <c r="W49" s="51"/>
      <c r="X49" s="51"/>
      <c r="Y49" s="51"/>
      <c r="Z49" s="51"/>
      <c r="AA49" s="51"/>
      <c r="AB49" s="51"/>
      <c r="AC49" s="51"/>
      <c r="AD49" s="51"/>
      <c r="AE49" s="51"/>
      <c r="AF49" s="51"/>
      <c r="AG49" s="51"/>
      <c r="AH49" s="50" t="s">
        <v>54</v>
      </c>
      <c r="AI49" s="51"/>
      <c r="AJ49" s="51"/>
      <c r="AK49" s="51"/>
      <c r="AL49" s="51"/>
      <c r="AM49" s="51"/>
      <c r="AN49" s="51"/>
      <c r="AO49" s="51"/>
      <c r="AP49" s="49"/>
      <c r="AQ49" s="49"/>
      <c r="AR49" s="52"/>
    </row>
    <row r="50" spans="1:57" ht="10.199999999999999">
      <c r="B50" s="22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  <c r="AR50" s="21"/>
    </row>
    <row r="51" spans="1:57" ht="10.199999999999999">
      <c r="B51" s="22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  <c r="AR51" s="21"/>
    </row>
    <row r="52" spans="1:57" ht="10.199999999999999">
      <c r="B52" s="22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3"/>
      <c r="AR52" s="21"/>
    </row>
    <row r="53" spans="1:57" ht="10.199999999999999">
      <c r="B53" s="22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  <c r="AR53" s="21"/>
    </row>
    <row r="54" spans="1:57" ht="10.199999999999999">
      <c r="B54" s="22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  <c r="AQ54" s="23"/>
      <c r="AR54" s="21"/>
    </row>
    <row r="55" spans="1:57" ht="10.199999999999999">
      <c r="B55" s="22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  <c r="AQ55" s="23"/>
      <c r="AR55" s="21"/>
    </row>
    <row r="56" spans="1:57" ht="10.199999999999999">
      <c r="B56" s="22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  <c r="AQ56" s="23"/>
      <c r="AR56" s="21"/>
    </row>
    <row r="57" spans="1:57" ht="10.199999999999999">
      <c r="B57" s="22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  <c r="AQ57" s="23"/>
      <c r="AR57" s="21"/>
    </row>
    <row r="58" spans="1:57" ht="10.199999999999999">
      <c r="B58" s="22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  <c r="AQ58" s="23"/>
      <c r="AR58" s="21"/>
    </row>
    <row r="59" spans="1:57" ht="10.199999999999999"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1"/>
    </row>
    <row r="60" spans="1:57" s="2" customFormat="1" ht="13.2">
      <c r="A60" s="35"/>
      <c r="B60" s="36"/>
      <c r="C60" s="37"/>
      <c r="D60" s="53" t="s">
        <v>55</v>
      </c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53" t="s">
        <v>56</v>
      </c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39"/>
      <c r="AH60" s="53" t="s">
        <v>55</v>
      </c>
      <c r="AI60" s="39"/>
      <c r="AJ60" s="39"/>
      <c r="AK60" s="39"/>
      <c r="AL60" s="39"/>
      <c r="AM60" s="53" t="s">
        <v>56</v>
      </c>
      <c r="AN60" s="39"/>
      <c r="AO60" s="39"/>
      <c r="AP60" s="37"/>
      <c r="AQ60" s="37"/>
      <c r="AR60" s="40"/>
      <c r="BE60" s="35"/>
    </row>
    <row r="61" spans="1:57" ht="10.199999999999999">
      <c r="B61" s="22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1"/>
    </row>
    <row r="62" spans="1:57" ht="10.199999999999999">
      <c r="B62" s="22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  <c r="AQ62" s="23"/>
      <c r="AR62" s="21"/>
    </row>
    <row r="63" spans="1:57" ht="10.199999999999999">
      <c r="B63" s="22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  <c r="AQ63" s="23"/>
      <c r="AR63" s="21"/>
    </row>
    <row r="64" spans="1:57" s="2" customFormat="1" ht="13.2">
      <c r="A64" s="35"/>
      <c r="B64" s="36"/>
      <c r="C64" s="37"/>
      <c r="D64" s="50" t="s">
        <v>57</v>
      </c>
      <c r="E64" s="54"/>
      <c r="F64" s="54"/>
      <c r="G64" s="54"/>
      <c r="H64" s="54"/>
      <c r="I64" s="54"/>
      <c r="J64" s="54"/>
      <c r="K64" s="54"/>
      <c r="L64" s="54"/>
      <c r="M64" s="54"/>
      <c r="N64" s="54"/>
      <c r="O64" s="54"/>
      <c r="P64" s="54"/>
      <c r="Q64" s="54"/>
      <c r="R64" s="54"/>
      <c r="S64" s="54"/>
      <c r="T64" s="54"/>
      <c r="U64" s="54"/>
      <c r="V64" s="54"/>
      <c r="W64" s="54"/>
      <c r="X64" s="54"/>
      <c r="Y64" s="54"/>
      <c r="Z64" s="54"/>
      <c r="AA64" s="54"/>
      <c r="AB64" s="54"/>
      <c r="AC64" s="54"/>
      <c r="AD64" s="54"/>
      <c r="AE64" s="54"/>
      <c r="AF64" s="54"/>
      <c r="AG64" s="54"/>
      <c r="AH64" s="50" t="s">
        <v>58</v>
      </c>
      <c r="AI64" s="54"/>
      <c r="AJ64" s="54"/>
      <c r="AK64" s="54"/>
      <c r="AL64" s="54"/>
      <c r="AM64" s="54"/>
      <c r="AN64" s="54"/>
      <c r="AO64" s="54"/>
      <c r="AP64" s="37"/>
      <c r="AQ64" s="37"/>
      <c r="AR64" s="40"/>
      <c r="BE64" s="35"/>
    </row>
    <row r="65" spans="1:57" ht="10.199999999999999">
      <c r="B65" s="22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  <c r="AQ65" s="23"/>
      <c r="AR65" s="21"/>
    </row>
    <row r="66" spans="1:57" ht="10.199999999999999">
      <c r="B66" s="22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  <c r="AQ66" s="23"/>
      <c r="AR66" s="21"/>
    </row>
    <row r="67" spans="1:57" ht="10.199999999999999">
      <c r="B67" s="22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  <c r="AQ67" s="23"/>
      <c r="AR67" s="21"/>
    </row>
    <row r="68" spans="1:57" ht="10.199999999999999">
      <c r="B68" s="22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  <c r="AQ68" s="23"/>
      <c r="AR68" s="21"/>
    </row>
    <row r="69" spans="1:57" ht="10.199999999999999">
      <c r="B69" s="22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  <c r="AQ69" s="23"/>
      <c r="AR69" s="21"/>
    </row>
    <row r="70" spans="1:57" ht="10.199999999999999">
      <c r="B70" s="22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3"/>
      <c r="AP70" s="23"/>
      <c r="AQ70" s="23"/>
      <c r="AR70" s="21"/>
    </row>
    <row r="71" spans="1:57" ht="10.199999999999999">
      <c r="B71" s="22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23"/>
      <c r="AP71" s="23"/>
      <c r="AQ71" s="23"/>
      <c r="AR71" s="21"/>
    </row>
    <row r="72" spans="1:57" ht="10.199999999999999">
      <c r="B72" s="22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  <c r="AQ72" s="23"/>
      <c r="AR72" s="21"/>
    </row>
    <row r="73" spans="1:57" ht="10.199999999999999">
      <c r="B73" s="22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23"/>
      <c r="AO73" s="23"/>
      <c r="AP73" s="23"/>
      <c r="AQ73" s="23"/>
      <c r="AR73" s="21"/>
    </row>
    <row r="74" spans="1:57" ht="10.199999999999999">
      <c r="B74" s="22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3"/>
      <c r="AP74" s="23"/>
      <c r="AQ74" s="23"/>
      <c r="AR74" s="21"/>
    </row>
    <row r="75" spans="1:57" s="2" customFormat="1" ht="13.2">
      <c r="A75" s="35"/>
      <c r="B75" s="36"/>
      <c r="C75" s="37"/>
      <c r="D75" s="53" t="s">
        <v>55</v>
      </c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53" t="s">
        <v>56</v>
      </c>
      <c r="W75" s="39"/>
      <c r="X75" s="39"/>
      <c r="Y75" s="39"/>
      <c r="Z75" s="39"/>
      <c r="AA75" s="39"/>
      <c r="AB75" s="39"/>
      <c r="AC75" s="39"/>
      <c r="AD75" s="39"/>
      <c r="AE75" s="39"/>
      <c r="AF75" s="39"/>
      <c r="AG75" s="39"/>
      <c r="AH75" s="53" t="s">
        <v>55</v>
      </c>
      <c r="AI75" s="39"/>
      <c r="AJ75" s="39"/>
      <c r="AK75" s="39"/>
      <c r="AL75" s="39"/>
      <c r="AM75" s="53" t="s">
        <v>56</v>
      </c>
      <c r="AN75" s="39"/>
      <c r="AO75" s="39"/>
      <c r="AP75" s="37"/>
      <c r="AQ75" s="37"/>
      <c r="AR75" s="40"/>
      <c r="BE75" s="35"/>
    </row>
    <row r="76" spans="1:57" s="2" customFormat="1" ht="10.199999999999999">
      <c r="A76" s="35"/>
      <c r="B76" s="36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7"/>
      <c r="AP76" s="37"/>
      <c r="AQ76" s="37"/>
      <c r="AR76" s="40"/>
      <c r="BE76" s="35"/>
    </row>
    <row r="77" spans="1:57" s="2" customFormat="1" ht="6.9" customHeight="1">
      <c r="A77" s="35"/>
      <c r="B77" s="55"/>
      <c r="C77" s="56"/>
      <c r="D77" s="56"/>
      <c r="E77" s="56"/>
      <c r="F77" s="56"/>
      <c r="G77" s="56"/>
      <c r="H77" s="56"/>
      <c r="I77" s="56"/>
      <c r="J77" s="56"/>
      <c r="K77" s="56"/>
      <c r="L77" s="56"/>
      <c r="M77" s="56"/>
      <c r="N77" s="56"/>
      <c r="O77" s="56"/>
      <c r="P77" s="56"/>
      <c r="Q77" s="56"/>
      <c r="R77" s="56"/>
      <c r="S77" s="56"/>
      <c r="T77" s="56"/>
      <c r="U77" s="56"/>
      <c r="V77" s="56"/>
      <c r="W77" s="56"/>
      <c r="X77" s="56"/>
      <c r="Y77" s="56"/>
      <c r="Z77" s="56"/>
      <c r="AA77" s="56"/>
      <c r="AB77" s="56"/>
      <c r="AC77" s="56"/>
      <c r="AD77" s="56"/>
      <c r="AE77" s="56"/>
      <c r="AF77" s="56"/>
      <c r="AG77" s="56"/>
      <c r="AH77" s="56"/>
      <c r="AI77" s="56"/>
      <c r="AJ77" s="56"/>
      <c r="AK77" s="56"/>
      <c r="AL77" s="56"/>
      <c r="AM77" s="56"/>
      <c r="AN77" s="56"/>
      <c r="AO77" s="56"/>
      <c r="AP77" s="56"/>
      <c r="AQ77" s="56"/>
      <c r="AR77" s="40"/>
      <c r="BE77" s="35"/>
    </row>
    <row r="81" spans="1:91" s="2" customFormat="1" ht="6.9" customHeight="1">
      <c r="A81" s="35"/>
      <c r="B81" s="57"/>
      <c r="C81" s="58"/>
      <c r="D81" s="58"/>
      <c r="E81" s="58"/>
      <c r="F81" s="58"/>
      <c r="G81" s="58"/>
      <c r="H81" s="58"/>
      <c r="I81" s="58"/>
      <c r="J81" s="58"/>
      <c r="K81" s="58"/>
      <c r="L81" s="58"/>
      <c r="M81" s="58"/>
      <c r="N81" s="58"/>
      <c r="O81" s="58"/>
      <c r="P81" s="58"/>
      <c r="Q81" s="58"/>
      <c r="R81" s="58"/>
      <c r="S81" s="58"/>
      <c r="T81" s="58"/>
      <c r="U81" s="58"/>
      <c r="V81" s="58"/>
      <c r="W81" s="58"/>
      <c r="X81" s="58"/>
      <c r="Y81" s="58"/>
      <c r="Z81" s="58"/>
      <c r="AA81" s="58"/>
      <c r="AB81" s="58"/>
      <c r="AC81" s="58"/>
      <c r="AD81" s="58"/>
      <c r="AE81" s="58"/>
      <c r="AF81" s="58"/>
      <c r="AG81" s="58"/>
      <c r="AH81" s="58"/>
      <c r="AI81" s="58"/>
      <c r="AJ81" s="58"/>
      <c r="AK81" s="58"/>
      <c r="AL81" s="58"/>
      <c r="AM81" s="58"/>
      <c r="AN81" s="58"/>
      <c r="AO81" s="58"/>
      <c r="AP81" s="58"/>
      <c r="AQ81" s="58"/>
      <c r="AR81" s="40"/>
      <c r="BE81" s="35"/>
    </row>
    <row r="82" spans="1:91" s="2" customFormat="1" ht="24.9" customHeight="1">
      <c r="A82" s="35"/>
      <c r="B82" s="36"/>
      <c r="C82" s="24" t="s">
        <v>59</v>
      </c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  <c r="AN82" s="37"/>
      <c r="AO82" s="37"/>
      <c r="AP82" s="37"/>
      <c r="AQ82" s="37"/>
      <c r="AR82" s="40"/>
      <c r="BE82" s="35"/>
    </row>
    <row r="83" spans="1:91" s="2" customFormat="1" ht="6.9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  <c r="AM83" s="37"/>
      <c r="AN83" s="37"/>
      <c r="AO83" s="37"/>
      <c r="AP83" s="37"/>
      <c r="AQ83" s="37"/>
      <c r="AR83" s="40"/>
      <c r="BE83" s="35"/>
    </row>
    <row r="84" spans="1:91" s="4" customFormat="1" ht="12" customHeight="1">
      <c r="B84" s="59"/>
      <c r="C84" s="30" t="s">
        <v>13</v>
      </c>
      <c r="D84" s="60"/>
      <c r="E84" s="60"/>
      <c r="F84" s="60"/>
      <c r="G84" s="60"/>
      <c r="H84" s="60"/>
      <c r="I84" s="60"/>
      <c r="J84" s="60"/>
      <c r="K84" s="60"/>
      <c r="L84" s="60" t="str">
        <f>K5</f>
        <v>223505</v>
      </c>
      <c r="M84" s="60"/>
      <c r="N84" s="60"/>
      <c r="O84" s="60"/>
      <c r="P84" s="60"/>
      <c r="Q84" s="60"/>
      <c r="R84" s="60"/>
      <c r="S84" s="60"/>
      <c r="T84" s="60"/>
      <c r="U84" s="60"/>
      <c r="V84" s="60"/>
      <c r="W84" s="60"/>
      <c r="X84" s="60"/>
      <c r="Y84" s="60"/>
      <c r="Z84" s="60"/>
      <c r="AA84" s="60"/>
      <c r="AB84" s="60"/>
      <c r="AC84" s="60"/>
      <c r="AD84" s="60"/>
      <c r="AE84" s="60"/>
      <c r="AF84" s="60"/>
      <c r="AG84" s="60"/>
      <c r="AH84" s="60"/>
      <c r="AI84" s="60"/>
      <c r="AJ84" s="60"/>
      <c r="AK84" s="60"/>
      <c r="AL84" s="60"/>
      <c r="AM84" s="60"/>
      <c r="AN84" s="60"/>
      <c r="AO84" s="60"/>
      <c r="AP84" s="60"/>
      <c r="AQ84" s="60"/>
      <c r="AR84" s="61"/>
    </row>
    <row r="85" spans="1:91" s="5" customFormat="1" ht="36.9" customHeight="1">
      <c r="B85" s="62"/>
      <c r="C85" s="63" t="s">
        <v>16</v>
      </c>
      <c r="D85" s="64"/>
      <c r="E85" s="64"/>
      <c r="F85" s="64"/>
      <c r="G85" s="64"/>
      <c r="H85" s="64"/>
      <c r="I85" s="64"/>
      <c r="J85" s="64"/>
      <c r="K85" s="64"/>
      <c r="L85" s="284" t="str">
        <f>K6</f>
        <v>Ostrovský potok, Ostrov - těžba nánosů a úprava toku - etapa I.</v>
      </c>
      <c r="M85" s="285"/>
      <c r="N85" s="285"/>
      <c r="O85" s="285"/>
      <c r="P85" s="285"/>
      <c r="Q85" s="285"/>
      <c r="R85" s="285"/>
      <c r="S85" s="285"/>
      <c r="T85" s="285"/>
      <c r="U85" s="285"/>
      <c r="V85" s="285"/>
      <c r="W85" s="285"/>
      <c r="X85" s="285"/>
      <c r="Y85" s="285"/>
      <c r="Z85" s="285"/>
      <c r="AA85" s="285"/>
      <c r="AB85" s="285"/>
      <c r="AC85" s="285"/>
      <c r="AD85" s="285"/>
      <c r="AE85" s="285"/>
      <c r="AF85" s="285"/>
      <c r="AG85" s="285"/>
      <c r="AH85" s="285"/>
      <c r="AI85" s="285"/>
      <c r="AJ85" s="285"/>
      <c r="AK85" s="64"/>
      <c r="AL85" s="64"/>
      <c r="AM85" s="64"/>
      <c r="AN85" s="64"/>
      <c r="AO85" s="64"/>
      <c r="AP85" s="64"/>
      <c r="AQ85" s="64"/>
      <c r="AR85" s="65"/>
    </row>
    <row r="86" spans="1:91" s="2" customFormat="1" ht="6.9" customHeight="1">
      <c r="A86" s="35"/>
      <c r="B86" s="36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  <c r="AM86" s="37"/>
      <c r="AN86" s="37"/>
      <c r="AO86" s="37"/>
      <c r="AP86" s="37"/>
      <c r="AQ86" s="37"/>
      <c r="AR86" s="40"/>
      <c r="BE86" s="35"/>
    </row>
    <row r="87" spans="1:91" s="2" customFormat="1" ht="12" customHeight="1">
      <c r="A87" s="35"/>
      <c r="B87" s="36"/>
      <c r="C87" s="30" t="s">
        <v>20</v>
      </c>
      <c r="D87" s="37"/>
      <c r="E87" s="37"/>
      <c r="F87" s="37"/>
      <c r="G87" s="37"/>
      <c r="H87" s="37"/>
      <c r="I87" s="37"/>
      <c r="J87" s="37"/>
      <c r="K87" s="37"/>
      <c r="L87" s="66" t="str">
        <f>IF(K8="","",K8)</f>
        <v xml:space="preserve"> Ostrov</v>
      </c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30" t="s">
        <v>22</v>
      </c>
      <c r="AJ87" s="37"/>
      <c r="AK87" s="37"/>
      <c r="AL87" s="37"/>
      <c r="AM87" s="286" t="str">
        <f>IF(AN8= "","",AN8)</f>
        <v>27. 7. 2021</v>
      </c>
      <c r="AN87" s="286"/>
      <c r="AO87" s="37"/>
      <c r="AP87" s="37"/>
      <c r="AQ87" s="37"/>
      <c r="AR87" s="40"/>
      <c r="BE87" s="35"/>
    </row>
    <row r="88" spans="1:91" s="2" customFormat="1" ht="6.9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  <c r="AL88" s="37"/>
      <c r="AM88" s="37"/>
      <c r="AN88" s="37"/>
      <c r="AO88" s="37"/>
      <c r="AP88" s="37"/>
      <c r="AQ88" s="37"/>
      <c r="AR88" s="40"/>
      <c r="BE88" s="35"/>
    </row>
    <row r="89" spans="1:91" s="2" customFormat="1" ht="15.15" customHeight="1">
      <c r="A89" s="35"/>
      <c r="B89" s="36"/>
      <c r="C89" s="30" t="s">
        <v>24</v>
      </c>
      <c r="D89" s="37"/>
      <c r="E89" s="37"/>
      <c r="F89" s="37"/>
      <c r="G89" s="37"/>
      <c r="H89" s="37"/>
      <c r="I89" s="37"/>
      <c r="J89" s="37"/>
      <c r="K89" s="37"/>
      <c r="L89" s="60" t="str">
        <f>IF(E11= "","",E11)</f>
        <v xml:space="preserve"> Povodí Moravy, s.p.</v>
      </c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30" t="s">
        <v>32</v>
      </c>
      <c r="AJ89" s="37"/>
      <c r="AK89" s="37"/>
      <c r="AL89" s="37"/>
      <c r="AM89" s="287" t="str">
        <f>IF(E17="","",E17)</f>
        <v xml:space="preserve"> LB projekt s.r.o.</v>
      </c>
      <c r="AN89" s="288"/>
      <c r="AO89" s="288"/>
      <c r="AP89" s="288"/>
      <c r="AQ89" s="37"/>
      <c r="AR89" s="40"/>
      <c r="AS89" s="289" t="s">
        <v>60</v>
      </c>
      <c r="AT89" s="290"/>
      <c r="AU89" s="68"/>
      <c r="AV89" s="68"/>
      <c r="AW89" s="68"/>
      <c r="AX89" s="68"/>
      <c r="AY89" s="68"/>
      <c r="AZ89" s="68"/>
      <c r="BA89" s="68"/>
      <c r="BB89" s="68"/>
      <c r="BC89" s="68"/>
      <c r="BD89" s="69"/>
      <c r="BE89" s="35"/>
    </row>
    <row r="90" spans="1:91" s="2" customFormat="1" ht="15.15" customHeight="1">
      <c r="A90" s="35"/>
      <c r="B90" s="36"/>
      <c r="C90" s="30" t="s">
        <v>30</v>
      </c>
      <c r="D90" s="37"/>
      <c r="E90" s="37"/>
      <c r="F90" s="37"/>
      <c r="G90" s="37"/>
      <c r="H90" s="37"/>
      <c r="I90" s="37"/>
      <c r="J90" s="37"/>
      <c r="K90" s="37"/>
      <c r="L90" s="60" t="str">
        <f>IF(E14= "Vyplň údaj","",E14)</f>
        <v/>
      </c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30" t="s">
        <v>37</v>
      </c>
      <c r="AJ90" s="37"/>
      <c r="AK90" s="37"/>
      <c r="AL90" s="37"/>
      <c r="AM90" s="287" t="str">
        <f>IF(E20="","",E20)</f>
        <v xml:space="preserve"> </v>
      </c>
      <c r="AN90" s="288"/>
      <c r="AO90" s="288"/>
      <c r="AP90" s="288"/>
      <c r="AQ90" s="37"/>
      <c r="AR90" s="40"/>
      <c r="AS90" s="291"/>
      <c r="AT90" s="292"/>
      <c r="AU90" s="70"/>
      <c r="AV90" s="70"/>
      <c r="AW90" s="70"/>
      <c r="AX90" s="70"/>
      <c r="AY90" s="70"/>
      <c r="AZ90" s="70"/>
      <c r="BA90" s="70"/>
      <c r="BB90" s="70"/>
      <c r="BC90" s="70"/>
      <c r="BD90" s="71"/>
      <c r="BE90" s="35"/>
    </row>
    <row r="91" spans="1:91" s="2" customFormat="1" ht="10.8" customHeight="1">
      <c r="A91" s="35"/>
      <c r="B91" s="36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7"/>
      <c r="AL91" s="37"/>
      <c r="AM91" s="37"/>
      <c r="AN91" s="37"/>
      <c r="AO91" s="37"/>
      <c r="AP91" s="37"/>
      <c r="AQ91" s="37"/>
      <c r="AR91" s="40"/>
      <c r="AS91" s="293"/>
      <c r="AT91" s="294"/>
      <c r="AU91" s="72"/>
      <c r="AV91" s="72"/>
      <c r="AW91" s="72"/>
      <c r="AX91" s="72"/>
      <c r="AY91" s="72"/>
      <c r="AZ91" s="72"/>
      <c r="BA91" s="72"/>
      <c r="BB91" s="72"/>
      <c r="BC91" s="72"/>
      <c r="BD91" s="73"/>
      <c r="BE91" s="35"/>
    </row>
    <row r="92" spans="1:91" s="2" customFormat="1" ht="29.25" customHeight="1">
      <c r="A92" s="35"/>
      <c r="B92" s="36"/>
      <c r="C92" s="295" t="s">
        <v>61</v>
      </c>
      <c r="D92" s="296"/>
      <c r="E92" s="296"/>
      <c r="F92" s="296"/>
      <c r="G92" s="296"/>
      <c r="H92" s="74"/>
      <c r="I92" s="298" t="s">
        <v>62</v>
      </c>
      <c r="J92" s="296"/>
      <c r="K92" s="296"/>
      <c r="L92" s="296"/>
      <c r="M92" s="296"/>
      <c r="N92" s="296"/>
      <c r="O92" s="296"/>
      <c r="P92" s="296"/>
      <c r="Q92" s="296"/>
      <c r="R92" s="296"/>
      <c r="S92" s="296"/>
      <c r="T92" s="296"/>
      <c r="U92" s="296"/>
      <c r="V92" s="296"/>
      <c r="W92" s="296"/>
      <c r="X92" s="296"/>
      <c r="Y92" s="296"/>
      <c r="Z92" s="296"/>
      <c r="AA92" s="296"/>
      <c r="AB92" s="296"/>
      <c r="AC92" s="296"/>
      <c r="AD92" s="296"/>
      <c r="AE92" s="296"/>
      <c r="AF92" s="296"/>
      <c r="AG92" s="297" t="s">
        <v>63</v>
      </c>
      <c r="AH92" s="296"/>
      <c r="AI92" s="296"/>
      <c r="AJ92" s="296"/>
      <c r="AK92" s="296"/>
      <c r="AL92" s="296"/>
      <c r="AM92" s="296"/>
      <c r="AN92" s="298" t="s">
        <v>64</v>
      </c>
      <c r="AO92" s="296"/>
      <c r="AP92" s="299"/>
      <c r="AQ92" s="75" t="s">
        <v>65</v>
      </c>
      <c r="AR92" s="40"/>
      <c r="AS92" s="76" t="s">
        <v>66</v>
      </c>
      <c r="AT92" s="77" t="s">
        <v>67</v>
      </c>
      <c r="AU92" s="77" t="s">
        <v>68</v>
      </c>
      <c r="AV92" s="77" t="s">
        <v>69</v>
      </c>
      <c r="AW92" s="77" t="s">
        <v>70</v>
      </c>
      <c r="AX92" s="77" t="s">
        <v>71</v>
      </c>
      <c r="AY92" s="77" t="s">
        <v>72</v>
      </c>
      <c r="AZ92" s="77" t="s">
        <v>73</v>
      </c>
      <c r="BA92" s="77" t="s">
        <v>74</v>
      </c>
      <c r="BB92" s="77" t="s">
        <v>75</v>
      </c>
      <c r="BC92" s="77" t="s">
        <v>76</v>
      </c>
      <c r="BD92" s="78" t="s">
        <v>77</v>
      </c>
      <c r="BE92" s="35"/>
    </row>
    <row r="93" spans="1:91" s="2" customFormat="1" ht="10.8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37"/>
      <c r="AH93" s="37"/>
      <c r="AI93" s="37"/>
      <c r="AJ93" s="37"/>
      <c r="AK93" s="37"/>
      <c r="AL93" s="37"/>
      <c r="AM93" s="37"/>
      <c r="AN93" s="37"/>
      <c r="AO93" s="37"/>
      <c r="AP93" s="37"/>
      <c r="AQ93" s="37"/>
      <c r="AR93" s="40"/>
      <c r="AS93" s="79"/>
      <c r="AT93" s="80"/>
      <c r="AU93" s="80"/>
      <c r="AV93" s="80"/>
      <c r="AW93" s="80"/>
      <c r="AX93" s="80"/>
      <c r="AY93" s="80"/>
      <c r="AZ93" s="80"/>
      <c r="BA93" s="80"/>
      <c r="BB93" s="80"/>
      <c r="BC93" s="80"/>
      <c r="BD93" s="81"/>
      <c r="BE93" s="35"/>
    </row>
    <row r="94" spans="1:91" s="6" customFormat="1" ht="32.4" customHeight="1">
      <c r="B94" s="82"/>
      <c r="C94" s="83" t="s">
        <v>78</v>
      </c>
      <c r="D94" s="84"/>
      <c r="E94" s="84"/>
      <c r="F94" s="84"/>
      <c r="G94" s="84"/>
      <c r="H94" s="84"/>
      <c r="I94" s="84"/>
      <c r="J94" s="84"/>
      <c r="K94" s="84"/>
      <c r="L94" s="84"/>
      <c r="M94" s="84"/>
      <c r="N94" s="84"/>
      <c r="O94" s="84"/>
      <c r="P94" s="84"/>
      <c r="Q94" s="84"/>
      <c r="R94" s="84"/>
      <c r="S94" s="84"/>
      <c r="T94" s="84"/>
      <c r="U94" s="84"/>
      <c r="V94" s="84"/>
      <c r="W94" s="84"/>
      <c r="X94" s="84"/>
      <c r="Y94" s="84"/>
      <c r="Z94" s="84"/>
      <c r="AA94" s="84"/>
      <c r="AB94" s="84"/>
      <c r="AC94" s="84"/>
      <c r="AD94" s="84"/>
      <c r="AE94" s="84"/>
      <c r="AF94" s="84"/>
      <c r="AG94" s="303">
        <f>ROUND(SUM(AG95:AG99),2)</f>
        <v>0</v>
      </c>
      <c r="AH94" s="303"/>
      <c r="AI94" s="303"/>
      <c r="AJ94" s="303"/>
      <c r="AK94" s="303"/>
      <c r="AL94" s="303"/>
      <c r="AM94" s="303"/>
      <c r="AN94" s="304">
        <f t="shared" ref="AN94:AN99" si="0">SUM(AG94,AT94)</f>
        <v>0</v>
      </c>
      <c r="AO94" s="304"/>
      <c r="AP94" s="304"/>
      <c r="AQ94" s="86" t="s">
        <v>1</v>
      </c>
      <c r="AR94" s="87"/>
      <c r="AS94" s="88">
        <f>ROUND(SUM(AS95:AS99),2)</f>
        <v>0</v>
      </c>
      <c r="AT94" s="89">
        <f t="shared" ref="AT94:AT99" si="1">ROUND(SUM(AV94:AW94),2)</f>
        <v>0</v>
      </c>
      <c r="AU94" s="90">
        <f>ROUND(SUM(AU95:AU99),5)</f>
        <v>0</v>
      </c>
      <c r="AV94" s="89">
        <f>ROUND(AZ94*L29,2)</f>
        <v>0</v>
      </c>
      <c r="AW94" s="89">
        <f>ROUND(BA94*L30,2)</f>
        <v>0</v>
      </c>
      <c r="AX94" s="89">
        <f>ROUND(BB94*L29,2)</f>
        <v>0</v>
      </c>
      <c r="AY94" s="89">
        <f>ROUND(BC94*L30,2)</f>
        <v>0</v>
      </c>
      <c r="AZ94" s="89">
        <f>ROUND(SUM(AZ95:AZ99),2)</f>
        <v>0</v>
      </c>
      <c r="BA94" s="89">
        <f>ROUND(SUM(BA95:BA99),2)</f>
        <v>0</v>
      </c>
      <c r="BB94" s="89">
        <f>ROUND(SUM(BB95:BB99),2)</f>
        <v>0</v>
      </c>
      <c r="BC94" s="89">
        <f>ROUND(SUM(BC95:BC99),2)</f>
        <v>0</v>
      </c>
      <c r="BD94" s="91">
        <f>ROUND(SUM(BD95:BD99),2)</f>
        <v>0</v>
      </c>
      <c r="BS94" s="92" t="s">
        <v>79</v>
      </c>
      <c r="BT94" s="92" t="s">
        <v>80</v>
      </c>
      <c r="BU94" s="93" t="s">
        <v>81</v>
      </c>
      <c r="BV94" s="92" t="s">
        <v>82</v>
      </c>
      <c r="BW94" s="92" t="s">
        <v>5</v>
      </c>
      <c r="BX94" s="92" t="s">
        <v>83</v>
      </c>
      <c r="CL94" s="92" t="s">
        <v>1</v>
      </c>
    </row>
    <row r="95" spans="1:91" s="7" customFormat="1" ht="16.5" customHeight="1">
      <c r="A95" s="94" t="s">
        <v>84</v>
      </c>
      <c r="B95" s="95"/>
      <c r="C95" s="96"/>
      <c r="D95" s="300" t="s">
        <v>85</v>
      </c>
      <c r="E95" s="300"/>
      <c r="F95" s="300"/>
      <c r="G95" s="300"/>
      <c r="H95" s="300"/>
      <c r="I95" s="97"/>
      <c r="J95" s="300" t="s">
        <v>86</v>
      </c>
      <c r="K95" s="300"/>
      <c r="L95" s="300"/>
      <c r="M95" s="300"/>
      <c r="N95" s="300"/>
      <c r="O95" s="300"/>
      <c r="P95" s="300"/>
      <c r="Q95" s="300"/>
      <c r="R95" s="300"/>
      <c r="S95" s="300"/>
      <c r="T95" s="300"/>
      <c r="U95" s="300"/>
      <c r="V95" s="300"/>
      <c r="W95" s="300"/>
      <c r="X95" s="300"/>
      <c r="Y95" s="300"/>
      <c r="Z95" s="300"/>
      <c r="AA95" s="300"/>
      <c r="AB95" s="300"/>
      <c r="AC95" s="300"/>
      <c r="AD95" s="300"/>
      <c r="AE95" s="300"/>
      <c r="AF95" s="300"/>
      <c r="AG95" s="301">
        <f>'SO-00 - Vedlejší rozpočto...'!J30</f>
        <v>0</v>
      </c>
      <c r="AH95" s="302"/>
      <c r="AI95" s="302"/>
      <c r="AJ95" s="302"/>
      <c r="AK95" s="302"/>
      <c r="AL95" s="302"/>
      <c r="AM95" s="302"/>
      <c r="AN95" s="301">
        <f t="shared" si="0"/>
        <v>0</v>
      </c>
      <c r="AO95" s="302"/>
      <c r="AP95" s="302"/>
      <c r="AQ95" s="98" t="s">
        <v>87</v>
      </c>
      <c r="AR95" s="99"/>
      <c r="AS95" s="100">
        <v>0</v>
      </c>
      <c r="AT95" s="101">
        <f t="shared" si="1"/>
        <v>0</v>
      </c>
      <c r="AU95" s="102">
        <f>'SO-00 - Vedlejší rozpočto...'!P126</f>
        <v>0</v>
      </c>
      <c r="AV95" s="101">
        <f>'SO-00 - Vedlejší rozpočto...'!J33</f>
        <v>0</v>
      </c>
      <c r="AW95" s="101">
        <f>'SO-00 - Vedlejší rozpočto...'!J34</f>
        <v>0</v>
      </c>
      <c r="AX95" s="101">
        <f>'SO-00 - Vedlejší rozpočto...'!J35</f>
        <v>0</v>
      </c>
      <c r="AY95" s="101">
        <f>'SO-00 - Vedlejší rozpočto...'!J36</f>
        <v>0</v>
      </c>
      <c r="AZ95" s="101">
        <f>'SO-00 - Vedlejší rozpočto...'!F33</f>
        <v>0</v>
      </c>
      <c r="BA95" s="101">
        <f>'SO-00 - Vedlejší rozpočto...'!F34</f>
        <v>0</v>
      </c>
      <c r="BB95" s="101">
        <f>'SO-00 - Vedlejší rozpočto...'!F35</f>
        <v>0</v>
      </c>
      <c r="BC95" s="101">
        <f>'SO-00 - Vedlejší rozpočto...'!F36</f>
        <v>0</v>
      </c>
      <c r="BD95" s="103">
        <f>'SO-00 - Vedlejší rozpočto...'!F37</f>
        <v>0</v>
      </c>
      <c r="BT95" s="104" t="s">
        <v>88</v>
      </c>
      <c r="BV95" s="104" t="s">
        <v>82</v>
      </c>
      <c r="BW95" s="104" t="s">
        <v>89</v>
      </c>
      <c r="BX95" s="104" t="s">
        <v>5</v>
      </c>
      <c r="CL95" s="104" t="s">
        <v>1</v>
      </c>
      <c r="CM95" s="104" t="s">
        <v>90</v>
      </c>
    </row>
    <row r="96" spans="1:91" s="7" customFormat="1" ht="24.75" customHeight="1">
      <c r="A96" s="94" t="s">
        <v>84</v>
      </c>
      <c r="B96" s="95"/>
      <c r="C96" s="96"/>
      <c r="D96" s="300" t="s">
        <v>91</v>
      </c>
      <c r="E96" s="300"/>
      <c r="F96" s="300"/>
      <c r="G96" s="300"/>
      <c r="H96" s="300"/>
      <c r="I96" s="97"/>
      <c r="J96" s="300" t="s">
        <v>92</v>
      </c>
      <c r="K96" s="300"/>
      <c r="L96" s="300"/>
      <c r="M96" s="300"/>
      <c r="N96" s="300"/>
      <c r="O96" s="300"/>
      <c r="P96" s="300"/>
      <c r="Q96" s="300"/>
      <c r="R96" s="300"/>
      <c r="S96" s="300"/>
      <c r="T96" s="300"/>
      <c r="U96" s="300"/>
      <c r="V96" s="300"/>
      <c r="W96" s="300"/>
      <c r="X96" s="300"/>
      <c r="Y96" s="300"/>
      <c r="Z96" s="300"/>
      <c r="AA96" s="300"/>
      <c r="AB96" s="300"/>
      <c r="AC96" s="300"/>
      <c r="AD96" s="300"/>
      <c r="AE96" s="300"/>
      <c r="AF96" s="300"/>
      <c r="AG96" s="301">
        <f>'SO-01-04 - Odstranění sed...'!J30</f>
        <v>0</v>
      </c>
      <c r="AH96" s="302"/>
      <c r="AI96" s="302"/>
      <c r="AJ96" s="302"/>
      <c r="AK96" s="302"/>
      <c r="AL96" s="302"/>
      <c r="AM96" s="302"/>
      <c r="AN96" s="301">
        <f t="shared" si="0"/>
        <v>0</v>
      </c>
      <c r="AO96" s="302"/>
      <c r="AP96" s="302"/>
      <c r="AQ96" s="98" t="s">
        <v>87</v>
      </c>
      <c r="AR96" s="99"/>
      <c r="AS96" s="100">
        <v>0</v>
      </c>
      <c r="AT96" s="101">
        <f t="shared" si="1"/>
        <v>0</v>
      </c>
      <c r="AU96" s="102">
        <f>'SO-01-04 - Odstranění sed...'!P118</f>
        <v>0</v>
      </c>
      <c r="AV96" s="101">
        <f>'SO-01-04 - Odstranění sed...'!J33</f>
        <v>0</v>
      </c>
      <c r="AW96" s="101">
        <f>'SO-01-04 - Odstranění sed...'!J34</f>
        <v>0</v>
      </c>
      <c r="AX96" s="101">
        <f>'SO-01-04 - Odstranění sed...'!J35</f>
        <v>0</v>
      </c>
      <c r="AY96" s="101">
        <f>'SO-01-04 - Odstranění sed...'!J36</f>
        <v>0</v>
      </c>
      <c r="AZ96" s="101">
        <f>'SO-01-04 - Odstranění sed...'!F33</f>
        <v>0</v>
      </c>
      <c r="BA96" s="101">
        <f>'SO-01-04 - Odstranění sed...'!F34</f>
        <v>0</v>
      </c>
      <c r="BB96" s="101">
        <f>'SO-01-04 - Odstranění sed...'!F35</f>
        <v>0</v>
      </c>
      <c r="BC96" s="101">
        <f>'SO-01-04 - Odstranění sed...'!F36</f>
        <v>0</v>
      </c>
      <c r="BD96" s="103">
        <f>'SO-01-04 - Odstranění sed...'!F37</f>
        <v>0</v>
      </c>
      <c r="BT96" s="104" t="s">
        <v>88</v>
      </c>
      <c r="BV96" s="104" t="s">
        <v>82</v>
      </c>
      <c r="BW96" s="104" t="s">
        <v>93</v>
      </c>
      <c r="BX96" s="104" t="s">
        <v>5</v>
      </c>
      <c r="CL96" s="104" t="s">
        <v>1</v>
      </c>
      <c r="CM96" s="104" t="s">
        <v>90</v>
      </c>
    </row>
    <row r="97" spans="1:91" s="7" customFormat="1" ht="24.75" customHeight="1">
      <c r="A97" s="94" t="s">
        <v>84</v>
      </c>
      <c r="B97" s="95"/>
      <c r="C97" s="96"/>
      <c r="D97" s="300" t="s">
        <v>94</v>
      </c>
      <c r="E97" s="300"/>
      <c r="F97" s="300"/>
      <c r="G97" s="300"/>
      <c r="H97" s="300"/>
      <c r="I97" s="97"/>
      <c r="J97" s="300" t="s">
        <v>95</v>
      </c>
      <c r="K97" s="300"/>
      <c r="L97" s="300"/>
      <c r="M97" s="300"/>
      <c r="N97" s="300"/>
      <c r="O97" s="300"/>
      <c r="P97" s="300"/>
      <c r="Q97" s="300"/>
      <c r="R97" s="300"/>
      <c r="S97" s="300"/>
      <c r="T97" s="300"/>
      <c r="U97" s="300"/>
      <c r="V97" s="300"/>
      <c r="W97" s="300"/>
      <c r="X97" s="300"/>
      <c r="Y97" s="300"/>
      <c r="Z97" s="300"/>
      <c r="AA97" s="300"/>
      <c r="AB97" s="300"/>
      <c r="AC97" s="300"/>
      <c r="AD97" s="300"/>
      <c r="AE97" s="300"/>
      <c r="AF97" s="300"/>
      <c r="AG97" s="301">
        <f>'SO-02-04 - Oprava opevněn...'!J30</f>
        <v>0</v>
      </c>
      <c r="AH97" s="302"/>
      <c r="AI97" s="302"/>
      <c r="AJ97" s="302"/>
      <c r="AK97" s="302"/>
      <c r="AL97" s="302"/>
      <c r="AM97" s="302"/>
      <c r="AN97" s="301">
        <f t="shared" si="0"/>
        <v>0</v>
      </c>
      <c r="AO97" s="302"/>
      <c r="AP97" s="302"/>
      <c r="AQ97" s="98" t="s">
        <v>87</v>
      </c>
      <c r="AR97" s="99"/>
      <c r="AS97" s="100">
        <v>0</v>
      </c>
      <c r="AT97" s="101">
        <f t="shared" si="1"/>
        <v>0</v>
      </c>
      <c r="AU97" s="102">
        <f>'SO-02-04 - Oprava opevněn...'!P122</f>
        <v>0</v>
      </c>
      <c r="AV97" s="101">
        <f>'SO-02-04 - Oprava opevněn...'!J33</f>
        <v>0</v>
      </c>
      <c r="AW97" s="101">
        <f>'SO-02-04 - Oprava opevněn...'!J34</f>
        <v>0</v>
      </c>
      <c r="AX97" s="101">
        <f>'SO-02-04 - Oprava opevněn...'!J35</f>
        <v>0</v>
      </c>
      <c r="AY97" s="101">
        <f>'SO-02-04 - Oprava opevněn...'!J36</f>
        <v>0</v>
      </c>
      <c r="AZ97" s="101">
        <f>'SO-02-04 - Oprava opevněn...'!F33</f>
        <v>0</v>
      </c>
      <c r="BA97" s="101">
        <f>'SO-02-04 - Oprava opevněn...'!F34</f>
        <v>0</v>
      </c>
      <c r="BB97" s="101">
        <f>'SO-02-04 - Oprava opevněn...'!F35</f>
        <v>0</v>
      </c>
      <c r="BC97" s="101">
        <f>'SO-02-04 - Oprava opevněn...'!F36</f>
        <v>0</v>
      </c>
      <c r="BD97" s="103">
        <f>'SO-02-04 - Oprava opevněn...'!F37</f>
        <v>0</v>
      </c>
      <c r="BT97" s="104" t="s">
        <v>88</v>
      </c>
      <c r="BV97" s="104" t="s">
        <v>82</v>
      </c>
      <c r="BW97" s="104" t="s">
        <v>96</v>
      </c>
      <c r="BX97" s="104" t="s">
        <v>5</v>
      </c>
      <c r="CL97" s="104" t="s">
        <v>1</v>
      </c>
      <c r="CM97" s="104" t="s">
        <v>90</v>
      </c>
    </row>
    <row r="98" spans="1:91" s="7" customFormat="1" ht="16.5" customHeight="1">
      <c r="A98" s="94" t="s">
        <v>84</v>
      </c>
      <c r="B98" s="95"/>
      <c r="C98" s="96"/>
      <c r="D98" s="300" t="s">
        <v>97</v>
      </c>
      <c r="E98" s="300"/>
      <c r="F98" s="300"/>
      <c r="G98" s="300"/>
      <c r="H98" s="300"/>
      <c r="I98" s="97"/>
      <c r="J98" s="300" t="s">
        <v>98</v>
      </c>
      <c r="K98" s="300"/>
      <c r="L98" s="300"/>
      <c r="M98" s="300"/>
      <c r="N98" s="300"/>
      <c r="O98" s="300"/>
      <c r="P98" s="300"/>
      <c r="Q98" s="300"/>
      <c r="R98" s="300"/>
      <c r="S98" s="300"/>
      <c r="T98" s="300"/>
      <c r="U98" s="300"/>
      <c r="V98" s="300"/>
      <c r="W98" s="300"/>
      <c r="X98" s="300"/>
      <c r="Y98" s="300"/>
      <c r="Z98" s="300"/>
      <c r="AA98" s="300"/>
      <c r="AB98" s="300"/>
      <c r="AC98" s="300"/>
      <c r="AD98" s="300"/>
      <c r="AE98" s="300"/>
      <c r="AF98" s="300"/>
      <c r="AG98" s="301">
        <f>'SO-03 - Oprava stupně v ř...'!J30</f>
        <v>0</v>
      </c>
      <c r="AH98" s="302"/>
      <c r="AI98" s="302"/>
      <c r="AJ98" s="302"/>
      <c r="AK98" s="302"/>
      <c r="AL98" s="302"/>
      <c r="AM98" s="302"/>
      <c r="AN98" s="301">
        <f t="shared" si="0"/>
        <v>0</v>
      </c>
      <c r="AO98" s="302"/>
      <c r="AP98" s="302"/>
      <c r="AQ98" s="98" t="s">
        <v>87</v>
      </c>
      <c r="AR98" s="99"/>
      <c r="AS98" s="100">
        <v>0</v>
      </c>
      <c r="AT98" s="101">
        <f t="shared" si="1"/>
        <v>0</v>
      </c>
      <c r="AU98" s="102">
        <f>'SO-03 - Oprava stupně v ř...'!P123</f>
        <v>0</v>
      </c>
      <c r="AV98" s="101">
        <f>'SO-03 - Oprava stupně v ř...'!J33</f>
        <v>0</v>
      </c>
      <c r="AW98" s="101">
        <f>'SO-03 - Oprava stupně v ř...'!J34</f>
        <v>0</v>
      </c>
      <c r="AX98" s="101">
        <f>'SO-03 - Oprava stupně v ř...'!J35</f>
        <v>0</v>
      </c>
      <c r="AY98" s="101">
        <f>'SO-03 - Oprava stupně v ř...'!J36</f>
        <v>0</v>
      </c>
      <c r="AZ98" s="101">
        <f>'SO-03 - Oprava stupně v ř...'!F33</f>
        <v>0</v>
      </c>
      <c r="BA98" s="101">
        <f>'SO-03 - Oprava stupně v ř...'!F34</f>
        <v>0</v>
      </c>
      <c r="BB98" s="101">
        <f>'SO-03 - Oprava stupně v ř...'!F35</f>
        <v>0</v>
      </c>
      <c r="BC98" s="101">
        <f>'SO-03 - Oprava stupně v ř...'!F36</f>
        <v>0</v>
      </c>
      <c r="BD98" s="103">
        <f>'SO-03 - Oprava stupně v ř...'!F37</f>
        <v>0</v>
      </c>
      <c r="BT98" s="104" t="s">
        <v>88</v>
      </c>
      <c r="BV98" s="104" t="s">
        <v>82</v>
      </c>
      <c r="BW98" s="104" t="s">
        <v>99</v>
      </c>
      <c r="BX98" s="104" t="s">
        <v>5</v>
      </c>
      <c r="CL98" s="104" t="s">
        <v>1</v>
      </c>
      <c r="CM98" s="104" t="s">
        <v>90</v>
      </c>
    </row>
    <row r="99" spans="1:91" s="7" customFormat="1" ht="16.5" customHeight="1">
      <c r="A99" s="94" t="s">
        <v>84</v>
      </c>
      <c r="B99" s="95"/>
      <c r="C99" s="96"/>
      <c r="D99" s="300" t="s">
        <v>100</v>
      </c>
      <c r="E99" s="300"/>
      <c r="F99" s="300"/>
      <c r="G99" s="300"/>
      <c r="H99" s="300"/>
      <c r="I99" s="97"/>
      <c r="J99" s="300" t="s">
        <v>101</v>
      </c>
      <c r="K99" s="300"/>
      <c r="L99" s="300"/>
      <c r="M99" s="300"/>
      <c r="N99" s="300"/>
      <c r="O99" s="300"/>
      <c r="P99" s="300"/>
      <c r="Q99" s="300"/>
      <c r="R99" s="300"/>
      <c r="S99" s="300"/>
      <c r="T99" s="300"/>
      <c r="U99" s="300"/>
      <c r="V99" s="300"/>
      <c r="W99" s="300"/>
      <c r="X99" s="300"/>
      <c r="Y99" s="300"/>
      <c r="Z99" s="300"/>
      <c r="AA99" s="300"/>
      <c r="AB99" s="300"/>
      <c r="AC99" s="300"/>
      <c r="AD99" s="300"/>
      <c r="AE99" s="300"/>
      <c r="AF99" s="300"/>
      <c r="AG99" s="301">
        <f>'SO-04 - Vegetační úpravy'!J30</f>
        <v>0</v>
      </c>
      <c r="AH99" s="302"/>
      <c r="AI99" s="302"/>
      <c r="AJ99" s="302"/>
      <c r="AK99" s="302"/>
      <c r="AL99" s="302"/>
      <c r="AM99" s="302"/>
      <c r="AN99" s="301">
        <f t="shared" si="0"/>
        <v>0</v>
      </c>
      <c r="AO99" s="302"/>
      <c r="AP99" s="302"/>
      <c r="AQ99" s="98" t="s">
        <v>87</v>
      </c>
      <c r="AR99" s="99"/>
      <c r="AS99" s="105">
        <v>0</v>
      </c>
      <c r="AT99" s="106">
        <f t="shared" si="1"/>
        <v>0</v>
      </c>
      <c r="AU99" s="107">
        <f>'SO-04 - Vegetační úpravy'!P120</f>
        <v>0</v>
      </c>
      <c r="AV99" s="106">
        <f>'SO-04 - Vegetační úpravy'!J33</f>
        <v>0</v>
      </c>
      <c r="AW99" s="106">
        <f>'SO-04 - Vegetační úpravy'!J34</f>
        <v>0</v>
      </c>
      <c r="AX99" s="106">
        <f>'SO-04 - Vegetační úpravy'!J35</f>
        <v>0</v>
      </c>
      <c r="AY99" s="106">
        <f>'SO-04 - Vegetační úpravy'!J36</f>
        <v>0</v>
      </c>
      <c r="AZ99" s="106">
        <f>'SO-04 - Vegetační úpravy'!F33</f>
        <v>0</v>
      </c>
      <c r="BA99" s="106">
        <f>'SO-04 - Vegetační úpravy'!F34</f>
        <v>0</v>
      </c>
      <c r="BB99" s="106">
        <f>'SO-04 - Vegetační úpravy'!F35</f>
        <v>0</v>
      </c>
      <c r="BC99" s="106">
        <f>'SO-04 - Vegetační úpravy'!F36</f>
        <v>0</v>
      </c>
      <c r="BD99" s="108">
        <f>'SO-04 - Vegetační úpravy'!F37</f>
        <v>0</v>
      </c>
      <c r="BT99" s="104" t="s">
        <v>88</v>
      </c>
      <c r="BV99" s="104" t="s">
        <v>82</v>
      </c>
      <c r="BW99" s="104" t="s">
        <v>102</v>
      </c>
      <c r="BX99" s="104" t="s">
        <v>5</v>
      </c>
      <c r="CL99" s="104" t="s">
        <v>1</v>
      </c>
      <c r="CM99" s="104" t="s">
        <v>90</v>
      </c>
    </row>
    <row r="100" spans="1:91" s="2" customFormat="1" ht="30" customHeight="1">
      <c r="A100" s="35"/>
      <c r="B100" s="36"/>
      <c r="C100" s="37"/>
      <c r="D100" s="37"/>
      <c r="E100" s="37"/>
      <c r="F100" s="37"/>
      <c r="G100" s="37"/>
      <c r="H100" s="37"/>
      <c r="I100" s="37"/>
      <c r="J100" s="37"/>
      <c r="K100" s="37"/>
      <c r="L100" s="37"/>
      <c r="M100" s="37"/>
      <c r="N100" s="37"/>
      <c r="O100" s="37"/>
      <c r="P100" s="37"/>
      <c r="Q100" s="37"/>
      <c r="R100" s="37"/>
      <c r="S100" s="37"/>
      <c r="T100" s="37"/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  <c r="AF100" s="37"/>
      <c r="AG100" s="37"/>
      <c r="AH100" s="37"/>
      <c r="AI100" s="37"/>
      <c r="AJ100" s="37"/>
      <c r="AK100" s="37"/>
      <c r="AL100" s="37"/>
      <c r="AM100" s="37"/>
      <c r="AN100" s="37"/>
      <c r="AO100" s="37"/>
      <c r="AP100" s="37"/>
      <c r="AQ100" s="37"/>
      <c r="AR100" s="40"/>
      <c r="AS100" s="35"/>
      <c r="AT100" s="35"/>
      <c r="AU100" s="35"/>
      <c r="AV100" s="35"/>
      <c r="AW100" s="35"/>
      <c r="AX100" s="35"/>
      <c r="AY100" s="35"/>
      <c r="AZ100" s="35"/>
      <c r="BA100" s="35"/>
      <c r="BB100" s="35"/>
      <c r="BC100" s="35"/>
      <c r="BD100" s="35"/>
      <c r="BE100" s="35"/>
    </row>
    <row r="101" spans="1:91" s="2" customFormat="1" ht="6.9" customHeight="1">
      <c r="A101" s="35"/>
      <c r="B101" s="55"/>
      <c r="C101" s="56"/>
      <c r="D101" s="56"/>
      <c r="E101" s="56"/>
      <c r="F101" s="56"/>
      <c r="G101" s="56"/>
      <c r="H101" s="56"/>
      <c r="I101" s="56"/>
      <c r="J101" s="56"/>
      <c r="K101" s="56"/>
      <c r="L101" s="56"/>
      <c r="M101" s="56"/>
      <c r="N101" s="56"/>
      <c r="O101" s="56"/>
      <c r="P101" s="56"/>
      <c r="Q101" s="56"/>
      <c r="R101" s="56"/>
      <c r="S101" s="56"/>
      <c r="T101" s="56"/>
      <c r="U101" s="56"/>
      <c r="V101" s="56"/>
      <c r="W101" s="56"/>
      <c r="X101" s="56"/>
      <c r="Y101" s="56"/>
      <c r="Z101" s="56"/>
      <c r="AA101" s="56"/>
      <c r="AB101" s="56"/>
      <c r="AC101" s="56"/>
      <c r="AD101" s="56"/>
      <c r="AE101" s="56"/>
      <c r="AF101" s="56"/>
      <c r="AG101" s="56"/>
      <c r="AH101" s="56"/>
      <c r="AI101" s="56"/>
      <c r="AJ101" s="56"/>
      <c r="AK101" s="56"/>
      <c r="AL101" s="56"/>
      <c r="AM101" s="56"/>
      <c r="AN101" s="56"/>
      <c r="AO101" s="56"/>
      <c r="AP101" s="56"/>
      <c r="AQ101" s="56"/>
      <c r="AR101" s="40"/>
      <c r="AS101" s="35"/>
      <c r="AT101" s="35"/>
      <c r="AU101" s="35"/>
      <c r="AV101" s="35"/>
      <c r="AW101" s="35"/>
      <c r="AX101" s="35"/>
      <c r="AY101" s="35"/>
      <c r="AZ101" s="35"/>
      <c r="BA101" s="35"/>
      <c r="BB101" s="35"/>
      <c r="BC101" s="35"/>
      <c r="BD101" s="35"/>
      <c r="BE101" s="35"/>
    </row>
  </sheetData>
  <sheetProtection algorithmName="SHA-512" hashValue="BDTUHtIeMD/jq6n3jGcbAcG3jLiElNUkBV8unaeDxPCybibT6ODtZEncrh3wtULY4OzwVXW3EY9EgC9JWDOZtw==" saltValue="svZUORWu/qfGsVbHLWgSHuWKjX+g1gWT/sQC1Yw/Ia4T/kwT7X9eh95YiDwsV2iLY4qXQZ60cbyYT1q/DGSWog==" spinCount="100000" sheet="1" objects="1" scenarios="1" formatColumns="0" formatRows="0"/>
  <mergeCells count="58">
    <mergeCell ref="AR2:BE2"/>
    <mergeCell ref="AK33:AO33"/>
    <mergeCell ref="L33:P33"/>
    <mergeCell ref="W33:AE33"/>
    <mergeCell ref="AK35:AO35"/>
    <mergeCell ref="X35:AB35"/>
    <mergeCell ref="W31:AE31"/>
    <mergeCell ref="AK31:AO31"/>
    <mergeCell ref="AK32:AO32"/>
    <mergeCell ref="L32:P32"/>
    <mergeCell ref="W32:AE32"/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AN98:AP98"/>
    <mergeCell ref="AG98:AM98"/>
    <mergeCell ref="D98:H98"/>
    <mergeCell ref="J98:AF98"/>
    <mergeCell ref="AN99:AP99"/>
    <mergeCell ref="AG99:AM99"/>
    <mergeCell ref="D99:H99"/>
    <mergeCell ref="J99:AF99"/>
    <mergeCell ref="J96:AF96"/>
    <mergeCell ref="D96:H96"/>
    <mergeCell ref="AG96:AM96"/>
    <mergeCell ref="AN96:AP96"/>
    <mergeCell ref="AN97:AP97"/>
    <mergeCell ref="D97:H97"/>
    <mergeCell ref="J97:AF97"/>
    <mergeCell ref="AG97:AM97"/>
    <mergeCell ref="C92:G92"/>
    <mergeCell ref="AG92:AM92"/>
    <mergeCell ref="I92:AF92"/>
    <mergeCell ref="AN92:AP92"/>
    <mergeCell ref="D95:H95"/>
    <mergeCell ref="AG95:AM95"/>
    <mergeCell ref="J95:AF95"/>
    <mergeCell ref="AN95:AP95"/>
    <mergeCell ref="AG94:AM94"/>
    <mergeCell ref="AN94:AP94"/>
    <mergeCell ref="L85:AJ85"/>
    <mergeCell ref="AM87:AN87"/>
    <mergeCell ref="AM89:AP89"/>
    <mergeCell ref="AS89:AT91"/>
    <mergeCell ref="AM90:AP90"/>
  </mergeCells>
  <hyperlinks>
    <hyperlink ref="A95" location="'SO-00 - Vedlejší rozpočto...'!C2" display="/" xr:uid="{00000000-0004-0000-0000-000000000000}"/>
    <hyperlink ref="A96" location="'SO-01-04 - Odstranění sed...'!C2" display="/" xr:uid="{00000000-0004-0000-0000-000001000000}"/>
    <hyperlink ref="A97" location="'SO-02-04 - Oprava opevněn...'!C2" display="/" xr:uid="{00000000-0004-0000-0000-000002000000}"/>
    <hyperlink ref="A98" location="'SO-03 - Oprava stupně v ř...'!C2" display="/" xr:uid="{00000000-0004-0000-0000-000003000000}"/>
    <hyperlink ref="A99" location="'SO-04 - Vegetační úpravy'!C2" display="/" xr:uid="{00000000-0004-0000-0000-000004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BM293"/>
  <sheetViews>
    <sheetView showGridLines="0" workbookViewId="0"/>
  </sheetViews>
  <sheetFormatPr defaultRowHeight="14.4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100.85546875" style="1" customWidth="1"/>
    <col min="7" max="7" width="7.42578125" style="1" customWidth="1"/>
    <col min="8" max="8" width="14" style="1" customWidth="1"/>
    <col min="9" max="9" width="15.85546875" style="1" customWidth="1"/>
    <col min="10" max="10" width="22.28515625" style="1" customWidth="1"/>
    <col min="11" max="11" width="22.28515625" style="1" hidden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2" spans="1:46" s="1" customFormat="1" ht="36.9" customHeight="1">
      <c r="L2" s="324"/>
      <c r="M2" s="324"/>
      <c r="N2" s="324"/>
      <c r="O2" s="324"/>
      <c r="P2" s="324"/>
      <c r="Q2" s="324"/>
      <c r="R2" s="324"/>
      <c r="S2" s="324"/>
      <c r="T2" s="324"/>
      <c r="U2" s="324"/>
      <c r="V2" s="324"/>
      <c r="AT2" s="18" t="s">
        <v>89</v>
      </c>
    </row>
    <row r="3" spans="1:46" s="1" customFormat="1" ht="6.9" customHeight="1">
      <c r="B3" s="109"/>
      <c r="C3" s="110"/>
      <c r="D3" s="110"/>
      <c r="E3" s="110"/>
      <c r="F3" s="110"/>
      <c r="G3" s="110"/>
      <c r="H3" s="110"/>
      <c r="I3" s="110"/>
      <c r="J3" s="110"/>
      <c r="K3" s="110"/>
      <c r="L3" s="21"/>
      <c r="AT3" s="18" t="s">
        <v>90</v>
      </c>
    </row>
    <row r="4" spans="1:46" s="1" customFormat="1" ht="24.9" customHeight="1">
      <c r="B4" s="21"/>
      <c r="D4" s="111" t="s">
        <v>103</v>
      </c>
      <c r="L4" s="21"/>
      <c r="M4" s="112" t="s">
        <v>10</v>
      </c>
      <c r="AT4" s="18" t="s">
        <v>4</v>
      </c>
    </row>
    <row r="5" spans="1:46" s="1" customFormat="1" ht="6.9" customHeight="1">
      <c r="B5" s="21"/>
      <c r="L5" s="21"/>
    </row>
    <row r="6" spans="1:46" s="1" customFormat="1" ht="12" customHeight="1">
      <c r="B6" s="21"/>
      <c r="D6" s="113" t="s">
        <v>16</v>
      </c>
      <c r="L6" s="21"/>
    </row>
    <row r="7" spans="1:46" s="1" customFormat="1" ht="16.5" customHeight="1">
      <c r="B7" s="21"/>
      <c r="E7" s="325" t="str">
        <f>'Rekapitulace stavby'!K6</f>
        <v>Ostrovský potok, Ostrov - těžba nánosů a úprava toku - etapa I.</v>
      </c>
      <c r="F7" s="326"/>
      <c r="G7" s="326"/>
      <c r="H7" s="326"/>
      <c r="L7" s="21"/>
    </row>
    <row r="8" spans="1:46" s="2" customFormat="1" ht="12" customHeight="1">
      <c r="A8" s="35"/>
      <c r="B8" s="40"/>
      <c r="C8" s="35"/>
      <c r="D8" s="113" t="s">
        <v>104</v>
      </c>
      <c r="E8" s="35"/>
      <c r="F8" s="35"/>
      <c r="G8" s="35"/>
      <c r="H8" s="35"/>
      <c r="I8" s="35"/>
      <c r="J8" s="35"/>
      <c r="K8" s="35"/>
      <c r="L8" s="52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pans="1:46" s="2" customFormat="1" ht="16.5" customHeight="1">
      <c r="A9" s="35"/>
      <c r="B9" s="40"/>
      <c r="C9" s="35"/>
      <c r="D9" s="35"/>
      <c r="E9" s="327" t="s">
        <v>105</v>
      </c>
      <c r="F9" s="328"/>
      <c r="G9" s="328"/>
      <c r="H9" s="328"/>
      <c r="I9" s="35"/>
      <c r="J9" s="35"/>
      <c r="K9" s="35"/>
      <c r="L9" s="52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46" s="2" customFormat="1" ht="10.199999999999999">
      <c r="A10" s="35"/>
      <c r="B10" s="40"/>
      <c r="C10" s="35"/>
      <c r="D10" s="35"/>
      <c r="E10" s="35"/>
      <c r="F10" s="35"/>
      <c r="G10" s="35"/>
      <c r="H10" s="35"/>
      <c r="I10" s="35"/>
      <c r="J10" s="35"/>
      <c r="K10" s="35"/>
      <c r="L10" s="52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46" s="2" customFormat="1" ht="12" customHeight="1">
      <c r="A11" s="35"/>
      <c r="B11" s="40"/>
      <c r="C11" s="35"/>
      <c r="D11" s="113" t="s">
        <v>18</v>
      </c>
      <c r="E11" s="35"/>
      <c r="F11" s="114" t="s">
        <v>1</v>
      </c>
      <c r="G11" s="35"/>
      <c r="H11" s="35"/>
      <c r="I11" s="113" t="s">
        <v>19</v>
      </c>
      <c r="J11" s="114" t="s">
        <v>1</v>
      </c>
      <c r="K11" s="35"/>
      <c r="L11" s="52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 ht="12" customHeight="1">
      <c r="A12" s="35"/>
      <c r="B12" s="40"/>
      <c r="C12" s="35"/>
      <c r="D12" s="113" t="s">
        <v>20</v>
      </c>
      <c r="E12" s="35"/>
      <c r="F12" s="114" t="s">
        <v>38</v>
      </c>
      <c r="G12" s="35"/>
      <c r="H12" s="35"/>
      <c r="I12" s="113" t="s">
        <v>22</v>
      </c>
      <c r="J12" s="115" t="str">
        <f>'Rekapitulace stavby'!AN8</f>
        <v>27. 7. 2021</v>
      </c>
      <c r="K12" s="35"/>
      <c r="L12" s="52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0.8" customHeight="1">
      <c r="A13" s="35"/>
      <c r="B13" s="40"/>
      <c r="C13" s="35"/>
      <c r="D13" s="35"/>
      <c r="E13" s="35"/>
      <c r="F13" s="35"/>
      <c r="G13" s="35"/>
      <c r="H13" s="35"/>
      <c r="I13" s="35"/>
      <c r="J13" s="35"/>
      <c r="K13" s="35"/>
      <c r="L13" s="52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2" customHeight="1">
      <c r="A14" s="35"/>
      <c r="B14" s="40"/>
      <c r="C14" s="35"/>
      <c r="D14" s="113" t="s">
        <v>24</v>
      </c>
      <c r="E14" s="35"/>
      <c r="F14" s="35"/>
      <c r="G14" s="35"/>
      <c r="H14" s="35"/>
      <c r="I14" s="113" t="s">
        <v>25</v>
      </c>
      <c r="J14" s="114" t="s">
        <v>1</v>
      </c>
      <c r="K14" s="35"/>
      <c r="L14" s="52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8" customHeight="1">
      <c r="A15" s="35"/>
      <c r="B15" s="40"/>
      <c r="C15" s="35"/>
      <c r="D15" s="35"/>
      <c r="E15" s="114" t="s">
        <v>38</v>
      </c>
      <c r="F15" s="35"/>
      <c r="G15" s="35"/>
      <c r="H15" s="35"/>
      <c r="I15" s="113" t="s">
        <v>28</v>
      </c>
      <c r="J15" s="114" t="s">
        <v>1</v>
      </c>
      <c r="K15" s="35"/>
      <c r="L15" s="52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6.9" customHeight="1">
      <c r="A16" s="35"/>
      <c r="B16" s="40"/>
      <c r="C16" s="35"/>
      <c r="D16" s="35"/>
      <c r="E16" s="35"/>
      <c r="F16" s="35"/>
      <c r="G16" s="35"/>
      <c r="H16" s="35"/>
      <c r="I16" s="35"/>
      <c r="J16" s="35"/>
      <c r="K16" s="35"/>
      <c r="L16" s="52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2" customHeight="1">
      <c r="A17" s="35"/>
      <c r="B17" s="40"/>
      <c r="C17" s="35"/>
      <c r="D17" s="113" t="s">
        <v>30</v>
      </c>
      <c r="E17" s="35"/>
      <c r="F17" s="35"/>
      <c r="G17" s="35"/>
      <c r="H17" s="35"/>
      <c r="I17" s="113" t="s">
        <v>25</v>
      </c>
      <c r="J17" s="31" t="str">
        <f>'Rekapitulace stavby'!AN13</f>
        <v>Vyplň údaj</v>
      </c>
      <c r="K17" s="35"/>
      <c r="L17" s="52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18" customHeight="1">
      <c r="A18" s="35"/>
      <c r="B18" s="40"/>
      <c r="C18" s="35"/>
      <c r="D18" s="35"/>
      <c r="E18" s="329" t="str">
        <f>'Rekapitulace stavby'!E14</f>
        <v>Vyplň údaj</v>
      </c>
      <c r="F18" s="330"/>
      <c r="G18" s="330"/>
      <c r="H18" s="330"/>
      <c r="I18" s="113" t="s">
        <v>28</v>
      </c>
      <c r="J18" s="31" t="str">
        <f>'Rekapitulace stavby'!AN14</f>
        <v>Vyplň údaj</v>
      </c>
      <c r="K18" s="35"/>
      <c r="L18" s="52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6.9" customHeight="1">
      <c r="A19" s="35"/>
      <c r="B19" s="40"/>
      <c r="C19" s="35"/>
      <c r="D19" s="35"/>
      <c r="E19" s="35"/>
      <c r="F19" s="35"/>
      <c r="G19" s="35"/>
      <c r="H19" s="35"/>
      <c r="I19" s="35"/>
      <c r="J19" s="35"/>
      <c r="K19" s="35"/>
      <c r="L19" s="52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12" customHeight="1">
      <c r="A20" s="35"/>
      <c r="B20" s="40"/>
      <c r="C20" s="35"/>
      <c r="D20" s="113" t="s">
        <v>32</v>
      </c>
      <c r="E20" s="35"/>
      <c r="F20" s="35"/>
      <c r="G20" s="35"/>
      <c r="H20" s="35"/>
      <c r="I20" s="113" t="s">
        <v>25</v>
      </c>
      <c r="J20" s="114" t="s">
        <v>1</v>
      </c>
      <c r="K20" s="35"/>
      <c r="L20" s="52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18" customHeight="1">
      <c r="A21" s="35"/>
      <c r="B21" s="40"/>
      <c r="C21" s="35"/>
      <c r="D21" s="35"/>
      <c r="E21" s="114" t="s">
        <v>38</v>
      </c>
      <c r="F21" s="35"/>
      <c r="G21" s="35"/>
      <c r="H21" s="35"/>
      <c r="I21" s="113" t="s">
        <v>28</v>
      </c>
      <c r="J21" s="114" t="s">
        <v>1</v>
      </c>
      <c r="K21" s="35"/>
      <c r="L21" s="52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6.9" customHeight="1">
      <c r="A22" s="35"/>
      <c r="B22" s="40"/>
      <c r="C22" s="35"/>
      <c r="D22" s="35"/>
      <c r="E22" s="35"/>
      <c r="F22" s="35"/>
      <c r="G22" s="35"/>
      <c r="H22" s="35"/>
      <c r="I22" s="35"/>
      <c r="J22" s="35"/>
      <c r="K22" s="35"/>
      <c r="L22" s="52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12" customHeight="1">
      <c r="A23" s="35"/>
      <c r="B23" s="40"/>
      <c r="C23" s="35"/>
      <c r="D23" s="113" t="s">
        <v>37</v>
      </c>
      <c r="E23" s="35"/>
      <c r="F23" s="35"/>
      <c r="G23" s="35"/>
      <c r="H23" s="35"/>
      <c r="I23" s="113" t="s">
        <v>25</v>
      </c>
      <c r="J23" s="114" t="s">
        <v>1</v>
      </c>
      <c r="K23" s="35"/>
      <c r="L23" s="52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18" customHeight="1">
      <c r="A24" s="35"/>
      <c r="B24" s="40"/>
      <c r="C24" s="35"/>
      <c r="D24" s="35"/>
      <c r="E24" s="114" t="s">
        <v>38</v>
      </c>
      <c r="F24" s="35"/>
      <c r="G24" s="35"/>
      <c r="H24" s="35"/>
      <c r="I24" s="113" t="s">
        <v>28</v>
      </c>
      <c r="J24" s="114" t="s">
        <v>1</v>
      </c>
      <c r="K24" s="35"/>
      <c r="L24" s="52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6.9" customHeight="1">
      <c r="A25" s="35"/>
      <c r="B25" s="40"/>
      <c r="C25" s="35"/>
      <c r="D25" s="35"/>
      <c r="E25" s="35"/>
      <c r="F25" s="35"/>
      <c r="G25" s="35"/>
      <c r="H25" s="35"/>
      <c r="I25" s="35"/>
      <c r="J25" s="35"/>
      <c r="K25" s="35"/>
      <c r="L25" s="52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12" customHeight="1">
      <c r="A26" s="35"/>
      <c r="B26" s="40"/>
      <c r="C26" s="35"/>
      <c r="D26" s="113" t="s">
        <v>39</v>
      </c>
      <c r="E26" s="35"/>
      <c r="F26" s="35"/>
      <c r="G26" s="35"/>
      <c r="H26" s="35"/>
      <c r="I26" s="35"/>
      <c r="J26" s="35"/>
      <c r="K26" s="35"/>
      <c r="L26" s="52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8" customFormat="1" ht="16.5" customHeight="1">
      <c r="A27" s="116"/>
      <c r="B27" s="117"/>
      <c r="C27" s="116"/>
      <c r="D27" s="116"/>
      <c r="E27" s="331" t="s">
        <v>1</v>
      </c>
      <c r="F27" s="331"/>
      <c r="G27" s="331"/>
      <c r="H27" s="331"/>
      <c r="I27" s="116"/>
      <c r="J27" s="116"/>
      <c r="K27" s="116"/>
      <c r="L27" s="118"/>
      <c r="S27" s="116"/>
      <c r="T27" s="116"/>
      <c r="U27" s="116"/>
      <c r="V27" s="116"/>
      <c r="W27" s="116"/>
      <c r="X27" s="116"/>
      <c r="Y27" s="116"/>
      <c r="Z27" s="116"/>
      <c r="AA27" s="116"/>
      <c r="AB27" s="116"/>
      <c r="AC27" s="116"/>
      <c r="AD27" s="116"/>
      <c r="AE27" s="116"/>
    </row>
    <row r="28" spans="1:31" s="2" customFormat="1" ht="6.9" customHeight="1">
      <c r="A28" s="35"/>
      <c r="B28" s="40"/>
      <c r="C28" s="35"/>
      <c r="D28" s="35"/>
      <c r="E28" s="35"/>
      <c r="F28" s="35"/>
      <c r="G28" s="35"/>
      <c r="H28" s="35"/>
      <c r="I28" s="35"/>
      <c r="J28" s="35"/>
      <c r="K28" s="35"/>
      <c r="L28" s="52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2" customFormat="1" ht="6.9" customHeight="1">
      <c r="A29" s="35"/>
      <c r="B29" s="40"/>
      <c r="C29" s="35"/>
      <c r="D29" s="119"/>
      <c r="E29" s="119"/>
      <c r="F29" s="119"/>
      <c r="G29" s="119"/>
      <c r="H29" s="119"/>
      <c r="I29" s="119"/>
      <c r="J29" s="119"/>
      <c r="K29" s="119"/>
      <c r="L29" s="52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pans="1:31" s="2" customFormat="1" ht="25.35" customHeight="1">
      <c r="A30" s="35"/>
      <c r="B30" s="40"/>
      <c r="C30" s="35"/>
      <c r="D30" s="120" t="s">
        <v>40</v>
      </c>
      <c r="E30" s="35"/>
      <c r="F30" s="35"/>
      <c r="G30" s="35"/>
      <c r="H30" s="35"/>
      <c r="I30" s="35"/>
      <c r="J30" s="121">
        <f>ROUND(J126, 2)</f>
        <v>0</v>
      </c>
      <c r="K30" s="35"/>
      <c r="L30" s="52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6.9" customHeight="1">
      <c r="A31" s="35"/>
      <c r="B31" s="40"/>
      <c r="C31" s="35"/>
      <c r="D31" s="119"/>
      <c r="E31" s="119"/>
      <c r="F31" s="119"/>
      <c r="G31" s="119"/>
      <c r="H31" s="119"/>
      <c r="I31" s="119"/>
      <c r="J31" s="119"/>
      <c r="K31" s="119"/>
      <c r="L31" s="52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14.4" customHeight="1">
      <c r="A32" s="35"/>
      <c r="B32" s="40"/>
      <c r="C32" s="35"/>
      <c r="D32" s="35"/>
      <c r="E32" s="35"/>
      <c r="F32" s="122" t="s">
        <v>42</v>
      </c>
      <c r="G32" s="35"/>
      <c r="H32" s="35"/>
      <c r="I32" s="122" t="s">
        <v>41</v>
      </c>
      <c r="J32" s="122" t="s">
        <v>43</v>
      </c>
      <c r="K32" s="35"/>
      <c r="L32" s="52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14.4" customHeight="1">
      <c r="A33" s="35"/>
      <c r="B33" s="40"/>
      <c r="C33" s="35"/>
      <c r="D33" s="123" t="s">
        <v>44</v>
      </c>
      <c r="E33" s="113" t="s">
        <v>45</v>
      </c>
      <c r="F33" s="124">
        <f>ROUND((SUM(BE126:BE292)),  2)</f>
        <v>0</v>
      </c>
      <c r="G33" s="35"/>
      <c r="H33" s="35"/>
      <c r="I33" s="125">
        <v>0.21</v>
      </c>
      <c r="J33" s="124">
        <f>ROUND(((SUM(BE126:BE292))*I33),  2)</f>
        <v>0</v>
      </c>
      <c r="K33" s="35"/>
      <c r="L33" s="52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14.4" customHeight="1">
      <c r="A34" s="35"/>
      <c r="B34" s="40"/>
      <c r="C34" s="35"/>
      <c r="D34" s="35"/>
      <c r="E34" s="113" t="s">
        <v>46</v>
      </c>
      <c r="F34" s="124">
        <f>ROUND((SUM(BF126:BF292)),  2)</f>
        <v>0</v>
      </c>
      <c r="G34" s="35"/>
      <c r="H34" s="35"/>
      <c r="I34" s="125">
        <v>0.15</v>
      </c>
      <c r="J34" s="124">
        <f>ROUND(((SUM(BF126:BF292))*I34),  2)</f>
        <v>0</v>
      </c>
      <c r="K34" s="35"/>
      <c r="L34" s="52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" hidden="1" customHeight="1">
      <c r="A35" s="35"/>
      <c r="B35" s="40"/>
      <c r="C35" s="35"/>
      <c r="D35" s="35"/>
      <c r="E35" s="113" t="s">
        <v>47</v>
      </c>
      <c r="F35" s="124">
        <f>ROUND((SUM(BG126:BG292)),  2)</f>
        <v>0</v>
      </c>
      <c r="G35" s="35"/>
      <c r="H35" s="35"/>
      <c r="I35" s="125">
        <v>0.21</v>
      </c>
      <c r="J35" s="124">
        <f>0</f>
        <v>0</v>
      </c>
      <c r="K35" s="35"/>
      <c r="L35" s="52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" hidden="1" customHeight="1">
      <c r="A36" s="35"/>
      <c r="B36" s="40"/>
      <c r="C36" s="35"/>
      <c r="D36" s="35"/>
      <c r="E36" s="113" t="s">
        <v>48</v>
      </c>
      <c r="F36" s="124">
        <f>ROUND((SUM(BH126:BH292)),  2)</f>
        <v>0</v>
      </c>
      <c r="G36" s="35"/>
      <c r="H36" s="35"/>
      <c r="I36" s="125">
        <v>0.15</v>
      </c>
      <c r="J36" s="124">
        <f>0</f>
        <v>0</v>
      </c>
      <c r="K36" s="35"/>
      <c r="L36" s="52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" hidden="1" customHeight="1">
      <c r="A37" s="35"/>
      <c r="B37" s="40"/>
      <c r="C37" s="35"/>
      <c r="D37" s="35"/>
      <c r="E37" s="113" t="s">
        <v>49</v>
      </c>
      <c r="F37" s="124">
        <f>ROUND((SUM(BI126:BI292)),  2)</f>
        <v>0</v>
      </c>
      <c r="G37" s="35"/>
      <c r="H37" s="35"/>
      <c r="I37" s="125">
        <v>0</v>
      </c>
      <c r="J37" s="124">
        <f>0</f>
        <v>0</v>
      </c>
      <c r="K37" s="35"/>
      <c r="L37" s="52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6.9" customHeight="1">
      <c r="A38" s="35"/>
      <c r="B38" s="40"/>
      <c r="C38" s="35"/>
      <c r="D38" s="35"/>
      <c r="E38" s="35"/>
      <c r="F38" s="35"/>
      <c r="G38" s="35"/>
      <c r="H38" s="35"/>
      <c r="I38" s="35"/>
      <c r="J38" s="35"/>
      <c r="K38" s="35"/>
      <c r="L38" s="52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25.35" customHeight="1">
      <c r="A39" s="35"/>
      <c r="B39" s="40"/>
      <c r="C39" s="126"/>
      <c r="D39" s="127" t="s">
        <v>50</v>
      </c>
      <c r="E39" s="128"/>
      <c r="F39" s="128"/>
      <c r="G39" s="129" t="s">
        <v>51</v>
      </c>
      <c r="H39" s="130" t="s">
        <v>52</v>
      </c>
      <c r="I39" s="128"/>
      <c r="J39" s="131">
        <f>SUM(J30:J37)</f>
        <v>0</v>
      </c>
      <c r="K39" s="132"/>
      <c r="L39" s="52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14.4" customHeight="1">
      <c r="A40" s="35"/>
      <c r="B40" s="40"/>
      <c r="C40" s="35"/>
      <c r="D40" s="35"/>
      <c r="E40" s="35"/>
      <c r="F40" s="35"/>
      <c r="G40" s="35"/>
      <c r="H40" s="35"/>
      <c r="I40" s="35"/>
      <c r="J40" s="35"/>
      <c r="K40" s="35"/>
      <c r="L40" s="52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pans="1:31" s="1" customFormat="1" ht="14.4" customHeight="1">
      <c r="B41" s="21"/>
      <c r="L41" s="21"/>
    </row>
    <row r="42" spans="1:31" s="1" customFormat="1" ht="14.4" customHeight="1">
      <c r="B42" s="21"/>
      <c r="L42" s="21"/>
    </row>
    <row r="43" spans="1:31" s="1" customFormat="1" ht="14.4" customHeight="1">
      <c r="B43" s="21"/>
      <c r="L43" s="21"/>
    </row>
    <row r="44" spans="1:31" s="1" customFormat="1" ht="14.4" customHeight="1">
      <c r="B44" s="21"/>
      <c r="L44" s="21"/>
    </row>
    <row r="45" spans="1:31" s="1" customFormat="1" ht="14.4" customHeight="1">
      <c r="B45" s="21"/>
      <c r="L45" s="21"/>
    </row>
    <row r="46" spans="1:31" s="1" customFormat="1" ht="14.4" customHeight="1">
      <c r="B46" s="21"/>
      <c r="L46" s="21"/>
    </row>
    <row r="47" spans="1:31" s="1" customFormat="1" ht="14.4" customHeight="1">
      <c r="B47" s="21"/>
      <c r="L47" s="21"/>
    </row>
    <row r="48" spans="1:31" s="1" customFormat="1" ht="14.4" customHeight="1">
      <c r="B48" s="21"/>
      <c r="L48" s="21"/>
    </row>
    <row r="49" spans="1:31" s="1" customFormat="1" ht="14.4" customHeight="1">
      <c r="B49" s="21"/>
      <c r="L49" s="21"/>
    </row>
    <row r="50" spans="1:31" s="2" customFormat="1" ht="14.4" customHeight="1">
      <c r="B50" s="52"/>
      <c r="D50" s="133" t="s">
        <v>53</v>
      </c>
      <c r="E50" s="134"/>
      <c r="F50" s="134"/>
      <c r="G50" s="133" t="s">
        <v>54</v>
      </c>
      <c r="H50" s="134"/>
      <c r="I50" s="134"/>
      <c r="J50" s="134"/>
      <c r="K50" s="134"/>
      <c r="L50" s="52"/>
    </row>
    <row r="51" spans="1:31" ht="10.199999999999999">
      <c r="B51" s="21"/>
      <c r="L51" s="21"/>
    </row>
    <row r="52" spans="1:31" ht="10.199999999999999">
      <c r="B52" s="21"/>
      <c r="L52" s="21"/>
    </row>
    <row r="53" spans="1:31" ht="10.199999999999999">
      <c r="B53" s="21"/>
      <c r="L53" s="21"/>
    </row>
    <row r="54" spans="1:31" ht="10.199999999999999">
      <c r="B54" s="21"/>
      <c r="L54" s="21"/>
    </row>
    <row r="55" spans="1:31" ht="10.199999999999999">
      <c r="B55" s="21"/>
      <c r="L55" s="21"/>
    </row>
    <row r="56" spans="1:31" ht="10.199999999999999">
      <c r="B56" s="21"/>
      <c r="L56" s="21"/>
    </row>
    <row r="57" spans="1:31" ht="10.199999999999999">
      <c r="B57" s="21"/>
      <c r="L57" s="21"/>
    </row>
    <row r="58" spans="1:31" ht="10.199999999999999">
      <c r="B58" s="21"/>
      <c r="L58" s="21"/>
    </row>
    <row r="59" spans="1:31" ht="10.199999999999999">
      <c r="B59" s="21"/>
      <c r="L59" s="21"/>
    </row>
    <row r="60" spans="1:31" ht="10.199999999999999">
      <c r="B60" s="21"/>
      <c r="L60" s="21"/>
    </row>
    <row r="61" spans="1:31" s="2" customFormat="1" ht="13.2">
      <c r="A61" s="35"/>
      <c r="B61" s="40"/>
      <c r="C61" s="35"/>
      <c r="D61" s="135" t="s">
        <v>55</v>
      </c>
      <c r="E61" s="136"/>
      <c r="F61" s="137" t="s">
        <v>56</v>
      </c>
      <c r="G61" s="135" t="s">
        <v>55</v>
      </c>
      <c r="H61" s="136"/>
      <c r="I61" s="136"/>
      <c r="J61" s="138" t="s">
        <v>56</v>
      </c>
      <c r="K61" s="136"/>
      <c r="L61" s="52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 spans="1:31" ht="10.199999999999999">
      <c r="B62" s="21"/>
      <c r="L62" s="21"/>
    </row>
    <row r="63" spans="1:31" ht="10.199999999999999">
      <c r="B63" s="21"/>
      <c r="L63" s="21"/>
    </row>
    <row r="64" spans="1:31" ht="10.199999999999999">
      <c r="B64" s="21"/>
      <c r="L64" s="21"/>
    </row>
    <row r="65" spans="1:31" s="2" customFormat="1" ht="13.2">
      <c r="A65" s="35"/>
      <c r="B65" s="40"/>
      <c r="C65" s="35"/>
      <c r="D65" s="133" t="s">
        <v>57</v>
      </c>
      <c r="E65" s="139"/>
      <c r="F65" s="139"/>
      <c r="G65" s="133" t="s">
        <v>58</v>
      </c>
      <c r="H65" s="139"/>
      <c r="I65" s="139"/>
      <c r="J65" s="139"/>
      <c r="K65" s="139"/>
      <c r="L65" s="52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 spans="1:31" ht="10.199999999999999">
      <c r="B66" s="21"/>
      <c r="L66" s="21"/>
    </row>
    <row r="67" spans="1:31" ht="10.199999999999999">
      <c r="B67" s="21"/>
      <c r="L67" s="21"/>
    </row>
    <row r="68" spans="1:31" ht="10.199999999999999">
      <c r="B68" s="21"/>
      <c r="L68" s="21"/>
    </row>
    <row r="69" spans="1:31" ht="10.199999999999999">
      <c r="B69" s="21"/>
      <c r="L69" s="21"/>
    </row>
    <row r="70" spans="1:31" ht="10.199999999999999">
      <c r="B70" s="21"/>
      <c r="L70" s="21"/>
    </row>
    <row r="71" spans="1:31" ht="10.199999999999999">
      <c r="B71" s="21"/>
      <c r="L71" s="21"/>
    </row>
    <row r="72" spans="1:31" ht="10.199999999999999">
      <c r="B72" s="21"/>
      <c r="L72" s="21"/>
    </row>
    <row r="73" spans="1:31" ht="10.199999999999999">
      <c r="B73" s="21"/>
      <c r="L73" s="21"/>
    </row>
    <row r="74" spans="1:31" ht="10.199999999999999">
      <c r="B74" s="21"/>
      <c r="L74" s="21"/>
    </row>
    <row r="75" spans="1:31" ht="10.199999999999999">
      <c r="B75" s="21"/>
      <c r="L75" s="21"/>
    </row>
    <row r="76" spans="1:31" s="2" customFormat="1" ht="13.2">
      <c r="A76" s="35"/>
      <c r="B76" s="40"/>
      <c r="C76" s="35"/>
      <c r="D76" s="135" t="s">
        <v>55</v>
      </c>
      <c r="E76" s="136"/>
      <c r="F76" s="137" t="s">
        <v>56</v>
      </c>
      <c r="G76" s="135" t="s">
        <v>55</v>
      </c>
      <c r="H76" s="136"/>
      <c r="I76" s="136"/>
      <c r="J76" s="138" t="s">
        <v>56</v>
      </c>
      <c r="K76" s="136"/>
      <c r="L76" s="52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31" s="2" customFormat="1" ht="14.4" customHeight="1">
      <c r="A77" s="35"/>
      <c r="B77" s="140"/>
      <c r="C77" s="141"/>
      <c r="D77" s="141"/>
      <c r="E77" s="141"/>
      <c r="F77" s="141"/>
      <c r="G77" s="141"/>
      <c r="H77" s="141"/>
      <c r="I77" s="141"/>
      <c r="J77" s="141"/>
      <c r="K77" s="141"/>
      <c r="L77" s="52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pans="1:47" s="2" customFormat="1" ht="6.9" customHeight="1">
      <c r="A81" s="35"/>
      <c r="B81" s="142"/>
      <c r="C81" s="143"/>
      <c r="D81" s="143"/>
      <c r="E81" s="143"/>
      <c r="F81" s="143"/>
      <c r="G81" s="143"/>
      <c r="H81" s="143"/>
      <c r="I81" s="143"/>
      <c r="J81" s="143"/>
      <c r="K81" s="143"/>
      <c r="L81" s="52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pans="1:47" s="2" customFormat="1" ht="24.9" customHeight="1">
      <c r="A82" s="35"/>
      <c r="B82" s="36"/>
      <c r="C82" s="24" t="s">
        <v>106</v>
      </c>
      <c r="D82" s="37"/>
      <c r="E82" s="37"/>
      <c r="F82" s="37"/>
      <c r="G82" s="37"/>
      <c r="H82" s="37"/>
      <c r="I82" s="37"/>
      <c r="J82" s="37"/>
      <c r="K82" s="37"/>
      <c r="L82" s="52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pans="1:47" s="2" customFormat="1" ht="6.9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52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pans="1:47" s="2" customFormat="1" ht="12" customHeight="1">
      <c r="A84" s="35"/>
      <c r="B84" s="36"/>
      <c r="C84" s="30" t="s">
        <v>16</v>
      </c>
      <c r="D84" s="37"/>
      <c r="E84" s="37"/>
      <c r="F84" s="37"/>
      <c r="G84" s="37"/>
      <c r="H84" s="37"/>
      <c r="I84" s="37"/>
      <c r="J84" s="37"/>
      <c r="K84" s="37"/>
      <c r="L84" s="52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pans="1:47" s="2" customFormat="1" ht="16.5" customHeight="1">
      <c r="A85" s="35"/>
      <c r="B85" s="36"/>
      <c r="C85" s="37"/>
      <c r="D85" s="37"/>
      <c r="E85" s="332" t="str">
        <f>E7</f>
        <v>Ostrovský potok, Ostrov - těžba nánosů a úprava toku - etapa I.</v>
      </c>
      <c r="F85" s="333"/>
      <c r="G85" s="333"/>
      <c r="H85" s="333"/>
      <c r="I85" s="37"/>
      <c r="J85" s="37"/>
      <c r="K85" s="37"/>
      <c r="L85" s="52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pans="1:47" s="2" customFormat="1" ht="12" customHeight="1">
      <c r="A86" s="35"/>
      <c r="B86" s="36"/>
      <c r="C86" s="30" t="s">
        <v>104</v>
      </c>
      <c r="D86" s="37"/>
      <c r="E86" s="37"/>
      <c r="F86" s="37"/>
      <c r="G86" s="37"/>
      <c r="H86" s="37"/>
      <c r="I86" s="37"/>
      <c r="J86" s="37"/>
      <c r="K86" s="37"/>
      <c r="L86" s="52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pans="1:47" s="2" customFormat="1" ht="16.5" customHeight="1">
      <c r="A87" s="35"/>
      <c r="B87" s="36"/>
      <c r="C87" s="37"/>
      <c r="D87" s="37"/>
      <c r="E87" s="284" t="str">
        <f>E9</f>
        <v>SO-00 - Vedlejší rozpočtové náklady</v>
      </c>
      <c r="F87" s="334"/>
      <c r="G87" s="334"/>
      <c r="H87" s="334"/>
      <c r="I87" s="37"/>
      <c r="J87" s="37"/>
      <c r="K87" s="37"/>
      <c r="L87" s="52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pans="1:47" s="2" customFormat="1" ht="6.9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52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pans="1:47" s="2" customFormat="1" ht="12" customHeight="1">
      <c r="A89" s="35"/>
      <c r="B89" s="36"/>
      <c r="C89" s="30" t="s">
        <v>20</v>
      </c>
      <c r="D89" s="37"/>
      <c r="E89" s="37"/>
      <c r="F89" s="28" t="str">
        <f>F12</f>
        <v xml:space="preserve"> </v>
      </c>
      <c r="G89" s="37"/>
      <c r="H89" s="37"/>
      <c r="I89" s="30" t="s">
        <v>22</v>
      </c>
      <c r="J89" s="67" t="str">
        <f>IF(J12="","",J12)</f>
        <v>27. 7. 2021</v>
      </c>
      <c r="K89" s="37"/>
      <c r="L89" s="52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pans="1:47" s="2" customFormat="1" ht="6.9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52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pans="1:47" s="2" customFormat="1" ht="15.15" customHeight="1">
      <c r="A91" s="35"/>
      <c r="B91" s="36"/>
      <c r="C91" s="30" t="s">
        <v>24</v>
      </c>
      <c r="D91" s="37"/>
      <c r="E91" s="37"/>
      <c r="F91" s="28" t="str">
        <f>E15</f>
        <v xml:space="preserve"> </v>
      </c>
      <c r="G91" s="37"/>
      <c r="H91" s="37"/>
      <c r="I91" s="30" t="s">
        <v>32</v>
      </c>
      <c r="J91" s="33" t="str">
        <f>E21</f>
        <v xml:space="preserve"> </v>
      </c>
      <c r="K91" s="37"/>
      <c r="L91" s="52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pans="1:47" s="2" customFormat="1" ht="15.15" customHeight="1">
      <c r="A92" s="35"/>
      <c r="B92" s="36"/>
      <c r="C92" s="30" t="s">
        <v>30</v>
      </c>
      <c r="D92" s="37"/>
      <c r="E92" s="37"/>
      <c r="F92" s="28" t="str">
        <f>IF(E18="","",E18)</f>
        <v>Vyplň údaj</v>
      </c>
      <c r="G92" s="37"/>
      <c r="H92" s="37"/>
      <c r="I92" s="30" t="s">
        <v>37</v>
      </c>
      <c r="J92" s="33" t="str">
        <f>E24</f>
        <v xml:space="preserve"> </v>
      </c>
      <c r="K92" s="37"/>
      <c r="L92" s="52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pans="1:47" s="2" customFormat="1" ht="10.35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52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pans="1:47" s="2" customFormat="1" ht="29.25" customHeight="1">
      <c r="A94" s="35"/>
      <c r="B94" s="36"/>
      <c r="C94" s="144" t="s">
        <v>107</v>
      </c>
      <c r="D94" s="145"/>
      <c r="E94" s="145"/>
      <c r="F94" s="145"/>
      <c r="G94" s="145"/>
      <c r="H94" s="145"/>
      <c r="I94" s="145"/>
      <c r="J94" s="146" t="s">
        <v>108</v>
      </c>
      <c r="K94" s="145"/>
      <c r="L94" s="52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pans="1:47" s="2" customFormat="1" ht="10.35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52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pans="1:47" s="2" customFormat="1" ht="22.8" customHeight="1">
      <c r="A96" s="35"/>
      <c r="B96" s="36"/>
      <c r="C96" s="147" t="s">
        <v>109</v>
      </c>
      <c r="D96" s="37"/>
      <c r="E96" s="37"/>
      <c r="F96" s="37"/>
      <c r="G96" s="37"/>
      <c r="H96" s="37"/>
      <c r="I96" s="37"/>
      <c r="J96" s="85">
        <f>J126</f>
        <v>0</v>
      </c>
      <c r="K96" s="37"/>
      <c r="L96" s="52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8" t="s">
        <v>110</v>
      </c>
    </row>
    <row r="97" spans="1:31" s="9" customFormat="1" ht="24.9" customHeight="1">
      <c r="B97" s="148"/>
      <c r="C97" s="149"/>
      <c r="D97" s="150" t="s">
        <v>111</v>
      </c>
      <c r="E97" s="151"/>
      <c r="F97" s="151"/>
      <c r="G97" s="151"/>
      <c r="H97" s="151"/>
      <c r="I97" s="151"/>
      <c r="J97" s="152">
        <f>J127</f>
        <v>0</v>
      </c>
      <c r="K97" s="149"/>
      <c r="L97" s="153"/>
    </row>
    <row r="98" spans="1:31" s="10" customFormat="1" ht="19.95" customHeight="1">
      <c r="B98" s="154"/>
      <c r="C98" s="155"/>
      <c r="D98" s="156" t="s">
        <v>112</v>
      </c>
      <c r="E98" s="157"/>
      <c r="F98" s="157"/>
      <c r="G98" s="157"/>
      <c r="H98" s="157"/>
      <c r="I98" s="157"/>
      <c r="J98" s="158">
        <f>J128</f>
        <v>0</v>
      </c>
      <c r="K98" s="155"/>
      <c r="L98" s="159"/>
    </row>
    <row r="99" spans="1:31" s="10" customFormat="1" ht="19.95" customHeight="1">
      <c r="B99" s="154"/>
      <c r="C99" s="155"/>
      <c r="D99" s="156" t="s">
        <v>113</v>
      </c>
      <c r="E99" s="157"/>
      <c r="F99" s="157"/>
      <c r="G99" s="157"/>
      <c r="H99" s="157"/>
      <c r="I99" s="157"/>
      <c r="J99" s="158">
        <f>J135</f>
        <v>0</v>
      </c>
      <c r="K99" s="155"/>
      <c r="L99" s="159"/>
    </row>
    <row r="100" spans="1:31" s="9" customFormat="1" ht="24.9" customHeight="1">
      <c r="B100" s="148"/>
      <c r="C100" s="149"/>
      <c r="D100" s="150" t="s">
        <v>114</v>
      </c>
      <c r="E100" s="151"/>
      <c r="F100" s="151"/>
      <c r="G100" s="151"/>
      <c r="H100" s="151"/>
      <c r="I100" s="151"/>
      <c r="J100" s="152">
        <f>J140</f>
        <v>0</v>
      </c>
      <c r="K100" s="149"/>
      <c r="L100" s="153"/>
    </row>
    <row r="101" spans="1:31" s="10" customFormat="1" ht="19.95" customHeight="1">
      <c r="B101" s="154"/>
      <c r="C101" s="155"/>
      <c r="D101" s="156" t="s">
        <v>115</v>
      </c>
      <c r="E101" s="157"/>
      <c r="F101" s="157"/>
      <c r="G101" s="157"/>
      <c r="H101" s="157"/>
      <c r="I101" s="157"/>
      <c r="J101" s="158">
        <f>J141</f>
        <v>0</v>
      </c>
      <c r="K101" s="155"/>
      <c r="L101" s="159"/>
    </row>
    <row r="102" spans="1:31" s="10" customFormat="1" ht="19.95" customHeight="1">
      <c r="B102" s="154"/>
      <c r="C102" s="155"/>
      <c r="D102" s="156" t="s">
        <v>116</v>
      </c>
      <c r="E102" s="157"/>
      <c r="F102" s="157"/>
      <c r="G102" s="157"/>
      <c r="H102" s="157"/>
      <c r="I102" s="157"/>
      <c r="J102" s="158">
        <f>J156</f>
        <v>0</v>
      </c>
      <c r="K102" s="155"/>
      <c r="L102" s="159"/>
    </row>
    <row r="103" spans="1:31" s="10" customFormat="1" ht="19.95" customHeight="1">
      <c r="B103" s="154"/>
      <c r="C103" s="155"/>
      <c r="D103" s="156" t="s">
        <v>117</v>
      </c>
      <c r="E103" s="157"/>
      <c r="F103" s="157"/>
      <c r="G103" s="157"/>
      <c r="H103" s="157"/>
      <c r="I103" s="157"/>
      <c r="J103" s="158">
        <f>J161</f>
        <v>0</v>
      </c>
      <c r="K103" s="155"/>
      <c r="L103" s="159"/>
    </row>
    <row r="104" spans="1:31" s="10" customFormat="1" ht="19.95" customHeight="1">
      <c r="B104" s="154"/>
      <c r="C104" s="155"/>
      <c r="D104" s="156" t="s">
        <v>118</v>
      </c>
      <c r="E104" s="157"/>
      <c r="F104" s="157"/>
      <c r="G104" s="157"/>
      <c r="H104" s="157"/>
      <c r="I104" s="157"/>
      <c r="J104" s="158">
        <f>J173</f>
        <v>0</v>
      </c>
      <c r="K104" s="155"/>
      <c r="L104" s="159"/>
    </row>
    <row r="105" spans="1:31" s="10" customFormat="1" ht="19.95" customHeight="1">
      <c r="B105" s="154"/>
      <c r="C105" s="155"/>
      <c r="D105" s="156" t="s">
        <v>119</v>
      </c>
      <c r="E105" s="157"/>
      <c r="F105" s="157"/>
      <c r="G105" s="157"/>
      <c r="H105" s="157"/>
      <c r="I105" s="157"/>
      <c r="J105" s="158">
        <f>J201</f>
        <v>0</v>
      </c>
      <c r="K105" s="155"/>
      <c r="L105" s="159"/>
    </row>
    <row r="106" spans="1:31" s="10" customFormat="1" ht="19.95" customHeight="1">
      <c r="B106" s="154"/>
      <c r="C106" s="155"/>
      <c r="D106" s="156" t="s">
        <v>120</v>
      </c>
      <c r="E106" s="157"/>
      <c r="F106" s="157"/>
      <c r="G106" s="157"/>
      <c r="H106" s="157"/>
      <c r="I106" s="157"/>
      <c r="J106" s="158">
        <f>J288</f>
        <v>0</v>
      </c>
      <c r="K106" s="155"/>
      <c r="L106" s="159"/>
    </row>
    <row r="107" spans="1:31" s="2" customFormat="1" ht="21.75" customHeight="1">
      <c r="A107" s="35"/>
      <c r="B107" s="36"/>
      <c r="C107" s="37"/>
      <c r="D107" s="37"/>
      <c r="E107" s="37"/>
      <c r="F107" s="37"/>
      <c r="G107" s="37"/>
      <c r="H107" s="37"/>
      <c r="I107" s="37"/>
      <c r="J107" s="37"/>
      <c r="K107" s="37"/>
      <c r="L107" s="52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</row>
    <row r="108" spans="1:31" s="2" customFormat="1" ht="6.9" customHeight="1">
      <c r="A108" s="35"/>
      <c r="B108" s="55"/>
      <c r="C108" s="56"/>
      <c r="D108" s="56"/>
      <c r="E108" s="56"/>
      <c r="F108" s="56"/>
      <c r="G108" s="56"/>
      <c r="H108" s="56"/>
      <c r="I108" s="56"/>
      <c r="J108" s="56"/>
      <c r="K108" s="56"/>
      <c r="L108" s="52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</row>
    <row r="112" spans="1:31" s="2" customFormat="1" ht="6.9" customHeight="1">
      <c r="A112" s="35"/>
      <c r="B112" s="57"/>
      <c r="C112" s="58"/>
      <c r="D112" s="58"/>
      <c r="E112" s="58"/>
      <c r="F112" s="58"/>
      <c r="G112" s="58"/>
      <c r="H112" s="58"/>
      <c r="I112" s="58"/>
      <c r="J112" s="58"/>
      <c r="K112" s="58"/>
      <c r="L112" s="52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pans="1:63" s="2" customFormat="1" ht="24.9" customHeight="1">
      <c r="A113" s="35"/>
      <c r="B113" s="36"/>
      <c r="C113" s="24" t="s">
        <v>121</v>
      </c>
      <c r="D113" s="37"/>
      <c r="E113" s="37"/>
      <c r="F113" s="37"/>
      <c r="G113" s="37"/>
      <c r="H113" s="37"/>
      <c r="I113" s="37"/>
      <c r="J113" s="37"/>
      <c r="K113" s="37"/>
      <c r="L113" s="52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pans="1:63" s="2" customFormat="1" ht="6.9" customHeight="1">
      <c r="A114" s="35"/>
      <c r="B114" s="36"/>
      <c r="C114" s="37"/>
      <c r="D114" s="37"/>
      <c r="E114" s="37"/>
      <c r="F114" s="37"/>
      <c r="G114" s="37"/>
      <c r="H114" s="37"/>
      <c r="I114" s="37"/>
      <c r="J114" s="37"/>
      <c r="K114" s="37"/>
      <c r="L114" s="52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pans="1:63" s="2" customFormat="1" ht="12" customHeight="1">
      <c r="A115" s="35"/>
      <c r="B115" s="36"/>
      <c r="C115" s="30" t="s">
        <v>16</v>
      </c>
      <c r="D115" s="37"/>
      <c r="E115" s="37"/>
      <c r="F115" s="37"/>
      <c r="G115" s="37"/>
      <c r="H115" s="37"/>
      <c r="I115" s="37"/>
      <c r="J115" s="37"/>
      <c r="K115" s="37"/>
      <c r="L115" s="52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pans="1:63" s="2" customFormat="1" ht="16.5" customHeight="1">
      <c r="A116" s="35"/>
      <c r="B116" s="36"/>
      <c r="C116" s="37"/>
      <c r="D116" s="37"/>
      <c r="E116" s="332" t="str">
        <f>E7</f>
        <v>Ostrovský potok, Ostrov - těžba nánosů a úprava toku - etapa I.</v>
      </c>
      <c r="F116" s="333"/>
      <c r="G116" s="333"/>
      <c r="H116" s="333"/>
      <c r="I116" s="37"/>
      <c r="J116" s="37"/>
      <c r="K116" s="37"/>
      <c r="L116" s="52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pans="1:63" s="2" customFormat="1" ht="12" customHeight="1">
      <c r="A117" s="35"/>
      <c r="B117" s="36"/>
      <c r="C117" s="30" t="s">
        <v>104</v>
      </c>
      <c r="D117" s="37"/>
      <c r="E117" s="37"/>
      <c r="F117" s="37"/>
      <c r="G117" s="37"/>
      <c r="H117" s="37"/>
      <c r="I117" s="37"/>
      <c r="J117" s="37"/>
      <c r="K117" s="37"/>
      <c r="L117" s="52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pans="1:63" s="2" customFormat="1" ht="16.5" customHeight="1">
      <c r="A118" s="35"/>
      <c r="B118" s="36"/>
      <c r="C118" s="37"/>
      <c r="D118" s="37"/>
      <c r="E118" s="284" t="str">
        <f>E9</f>
        <v>SO-00 - Vedlejší rozpočtové náklady</v>
      </c>
      <c r="F118" s="334"/>
      <c r="G118" s="334"/>
      <c r="H118" s="334"/>
      <c r="I118" s="37"/>
      <c r="J118" s="37"/>
      <c r="K118" s="37"/>
      <c r="L118" s="52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pans="1:63" s="2" customFormat="1" ht="6.9" customHeight="1">
      <c r="A119" s="35"/>
      <c r="B119" s="36"/>
      <c r="C119" s="37"/>
      <c r="D119" s="37"/>
      <c r="E119" s="37"/>
      <c r="F119" s="37"/>
      <c r="G119" s="37"/>
      <c r="H119" s="37"/>
      <c r="I119" s="37"/>
      <c r="J119" s="37"/>
      <c r="K119" s="37"/>
      <c r="L119" s="52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pans="1:63" s="2" customFormat="1" ht="12" customHeight="1">
      <c r="A120" s="35"/>
      <c r="B120" s="36"/>
      <c r="C120" s="30" t="s">
        <v>20</v>
      </c>
      <c r="D120" s="37"/>
      <c r="E120" s="37"/>
      <c r="F120" s="28" t="str">
        <f>F12</f>
        <v xml:space="preserve"> </v>
      </c>
      <c r="G120" s="37"/>
      <c r="H120" s="37"/>
      <c r="I120" s="30" t="s">
        <v>22</v>
      </c>
      <c r="J120" s="67" t="str">
        <f>IF(J12="","",J12)</f>
        <v>27. 7. 2021</v>
      </c>
      <c r="K120" s="37"/>
      <c r="L120" s="52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pans="1:63" s="2" customFormat="1" ht="6.9" customHeight="1">
      <c r="A121" s="35"/>
      <c r="B121" s="36"/>
      <c r="C121" s="37"/>
      <c r="D121" s="37"/>
      <c r="E121" s="37"/>
      <c r="F121" s="37"/>
      <c r="G121" s="37"/>
      <c r="H121" s="37"/>
      <c r="I121" s="37"/>
      <c r="J121" s="37"/>
      <c r="K121" s="37"/>
      <c r="L121" s="52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</row>
    <row r="122" spans="1:63" s="2" customFormat="1" ht="15.15" customHeight="1">
      <c r="A122" s="35"/>
      <c r="B122" s="36"/>
      <c r="C122" s="30" t="s">
        <v>24</v>
      </c>
      <c r="D122" s="37"/>
      <c r="E122" s="37"/>
      <c r="F122" s="28" t="str">
        <f>E15</f>
        <v xml:space="preserve"> </v>
      </c>
      <c r="G122" s="37"/>
      <c r="H122" s="37"/>
      <c r="I122" s="30" t="s">
        <v>32</v>
      </c>
      <c r="J122" s="33" t="str">
        <f>E21</f>
        <v xml:space="preserve"> </v>
      </c>
      <c r="K122" s="37"/>
      <c r="L122" s="52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</row>
    <row r="123" spans="1:63" s="2" customFormat="1" ht="15.15" customHeight="1">
      <c r="A123" s="35"/>
      <c r="B123" s="36"/>
      <c r="C123" s="30" t="s">
        <v>30</v>
      </c>
      <c r="D123" s="37"/>
      <c r="E123" s="37"/>
      <c r="F123" s="28" t="str">
        <f>IF(E18="","",E18)</f>
        <v>Vyplň údaj</v>
      </c>
      <c r="G123" s="37"/>
      <c r="H123" s="37"/>
      <c r="I123" s="30" t="s">
        <v>37</v>
      </c>
      <c r="J123" s="33" t="str">
        <f>E24</f>
        <v xml:space="preserve"> </v>
      </c>
      <c r="K123" s="37"/>
      <c r="L123" s="52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</row>
    <row r="124" spans="1:63" s="2" customFormat="1" ht="10.35" customHeight="1">
      <c r="A124" s="35"/>
      <c r="B124" s="36"/>
      <c r="C124" s="37"/>
      <c r="D124" s="37"/>
      <c r="E124" s="37"/>
      <c r="F124" s="37"/>
      <c r="G124" s="37"/>
      <c r="H124" s="37"/>
      <c r="I124" s="37"/>
      <c r="J124" s="37"/>
      <c r="K124" s="37"/>
      <c r="L124" s="52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</row>
    <row r="125" spans="1:63" s="11" customFormat="1" ht="29.25" customHeight="1">
      <c r="A125" s="160"/>
      <c r="B125" s="161"/>
      <c r="C125" s="162" t="s">
        <v>122</v>
      </c>
      <c r="D125" s="163" t="s">
        <v>65</v>
      </c>
      <c r="E125" s="163" t="s">
        <v>61</v>
      </c>
      <c r="F125" s="163" t="s">
        <v>62</v>
      </c>
      <c r="G125" s="163" t="s">
        <v>123</v>
      </c>
      <c r="H125" s="163" t="s">
        <v>124</v>
      </c>
      <c r="I125" s="163" t="s">
        <v>125</v>
      </c>
      <c r="J125" s="164" t="s">
        <v>108</v>
      </c>
      <c r="K125" s="165" t="s">
        <v>126</v>
      </c>
      <c r="L125" s="166"/>
      <c r="M125" s="76" t="s">
        <v>1</v>
      </c>
      <c r="N125" s="77" t="s">
        <v>44</v>
      </c>
      <c r="O125" s="77" t="s">
        <v>127</v>
      </c>
      <c r="P125" s="77" t="s">
        <v>128</v>
      </c>
      <c r="Q125" s="77" t="s">
        <v>129</v>
      </c>
      <c r="R125" s="77" t="s">
        <v>130</v>
      </c>
      <c r="S125" s="77" t="s">
        <v>131</v>
      </c>
      <c r="T125" s="78" t="s">
        <v>132</v>
      </c>
      <c r="U125" s="160"/>
      <c r="V125" s="160"/>
      <c r="W125" s="160"/>
      <c r="X125" s="160"/>
      <c r="Y125" s="160"/>
      <c r="Z125" s="160"/>
      <c r="AA125" s="160"/>
      <c r="AB125" s="160"/>
      <c r="AC125" s="160"/>
      <c r="AD125" s="160"/>
      <c r="AE125" s="160"/>
    </row>
    <row r="126" spans="1:63" s="2" customFormat="1" ht="22.8" customHeight="1">
      <c r="A126" s="35"/>
      <c r="B126" s="36"/>
      <c r="C126" s="83" t="s">
        <v>133</v>
      </c>
      <c r="D126" s="37"/>
      <c r="E126" s="37"/>
      <c r="F126" s="37"/>
      <c r="G126" s="37"/>
      <c r="H126" s="37"/>
      <c r="I126" s="37"/>
      <c r="J126" s="167">
        <f>BK126</f>
        <v>0</v>
      </c>
      <c r="K126" s="37"/>
      <c r="L126" s="40"/>
      <c r="M126" s="79"/>
      <c r="N126" s="168"/>
      <c r="O126" s="80"/>
      <c r="P126" s="169">
        <f>P127+P140</f>
        <v>0</v>
      </c>
      <c r="Q126" s="80"/>
      <c r="R126" s="169">
        <f>R127+R140</f>
        <v>42.380034999999999</v>
      </c>
      <c r="S126" s="80"/>
      <c r="T126" s="170">
        <f>T127+T140</f>
        <v>378</v>
      </c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T126" s="18" t="s">
        <v>79</v>
      </c>
      <c r="AU126" s="18" t="s">
        <v>110</v>
      </c>
      <c r="BK126" s="171">
        <f>BK127+BK140</f>
        <v>0</v>
      </c>
    </row>
    <row r="127" spans="1:63" s="12" customFormat="1" ht="25.95" customHeight="1">
      <c r="B127" s="172"/>
      <c r="C127" s="173"/>
      <c r="D127" s="174" t="s">
        <v>79</v>
      </c>
      <c r="E127" s="175" t="s">
        <v>134</v>
      </c>
      <c r="F127" s="175" t="s">
        <v>135</v>
      </c>
      <c r="G127" s="173"/>
      <c r="H127" s="173"/>
      <c r="I127" s="176"/>
      <c r="J127" s="177">
        <f>BK127</f>
        <v>0</v>
      </c>
      <c r="K127" s="173"/>
      <c r="L127" s="178"/>
      <c r="M127" s="179"/>
      <c r="N127" s="180"/>
      <c r="O127" s="180"/>
      <c r="P127" s="181">
        <f>P128+P135</f>
        <v>0</v>
      </c>
      <c r="Q127" s="180"/>
      <c r="R127" s="181">
        <f>R128+R135</f>
        <v>42.380034999999999</v>
      </c>
      <c r="S127" s="180"/>
      <c r="T127" s="182">
        <f>T128+T135</f>
        <v>378</v>
      </c>
      <c r="AR127" s="183" t="s">
        <v>88</v>
      </c>
      <c r="AT127" s="184" t="s">
        <v>79</v>
      </c>
      <c r="AU127" s="184" t="s">
        <v>80</v>
      </c>
      <c r="AY127" s="183" t="s">
        <v>136</v>
      </c>
      <c r="BK127" s="185">
        <f>BK128+BK135</f>
        <v>0</v>
      </c>
    </row>
    <row r="128" spans="1:63" s="12" customFormat="1" ht="22.8" customHeight="1">
      <c r="B128" s="172"/>
      <c r="C128" s="173"/>
      <c r="D128" s="174" t="s">
        <v>79</v>
      </c>
      <c r="E128" s="186" t="s">
        <v>137</v>
      </c>
      <c r="F128" s="186" t="s">
        <v>138</v>
      </c>
      <c r="G128" s="173"/>
      <c r="H128" s="173"/>
      <c r="I128" s="176"/>
      <c r="J128" s="187">
        <f>BK128</f>
        <v>0</v>
      </c>
      <c r="K128" s="173"/>
      <c r="L128" s="178"/>
      <c r="M128" s="179"/>
      <c r="N128" s="180"/>
      <c r="O128" s="180"/>
      <c r="P128" s="181">
        <f>SUM(P129:P134)</f>
        <v>0</v>
      </c>
      <c r="Q128" s="180"/>
      <c r="R128" s="181">
        <f>SUM(R129:R134)</f>
        <v>42.380034999999999</v>
      </c>
      <c r="S128" s="180"/>
      <c r="T128" s="182">
        <f>SUM(T129:T134)</f>
        <v>0</v>
      </c>
      <c r="AR128" s="183" t="s">
        <v>88</v>
      </c>
      <c r="AT128" s="184" t="s">
        <v>79</v>
      </c>
      <c r="AU128" s="184" t="s">
        <v>88</v>
      </c>
      <c r="AY128" s="183" t="s">
        <v>136</v>
      </c>
      <c r="BK128" s="185">
        <f>SUM(BK129:BK134)</f>
        <v>0</v>
      </c>
    </row>
    <row r="129" spans="1:65" s="2" customFormat="1" ht="16.5" customHeight="1">
      <c r="A129" s="35"/>
      <c r="B129" s="36"/>
      <c r="C129" s="188" t="s">
        <v>88</v>
      </c>
      <c r="D129" s="188" t="s">
        <v>139</v>
      </c>
      <c r="E129" s="189" t="s">
        <v>140</v>
      </c>
      <c r="F129" s="190" t="s">
        <v>141</v>
      </c>
      <c r="G129" s="191" t="s">
        <v>142</v>
      </c>
      <c r="H129" s="192">
        <v>13.5</v>
      </c>
      <c r="I129" s="193"/>
      <c r="J129" s="194">
        <f>ROUND(I129*H129,2)</f>
        <v>0</v>
      </c>
      <c r="K129" s="195"/>
      <c r="L129" s="40"/>
      <c r="M129" s="196" t="s">
        <v>1</v>
      </c>
      <c r="N129" s="197" t="s">
        <v>45</v>
      </c>
      <c r="O129" s="72"/>
      <c r="P129" s="198">
        <f>O129*H129</f>
        <v>0</v>
      </c>
      <c r="Q129" s="198">
        <v>1.69</v>
      </c>
      <c r="R129" s="198">
        <f>Q129*H129</f>
        <v>22.814999999999998</v>
      </c>
      <c r="S129" s="198">
        <v>0</v>
      </c>
      <c r="T129" s="199">
        <f>S129*H129</f>
        <v>0</v>
      </c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R129" s="200" t="s">
        <v>143</v>
      </c>
      <c r="AT129" s="200" t="s">
        <v>139</v>
      </c>
      <c r="AU129" s="200" t="s">
        <v>90</v>
      </c>
      <c r="AY129" s="18" t="s">
        <v>136</v>
      </c>
      <c r="BE129" s="201">
        <f>IF(N129="základní",J129,0)</f>
        <v>0</v>
      </c>
      <c r="BF129" s="201">
        <f>IF(N129="snížená",J129,0)</f>
        <v>0</v>
      </c>
      <c r="BG129" s="201">
        <f>IF(N129="zákl. přenesená",J129,0)</f>
        <v>0</v>
      </c>
      <c r="BH129" s="201">
        <f>IF(N129="sníž. přenesená",J129,0)</f>
        <v>0</v>
      </c>
      <c r="BI129" s="201">
        <f>IF(N129="nulová",J129,0)</f>
        <v>0</v>
      </c>
      <c r="BJ129" s="18" t="s">
        <v>88</v>
      </c>
      <c r="BK129" s="201">
        <f>ROUND(I129*H129,2)</f>
        <v>0</v>
      </c>
      <c r="BL129" s="18" t="s">
        <v>143</v>
      </c>
      <c r="BM129" s="200" t="s">
        <v>144</v>
      </c>
    </row>
    <row r="130" spans="1:65" s="2" customFormat="1" ht="10.199999999999999">
      <c r="A130" s="35"/>
      <c r="B130" s="36"/>
      <c r="C130" s="37"/>
      <c r="D130" s="202" t="s">
        <v>145</v>
      </c>
      <c r="E130" s="37"/>
      <c r="F130" s="203" t="s">
        <v>146</v>
      </c>
      <c r="G130" s="37"/>
      <c r="H130" s="37"/>
      <c r="I130" s="204"/>
      <c r="J130" s="37"/>
      <c r="K130" s="37"/>
      <c r="L130" s="40"/>
      <c r="M130" s="205"/>
      <c r="N130" s="206"/>
      <c r="O130" s="72"/>
      <c r="P130" s="72"/>
      <c r="Q130" s="72"/>
      <c r="R130" s="72"/>
      <c r="S130" s="72"/>
      <c r="T130" s="73"/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T130" s="18" t="s">
        <v>145</v>
      </c>
      <c r="AU130" s="18" t="s">
        <v>90</v>
      </c>
    </row>
    <row r="131" spans="1:65" s="13" customFormat="1" ht="10.199999999999999">
      <c r="B131" s="207"/>
      <c r="C131" s="208"/>
      <c r="D131" s="202" t="s">
        <v>147</v>
      </c>
      <c r="E131" s="209" t="s">
        <v>1</v>
      </c>
      <c r="F131" s="210" t="s">
        <v>148</v>
      </c>
      <c r="G131" s="208"/>
      <c r="H131" s="211">
        <v>13.5</v>
      </c>
      <c r="I131" s="212"/>
      <c r="J131" s="208"/>
      <c r="K131" s="208"/>
      <c r="L131" s="213"/>
      <c r="M131" s="214"/>
      <c r="N131" s="215"/>
      <c r="O131" s="215"/>
      <c r="P131" s="215"/>
      <c r="Q131" s="215"/>
      <c r="R131" s="215"/>
      <c r="S131" s="215"/>
      <c r="T131" s="216"/>
      <c r="AT131" s="217" t="s">
        <v>147</v>
      </c>
      <c r="AU131" s="217" t="s">
        <v>90</v>
      </c>
      <c r="AV131" s="13" t="s">
        <v>90</v>
      </c>
      <c r="AW131" s="13" t="s">
        <v>36</v>
      </c>
      <c r="AX131" s="13" t="s">
        <v>88</v>
      </c>
      <c r="AY131" s="217" t="s">
        <v>136</v>
      </c>
    </row>
    <row r="132" spans="1:65" s="2" customFormat="1" ht="21.75" customHeight="1">
      <c r="A132" s="35"/>
      <c r="B132" s="36"/>
      <c r="C132" s="188" t="s">
        <v>90</v>
      </c>
      <c r="D132" s="188" t="s">
        <v>139</v>
      </c>
      <c r="E132" s="189" t="s">
        <v>149</v>
      </c>
      <c r="F132" s="190" t="s">
        <v>150</v>
      </c>
      <c r="G132" s="191" t="s">
        <v>151</v>
      </c>
      <c r="H132" s="192">
        <v>175</v>
      </c>
      <c r="I132" s="193"/>
      <c r="J132" s="194">
        <f>ROUND(I132*H132,2)</f>
        <v>0</v>
      </c>
      <c r="K132" s="195"/>
      <c r="L132" s="40"/>
      <c r="M132" s="196" t="s">
        <v>1</v>
      </c>
      <c r="N132" s="197" t="s">
        <v>45</v>
      </c>
      <c r="O132" s="72"/>
      <c r="P132" s="198">
        <f>O132*H132</f>
        <v>0</v>
      </c>
      <c r="Q132" s="198">
        <v>0.1118002</v>
      </c>
      <c r="R132" s="198">
        <f>Q132*H132</f>
        <v>19.565035000000002</v>
      </c>
      <c r="S132" s="198">
        <v>0</v>
      </c>
      <c r="T132" s="199">
        <f>S132*H132</f>
        <v>0</v>
      </c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R132" s="200" t="s">
        <v>143</v>
      </c>
      <c r="AT132" s="200" t="s">
        <v>139</v>
      </c>
      <c r="AU132" s="200" t="s">
        <v>90</v>
      </c>
      <c r="AY132" s="18" t="s">
        <v>136</v>
      </c>
      <c r="BE132" s="201">
        <f>IF(N132="základní",J132,0)</f>
        <v>0</v>
      </c>
      <c r="BF132" s="201">
        <f>IF(N132="snížená",J132,0)</f>
        <v>0</v>
      </c>
      <c r="BG132" s="201">
        <f>IF(N132="zákl. přenesená",J132,0)</f>
        <v>0</v>
      </c>
      <c r="BH132" s="201">
        <f>IF(N132="sníž. přenesená",J132,0)</f>
        <v>0</v>
      </c>
      <c r="BI132" s="201">
        <f>IF(N132="nulová",J132,0)</f>
        <v>0</v>
      </c>
      <c r="BJ132" s="18" t="s">
        <v>88</v>
      </c>
      <c r="BK132" s="201">
        <f>ROUND(I132*H132,2)</f>
        <v>0</v>
      </c>
      <c r="BL132" s="18" t="s">
        <v>143</v>
      </c>
      <c r="BM132" s="200" t="s">
        <v>152</v>
      </c>
    </row>
    <row r="133" spans="1:65" s="2" customFormat="1" ht="19.2">
      <c r="A133" s="35"/>
      <c r="B133" s="36"/>
      <c r="C133" s="37"/>
      <c r="D133" s="202" t="s">
        <v>145</v>
      </c>
      <c r="E133" s="37"/>
      <c r="F133" s="203" t="s">
        <v>153</v>
      </c>
      <c r="G133" s="37"/>
      <c r="H133" s="37"/>
      <c r="I133" s="204"/>
      <c r="J133" s="37"/>
      <c r="K133" s="37"/>
      <c r="L133" s="40"/>
      <c r="M133" s="205"/>
      <c r="N133" s="206"/>
      <c r="O133" s="72"/>
      <c r="P133" s="72"/>
      <c r="Q133" s="72"/>
      <c r="R133" s="72"/>
      <c r="S133" s="72"/>
      <c r="T133" s="73"/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T133" s="18" t="s">
        <v>145</v>
      </c>
      <c r="AU133" s="18" t="s">
        <v>90</v>
      </c>
    </row>
    <row r="134" spans="1:65" s="13" customFormat="1" ht="10.199999999999999">
      <c r="B134" s="207"/>
      <c r="C134" s="208"/>
      <c r="D134" s="202" t="s">
        <v>147</v>
      </c>
      <c r="E134" s="209" t="s">
        <v>1</v>
      </c>
      <c r="F134" s="210" t="s">
        <v>154</v>
      </c>
      <c r="G134" s="208"/>
      <c r="H134" s="211">
        <v>175</v>
      </c>
      <c r="I134" s="212"/>
      <c r="J134" s="208"/>
      <c r="K134" s="208"/>
      <c r="L134" s="213"/>
      <c r="M134" s="214"/>
      <c r="N134" s="215"/>
      <c r="O134" s="215"/>
      <c r="P134" s="215"/>
      <c r="Q134" s="215"/>
      <c r="R134" s="215"/>
      <c r="S134" s="215"/>
      <c r="T134" s="216"/>
      <c r="AT134" s="217" t="s">
        <v>147</v>
      </c>
      <c r="AU134" s="217" t="s">
        <v>90</v>
      </c>
      <c r="AV134" s="13" t="s">
        <v>90</v>
      </c>
      <c r="AW134" s="13" t="s">
        <v>36</v>
      </c>
      <c r="AX134" s="13" t="s">
        <v>88</v>
      </c>
      <c r="AY134" s="217" t="s">
        <v>136</v>
      </c>
    </row>
    <row r="135" spans="1:65" s="12" customFormat="1" ht="22.8" customHeight="1">
      <c r="B135" s="172"/>
      <c r="C135" s="173"/>
      <c r="D135" s="174" t="s">
        <v>79</v>
      </c>
      <c r="E135" s="186" t="s">
        <v>155</v>
      </c>
      <c r="F135" s="186" t="s">
        <v>156</v>
      </c>
      <c r="G135" s="173"/>
      <c r="H135" s="173"/>
      <c r="I135" s="176"/>
      <c r="J135" s="187">
        <f>BK135</f>
        <v>0</v>
      </c>
      <c r="K135" s="173"/>
      <c r="L135" s="178"/>
      <c r="M135" s="179"/>
      <c r="N135" s="180"/>
      <c r="O135" s="180"/>
      <c r="P135" s="181">
        <f>SUM(P136:P139)</f>
        <v>0</v>
      </c>
      <c r="Q135" s="180"/>
      <c r="R135" s="181">
        <f>SUM(R136:R139)</f>
        <v>0</v>
      </c>
      <c r="S135" s="180"/>
      <c r="T135" s="182">
        <f>SUM(T136:T139)</f>
        <v>378</v>
      </c>
      <c r="AR135" s="183" t="s">
        <v>88</v>
      </c>
      <c r="AT135" s="184" t="s">
        <v>79</v>
      </c>
      <c r="AU135" s="184" t="s">
        <v>88</v>
      </c>
      <c r="AY135" s="183" t="s">
        <v>136</v>
      </c>
      <c r="BK135" s="185">
        <f>SUM(BK136:BK139)</f>
        <v>0</v>
      </c>
    </row>
    <row r="136" spans="1:65" s="2" customFormat="1" ht="16.5" customHeight="1">
      <c r="A136" s="35"/>
      <c r="B136" s="36"/>
      <c r="C136" s="188" t="s">
        <v>157</v>
      </c>
      <c r="D136" s="188" t="s">
        <v>139</v>
      </c>
      <c r="E136" s="189" t="s">
        <v>158</v>
      </c>
      <c r="F136" s="190" t="s">
        <v>159</v>
      </c>
      <c r="G136" s="191" t="s">
        <v>151</v>
      </c>
      <c r="H136" s="192">
        <v>37800</v>
      </c>
      <c r="I136" s="193"/>
      <c r="J136" s="194">
        <f>ROUND(I136*H136,2)</f>
        <v>0</v>
      </c>
      <c r="K136" s="195"/>
      <c r="L136" s="40"/>
      <c r="M136" s="196" t="s">
        <v>1</v>
      </c>
      <c r="N136" s="197" t="s">
        <v>45</v>
      </c>
      <c r="O136" s="72"/>
      <c r="P136" s="198">
        <f>O136*H136</f>
        <v>0</v>
      </c>
      <c r="Q136" s="198">
        <v>0</v>
      </c>
      <c r="R136" s="198">
        <f>Q136*H136</f>
        <v>0</v>
      </c>
      <c r="S136" s="198">
        <v>0.01</v>
      </c>
      <c r="T136" s="199">
        <f>S136*H136</f>
        <v>378</v>
      </c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R136" s="200" t="s">
        <v>143</v>
      </c>
      <c r="AT136" s="200" t="s">
        <v>139</v>
      </c>
      <c r="AU136" s="200" t="s">
        <v>90</v>
      </c>
      <c r="AY136" s="18" t="s">
        <v>136</v>
      </c>
      <c r="BE136" s="201">
        <f>IF(N136="základní",J136,0)</f>
        <v>0</v>
      </c>
      <c r="BF136" s="201">
        <f>IF(N136="snížená",J136,0)</f>
        <v>0</v>
      </c>
      <c r="BG136" s="201">
        <f>IF(N136="zákl. přenesená",J136,0)</f>
        <v>0</v>
      </c>
      <c r="BH136" s="201">
        <f>IF(N136="sníž. přenesená",J136,0)</f>
        <v>0</v>
      </c>
      <c r="BI136" s="201">
        <f>IF(N136="nulová",J136,0)</f>
        <v>0</v>
      </c>
      <c r="BJ136" s="18" t="s">
        <v>88</v>
      </c>
      <c r="BK136" s="201">
        <f>ROUND(I136*H136,2)</f>
        <v>0</v>
      </c>
      <c r="BL136" s="18" t="s">
        <v>143</v>
      </c>
      <c r="BM136" s="200" t="s">
        <v>160</v>
      </c>
    </row>
    <row r="137" spans="1:65" s="2" customFormat="1" ht="10.199999999999999">
      <c r="A137" s="35"/>
      <c r="B137" s="36"/>
      <c r="C137" s="37"/>
      <c r="D137" s="202" t="s">
        <v>145</v>
      </c>
      <c r="E137" s="37"/>
      <c r="F137" s="203" t="s">
        <v>161</v>
      </c>
      <c r="G137" s="37"/>
      <c r="H137" s="37"/>
      <c r="I137" s="204"/>
      <c r="J137" s="37"/>
      <c r="K137" s="37"/>
      <c r="L137" s="40"/>
      <c r="M137" s="205"/>
      <c r="N137" s="206"/>
      <c r="O137" s="72"/>
      <c r="P137" s="72"/>
      <c r="Q137" s="72"/>
      <c r="R137" s="72"/>
      <c r="S137" s="72"/>
      <c r="T137" s="73"/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T137" s="18" t="s">
        <v>145</v>
      </c>
      <c r="AU137" s="18" t="s">
        <v>90</v>
      </c>
    </row>
    <row r="138" spans="1:65" s="14" customFormat="1" ht="10.199999999999999">
      <c r="B138" s="218"/>
      <c r="C138" s="219"/>
      <c r="D138" s="202" t="s">
        <v>147</v>
      </c>
      <c r="E138" s="220" t="s">
        <v>1</v>
      </c>
      <c r="F138" s="221" t="s">
        <v>162</v>
      </c>
      <c r="G138" s="219"/>
      <c r="H138" s="220" t="s">
        <v>1</v>
      </c>
      <c r="I138" s="222"/>
      <c r="J138" s="219"/>
      <c r="K138" s="219"/>
      <c r="L138" s="223"/>
      <c r="M138" s="224"/>
      <c r="N138" s="225"/>
      <c r="O138" s="225"/>
      <c r="P138" s="225"/>
      <c r="Q138" s="225"/>
      <c r="R138" s="225"/>
      <c r="S138" s="225"/>
      <c r="T138" s="226"/>
      <c r="AT138" s="227" t="s">
        <v>147</v>
      </c>
      <c r="AU138" s="227" t="s">
        <v>90</v>
      </c>
      <c r="AV138" s="14" t="s">
        <v>88</v>
      </c>
      <c r="AW138" s="14" t="s">
        <v>36</v>
      </c>
      <c r="AX138" s="14" t="s">
        <v>80</v>
      </c>
      <c r="AY138" s="227" t="s">
        <v>136</v>
      </c>
    </row>
    <row r="139" spans="1:65" s="13" customFormat="1" ht="10.199999999999999">
      <c r="B139" s="207"/>
      <c r="C139" s="208"/>
      <c r="D139" s="202" t="s">
        <v>147</v>
      </c>
      <c r="E139" s="209" t="s">
        <v>1</v>
      </c>
      <c r="F139" s="210" t="s">
        <v>163</v>
      </c>
      <c r="G139" s="208"/>
      <c r="H139" s="211">
        <v>37800</v>
      </c>
      <c r="I139" s="212"/>
      <c r="J139" s="208"/>
      <c r="K139" s="208"/>
      <c r="L139" s="213"/>
      <c r="M139" s="214"/>
      <c r="N139" s="215"/>
      <c r="O139" s="215"/>
      <c r="P139" s="215"/>
      <c r="Q139" s="215"/>
      <c r="R139" s="215"/>
      <c r="S139" s="215"/>
      <c r="T139" s="216"/>
      <c r="AT139" s="217" t="s">
        <v>147</v>
      </c>
      <c r="AU139" s="217" t="s">
        <v>90</v>
      </c>
      <c r="AV139" s="13" t="s">
        <v>90</v>
      </c>
      <c r="AW139" s="13" t="s">
        <v>36</v>
      </c>
      <c r="AX139" s="13" t="s">
        <v>88</v>
      </c>
      <c r="AY139" s="217" t="s">
        <v>136</v>
      </c>
    </row>
    <row r="140" spans="1:65" s="12" customFormat="1" ht="25.95" customHeight="1">
      <c r="B140" s="172"/>
      <c r="C140" s="173"/>
      <c r="D140" s="174" t="s">
        <v>79</v>
      </c>
      <c r="E140" s="175" t="s">
        <v>164</v>
      </c>
      <c r="F140" s="175" t="s">
        <v>86</v>
      </c>
      <c r="G140" s="173"/>
      <c r="H140" s="173"/>
      <c r="I140" s="176"/>
      <c r="J140" s="177">
        <f>BK140</f>
        <v>0</v>
      </c>
      <c r="K140" s="173"/>
      <c r="L140" s="178"/>
      <c r="M140" s="179"/>
      <c r="N140" s="180"/>
      <c r="O140" s="180"/>
      <c r="P140" s="181">
        <f>P141+P156+P161+P173+P201+P288</f>
        <v>0</v>
      </c>
      <c r="Q140" s="180"/>
      <c r="R140" s="181">
        <f>R141+R156+R161+R173+R201+R288</f>
        <v>0</v>
      </c>
      <c r="S140" s="180"/>
      <c r="T140" s="182">
        <f>T141+T156+T161+T173+T201+T288</f>
        <v>0</v>
      </c>
      <c r="AR140" s="183" t="s">
        <v>137</v>
      </c>
      <c r="AT140" s="184" t="s">
        <v>79</v>
      </c>
      <c r="AU140" s="184" t="s">
        <v>80</v>
      </c>
      <c r="AY140" s="183" t="s">
        <v>136</v>
      </c>
      <c r="BK140" s="185">
        <f>BK141+BK156+BK161+BK173+BK201+BK288</f>
        <v>0</v>
      </c>
    </row>
    <row r="141" spans="1:65" s="12" customFormat="1" ht="22.8" customHeight="1">
      <c r="B141" s="172"/>
      <c r="C141" s="173"/>
      <c r="D141" s="174" t="s">
        <v>79</v>
      </c>
      <c r="E141" s="186" t="s">
        <v>165</v>
      </c>
      <c r="F141" s="186" t="s">
        <v>166</v>
      </c>
      <c r="G141" s="173"/>
      <c r="H141" s="173"/>
      <c r="I141" s="176"/>
      <c r="J141" s="187">
        <f>BK141</f>
        <v>0</v>
      </c>
      <c r="K141" s="173"/>
      <c r="L141" s="178"/>
      <c r="M141" s="179"/>
      <c r="N141" s="180"/>
      <c r="O141" s="180"/>
      <c r="P141" s="181">
        <f>SUM(P142:P155)</f>
        <v>0</v>
      </c>
      <c r="Q141" s="180"/>
      <c r="R141" s="181">
        <f>SUM(R142:R155)</f>
        <v>0</v>
      </c>
      <c r="S141" s="180"/>
      <c r="T141" s="182">
        <f>SUM(T142:T155)</f>
        <v>0</v>
      </c>
      <c r="AR141" s="183" t="s">
        <v>137</v>
      </c>
      <c r="AT141" s="184" t="s">
        <v>79</v>
      </c>
      <c r="AU141" s="184" t="s">
        <v>88</v>
      </c>
      <c r="AY141" s="183" t="s">
        <v>136</v>
      </c>
      <c r="BK141" s="185">
        <f>SUM(BK142:BK155)</f>
        <v>0</v>
      </c>
    </row>
    <row r="142" spans="1:65" s="2" customFormat="1" ht="16.5" customHeight="1">
      <c r="A142" s="35"/>
      <c r="B142" s="36"/>
      <c r="C142" s="188" t="s">
        <v>143</v>
      </c>
      <c r="D142" s="188" t="s">
        <v>139</v>
      </c>
      <c r="E142" s="189" t="s">
        <v>167</v>
      </c>
      <c r="F142" s="190" t="s">
        <v>168</v>
      </c>
      <c r="G142" s="191" t="s">
        <v>169</v>
      </c>
      <c r="H142" s="192">
        <v>1</v>
      </c>
      <c r="I142" s="193"/>
      <c r="J142" s="194">
        <f>ROUND(I142*H142,2)</f>
        <v>0</v>
      </c>
      <c r="K142" s="195"/>
      <c r="L142" s="40"/>
      <c r="M142" s="196" t="s">
        <v>1</v>
      </c>
      <c r="N142" s="197" t="s">
        <v>45</v>
      </c>
      <c r="O142" s="72"/>
      <c r="P142" s="198">
        <f>O142*H142</f>
        <v>0</v>
      </c>
      <c r="Q142" s="198">
        <v>0</v>
      </c>
      <c r="R142" s="198">
        <f>Q142*H142</f>
        <v>0</v>
      </c>
      <c r="S142" s="198">
        <v>0</v>
      </c>
      <c r="T142" s="199">
        <f>S142*H142</f>
        <v>0</v>
      </c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R142" s="200" t="s">
        <v>170</v>
      </c>
      <c r="AT142" s="200" t="s">
        <v>139</v>
      </c>
      <c r="AU142" s="200" t="s">
        <v>90</v>
      </c>
      <c r="AY142" s="18" t="s">
        <v>136</v>
      </c>
      <c r="BE142" s="201">
        <f>IF(N142="základní",J142,0)</f>
        <v>0</v>
      </c>
      <c r="BF142" s="201">
        <f>IF(N142="snížená",J142,0)</f>
        <v>0</v>
      </c>
      <c r="BG142" s="201">
        <f>IF(N142="zákl. přenesená",J142,0)</f>
        <v>0</v>
      </c>
      <c r="BH142" s="201">
        <f>IF(N142="sníž. přenesená",J142,0)</f>
        <v>0</v>
      </c>
      <c r="BI142" s="201">
        <f>IF(N142="nulová",J142,0)</f>
        <v>0</v>
      </c>
      <c r="BJ142" s="18" t="s">
        <v>88</v>
      </c>
      <c r="BK142" s="201">
        <f>ROUND(I142*H142,2)</f>
        <v>0</v>
      </c>
      <c r="BL142" s="18" t="s">
        <v>170</v>
      </c>
      <c r="BM142" s="200" t="s">
        <v>171</v>
      </c>
    </row>
    <row r="143" spans="1:65" s="2" customFormat="1" ht="10.199999999999999">
      <c r="A143" s="35"/>
      <c r="B143" s="36"/>
      <c r="C143" s="37"/>
      <c r="D143" s="202" t="s">
        <v>145</v>
      </c>
      <c r="E143" s="37"/>
      <c r="F143" s="203" t="s">
        <v>168</v>
      </c>
      <c r="G143" s="37"/>
      <c r="H143" s="37"/>
      <c r="I143" s="204"/>
      <c r="J143" s="37"/>
      <c r="K143" s="37"/>
      <c r="L143" s="40"/>
      <c r="M143" s="205"/>
      <c r="N143" s="206"/>
      <c r="O143" s="72"/>
      <c r="P143" s="72"/>
      <c r="Q143" s="72"/>
      <c r="R143" s="72"/>
      <c r="S143" s="72"/>
      <c r="T143" s="73"/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T143" s="18" t="s">
        <v>145</v>
      </c>
      <c r="AU143" s="18" t="s">
        <v>90</v>
      </c>
    </row>
    <row r="144" spans="1:65" s="14" customFormat="1" ht="10.199999999999999">
      <c r="B144" s="218"/>
      <c r="C144" s="219"/>
      <c r="D144" s="202" t="s">
        <v>147</v>
      </c>
      <c r="E144" s="220" t="s">
        <v>1</v>
      </c>
      <c r="F144" s="221" t="s">
        <v>172</v>
      </c>
      <c r="G144" s="219"/>
      <c r="H144" s="220" t="s">
        <v>1</v>
      </c>
      <c r="I144" s="222"/>
      <c r="J144" s="219"/>
      <c r="K144" s="219"/>
      <c r="L144" s="223"/>
      <c r="M144" s="224"/>
      <c r="N144" s="225"/>
      <c r="O144" s="225"/>
      <c r="P144" s="225"/>
      <c r="Q144" s="225"/>
      <c r="R144" s="225"/>
      <c r="S144" s="225"/>
      <c r="T144" s="226"/>
      <c r="AT144" s="227" t="s">
        <v>147</v>
      </c>
      <c r="AU144" s="227" t="s">
        <v>90</v>
      </c>
      <c r="AV144" s="14" t="s">
        <v>88</v>
      </c>
      <c r="AW144" s="14" t="s">
        <v>36</v>
      </c>
      <c r="AX144" s="14" t="s">
        <v>80</v>
      </c>
      <c r="AY144" s="227" t="s">
        <v>136</v>
      </c>
    </row>
    <row r="145" spans="1:65" s="13" customFormat="1" ht="10.199999999999999">
      <c r="B145" s="207"/>
      <c r="C145" s="208"/>
      <c r="D145" s="202" t="s">
        <v>147</v>
      </c>
      <c r="E145" s="209" t="s">
        <v>1</v>
      </c>
      <c r="F145" s="210" t="s">
        <v>88</v>
      </c>
      <c r="G145" s="208"/>
      <c r="H145" s="211">
        <v>1</v>
      </c>
      <c r="I145" s="212"/>
      <c r="J145" s="208"/>
      <c r="K145" s="208"/>
      <c r="L145" s="213"/>
      <c r="M145" s="214"/>
      <c r="N145" s="215"/>
      <c r="O145" s="215"/>
      <c r="P145" s="215"/>
      <c r="Q145" s="215"/>
      <c r="R145" s="215"/>
      <c r="S145" s="215"/>
      <c r="T145" s="216"/>
      <c r="AT145" s="217" t="s">
        <v>147</v>
      </c>
      <c r="AU145" s="217" t="s">
        <v>90</v>
      </c>
      <c r="AV145" s="13" t="s">
        <v>90</v>
      </c>
      <c r="AW145" s="13" t="s">
        <v>36</v>
      </c>
      <c r="AX145" s="13" t="s">
        <v>88</v>
      </c>
      <c r="AY145" s="217" t="s">
        <v>136</v>
      </c>
    </row>
    <row r="146" spans="1:65" s="2" customFormat="1" ht="16.5" customHeight="1">
      <c r="A146" s="35"/>
      <c r="B146" s="36"/>
      <c r="C146" s="188" t="s">
        <v>137</v>
      </c>
      <c r="D146" s="188" t="s">
        <v>139</v>
      </c>
      <c r="E146" s="189" t="s">
        <v>173</v>
      </c>
      <c r="F146" s="190" t="s">
        <v>174</v>
      </c>
      <c r="G146" s="191" t="s">
        <v>169</v>
      </c>
      <c r="H146" s="192">
        <v>1</v>
      </c>
      <c r="I146" s="193"/>
      <c r="J146" s="194">
        <f>ROUND(I146*H146,2)</f>
        <v>0</v>
      </c>
      <c r="K146" s="195"/>
      <c r="L146" s="40"/>
      <c r="M146" s="196" t="s">
        <v>1</v>
      </c>
      <c r="N146" s="197" t="s">
        <v>45</v>
      </c>
      <c r="O146" s="72"/>
      <c r="P146" s="198">
        <f>O146*H146</f>
        <v>0</v>
      </c>
      <c r="Q146" s="198">
        <v>0</v>
      </c>
      <c r="R146" s="198">
        <f>Q146*H146</f>
        <v>0</v>
      </c>
      <c r="S146" s="198">
        <v>0</v>
      </c>
      <c r="T146" s="199">
        <f>S146*H146</f>
        <v>0</v>
      </c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R146" s="200" t="s">
        <v>170</v>
      </c>
      <c r="AT146" s="200" t="s">
        <v>139</v>
      </c>
      <c r="AU146" s="200" t="s">
        <v>90</v>
      </c>
      <c r="AY146" s="18" t="s">
        <v>136</v>
      </c>
      <c r="BE146" s="201">
        <f>IF(N146="základní",J146,0)</f>
        <v>0</v>
      </c>
      <c r="BF146" s="201">
        <f>IF(N146="snížená",J146,0)</f>
        <v>0</v>
      </c>
      <c r="BG146" s="201">
        <f>IF(N146="zákl. přenesená",J146,0)</f>
        <v>0</v>
      </c>
      <c r="BH146" s="201">
        <f>IF(N146="sníž. přenesená",J146,0)</f>
        <v>0</v>
      </c>
      <c r="BI146" s="201">
        <f>IF(N146="nulová",J146,0)</f>
        <v>0</v>
      </c>
      <c r="BJ146" s="18" t="s">
        <v>88</v>
      </c>
      <c r="BK146" s="201">
        <f>ROUND(I146*H146,2)</f>
        <v>0</v>
      </c>
      <c r="BL146" s="18" t="s">
        <v>170</v>
      </c>
      <c r="BM146" s="200" t="s">
        <v>175</v>
      </c>
    </row>
    <row r="147" spans="1:65" s="2" customFormat="1" ht="10.199999999999999">
      <c r="A147" s="35"/>
      <c r="B147" s="36"/>
      <c r="C147" s="37"/>
      <c r="D147" s="202" t="s">
        <v>145</v>
      </c>
      <c r="E147" s="37"/>
      <c r="F147" s="203" t="s">
        <v>174</v>
      </c>
      <c r="G147" s="37"/>
      <c r="H147" s="37"/>
      <c r="I147" s="204"/>
      <c r="J147" s="37"/>
      <c r="K147" s="37"/>
      <c r="L147" s="40"/>
      <c r="M147" s="205"/>
      <c r="N147" s="206"/>
      <c r="O147" s="72"/>
      <c r="P147" s="72"/>
      <c r="Q147" s="72"/>
      <c r="R147" s="72"/>
      <c r="S147" s="72"/>
      <c r="T147" s="73"/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T147" s="18" t="s">
        <v>145</v>
      </c>
      <c r="AU147" s="18" t="s">
        <v>90</v>
      </c>
    </row>
    <row r="148" spans="1:65" s="14" customFormat="1" ht="10.199999999999999">
      <c r="B148" s="218"/>
      <c r="C148" s="219"/>
      <c r="D148" s="202" t="s">
        <v>147</v>
      </c>
      <c r="E148" s="220" t="s">
        <v>1</v>
      </c>
      <c r="F148" s="221" t="s">
        <v>176</v>
      </c>
      <c r="G148" s="219"/>
      <c r="H148" s="220" t="s">
        <v>1</v>
      </c>
      <c r="I148" s="222"/>
      <c r="J148" s="219"/>
      <c r="K148" s="219"/>
      <c r="L148" s="223"/>
      <c r="M148" s="224"/>
      <c r="N148" s="225"/>
      <c r="O148" s="225"/>
      <c r="P148" s="225"/>
      <c r="Q148" s="225"/>
      <c r="R148" s="225"/>
      <c r="S148" s="225"/>
      <c r="T148" s="226"/>
      <c r="AT148" s="227" t="s">
        <v>147</v>
      </c>
      <c r="AU148" s="227" t="s">
        <v>90</v>
      </c>
      <c r="AV148" s="14" t="s">
        <v>88</v>
      </c>
      <c r="AW148" s="14" t="s">
        <v>36</v>
      </c>
      <c r="AX148" s="14" t="s">
        <v>80</v>
      </c>
      <c r="AY148" s="227" t="s">
        <v>136</v>
      </c>
    </row>
    <row r="149" spans="1:65" s="13" customFormat="1" ht="10.199999999999999">
      <c r="B149" s="207"/>
      <c r="C149" s="208"/>
      <c r="D149" s="202" t="s">
        <v>147</v>
      </c>
      <c r="E149" s="209" t="s">
        <v>1</v>
      </c>
      <c r="F149" s="210" t="s">
        <v>88</v>
      </c>
      <c r="G149" s="208"/>
      <c r="H149" s="211">
        <v>1</v>
      </c>
      <c r="I149" s="212"/>
      <c r="J149" s="208"/>
      <c r="K149" s="208"/>
      <c r="L149" s="213"/>
      <c r="M149" s="214"/>
      <c r="N149" s="215"/>
      <c r="O149" s="215"/>
      <c r="P149" s="215"/>
      <c r="Q149" s="215"/>
      <c r="R149" s="215"/>
      <c r="S149" s="215"/>
      <c r="T149" s="216"/>
      <c r="AT149" s="217" t="s">
        <v>147</v>
      </c>
      <c r="AU149" s="217" t="s">
        <v>90</v>
      </c>
      <c r="AV149" s="13" t="s">
        <v>90</v>
      </c>
      <c r="AW149" s="13" t="s">
        <v>36</v>
      </c>
      <c r="AX149" s="13" t="s">
        <v>88</v>
      </c>
      <c r="AY149" s="217" t="s">
        <v>136</v>
      </c>
    </row>
    <row r="150" spans="1:65" s="2" customFormat="1" ht="16.5" customHeight="1">
      <c r="A150" s="35"/>
      <c r="B150" s="36"/>
      <c r="C150" s="188" t="s">
        <v>177</v>
      </c>
      <c r="D150" s="188" t="s">
        <v>139</v>
      </c>
      <c r="E150" s="189" t="s">
        <v>178</v>
      </c>
      <c r="F150" s="190" t="s">
        <v>179</v>
      </c>
      <c r="G150" s="191" t="s">
        <v>169</v>
      </c>
      <c r="H150" s="192">
        <v>1</v>
      </c>
      <c r="I150" s="193"/>
      <c r="J150" s="194">
        <f>ROUND(I150*H150,2)</f>
        <v>0</v>
      </c>
      <c r="K150" s="195"/>
      <c r="L150" s="40"/>
      <c r="M150" s="196" t="s">
        <v>1</v>
      </c>
      <c r="N150" s="197" t="s">
        <v>45</v>
      </c>
      <c r="O150" s="72"/>
      <c r="P150" s="198">
        <f>O150*H150</f>
        <v>0</v>
      </c>
      <c r="Q150" s="198">
        <v>0</v>
      </c>
      <c r="R150" s="198">
        <f>Q150*H150</f>
        <v>0</v>
      </c>
      <c r="S150" s="198">
        <v>0</v>
      </c>
      <c r="T150" s="199">
        <f>S150*H150</f>
        <v>0</v>
      </c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R150" s="200" t="s">
        <v>170</v>
      </c>
      <c r="AT150" s="200" t="s">
        <v>139</v>
      </c>
      <c r="AU150" s="200" t="s">
        <v>90</v>
      </c>
      <c r="AY150" s="18" t="s">
        <v>136</v>
      </c>
      <c r="BE150" s="201">
        <f>IF(N150="základní",J150,0)</f>
        <v>0</v>
      </c>
      <c r="BF150" s="201">
        <f>IF(N150="snížená",J150,0)</f>
        <v>0</v>
      </c>
      <c r="BG150" s="201">
        <f>IF(N150="zákl. přenesená",J150,0)</f>
        <v>0</v>
      </c>
      <c r="BH150" s="201">
        <f>IF(N150="sníž. přenesená",J150,0)</f>
        <v>0</v>
      </c>
      <c r="BI150" s="201">
        <f>IF(N150="nulová",J150,0)</f>
        <v>0</v>
      </c>
      <c r="BJ150" s="18" t="s">
        <v>88</v>
      </c>
      <c r="BK150" s="201">
        <f>ROUND(I150*H150,2)</f>
        <v>0</v>
      </c>
      <c r="BL150" s="18" t="s">
        <v>170</v>
      </c>
      <c r="BM150" s="200" t="s">
        <v>180</v>
      </c>
    </row>
    <row r="151" spans="1:65" s="2" customFormat="1" ht="10.199999999999999">
      <c r="A151" s="35"/>
      <c r="B151" s="36"/>
      <c r="C151" s="37"/>
      <c r="D151" s="202" t="s">
        <v>145</v>
      </c>
      <c r="E151" s="37"/>
      <c r="F151" s="203" t="s">
        <v>179</v>
      </c>
      <c r="G151" s="37"/>
      <c r="H151" s="37"/>
      <c r="I151" s="204"/>
      <c r="J151" s="37"/>
      <c r="K151" s="37"/>
      <c r="L151" s="40"/>
      <c r="M151" s="205"/>
      <c r="N151" s="206"/>
      <c r="O151" s="72"/>
      <c r="P151" s="72"/>
      <c r="Q151" s="72"/>
      <c r="R151" s="72"/>
      <c r="S151" s="72"/>
      <c r="T151" s="73"/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T151" s="18" t="s">
        <v>145</v>
      </c>
      <c r="AU151" s="18" t="s">
        <v>90</v>
      </c>
    </row>
    <row r="152" spans="1:65" s="2" customFormat="1" ht="16.5" customHeight="1">
      <c r="A152" s="35"/>
      <c r="B152" s="36"/>
      <c r="C152" s="188" t="s">
        <v>181</v>
      </c>
      <c r="D152" s="188" t="s">
        <v>139</v>
      </c>
      <c r="E152" s="189" t="s">
        <v>182</v>
      </c>
      <c r="F152" s="190" t="s">
        <v>183</v>
      </c>
      <c r="G152" s="191" t="s">
        <v>169</v>
      </c>
      <c r="H152" s="192">
        <v>1</v>
      </c>
      <c r="I152" s="193"/>
      <c r="J152" s="194">
        <f>ROUND(I152*H152,2)</f>
        <v>0</v>
      </c>
      <c r="K152" s="195"/>
      <c r="L152" s="40"/>
      <c r="M152" s="196" t="s">
        <v>1</v>
      </c>
      <c r="N152" s="197" t="s">
        <v>45</v>
      </c>
      <c r="O152" s="72"/>
      <c r="P152" s="198">
        <f>O152*H152</f>
        <v>0</v>
      </c>
      <c r="Q152" s="198">
        <v>0</v>
      </c>
      <c r="R152" s="198">
        <f>Q152*H152</f>
        <v>0</v>
      </c>
      <c r="S152" s="198">
        <v>0</v>
      </c>
      <c r="T152" s="199">
        <f>S152*H152</f>
        <v>0</v>
      </c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R152" s="200" t="s">
        <v>170</v>
      </c>
      <c r="AT152" s="200" t="s">
        <v>139</v>
      </c>
      <c r="AU152" s="200" t="s">
        <v>90</v>
      </c>
      <c r="AY152" s="18" t="s">
        <v>136</v>
      </c>
      <c r="BE152" s="201">
        <f>IF(N152="základní",J152,0)</f>
        <v>0</v>
      </c>
      <c r="BF152" s="201">
        <f>IF(N152="snížená",J152,0)</f>
        <v>0</v>
      </c>
      <c r="BG152" s="201">
        <f>IF(N152="zákl. přenesená",J152,0)</f>
        <v>0</v>
      </c>
      <c r="BH152" s="201">
        <f>IF(N152="sníž. přenesená",J152,0)</f>
        <v>0</v>
      </c>
      <c r="BI152" s="201">
        <f>IF(N152="nulová",J152,0)</f>
        <v>0</v>
      </c>
      <c r="BJ152" s="18" t="s">
        <v>88</v>
      </c>
      <c r="BK152" s="201">
        <f>ROUND(I152*H152,2)</f>
        <v>0</v>
      </c>
      <c r="BL152" s="18" t="s">
        <v>170</v>
      </c>
      <c r="BM152" s="200" t="s">
        <v>184</v>
      </c>
    </row>
    <row r="153" spans="1:65" s="2" customFormat="1" ht="10.199999999999999">
      <c r="A153" s="35"/>
      <c r="B153" s="36"/>
      <c r="C153" s="37"/>
      <c r="D153" s="202" t="s">
        <v>145</v>
      </c>
      <c r="E153" s="37"/>
      <c r="F153" s="203" t="s">
        <v>183</v>
      </c>
      <c r="G153" s="37"/>
      <c r="H153" s="37"/>
      <c r="I153" s="204"/>
      <c r="J153" s="37"/>
      <c r="K153" s="37"/>
      <c r="L153" s="40"/>
      <c r="M153" s="205"/>
      <c r="N153" s="206"/>
      <c r="O153" s="72"/>
      <c r="P153" s="72"/>
      <c r="Q153" s="72"/>
      <c r="R153" s="72"/>
      <c r="S153" s="72"/>
      <c r="T153" s="73"/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T153" s="18" t="s">
        <v>145</v>
      </c>
      <c r="AU153" s="18" t="s">
        <v>90</v>
      </c>
    </row>
    <row r="154" spans="1:65" s="14" customFormat="1" ht="10.199999999999999">
      <c r="B154" s="218"/>
      <c r="C154" s="219"/>
      <c r="D154" s="202" t="s">
        <v>147</v>
      </c>
      <c r="E154" s="220" t="s">
        <v>1</v>
      </c>
      <c r="F154" s="221" t="s">
        <v>185</v>
      </c>
      <c r="G154" s="219"/>
      <c r="H154" s="220" t="s">
        <v>1</v>
      </c>
      <c r="I154" s="222"/>
      <c r="J154" s="219"/>
      <c r="K154" s="219"/>
      <c r="L154" s="223"/>
      <c r="M154" s="224"/>
      <c r="N154" s="225"/>
      <c r="O154" s="225"/>
      <c r="P154" s="225"/>
      <c r="Q154" s="225"/>
      <c r="R154" s="225"/>
      <c r="S154" s="225"/>
      <c r="T154" s="226"/>
      <c r="AT154" s="227" t="s">
        <v>147</v>
      </c>
      <c r="AU154" s="227" t="s">
        <v>90</v>
      </c>
      <c r="AV154" s="14" t="s">
        <v>88</v>
      </c>
      <c r="AW154" s="14" t="s">
        <v>36</v>
      </c>
      <c r="AX154" s="14" t="s">
        <v>80</v>
      </c>
      <c r="AY154" s="227" t="s">
        <v>136</v>
      </c>
    </row>
    <row r="155" spans="1:65" s="13" customFormat="1" ht="10.199999999999999">
      <c r="B155" s="207"/>
      <c r="C155" s="208"/>
      <c r="D155" s="202" t="s">
        <v>147</v>
      </c>
      <c r="E155" s="209" t="s">
        <v>1</v>
      </c>
      <c r="F155" s="210" t="s">
        <v>88</v>
      </c>
      <c r="G155" s="208"/>
      <c r="H155" s="211">
        <v>1</v>
      </c>
      <c r="I155" s="212"/>
      <c r="J155" s="208"/>
      <c r="K155" s="208"/>
      <c r="L155" s="213"/>
      <c r="M155" s="214"/>
      <c r="N155" s="215"/>
      <c r="O155" s="215"/>
      <c r="P155" s="215"/>
      <c r="Q155" s="215"/>
      <c r="R155" s="215"/>
      <c r="S155" s="215"/>
      <c r="T155" s="216"/>
      <c r="AT155" s="217" t="s">
        <v>147</v>
      </c>
      <c r="AU155" s="217" t="s">
        <v>90</v>
      </c>
      <c r="AV155" s="13" t="s">
        <v>90</v>
      </c>
      <c r="AW155" s="13" t="s">
        <v>36</v>
      </c>
      <c r="AX155" s="13" t="s">
        <v>88</v>
      </c>
      <c r="AY155" s="217" t="s">
        <v>136</v>
      </c>
    </row>
    <row r="156" spans="1:65" s="12" customFormat="1" ht="22.8" customHeight="1">
      <c r="B156" s="172"/>
      <c r="C156" s="173"/>
      <c r="D156" s="174" t="s">
        <v>79</v>
      </c>
      <c r="E156" s="186" t="s">
        <v>186</v>
      </c>
      <c r="F156" s="186" t="s">
        <v>187</v>
      </c>
      <c r="G156" s="173"/>
      <c r="H156" s="173"/>
      <c r="I156" s="176"/>
      <c r="J156" s="187">
        <f>BK156</f>
        <v>0</v>
      </c>
      <c r="K156" s="173"/>
      <c r="L156" s="178"/>
      <c r="M156" s="179"/>
      <c r="N156" s="180"/>
      <c r="O156" s="180"/>
      <c r="P156" s="181">
        <f>SUM(P157:P160)</f>
        <v>0</v>
      </c>
      <c r="Q156" s="180"/>
      <c r="R156" s="181">
        <f>SUM(R157:R160)</f>
        <v>0</v>
      </c>
      <c r="S156" s="180"/>
      <c r="T156" s="182">
        <f>SUM(T157:T160)</f>
        <v>0</v>
      </c>
      <c r="AR156" s="183" t="s">
        <v>137</v>
      </c>
      <c r="AT156" s="184" t="s">
        <v>79</v>
      </c>
      <c r="AU156" s="184" t="s">
        <v>88</v>
      </c>
      <c r="AY156" s="183" t="s">
        <v>136</v>
      </c>
      <c r="BK156" s="185">
        <f>SUM(BK157:BK160)</f>
        <v>0</v>
      </c>
    </row>
    <row r="157" spans="1:65" s="2" customFormat="1" ht="16.5" customHeight="1">
      <c r="A157" s="35"/>
      <c r="B157" s="36"/>
      <c r="C157" s="188" t="s">
        <v>188</v>
      </c>
      <c r="D157" s="188" t="s">
        <v>139</v>
      </c>
      <c r="E157" s="189" t="s">
        <v>189</v>
      </c>
      <c r="F157" s="190" t="s">
        <v>190</v>
      </c>
      <c r="G157" s="191" t="s">
        <v>169</v>
      </c>
      <c r="H157" s="192">
        <v>1</v>
      </c>
      <c r="I157" s="193"/>
      <c r="J157" s="194">
        <f>ROUND(I157*H157,2)</f>
        <v>0</v>
      </c>
      <c r="K157" s="195"/>
      <c r="L157" s="40"/>
      <c r="M157" s="196" t="s">
        <v>1</v>
      </c>
      <c r="N157" s="197" t="s">
        <v>45</v>
      </c>
      <c r="O157" s="72"/>
      <c r="P157" s="198">
        <f>O157*H157</f>
        <v>0</v>
      </c>
      <c r="Q157" s="198">
        <v>0</v>
      </c>
      <c r="R157" s="198">
        <f>Q157*H157</f>
        <v>0</v>
      </c>
      <c r="S157" s="198">
        <v>0</v>
      </c>
      <c r="T157" s="199">
        <f>S157*H157</f>
        <v>0</v>
      </c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R157" s="200" t="s">
        <v>170</v>
      </c>
      <c r="AT157" s="200" t="s">
        <v>139</v>
      </c>
      <c r="AU157" s="200" t="s">
        <v>90</v>
      </c>
      <c r="AY157" s="18" t="s">
        <v>136</v>
      </c>
      <c r="BE157" s="201">
        <f>IF(N157="základní",J157,0)</f>
        <v>0</v>
      </c>
      <c r="BF157" s="201">
        <f>IF(N157="snížená",J157,0)</f>
        <v>0</v>
      </c>
      <c r="BG157" s="201">
        <f>IF(N157="zákl. přenesená",J157,0)</f>
        <v>0</v>
      </c>
      <c r="BH157" s="201">
        <f>IF(N157="sníž. přenesená",J157,0)</f>
        <v>0</v>
      </c>
      <c r="BI157" s="201">
        <f>IF(N157="nulová",J157,0)</f>
        <v>0</v>
      </c>
      <c r="BJ157" s="18" t="s">
        <v>88</v>
      </c>
      <c r="BK157" s="201">
        <f>ROUND(I157*H157,2)</f>
        <v>0</v>
      </c>
      <c r="BL157" s="18" t="s">
        <v>170</v>
      </c>
      <c r="BM157" s="200" t="s">
        <v>191</v>
      </c>
    </row>
    <row r="158" spans="1:65" s="2" customFormat="1" ht="10.199999999999999">
      <c r="A158" s="35"/>
      <c r="B158" s="36"/>
      <c r="C158" s="37"/>
      <c r="D158" s="202" t="s">
        <v>145</v>
      </c>
      <c r="E158" s="37"/>
      <c r="F158" s="203" t="s">
        <v>190</v>
      </c>
      <c r="G158" s="37"/>
      <c r="H158" s="37"/>
      <c r="I158" s="204"/>
      <c r="J158" s="37"/>
      <c r="K158" s="37"/>
      <c r="L158" s="40"/>
      <c r="M158" s="205"/>
      <c r="N158" s="206"/>
      <c r="O158" s="72"/>
      <c r="P158" s="72"/>
      <c r="Q158" s="72"/>
      <c r="R158" s="72"/>
      <c r="S158" s="72"/>
      <c r="T158" s="73"/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T158" s="18" t="s">
        <v>145</v>
      </c>
      <c r="AU158" s="18" t="s">
        <v>90</v>
      </c>
    </row>
    <row r="159" spans="1:65" s="14" customFormat="1" ht="10.199999999999999">
      <c r="B159" s="218"/>
      <c r="C159" s="219"/>
      <c r="D159" s="202" t="s">
        <v>147</v>
      </c>
      <c r="E159" s="220" t="s">
        <v>1</v>
      </c>
      <c r="F159" s="221" t="s">
        <v>192</v>
      </c>
      <c r="G159" s="219"/>
      <c r="H159" s="220" t="s">
        <v>1</v>
      </c>
      <c r="I159" s="222"/>
      <c r="J159" s="219"/>
      <c r="K159" s="219"/>
      <c r="L159" s="223"/>
      <c r="M159" s="224"/>
      <c r="N159" s="225"/>
      <c r="O159" s="225"/>
      <c r="P159" s="225"/>
      <c r="Q159" s="225"/>
      <c r="R159" s="225"/>
      <c r="S159" s="225"/>
      <c r="T159" s="226"/>
      <c r="AT159" s="227" t="s">
        <v>147</v>
      </c>
      <c r="AU159" s="227" t="s">
        <v>90</v>
      </c>
      <c r="AV159" s="14" t="s">
        <v>88</v>
      </c>
      <c r="AW159" s="14" t="s">
        <v>36</v>
      </c>
      <c r="AX159" s="14" t="s">
        <v>80</v>
      </c>
      <c r="AY159" s="227" t="s">
        <v>136</v>
      </c>
    </row>
    <row r="160" spans="1:65" s="13" customFormat="1" ht="10.199999999999999">
      <c r="B160" s="207"/>
      <c r="C160" s="208"/>
      <c r="D160" s="202" t="s">
        <v>147</v>
      </c>
      <c r="E160" s="209" t="s">
        <v>1</v>
      </c>
      <c r="F160" s="210" t="s">
        <v>88</v>
      </c>
      <c r="G160" s="208"/>
      <c r="H160" s="211">
        <v>1</v>
      </c>
      <c r="I160" s="212"/>
      <c r="J160" s="208"/>
      <c r="K160" s="208"/>
      <c r="L160" s="213"/>
      <c r="M160" s="214"/>
      <c r="N160" s="215"/>
      <c r="O160" s="215"/>
      <c r="P160" s="215"/>
      <c r="Q160" s="215"/>
      <c r="R160" s="215"/>
      <c r="S160" s="215"/>
      <c r="T160" s="216"/>
      <c r="AT160" s="217" t="s">
        <v>147</v>
      </c>
      <c r="AU160" s="217" t="s">
        <v>90</v>
      </c>
      <c r="AV160" s="13" t="s">
        <v>90</v>
      </c>
      <c r="AW160" s="13" t="s">
        <v>36</v>
      </c>
      <c r="AX160" s="13" t="s">
        <v>88</v>
      </c>
      <c r="AY160" s="217" t="s">
        <v>136</v>
      </c>
    </row>
    <row r="161" spans="1:65" s="12" customFormat="1" ht="22.8" customHeight="1">
      <c r="B161" s="172"/>
      <c r="C161" s="173"/>
      <c r="D161" s="174" t="s">
        <v>79</v>
      </c>
      <c r="E161" s="186" t="s">
        <v>193</v>
      </c>
      <c r="F161" s="186" t="s">
        <v>194</v>
      </c>
      <c r="G161" s="173"/>
      <c r="H161" s="173"/>
      <c r="I161" s="176"/>
      <c r="J161" s="187">
        <f>BK161</f>
        <v>0</v>
      </c>
      <c r="K161" s="173"/>
      <c r="L161" s="178"/>
      <c r="M161" s="179"/>
      <c r="N161" s="180"/>
      <c r="O161" s="180"/>
      <c r="P161" s="181">
        <f>SUM(P162:P172)</f>
        <v>0</v>
      </c>
      <c r="Q161" s="180"/>
      <c r="R161" s="181">
        <f>SUM(R162:R172)</f>
        <v>0</v>
      </c>
      <c r="S161" s="180"/>
      <c r="T161" s="182">
        <f>SUM(T162:T172)</f>
        <v>0</v>
      </c>
      <c r="AR161" s="183" t="s">
        <v>137</v>
      </c>
      <c r="AT161" s="184" t="s">
        <v>79</v>
      </c>
      <c r="AU161" s="184" t="s">
        <v>88</v>
      </c>
      <c r="AY161" s="183" t="s">
        <v>136</v>
      </c>
      <c r="BK161" s="185">
        <f>SUM(BK162:BK172)</f>
        <v>0</v>
      </c>
    </row>
    <row r="162" spans="1:65" s="2" customFormat="1" ht="16.5" customHeight="1">
      <c r="A162" s="35"/>
      <c r="B162" s="36"/>
      <c r="C162" s="188" t="s">
        <v>155</v>
      </c>
      <c r="D162" s="188" t="s">
        <v>139</v>
      </c>
      <c r="E162" s="189" t="s">
        <v>195</v>
      </c>
      <c r="F162" s="190" t="s">
        <v>194</v>
      </c>
      <c r="G162" s="191" t="s">
        <v>169</v>
      </c>
      <c r="H162" s="192">
        <v>1</v>
      </c>
      <c r="I162" s="193"/>
      <c r="J162" s="194">
        <f>ROUND(I162*H162,2)</f>
        <v>0</v>
      </c>
      <c r="K162" s="195"/>
      <c r="L162" s="40"/>
      <c r="M162" s="196" t="s">
        <v>1</v>
      </c>
      <c r="N162" s="197" t="s">
        <v>45</v>
      </c>
      <c r="O162" s="72"/>
      <c r="P162" s="198">
        <f>O162*H162</f>
        <v>0</v>
      </c>
      <c r="Q162" s="198">
        <v>0</v>
      </c>
      <c r="R162" s="198">
        <f>Q162*H162</f>
        <v>0</v>
      </c>
      <c r="S162" s="198">
        <v>0</v>
      </c>
      <c r="T162" s="199">
        <f>S162*H162</f>
        <v>0</v>
      </c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R162" s="200" t="s">
        <v>170</v>
      </c>
      <c r="AT162" s="200" t="s">
        <v>139</v>
      </c>
      <c r="AU162" s="200" t="s">
        <v>90</v>
      </c>
      <c r="AY162" s="18" t="s">
        <v>136</v>
      </c>
      <c r="BE162" s="201">
        <f>IF(N162="základní",J162,0)</f>
        <v>0</v>
      </c>
      <c r="BF162" s="201">
        <f>IF(N162="snížená",J162,0)</f>
        <v>0</v>
      </c>
      <c r="BG162" s="201">
        <f>IF(N162="zákl. přenesená",J162,0)</f>
        <v>0</v>
      </c>
      <c r="BH162" s="201">
        <f>IF(N162="sníž. přenesená",J162,0)</f>
        <v>0</v>
      </c>
      <c r="BI162" s="201">
        <f>IF(N162="nulová",J162,0)</f>
        <v>0</v>
      </c>
      <c r="BJ162" s="18" t="s">
        <v>88</v>
      </c>
      <c r="BK162" s="201">
        <f>ROUND(I162*H162,2)</f>
        <v>0</v>
      </c>
      <c r="BL162" s="18" t="s">
        <v>170</v>
      </c>
      <c r="BM162" s="200" t="s">
        <v>196</v>
      </c>
    </row>
    <row r="163" spans="1:65" s="2" customFormat="1" ht="10.199999999999999">
      <c r="A163" s="35"/>
      <c r="B163" s="36"/>
      <c r="C163" s="37"/>
      <c r="D163" s="202" t="s">
        <v>145</v>
      </c>
      <c r="E163" s="37"/>
      <c r="F163" s="203" t="s">
        <v>194</v>
      </c>
      <c r="G163" s="37"/>
      <c r="H163" s="37"/>
      <c r="I163" s="204"/>
      <c r="J163" s="37"/>
      <c r="K163" s="37"/>
      <c r="L163" s="40"/>
      <c r="M163" s="205"/>
      <c r="N163" s="206"/>
      <c r="O163" s="72"/>
      <c r="P163" s="72"/>
      <c r="Q163" s="72"/>
      <c r="R163" s="72"/>
      <c r="S163" s="72"/>
      <c r="T163" s="73"/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T163" s="18" t="s">
        <v>145</v>
      </c>
      <c r="AU163" s="18" t="s">
        <v>90</v>
      </c>
    </row>
    <row r="164" spans="1:65" s="14" customFormat="1" ht="20.399999999999999">
      <c r="B164" s="218"/>
      <c r="C164" s="219"/>
      <c r="D164" s="202" t="s">
        <v>147</v>
      </c>
      <c r="E164" s="220" t="s">
        <v>1</v>
      </c>
      <c r="F164" s="221" t="s">
        <v>197</v>
      </c>
      <c r="G164" s="219"/>
      <c r="H164" s="220" t="s">
        <v>1</v>
      </c>
      <c r="I164" s="222"/>
      <c r="J164" s="219"/>
      <c r="K164" s="219"/>
      <c r="L164" s="223"/>
      <c r="M164" s="224"/>
      <c r="N164" s="225"/>
      <c r="O164" s="225"/>
      <c r="P164" s="225"/>
      <c r="Q164" s="225"/>
      <c r="R164" s="225"/>
      <c r="S164" s="225"/>
      <c r="T164" s="226"/>
      <c r="AT164" s="227" t="s">
        <v>147</v>
      </c>
      <c r="AU164" s="227" t="s">
        <v>90</v>
      </c>
      <c r="AV164" s="14" t="s">
        <v>88</v>
      </c>
      <c r="AW164" s="14" t="s">
        <v>36</v>
      </c>
      <c r="AX164" s="14" t="s">
        <v>80</v>
      </c>
      <c r="AY164" s="227" t="s">
        <v>136</v>
      </c>
    </row>
    <row r="165" spans="1:65" s="14" customFormat="1" ht="20.399999999999999">
      <c r="B165" s="218"/>
      <c r="C165" s="219"/>
      <c r="D165" s="202" t="s">
        <v>147</v>
      </c>
      <c r="E165" s="220" t="s">
        <v>1</v>
      </c>
      <c r="F165" s="221" t="s">
        <v>198</v>
      </c>
      <c r="G165" s="219"/>
      <c r="H165" s="220" t="s">
        <v>1</v>
      </c>
      <c r="I165" s="222"/>
      <c r="J165" s="219"/>
      <c r="K165" s="219"/>
      <c r="L165" s="223"/>
      <c r="M165" s="224"/>
      <c r="N165" s="225"/>
      <c r="O165" s="225"/>
      <c r="P165" s="225"/>
      <c r="Q165" s="225"/>
      <c r="R165" s="225"/>
      <c r="S165" s="225"/>
      <c r="T165" s="226"/>
      <c r="AT165" s="227" t="s">
        <v>147</v>
      </c>
      <c r="AU165" s="227" t="s">
        <v>90</v>
      </c>
      <c r="AV165" s="14" t="s">
        <v>88</v>
      </c>
      <c r="AW165" s="14" t="s">
        <v>36</v>
      </c>
      <c r="AX165" s="14" t="s">
        <v>80</v>
      </c>
      <c r="AY165" s="227" t="s">
        <v>136</v>
      </c>
    </row>
    <row r="166" spans="1:65" s="14" customFormat="1" ht="20.399999999999999">
      <c r="B166" s="218"/>
      <c r="C166" s="219"/>
      <c r="D166" s="202" t="s">
        <v>147</v>
      </c>
      <c r="E166" s="220" t="s">
        <v>1</v>
      </c>
      <c r="F166" s="221" t="s">
        <v>199</v>
      </c>
      <c r="G166" s="219"/>
      <c r="H166" s="220" t="s">
        <v>1</v>
      </c>
      <c r="I166" s="222"/>
      <c r="J166" s="219"/>
      <c r="K166" s="219"/>
      <c r="L166" s="223"/>
      <c r="M166" s="224"/>
      <c r="N166" s="225"/>
      <c r="O166" s="225"/>
      <c r="P166" s="225"/>
      <c r="Q166" s="225"/>
      <c r="R166" s="225"/>
      <c r="S166" s="225"/>
      <c r="T166" s="226"/>
      <c r="AT166" s="227" t="s">
        <v>147</v>
      </c>
      <c r="AU166" s="227" t="s">
        <v>90</v>
      </c>
      <c r="AV166" s="14" t="s">
        <v>88</v>
      </c>
      <c r="AW166" s="14" t="s">
        <v>36</v>
      </c>
      <c r="AX166" s="14" t="s">
        <v>80</v>
      </c>
      <c r="AY166" s="227" t="s">
        <v>136</v>
      </c>
    </row>
    <row r="167" spans="1:65" s="13" customFormat="1" ht="10.199999999999999">
      <c r="B167" s="207"/>
      <c r="C167" s="208"/>
      <c r="D167" s="202" t="s">
        <v>147</v>
      </c>
      <c r="E167" s="209" t="s">
        <v>1</v>
      </c>
      <c r="F167" s="210" t="s">
        <v>88</v>
      </c>
      <c r="G167" s="208"/>
      <c r="H167" s="211">
        <v>1</v>
      </c>
      <c r="I167" s="212"/>
      <c r="J167" s="208"/>
      <c r="K167" s="208"/>
      <c r="L167" s="213"/>
      <c r="M167" s="214"/>
      <c r="N167" s="215"/>
      <c r="O167" s="215"/>
      <c r="P167" s="215"/>
      <c r="Q167" s="215"/>
      <c r="R167" s="215"/>
      <c r="S167" s="215"/>
      <c r="T167" s="216"/>
      <c r="AT167" s="217" t="s">
        <v>147</v>
      </c>
      <c r="AU167" s="217" t="s">
        <v>90</v>
      </c>
      <c r="AV167" s="13" t="s">
        <v>90</v>
      </c>
      <c r="AW167" s="13" t="s">
        <v>36</v>
      </c>
      <c r="AX167" s="13" t="s">
        <v>88</v>
      </c>
      <c r="AY167" s="217" t="s">
        <v>136</v>
      </c>
    </row>
    <row r="168" spans="1:65" s="2" customFormat="1" ht="16.5" customHeight="1">
      <c r="A168" s="35"/>
      <c r="B168" s="36"/>
      <c r="C168" s="188" t="s">
        <v>200</v>
      </c>
      <c r="D168" s="188" t="s">
        <v>139</v>
      </c>
      <c r="E168" s="189" t="s">
        <v>201</v>
      </c>
      <c r="F168" s="190" t="s">
        <v>202</v>
      </c>
      <c r="G168" s="191" t="s">
        <v>169</v>
      </c>
      <c r="H168" s="192">
        <v>1</v>
      </c>
      <c r="I168" s="193"/>
      <c r="J168" s="194">
        <f>ROUND(I168*H168,2)</f>
        <v>0</v>
      </c>
      <c r="K168" s="195"/>
      <c r="L168" s="40"/>
      <c r="M168" s="196" t="s">
        <v>1</v>
      </c>
      <c r="N168" s="197" t="s">
        <v>45</v>
      </c>
      <c r="O168" s="72"/>
      <c r="P168" s="198">
        <f>O168*H168</f>
        <v>0</v>
      </c>
      <c r="Q168" s="198">
        <v>0</v>
      </c>
      <c r="R168" s="198">
        <f>Q168*H168</f>
        <v>0</v>
      </c>
      <c r="S168" s="198">
        <v>0</v>
      </c>
      <c r="T168" s="199">
        <f>S168*H168</f>
        <v>0</v>
      </c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R168" s="200" t="s">
        <v>170</v>
      </c>
      <c r="AT168" s="200" t="s">
        <v>139</v>
      </c>
      <c r="AU168" s="200" t="s">
        <v>90</v>
      </c>
      <c r="AY168" s="18" t="s">
        <v>136</v>
      </c>
      <c r="BE168" s="201">
        <f>IF(N168="základní",J168,0)</f>
        <v>0</v>
      </c>
      <c r="BF168" s="201">
        <f>IF(N168="snížená",J168,0)</f>
        <v>0</v>
      </c>
      <c r="BG168" s="201">
        <f>IF(N168="zákl. přenesená",J168,0)</f>
        <v>0</v>
      </c>
      <c r="BH168" s="201">
        <f>IF(N168="sníž. přenesená",J168,0)</f>
        <v>0</v>
      </c>
      <c r="BI168" s="201">
        <f>IF(N168="nulová",J168,0)</f>
        <v>0</v>
      </c>
      <c r="BJ168" s="18" t="s">
        <v>88</v>
      </c>
      <c r="BK168" s="201">
        <f>ROUND(I168*H168,2)</f>
        <v>0</v>
      </c>
      <c r="BL168" s="18" t="s">
        <v>170</v>
      </c>
      <c r="BM168" s="200" t="s">
        <v>203</v>
      </c>
    </row>
    <row r="169" spans="1:65" s="2" customFormat="1" ht="10.199999999999999">
      <c r="A169" s="35"/>
      <c r="B169" s="36"/>
      <c r="C169" s="37"/>
      <c r="D169" s="202" t="s">
        <v>145</v>
      </c>
      <c r="E169" s="37"/>
      <c r="F169" s="203" t="s">
        <v>202</v>
      </c>
      <c r="G169" s="37"/>
      <c r="H169" s="37"/>
      <c r="I169" s="204"/>
      <c r="J169" s="37"/>
      <c r="K169" s="37"/>
      <c r="L169" s="40"/>
      <c r="M169" s="205"/>
      <c r="N169" s="206"/>
      <c r="O169" s="72"/>
      <c r="P169" s="72"/>
      <c r="Q169" s="72"/>
      <c r="R169" s="72"/>
      <c r="S169" s="72"/>
      <c r="T169" s="73"/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T169" s="18" t="s">
        <v>145</v>
      </c>
      <c r="AU169" s="18" t="s">
        <v>90</v>
      </c>
    </row>
    <row r="170" spans="1:65" s="14" customFormat="1" ht="20.399999999999999">
      <c r="B170" s="218"/>
      <c r="C170" s="219"/>
      <c r="D170" s="202" t="s">
        <v>147</v>
      </c>
      <c r="E170" s="220" t="s">
        <v>1</v>
      </c>
      <c r="F170" s="221" t="s">
        <v>204</v>
      </c>
      <c r="G170" s="219"/>
      <c r="H170" s="220" t="s">
        <v>1</v>
      </c>
      <c r="I170" s="222"/>
      <c r="J170" s="219"/>
      <c r="K170" s="219"/>
      <c r="L170" s="223"/>
      <c r="M170" s="224"/>
      <c r="N170" s="225"/>
      <c r="O170" s="225"/>
      <c r="P170" s="225"/>
      <c r="Q170" s="225"/>
      <c r="R170" s="225"/>
      <c r="S170" s="225"/>
      <c r="T170" s="226"/>
      <c r="AT170" s="227" t="s">
        <v>147</v>
      </c>
      <c r="AU170" s="227" t="s">
        <v>90</v>
      </c>
      <c r="AV170" s="14" t="s">
        <v>88</v>
      </c>
      <c r="AW170" s="14" t="s">
        <v>36</v>
      </c>
      <c r="AX170" s="14" t="s">
        <v>80</v>
      </c>
      <c r="AY170" s="227" t="s">
        <v>136</v>
      </c>
    </row>
    <row r="171" spans="1:65" s="14" customFormat="1" ht="20.399999999999999">
      <c r="B171" s="218"/>
      <c r="C171" s="219"/>
      <c r="D171" s="202" t="s">
        <v>147</v>
      </c>
      <c r="E171" s="220" t="s">
        <v>1</v>
      </c>
      <c r="F171" s="221" t="s">
        <v>205</v>
      </c>
      <c r="G171" s="219"/>
      <c r="H171" s="220" t="s">
        <v>1</v>
      </c>
      <c r="I171" s="222"/>
      <c r="J171" s="219"/>
      <c r="K171" s="219"/>
      <c r="L171" s="223"/>
      <c r="M171" s="224"/>
      <c r="N171" s="225"/>
      <c r="O171" s="225"/>
      <c r="P171" s="225"/>
      <c r="Q171" s="225"/>
      <c r="R171" s="225"/>
      <c r="S171" s="225"/>
      <c r="T171" s="226"/>
      <c r="AT171" s="227" t="s">
        <v>147</v>
      </c>
      <c r="AU171" s="227" t="s">
        <v>90</v>
      </c>
      <c r="AV171" s="14" t="s">
        <v>88</v>
      </c>
      <c r="AW171" s="14" t="s">
        <v>36</v>
      </c>
      <c r="AX171" s="14" t="s">
        <v>80</v>
      </c>
      <c r="AY171" s="227" t="s">
        <v>136</v>
      </c>
    </row>
    <row r="172" spans="1:65" s="13" customFormat="1" ht="10.199999999999999">
      <c r="B172" s="207"/>
      <c r="C172" s="208"/>
      <c r="D172" s="202" t="s">
        <v>147</v>
      </c>
      <c r="E172" s="209" t="s">
        <v>1</v>
      </c>
      <c r="F172" s="210" t="s">
        <v>88</v>
      </c>
      <c r="G172" s="208"/>
      <c r="H172" s="211">
        <v>1</v>
      </c>
      <c r="I172" s="212"/>
      <c r="J172" s="208"/>
      <c r="K172" s="208"/>
      <c r="L172" s="213"/>
      <c r="M172" s="214"/>
      <c r="N172" s="215"/>
      <c r="O172" s="215"/>
      <c r="P172" s="215"/>
      <c r="Q172" s="215"/>
      <c r="R172" s="215"/>
      <c r="S172" s="215"/>
      <c r="T172" s="216"/>
      <c r="AT172" s="217" t="s">
        <v>147</v>
      </c>
      <c r="AU172" s="217" t="s">
        <v>90</v>
      </c>
      <c r="AV172" s="13" t="s">
        <v>90</v>
      </c>
      <c r="AW172" s="13" t="s">
        <v>36</v>
      </c>
      <c r="AX172" s="13" t="s">
        <v>88</v>
      </c>
      <c r="AY172" s="217" t="s">
        <v>136</v>
      </c>
    </row>
    <row r="173" spans="1:65" s="12" customFormat="1" ht="22.8" customHeight="1">
      <c r="B173" s="172"/>
      <c r="C173" s="173"/>
      <c r="D173" s="174" t="s">
        <v>79</v>
      </c>
      <c r="E173" s="186" t="s">
        <v>206</v>
      </c>
      <c r="F173" s="186" t="s">
        <v>207</v>
      </c>
      <c r="G173" s="173"/>
      <c r="H173" s="173"/>
      <c r="I173" s="176"/>
      <c r="J173" s="187">
        <f>BK173</f>
        <v>0</v>
      </c>
      <c r="K173" s="173"/>
      <c r="L173" s="178"/>
      <c r="M173" s="179"/>
      <c r="N173" s="180"/>
      <c r="O173" s="180"/>
      <c r="P173" s="181">
        <f>SUM(P174:P200)</f>
        <v>0</v>
      </c>
      <c r="Q173" s="180"/>
      <c r="R173" s="181">
        <f>SUM(R174:R200)</f>
        <v>0</v>
      </c>
      <c r="S173" s="180"/>
      <c r="T173" s="182">
        <f>SUM(T174:T200)</f>
        <v>0</v>
      </c>
      <c r="AR173" s="183" t="s">
        <v>137</v>
      </c>
      <c r="AT173" s="184" t="s">
        <v>79</v>
      </c>
      <c r="AU173" s="184" t="s">
        <v>88</v>
      </c>
      <c r="AY173" s="183" t="s">
        <v>136</v>
      </c>
      <c r="BK173" s="185">
        <f>SUM(BK174:BK200)</f>
        <v>0</v>
      </c>
    </row>
    <row r="174" spans="1:65" s="2" customFormat="1" ht="16.5" customHeight="1">
      <c r="A174" s="35"/>
      <c r="B174" s="36"/>
      <c r="C174" s="188" t="s">
        <v>208</v>
      </c>
      <c r="D174" s="188" t="s">
        <v>139</v>
      </c>
      <c r="E174" s="189" t="s">
        <v>209</v>
      </c>
      <c r="F174" s="190" t="s">
        <v>210</v>
      </c>
      <c r="G174" s="191" t="s">
        <v>169</v>
      </c>
      <c r="H174" s="192">
        <v>2</v>
      </c>
      <c r="I174" s="193"/>
      <c r="J174" s="194">
        <f>ROUND(I174*H174,2)</f>
        <v>0</v>
      </c>
      <c r="K174" s="195"/>
      <c r="L174" s="40"/>
      <c r="M174" s="196" t="s">
        <v>1</v>
      </c>
      <c r="N174" s="197" t="s">
        <v>45</v>
      </c>
      <c r="O174" s="72"/>
      <c r="P174" s="198">
        <f>O174*H174</f>
        <v>0</v>
      </c>
      <c r="Q174" s="198">
        <v>0</v>
      </c>
      <c r="R174" s="198">
        <f>Q174*H174</f>
        <v>0</v>
      </c>
      <c r="S174" s="198">
        <v>0</v>
      </c>
      <c r="T174" s="199">
        <f>S174*H174</f>
        <v>0</v>
      </c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R174" s="200" t="s">
        <v>170</v>
      </c>
      <c r="AT174" s="200" t="s">
        <v>139</v>
      </c>
      <c r="AU174" s="200" t="s">
        <v>90</v>
      </c>
      <c r="AY174" s="18" t="s">
        <v>136</v>
      </c>
      <c r="BE174" s="201">
        <f>IF(N174="základní",J174,0)</f>
        <v>0</v>
      </c>
      <c r="BF174" s="201">
        <f>IF(N174="snížená",J174,0)</f>
        <v>0</v>
      </c>
      <c r="BG174" s="201">
        <f>IF(N174="zákl. přenesená",J174,0)</f>
        <v>0</v>
      </c>
      <c r="BH174" s="201">
        <f>IF(N174="sníž. přenesená",J174,0)</f>
        <v>0</v>
      </c>
      <c r="BI174" s="201">
        <f>IF(N174="nulová",J174,0)</f>
        <v>0</v>
      </c>
      <c r="BJ174" s="18" t="s">
        <v>88</v>
      </c>
      <c r="BK174" s="201">
        <f>ROUND(I174*H174,2)</f>
        <v>0</v>
      </c>
      <c r="BL174" s="18" t="s">
        <v>170</v>
      </c>
      <c r="BM174" s="200" t="s">
        <v>211</v>
      </c>
    </row>
    <row r="175" spans="1:65" s="2" customFormat="1" ht="10.199999999999999">
      <c r="A175" s="35"/>
      <c r="B175" s="36"/>
      <c r="C175" s="37"/>
      <c r="D175" s="202" t="s">
        <v>145</v>
      </c>
      <c r="E175" s="37"/>
      <c r="F175" s="203" t="s">
        <v>210</v>
      </c>
      <c r="G175" s="37"/>
      <c r="H175" s="37"/>
      <c r="I175" s="204"/>
      <c r="J175" s="37"/>
      <c r="K175" s="37"/>
      <c r="L175" s="40"/>
      <c r="M175" s="205"/>
      <c r="N175" s="206"/>
      <c r="O175" s="72"/>
      <c r="P175" s="72"/>
      <c r="Q175" s="72"/>
      <c r="R175" s="72"/>
      <c r="S175" s="72"/>
      <c r="T175" s="73"/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T175" s="18" t="s">
        <v>145</v>
      </c>
      <c r="AU175" s="18" t="s">
        <v>90</v>
      </c>
    </row>
    <row r="176" spans="1:65" s="13" customFormat="1" ht="10.199999999999999">
      <c r="B176" s="207"/>
      <c r="C176" s="208"/>
      <c r="D176" s="202" t="s">
        <v>147</v>
      </c>
      <c r="E176" s="209" t="s">
        <v>1</v>
      </c>
      <c r="F176" s="210" t="s">
        <v>212</v>
      </c>
      <c r="G176" s="208"/>
      <c r="H176" s="211">
        <v>1</v>
      </c>
      <c r="I176" s="212"/>
      <c r="J176" s="208"/>
      <c r="K176" s="208"/>
      <c r="L176" s="213"/>
      <c r="M176" s="214"/>
      <c r="N176" s="215"/>
      <c r="O176" s="215"/>
      <c r="P176" s="215"/>
      <c r="Q176" s="215"/>
      <c r="R176" s="215"/>
      <c r="S176" s="215"/>
      <c r="T176" s="216"/>
      <c r="AT176" s="217" t="s">
        <v>147</v>
      </c>
      <c r="AU176" s="217" t="s">
        <v>90</v>
      </c>
      <c r="AV176" s="13" t="s">
        <v>90</v>
      </c>
      <c r="AW176" s="13" t="s">
        <v>36</v>
      </c>
      <c r="AX176" s="13" t="s">
        <v>80</v>
      </c>
      <c r="AY176" s="217" t="s">
        <v>136</v>
      </c>
    </row>
    <row r="177" spans="1:65" s="13" customFormat="1" ht="10.199999999999999">
      <c r="B177" s="207"/>
      <c r="C177" s="208"/>
      <c r="D177" s="202" t="s">
        <v>147</v>
      </c>
      <c r="E177" s="209" t="s">
        <v>1</v>
      </c>
      <c r="F177" s="210" t="s">
        <v>213</v>
      </c>
      <c r="G177" s="208"/>
      <c r="H177" s="211">
        <v>1</v>
      </c>
      <c r="I177" s="212"/>
      <c r="J177" s="208"/>
      <c r="K177" s="208"/>
      <c r="L177" s="213"/>
      <c r="M177" s="214"/>
      <c r="N177" s="215"/>
      <c r="O177" s="215"/>
      <c r="P177" s="215"/>
      <c r="Q177" s="215"/>
      <c r="R177" s="215"/>
      <c r="S177" s="215"/>
      <c r="T177" s="216"/>
      <c r="AT177" s="217" t="s">
        <v>147</v>
      </c>
      <c r="AU177" s="217" t="s">
        <v>90</v>
      </c>
      <c r="AV177" s="13" t="s">
        <v>90</v>
      </c>
      <c r="AW177" s="13" t="s">
        <v>36</v>
      </c>
      <c r="AX177" s="13" t="s">
        <v>80</v>
      </c>
      <c r="AY177" s="217" t="s">
        <v>136</v>
      </c>
    </row>
    <row r="178" spans="1:65" s="15" customFormat="1" ht="10.199999999999999">
      <c r="B178" s="228"/>
      <c r="C178" s="229"/>
      <c r="D178" s="202" t="s">
        <v>147</v>
      </c>
      <c r="E178" s="230" t="s">
        <v>1</v>
      </c>
      <c r="F178" s="231" t="s">
        <v>214</v>
      </c>
      <c r="G178" s="229"/>
      <c r="H178" s="232">
        <v>2</v>
      </c>
      <c r="I178" s="233"/>
      <c r="J178" s="229"/>
      <c r="K178" s="229"/>
      <c r="L178" s="234"/>
      <c r="M178" s="235"/>
      <c r="N178" s="236"/>
      <c r="O178" s="236"/>
      <c r="P178" s="236"/>
      <c r="Q178" s="236"/>
      <c r="R178" s="236"/>
      <c r="S178" s="236"/>
      <c r="T178" s="237"/>
      <c r="AT178" s="238" t="s">
        <v>147</v>
      </c>
      <c r="AU178" s="238" t="s">
        <v>90</v>
      </c>
      <c r="AV178" s="15" t="s">
        <v>143</v>
      </c>
      <c r="AW178" s="15" t="s">
        <v>36</v>
      </c>
      <c r="AX178" s="15" t="s">
        <v>88</v>
      </c>
      <c r="AY178" s="238" t="s">
        <v>136</v>
      </c>
    </row>
    <row r="179" spans="1:65" s="2" customFormat="1" ht="16.5" customHeight="1">
      <c r="A179" s="35"/>
      <c r="B179" s="36"/>
      <c r="C179" s="188" t="s">
        <v>215</v>
      </c>
      <c r="D179" s="188" t="s">
        <v>139</v>
      </c>
      <c r="E179" s="189" t="s">
        <v>216</v>
      </c>
      <c r="F179" s="190" t="s">
        <v>217</v>
      </c>
      <c r="G179" s="191" t="s">
        <v>169</v>
      </c>
      <c r="H179" s="192">
        <v>1</v>
      </c>
      <c r="I179" s="193"/>
      <c r="J179" s="194">
        <f>ROUND(I179*H179,2)</f>
        <v>0</v>
      </c>
      <c r="K179" s="195"/>
      <c r="L179" s="40"/>
      <c r="M179" s="196" t="s">
        <v>1</v>
      </c>
      <c r="N179" s="197" t="s">
        <v>45</v>
      </c>
      <c r="O179" s="72"/>
      <c r="P179" s="198">
        <f>O179*H179</f>
        <v>0</v>
      </c>
      <c r="Q179" s="198">
        <v>0</v>
      </c>
      <c r="R179" s="198">
        <f>Q179*H179</f>
        <v>0</v>
      </c>
      <c r="S179" s="198">
        <v>0</v>
      </c>
      <c r="T179" s="199">
        <f>S179*H179</f>
        <v>0</v>
      </c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  <c r="AR179" s="200" t="s">
        <v>170</v>
      </c>
      <c r="AT179" s="200" t="s">
        <v>139</v>
      </c>
      <c r="AU179" s="200" t="s">
        <v>90</v>
      </c>
      <c r="AY179" s="18" t="s">
        <v>136</v>
      </c>
      <c r="BE179" s="201">
        <f>IF(N179="základní",J179,0)</f>
        <v>0</v>
      </c>
      <c r="BF179" s="201">
        <f>IF(N179="snížená",J179,0)</f>
        <v>0</v>
      </c>
      <c r="BG179" s="201">
        <f>IF(N179="zákl. přenesená",J179,0)</f>
        <v>0</v>
      </c>
      <c r="BH179" s="201">
        <f>IF(N179="sníž. přenesená",J179,0)</f>
        <v>0</v>
      </c>
      <c r="BI179" s="201">
        <f>IF(N179="nulová",J179,0)</f>
        <v>0</v>
      </c>
      <c r="BJ179" s="18" t="s">
        <v>88</v>
      </c>
      <c r="BK179" s="201">
        <f>ROUND(I179*H179,2)</f>
        <v>0</v>
      </c>
      <c r="BL179" s="18" t="s">
        <v>170</v>
      </c>
      <c r="BM179" s="200" t="s">
        <v>218</v>
      </c>
    </row>
    <row r="180" spans="1:65" s="2" customFormat="1" ht="10.199999999999999">
      <c r="A180" s="35"/>
      <c r="B180" s="36"/>
      <c r="C180" s="37"/>
      <c r="D180" s="202" t="s">
        <v>145</v>
      </c>
      <c r="E180" s="37"/>
      <c r="F180" s="203" t="s">
        <v>217</v>
      </c>
      <c r="G180" s="37"/>
      <c r="H180" s="37"/>
      <c r="I180" s="204"/>
      <c r="J180" s="37"/>
      <c r="K180" s="37"/>
      <c r="L180" s="40"/>
      <c r="M180" s="205"/>
      <c r="N180" s="206"/>
      <c r="O180" s="72"/>
      <c r="P180" s="72"/>
      <c r="Q180" s="72"/>
      <c r="R180" s="72"/>
      <c r="S180" s="72"/>
      <c r="T180" s="73"/>
      <c r="U180" s="35"/>
      <c r="V180" s="35"/>
      <c r="W180" s="35"/>
      <c r="X180" s="35"/>
      <c r="Y180" s="35"/>
      <c r="Z180" s="35"/>
      <c r="AA180" s="35"/>
      <c r="AB180" s="35"/>
      <c r="AC180" s="35"/>
      <c r="AD180" s="35"/>
      <c r="AE180" s="35"/>
      <c r="AT180" s="18" t="s">
        <v>145</v>
      </c>
      <c r="AU180" s="18" t="s">
        <v>90</v>
      </c>
    </row>
    <row r="181" spans="1:65" s="2" customFormat="1" ht="19.2">
      <c r="A181" s="35"/>
      <c r="B181" s="36"/>
      <c r="C181" s="37"/>
      <c r="D181" s="202" t="s">
        <v>219</v>
      </c>
      <c r="E181" s="37"/>
      <c r="F181" s="239" t="s">
        <v>220</v>
      </c>
      <c r="G181" s="37"/>
      <c r="H181" s="37"/>
      <c r="I181" s="204"/>
      <c r="J181" s="37"/>
      <c r="K181" s="37"/>
      <c r="L181" s="40"/>
      <c r="M181" s="205"/>
      <c r="N181" s="206"/>
      <c r="O181" s="72"/>
      <c r="P181" s="72"/>
      <c r="Q181" s="72"/>
      <c r="R181" s="72"/>
      <c r="S181" s="72"/>
      <c r="T181" s="73"/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T181" s="18" t="s">
        <v>219</v>
      </c>
      <c r="AU181" s="18" t="s">
        <v>90</v>
      </c>
    </row>
    <row r="182" spans="1:65" s="2" customFormat="1" ht="16.5" customHeight="1">
      <c r="A182" s="35"/>
      <c r="B182" s="36"/>
      <c r="C182" s="188" t="s">
        <v>221</v>
      </c>
      <c r="D182" s="188" t="s">
        <v>139</v>
      </c>
      <c r="E182" s="189" t="s">
        <v>222</v>
      </c>
      <c r="F182" s="190" t="s">
        <v>223</v>
      </c>
      <c r="G182" s="191" t="s">
        <v>169</v>
      </c>
      <c r="H182" s="192">
        <v>1</v>
      </c>
      <c r="I182" s="193"/>
      <c r="J182" s="194">
        <f>ROUND(I182*H182,2)</f>
        <v>0</v>
      </c>
      <c r="K182" s="195"/>
      <c r="L182" s="40"/>
      <c r="M182" s="196" t="s">
        <v>1</v>
      </c>
      <c r="N182" s="197" t="s">
        <v>45</v>
      </c>
      <c r="O182" s="72"/>
      <c r="P182" s="198">
        <f>O182*H182</f>
        <v>0</v>
      </c>
      <c r="Q182" s="198">
        <v>0</v>
      </c>
      <c r="R182" s="198">
        <f>Q182*H182</f>
        <v>0</v>
      </c>
      <c r="S182" s="198">
        <v>0</v>
      </c>
      <c r="T182" s="199">
        <f>S182*H182</f>
        <v>0</v>
      </c>
      <c r="U182" s="35"/>
      <c r="V182" s="35"/>
      <c r="W182" s="35"/>
      <c r="X182" s="35"/>
      <c r="Y182" s="35"/>
      <c r="Z182" s="35"/>
      <c r="AA182" s="35"/>
      <c r="AB182" s="35"/>
      <c r="AC182" s="35"/>
      <c r="AD182" s="35"/>
      <c r="AE182" s="35"/>
      <c r="AR182" s="200" t="s">
        <v>170</v>
      </c>
      <c r="AT182" s="200" t="s">
        <v>139</v>
      </c>
      <c r="AU182" s="200" t="s">
        <v>90</v>
      </c>
      <c r="AY182" s="18" t="s">
        <v>136</v>
      </c>
      <c r="BE182" s="201">
        <f>IF(N182="základní",J182,0)</f>
        <v>0</v>
      </c>
      <c r="BF182" s="201">
        <f>IF(N182="snížená",J182,0)</f>
        <v>0</v>
      </c>
      <c r="BG182" s="201">
        <f>IF(N182="zákl. přenesená",J182,0)</f>
        <v>0</v>
      </c>
      <c r="BH182" s="201">
        <f>IF(N182="sníž. přenesená",J182,0)</f>
        <v>0</v>
      </c>
      <c r="BI182" s="201">
        <f>IF(N182="nulová",J182,0)</f>
        <v>0</v>
      </c>
      <c r="BJ182" s="18" t="s">
        <v>88</v>
      </c>
      <c r="BK182" s="201">
        <f>ROUND(I182*H182,2)</f>
        <v>0</v>
      </c>
      <c r="BL182" s="18" t="s">
        <v>170</v>
      </c>
      <c r="BM182" s="200" t="s">
        <v>224</v>
      </c>
    </row>
    <row r="183" spans="1:65" s="2" customFormat="1" ht="10.199999999999999">
      <c r="A183" s="35"/>
      <c r="B183" s="36"/>
      <c r="C183" s="37"/>
      <c r="D183" s="202" t="s">
        <v>145</v>
      </c>
      <c r="E183" s="37"/>
      <c r="F183" s="203" t="s">
        <v>223</v>
      </c>
      <c r="G183" s="37"/>
      <c r="H183" s="37"/>
      <c r="I183" s="204"/>
      <c r="J183" s="37"/>
      <c r="K183" s="37"/>
      <c r="L183" s="40"/>
      <c r="M183" s="205"/>
      <c r="N183" s="206"/>
      <c r="O183" s="72"/>
      <c r="P183" s="72"/>
      <c r="Q183" s="72"/>
      <c r="R183" s="72"/>
      <c r="S183" s="72"/>
      <c r="T183" s="73"/>
      <c r="U183" s="35"/>
      <c r="V183" s="35"/>
      <c r="W183" s="35"/>
      <c r="X183" s="35"/>
      <c r="Y183" s="35"/>
      <c r="Z183" s="35"/>
      <c r="AA183" s="35"/>
      <c r="AB183" s="35"/>
      <c r="AC183" s="35"/>
      <c r="AD183" s="35"/>
      <c r="AE183" s="35"/>
      <c r="AT183" s="18" t="s">
        <v>145</v>
      </c>
      <c r="AU183" s="18" t="s">
        <v>90</v>
      </c>
    </row>
    <row r="184" spans="1:65" s="14" customFormat="1" ht="10.199999999999999">
      <c r="B184" s="218"/>
      <c r="C184" s="219"/>
      <c r="D184" s="202" t="s">
        <v>147</v>
      </c>
      <c r="E184" s="220" t="s">
        <v>1</v>
      </c>
      <c r="F184" s="221" t="s">
        <v>225</v>
      </c>
      <c r="G184" s="219"/>
      <c r="H184" s="220" t="s">
        <v>1</v>
      </c>
      <c r="I184" s="222"/>
      <c r="J184" s="219"/>
      <c r="K184" s="219"/>
      <c r="L184" s="223"/>
      <c r="M184" s="224"/>
      <c r="N184" s="225"/>
      <c r="O184" s="225"/>
      <c r="P184" s="225"/>
      <c r="Q184" s="225"/>
      <c r="R184" s="225"/>
      <c r="S184" s="225"/>
      <c r="T184" s="226"/>
      <c r="AT184" s="227" t="s">
        <v>147</v>
      </c>
      <c r="AU184" s="227" t="s">
        <v>90</v>
      </c>
      <c r="AV184" s="14" t="s">
        <v>88</v>
      </c>
      <c r="AW184" s="14" t="s">
        <v>36</v>
      </c>
      <c r="AX184" s="14" t="s">
        <v>80</v>
      </c>
      <c r="AY184" s="227" t="s">
        <v>136</v>
      </c>
    </row>
    <row r="185" spans="1:65" s="13" customFormat="1" ht="10.199999999999999">
      <c r="B185" s="207"/>
      <c r="C185" s="208"/>
      <c r="D185" s="202" t="s">
        <v>147</v>
      </c>
      <c r="E185" s="209" t="s">
        <v>1</v>
      </c>
      <c r="F185" s="210" t="s">
        <v>88</v>
      </c>
      <c r="G185" s="208"/>
      <c r="H185" s="211">
        <v>1</v>
      </c>
      <c r="I185" s="212"/>
      <c r="J185" s="208"/>
      <c r="K185" s="208"/>
      <c r="L185" s="213"/>
      <c r="M185" s="214"/>
      <c r="N185" s="215"/>
      <c r="O185" s="215"/>
      <c r="P185" s="215"/>
      <c r="Q185" s="215"/>
      <c r="R185" s="215"/>
      <c r="S185" s="215"/>
      <c r="T185" s="216"/>
      <c r="AT185" s="217" t="s">
        <v>147</v>
      </c>
      <c r="AU185" s="217" t="s">
        <v>90</v>
      </c>
      <c r="AV185" s="13" t="s">
        <v>90</v>
      </c>
      <c r="AW185" s="13" t="s">
        <v>36</v>
      </c>
      <c r="AX185" s="13" t="s">
        <v>88</v>
      </c>
      <c r="AY185" s="217" t="s">
        <v>136</v>
      </c>
    </row>
    <row r="186" spans="1:65" s="2" customFormat="1" ht="16.5" customHeight="1">
      <c r="A186" s="35"/>
      <c r="B186" s="36"/>
      <c r="C186" s="188" t="s">
        <v>226</v>
      </c>
      <c r="D186" s="188" t="s">
        <v>139</v>
      </c>
      <c r="E186" s="189" t="s">
        <v>227</v>
      </c>
      <c r="F186" s="190" t="s">
        <v>228</v>
      </c>
      <c r="G186" s="191" t="s">
        <v>169</v>
      </c>
      <c r="H186" s="192">
        <v>1</v>
      </c>
      <c r="I186" s="193"/>
      <c r="J186" s="194">
        <f>ROUND(I186*H186,2)</f>
        <v>0</v>
      </c>
      <c r="K186" s="195"/>
      <c r="L186" s="40"/>
      <c r="M186" s="196" t="s">
        <v>1</v>
      </c>
      <c r="N186" s="197" t="s">
        <v>45</v>
      </c>
      <c r="O186" s="72"/>
      <c r="P186" s="198">
        <f>O186*H186</f>
        <v>0</v>
      </c>
      <c r="Q186" s="198">
        <v>0</v>
      </c>
      <c r="R186" s="198">
        <f>Q186*H186</f>
        <v>0</v>
      </c>
      <c r="S186" s="198">
        <v>0</v>
      </c>
      <c r="T186" s="199">
        <f>S186*H186</f>
        <v>0</v>
      </c>
      <c r="U186" s="35"/>
      <c r="V186" s="35"/>
      <c r="W186" s="35"/>
      <c r="X186" s="35"/>
      <c r="Y186" s="35"/>
      <c r="Z186" s="35"/>
      <c r="AA186" s="35"/>
      <c r="AB186" s="35"/>
      <c r="AC186" s="35"/>
      <c r="AD186" s="35"/>
      <c r="AE186" s="35"/>
      <c r="AR186" s="200" t="s">
        <v>170</v>
      </c>
      <c r="AT186" s="200" t="s">
        <v>139</v>
      </c>
      <c r="AU186" s="200" t="s">
        <v>90</v>
      </c>
      <c r="AY186" s="18" t="s">
        <v>136</v>
      </c>
      <c r="BE186" s="201">
        <f>IF(N186="základní",J186,0)</f>
        <v>0</v>
      </c>
      <c r="BF186" s="201">
        <f>IF(N186="snížená",J186,0)</f>
        <v>0</v>
      </c>
      <c r="BG186" s="201">
        <f>IF(N186="zákl. přenesená",J186,0)</f>
        <v>0</v>
      </c>
      <c r="BH186" s="201">
        <f>IF(N186="sníž. přenesená",J186,0)</f>
        <v>0</v>
      </c>
      <c r="BI186" s="201">
        <f>IF(N186="nulová",J186,0)</f>
        <v>0</v>
      </c>
      <c r="BJ186" s="18" t="s">
        <v>88</v>
      </c>
      <c r="BK186" s="201">
        <f>ROUND(I186*H186,2)</f>
        <v>0</v>
      </c>
      <c r="BL186" s="18" t="s">
        <v>170</v>
      </c>
      <c r="BM186" s="200" t="s">
        <v>229</v>
      </c>
    </row>
    <row r="187" spans="1:65" s="2" customFormat="1" ht="10.199999999999999">
      <c r="A187" s="35"/>
      <c r="B187" s="36"/>
      <c r="C187" s="37"/>
      <c r="D187" s="202" t="s">
        <v>145</v>
      </c>
      <c r="E187" s="37"/>
      <c r="F187" s="203" t="s">
        <v>228</v>
      </c>
      <c r="G187" s="37"/>
      <c r="H187" s="37"/>
      <c r="I187" s="204"/>
      <c r="J187" s="37"/>
      <c r="K187" s="37"/>
      <c r="L187" s="40"/>
      <c r="M187" s="205"/>
      <c r="N187" s="206"/>
      <c r="O187" s="72"/>
      <c r="P187" s="72"/>
      <c r="Q187" s="72"/>
      <c r="R187" s="72"/>
      <c r="S187" s="72"/>
      <c r="T187" s="73"/>
      <c r="U187" s="35"/>
      <c r="V187" s="35"/>
      <c r="W187" s="35"/>
      <c r="X187" s="35"/>
      <c r="Y187" s="35"/>
      <c r="Z187" s="35"/>
      <c r="AA187" s="35"/>
      <c r="AB187" s="35"/>
      <c r="AC187" s="35"/>
      <c r="AD187" s="35"/>
      <c r="AE187" s="35"/>
      <c r="AT187" s="18" t="s">
        <v>145</v>
      </c>
      <c r="AU187" s="18" t="s">
        <v>90</v>
      </c>
    </row>
    <row r="188" spans="1:65" s="14" customFormat="1" ht="10.199999999999999">
      <c r="B188" s="218"/>
      <c r="C188" s="219"/>
      <c r="D188" s="202" t="s">
        <v>147</v>
      </c>
      <c r="E188" s="220" t="s">
        <v>1</v>
      </c>
      <c r="F188" s="221" t="s">
        <v>230</v>
      </c>
      <c r="G188" s="219"/>
      <c r="H188" s="220" t="s">
        <v>1</v>
      </c>
      <c r="I188" s="222"/>
      <c r="J188" s="219"/>
      <c r="K188" s="219"/>
      <c r="L188" s="223"/>
      <c r="M188" s="224"/>
      <c r="N188" s="225"/>
      <c r="O188" s="225"/>
      <c r="P188" s="225"/>
      <c r="Q188" s="225"/>
      <c r="R188" s="225"/>
      <c r="S188" s="225"/>
      <c r="T188" s="226"/>
      <c r="AT188" s="227" t="s">
        <v>147</v>
      </c>
      <c r="AU188" s="227" t="s">
        <v>90</v>
      </c>
      <c r="AV188" s="14" t="s">
        <v>88</v>
      </c>
      <c r="AW188" s="14" t="s">
        <v>36</v>
      </c>
      <c r="AX188" s="14" t="s">
        <v>80</v>
      </c>
      <c r="AY188" s="227" t="s">
        <v>136</v>
      </c>
    </row>
    <row r="189" spans="1:65" s="14" customFormat="1" ht="10.199999999999999">
      <c r="B189" s="218"/>
      <c r="C189" s="219"/>
      <c r="D189" s="202" t="s">
        <v>147</v>
      </c>
      <c r="E189" s="220" t="s">
        <v>1</v>
      </c>
      <c r="F189" s="221" t="s">
        <v>231</v>
      </c>
      <c r="G189" s="219"/>
      <c r="H189" s="220" t="s">
        <v>1</v>
      </c>
      <c r="I189" s="222"/>
      <c r="J189" s="219"/>
      <c r="K189" s="219"/>
      <c r="L189" s="223"/>
      <c r="M189" s="224"/>
      <c r="N189" s="225"/>
      <c r="O189" s="225"/>
      <c r="P189" s="225"/>
      <c r="Q189" s="225"/>
      <c r="R189" s="225"/>
      <c r="S189" s="225"/>
      <c r="T189" s="226"/>
      <c r="AT189" s="227" t="s">
        <v>147</v>
      </c>
      <c r="AU189" s="227" t="s">
        <v>90</v>
      </c>
      <c r="AV189" s="14" t="s">
        <v>88</v>
      </c>
      <c r="AW189" s="14" t="s">
        <v>36</v>
      </c>
      <c r="AX189" s="14" t="s">
        <v>80</v>
      </c>
      <c r="AY189" s="227" t="s">
        <v>136</v>
      </c>
    </row>
    <row r="190" spans="1:65" s="13" customFormat="1" ht="10.199999999999999">
      <c r="B190" s="207"/>
      <c r="C190" s="208"/>
      <c r="D190" s="202" t="s">
        <v>147</v>
      </c>
      <c r="E190" s="209" t="s">
        <v>1</v>
      </c>
      <c r="F190" s="210" t="s">
        <v>88</v>
      </c>
      <c r="G190" s="208"/>
      <c r="H190" s="211">
        <v>1</v>
      </c>
      <c r="I190" s="212"/>
      <c r="J190" s="208"/>
      <c r="K190" s="208"/>
      <c r="L190" s="213"/>
      <c r="M190" s="214"/>
      <c r="N190" s="215"/>
      <c r="O190" s="215"/>
      <c r="P190" s="215"/>
      <c r="Q190" s="215"/>
      <c r="R190" s="215"/>
      <c r="S190" s="215"/>
      <c r="T190" s="216"/>
      <c r="AT190" s="217" t="s">
        <v>147</v>
      </c>
      <c r="AU190" s="217" t="s">
        <v>90</v>
      </c>
      <c r="AV190" s="13" t="s">
        <v>90</v>
      </c>
      <c r="AW190" s="13" t="s">
        <v>36</v>
      </c>
      <c r="AX190" s="13" t="s">
        <v>88</v>
      </c>
      <c r="AY190" s="217" t="s">
        <v>136</v>
      </c>
    </row>
    <row r="191" spans="1:65" s="2" customFormat="1" ht="16.5" customHeight="1">
      <c r="A191" s="35"/>
      <c r="B191" s="36"/>
      <c r="C191" s="188" t="s">
        <v>232</v>
      </c>
      <c r="D191" s="188" t="s">
        <v>139</v>
      </c>
      <c r="E191" s="189" t="s">
        <v>233</v>
      </c>
      <c r="F191" s="190" t="s">
        <v>234</v>
      </c>
      <c r="G191" s="191" t="s">
        <v>169</v>
      </c>
      <c r="H191" s="192">
        <v>1</v>
      </c>
      <c r="I191" s="193"/>
      <c r="J191" s="194">
        <f>ROUND(I191*H191,2)</f>
        <v>0</v>
      </c>
      <c r="K191" s="195"/>
      <c r="L191" s="40"/>
      <c r="M191" s="196" t="s">
        <v>1</v>
      </c>
      <c r="N191" s="197" t="s">
        <v>45</v>
      </c>
      <c r="O191" s="72"/>
      <c r="P191" s="198">
        <f>O191*H191</f>
        <v>0</v>
      </c>
      <c r="Q191" s="198">
        <v>0</v>
      </c>
      <c r="R191" s="198">
        <f>Q191*H191</f>
        <v>0</v>
      </c>
      <c r="S191" s="198">
        <v>0</v>
      </c>
      <c r="T191" s="199">
        <f>S191*H191</f>
        <v>0</v>
      </c>
      <c r="U191" s="35"/>
      <c r="V191" s="35"/>
      <c r="W191" s="35"/>
      <c r="X191" s="35"/>
      <c r="Y191" s="35"/>
      <c r="Z191" s="35"/>
      <c r="AA191" s="35"/>
      <c r="AB191" s="35"/>
      <c r="AC191" s="35"/>
      <c r="AD191" s="35"/>
      <c r="AE191" s="35"/>
      <c r="AR191" s="200" t="s">
        <v>170</v>
      </c>
      <c r="AT191" s="200" t="s">
        <v>139</v>
      </c>
      <c r="AU191" s="200" t="s">
        <v>90</v>
      </c>
      <c r="AY191" s="18" t="s">
        <v>136</v>
      </c>
      <c r="BE191" s="201">
        <f>IF(N191="základní",J191,0)</f>
        <v>0</v>
      </c>
      <c r="BF191" s="201">
        <f>IF(N191="snížená",J191,0)</f>
        <v>0</v>
      </c>
      <c r="BG191" s="201">
        <f>IF(N191="zákl. přenesená",J191,0)</f>
        <v>0</v>
      </c>
      <c r="BH191" s="201">
        <f>IF(N191="sníž. přenesená",J191,0)</f>
        <v>0</v>
      </c>
      <c r="BI191" s="201">
        <f>IF(N191="nulová",J191,0)</f>
        <v>0</v>
      </c>
      <c r="BJ191" s="18" t="s">
        <v>88</v>
      </c>
      <c r="BK191" s="201">
        <f>ROUND(I191*H191,2)</f>
        <v>0</v>
      </c>
      <c r="BL191" s="18" t="s">
        <v>170</v>
      </c>
      <c r="BM191" s="200" t="s">
        <v>235</v>
      </c>
    </row>
    <row r="192" spans="1:65" s="2" customFormat="1" ht="10.199999999999999">
      <c r="A192" s="35"/>
      <c r="B192" s="36"/>
      <c r="C192" s="37"/>
      <c r="D192" s="202" t="s">
        <v>145</v>
      </c>
      <c r="E192" s="37"/>
      <c r="F192" s="203" t="s">
        <v>234</v>
      </c>
      <c r="G192" s="37"/>
      <c r="H192" s="37"/>
      <c r="I192" s="204"/>
      <c r="J192" s="37"/>
      <c r="K192" s="37"/>
      <c r="L192" s="40"/>
      <c r="M192" s="205"/>
      <c r="N192" s="206"/>
      <c r="O192" s="72"/>
      <c r="P192" s="72"/>
      <c r="Q192" s="72"/>
      <c r="R192" s="72"/>
      <c r="S192" s="72"/>
      <c r="T192" s="73"/>
      <c r="U192" s="35"/>
      <c r="V192" s="35"/>
      <c r="W192" s="35"/>
      <c r="X192" s="35"/>
      <c r="Y192" s="35"/>
      <c r="Z192" s="35"/>
      <c r="AA192" s="35"/>
      <c r="AB192" s="35"/>
      <c r="AC192" s="35"/>
      <c r="AD192" s="35"/>
      <c r="AE192" s="35"/>
      <c r="AT192" s="18" t="s">
        <v>145</v>
      </c>
      <c r="AU192" s="18" t="s">
        <v>90</v>
      </c>
    </row>
    <row r="193" spans="1:65" s="14" customFormat="1" ht="10.199999999999999">
      <c r="B193" s="218"/>
      <c r="C193" s="219"/>
      <c r="D193" s="202" t="s">
        <v>147</v>
      </c>
      <c r="E193" s="220" t="s">
        <v>1</v>
      </c>
      <c r="F193" s="221" t="s">
        <v>236</v>
      </c>
      <c r="G193" s="219"/>
      <c r="H193" s="220" t="s">
        <v>1</v>
      </c>
      <c r="I193" s="222"/>
      <c r="J193" s="219"/>
      <c r="K193" s="219"/>
      <c r="L193" s="223"/>
      <c r="M193" s="224"/>
      <c r="N193" s="225"/>
      <c r="O193" s="225"/>
      <c r="P193" s="225"/>
      <c r="Q193" s="225"/>
      <c r="R193" s="225"/>
      <c r="S193" s="225"/>
      <c r="T193" s="226"/>
      <c r="AT193" s="227" t="s">
        <v>147</v>
      </c>
      <c r="AU193" s="227" t="s">
        <v>90</v>
      </c>
      <c r="AV193" s="14" t="s">
        <v>88</v>
      </c>
      <c r="AW193" s="14" t="s">
        <v>36</v>
      </c>
      <c r="AX193" s="14" t="s">
        <v>80</v>
      </c>
      <c r="AY193" s="227" t="s">
        <v>136</v>
      </c>
    </row>
    <row r="194" spans="1:65" s="14" customFormat="1" ht="10.199999999999999">
      <c r="B194" s="218"/>
      <c r="C194" s="219"/>
      <c r="D194" s="202" t="s">
        <v>147</v>
      </c>
      <c r="E194" s="220" t="s">
        <v>1</v>
      </c>
      <c r="F194" s="221" t="s">
        <v>237</v>
      </c>
      <c r="G194" s="219"/>
      <c r="H194" s="220" t="s">
        <v>1</v>
      </c>
      <c r="I194" s="222"/>
      <c r="J194" s="219"/>
      <c r="K194" s="219"/>
      <c r="L194" s="223"/>
      <c r="M194" s="224"/>
      <c r="N194" s="225"/>
      <c r="O194" s="225"/>
      <c r="P194" s="225"/>
      <c r="Q194" s="225"/>
      <c r="R194" s="225"/>
      <c r="S194" s="225"/>
      <c r="T194" s="226"/>
      <c r="AT194" s="227" t="s">
        <v>147</v>
      </c>
      <c r="AU194" s="227" t="s">
        <v>90</v>
      </c>
      <c r="AV194" s="14" t="s">
        <v>88</v>
      </c>
      <c r="AW194" s="14" t="s">
        <v>36</v>
      </c>
      <c r="AX194" s="14" t="s">
        <v>80</v>
      </c>
      <c r="AY194" s="227" t="s">
        <v>136</v>
      </c>
    </row>
    <row r="195" spans="1:65" s="13" customFormat="1" ht="10.199999999999999">
      <c r="B195" s="207"/>
      <c r="C195" s="208"/>
      <c r="D195" s="202" t="s">
        <v>147</v>
      </c>
      <c r="E195" s="209" t="s">
        <v>1</v>
      </c>
      <c r="F195" s="210" t="s">
        <v>88</v>
      </c>
      <c r="G195" s="208"/>
      <c r="H195" s="211">
        <v>1</v>
      </c>
      <c r="I195" s="212"/>
      <c r="J195" s="208"/>
      <c r="K195" s="208"/>
      <c r="L195" s="213"/>
      <c r="M195" s="214"/>
      <c r="N195" s="215"/>
      <c r="O195" s="215"/>
      <c r="P195" s="215"/>
      <c r="Q195" s="215"/>
      <c r="R195" s="215"/>
      <c r="S195" s="215"/>
      <c r="T195" s="216"/>
      <c r="AT195" s="217" t="s">
        <v>147</v>
      </c>
      <c r="AU195" s="217" t="s">
        <v>90</v>
      </c>
      <c r="AV195" s="13" t="s">
        <v>90</v>
      </c>
      <c r="AW195" s="13" t="s">
        <v>36</v>
      </c>
      <c r="AX195" s="13" t="s">
        <v>88</v>
      </c>
      <c r="AY195" s="217" t="s">
        <v>136</v>
      </c>
    </row>
    <row r="196" spans="1:65" s="2" customFormat="1" ht="16.5" customHeight="1">
      <c r="A196" s="35"/>
      <c r="B196" s="36"/>
      <c r="C196" s="188" t="s">
        <v>8</v>
      </c>
      <c r="D196" s="188" t="s">
        <v>139</v>
      </c>
      <c r="E196" s="189" t="s">
        <v>238</v>
      </c>
      <c r="F196" s="190" t="s">
        <v>239</v>
      </c>
      <c r="G196" s="191" t="s">
        <v>169</v>
      </c>
      <c r="H196" s="192">
        <v>2</v>
      </c>
      <c r="I196" s="193"/>
      <c r="J196" s="194">
        <f>ROUND(I196*H196,2)</f>
        <v>0</v>
      </c>
      <c r="K196" s="195"/>
      <c r="L196" s="40"/>
      <c r="M196" s="196" t="s">
        <v>1</v>
      </c>
      <c r="N196" s="197" t="s">
        <v>45</v>
      </c>
      <c r="O196" s="72"/>
      <c r="P196" s="198">
        <f>O196*H196</f>
        <v>0</v>
      </c>
      <c r="Q196" s="198">
        <v>0</v>
      </c>
      <c r="R196" s="198">
        <f>Q196*H196</f>
        <v>0</v>
      </c>
      <c r="S196" s="198">
        <v>0</v>
      </c>
      <c r="T196" s="199">
        <f>S196*H196</f>
        <v>0</v>
      </c>
      <c r="U196" s="35"/>
      <c r="V196" s="35"/>
      <c r="W196" s="35"/>
      <c r="X196" s="35"/>
      <c r="Y196" s="35"/>
      <c r="Z196" s="35"/>
      <c r="AA196" s="35"/>
      <c r="AB196" s="35"/>
      <c r="AC196" s="35"/>
      <c r="AD196" s="35"/>
      <c r="AE196" s="35"/>
      <c r="AR196" s="200" t="s">
        <v>170</v>
      </c>
      <c r="AT196" s="200" t="s">
        <v>139</v>
      </c>
      <c r="AU196" s="200" t="s">
        <v>90</v>
      </c>
      <c r="AY196" s="18" t="s">
        <v>136</v>
      </c>
      <c r="BE196" s="201">
        <f>IF(N196="základní",J196,0)</f>
        <v>0</v>
      </c>
      <c r="BF196" s="201">
        <f>IF(N196="snížená",J196,0)</f>
        <v>0</v>
      </c>
      <c r="BG196" s="201">
        <f>IF(N196="zákl. přenesená",J196,0)</f>
        <v>0</v>
      </c>
      <c r="BH196" s="201">
        <f>IF(N196="sníž. přenesená",J196,0)</f>
        <v>0</v>
      </c>
      <c r="BI196" s="201">
        <f>IF(N196="nulová",J196,0)</f>
        <v>0</v>
      </c>
      <c r="BJ196" s="18" t="s">
        <v>88</v>
      </c>
      <c r="BK196" s="201">
        <f>ROUND(I196*H196,2)</f>
        <v>0</v>
      </c>
      <c r="BL196" s="18" t="s">
        <v>170</v>
      </c>
      <c r="BM196" s="200" t="s">
        <v>240</v>
      </c>
    </row>
    <row r="197" spans="1:65" s="2" customFormat="1" ht="10.199999999999999">
      <c r="A197" s="35"/>
      <c r="B197" s="36"/>
      <c r="C197" s="37"/>
      <c r="D197" s="202" t="s">
        <v>145</v>
      </c>
      <c r="E197" s="37"/>
      <c r="F197" s="203" t="s">
        <v>239</v>
      </c>
      <c r="G197" s="37"/>
      <c r="H197" s="37"/>
      <c r="I197" s="204"/>
      <c r="J197" s="37"/>
      <c r="K197" s="37"/>
      <c r="L197" s="40"/>
      <c r="M197" s="205"/>
      <c r="N197" s="206"/>
      <c r="O197" s="72"/>
      <c r="P197" s="72"/>
      <c r="Q197" s="72"/>
      <c r="R197" s="72"/>
      <c r="S197" s="72"/>
      <c r="T197" s="73"/>
      <c r="U197" s="35"/>
      <c r="V197" s="35"/>
      <c r="W197" s="35"/>
      <c r="X197" s="35"/>
      <c r="Y197" s="35"/>
      <c r="Z197" s="35"/>
      <c r="AA197" s="35"/>
      <c r="AB197" s="35"/>
      <c r="AC197" s="35"/>
      <c r="AD197" s="35"/>
      <c r="AE197" s="35"/>
      <c r="AT197" s="18" t="s">
        <v>145</v>
      </c>
      <c r="AU197" s="18" t="s">
        <v>90</v>
      </c>
    </row>
    <row r="198" spans="1:65" s="13" customFormat="1" ht="10.199999999999999">
      <c r="B198" s="207"/>
      <c r="C198" s="208"/>
      <c r="D198" s="202" t="s">
        <v>147</v>
      </c>
      <c r="E198" s="209" t="s">
        <v>1</v>
      </c>
      <c r="F198" s="210" t="s">
        <v>241</v>
      </c>
      <c r="G198" s="208"/>
      <c r="H198" s="211">
        <v>1</v>
      </c>
      <c r="I198" s="212"/>
      <c r="J198" s="208"/>
      <c r="K198" s="208"/>
      <c r="L198" s="213"/>
      <c r="M198" s="214"/>
      <c r="N198" s="215"/>
      <c r="O198" s="215"/>
      <c r="P198" s="215"/>
      <c r="Q198" s="215"/>
      <c r="R198" s="215"/>
      <c r="S198" s="215"/>
      <c r="T198" s="216"/>
      <c r="AT198" s="217" t="s">
        <v>147</v>
      </c>
      <c r="AU198" s="217" t="s">
        <v>90</v>
      </c>
      <c r="AV198" s="13" t="s">
        <v>90</v>
      </c>
      <c r="AW198" s="13" t="s">
        <v>36</v>
      </c>
      <c r="AX198" s="13" t="s">
        <v>80</v>
      </c>
      <c r="AY198" s="217" t="s">
        <v>136</v>
      </c>
    </row>
    <row r="199" spans="1:65" s="13" customFormat="1" ht="10.199999999999999">
      <c r="B199" s="207"/>
      <c r="C199" s="208"/>
      <c r="D199" s="202" t="s">
        <v>147</v>
      </c>
      <c r="E199" s="209" t="s">
        <v>1</v>
      </c>
      <c r="F199" s="210" t="s">
        <v>242</v>
      </c>
      <c r="G199" s="208"/>
      <c r="H199" s="211">
        <v>1</v>
      </c>
      <c r="I199" s="212"/>
      <c r="J199" s="208"/>
      <c r="K199" s="208"/>
      <c r="L199" s="213"/>
      <c r="M199" s="214"/>
      <c r="N199" s="215"/>
      <c r="O199" s="215"/>
      <c r="P199" s="215"/>
      <c r="Q199" s="215"/>
      <c r="R199" s="215"/>
      <c r="S199" s="215"/>
      <c r="T199" s="216"/>
      <c r="AT199" s="217" t="s">
        <v>147</v>
      </c>
      <c r="AU199" s="217" t="s">
        <v>90</v>
      </c>
      <c r="AV199" s="13" t="s">
        <v>90</v>
      </c>
      <c r="AW199" s="13" t="s">
        <v>36</v>
      </c>
      <c r="AX199" s="13" t="s">
        <v>80</v>
      </c>
      <c r="AY199" s="217" t="s">
        <v>136</v>
      </c>
    </row>
    <row r="200" spans="1:65" s="15" customFormat="1" ht="10.199999999999999">
      <c r="B200" s="228"/>
      <c r="C200" s="229"/>
      <c r="D200" s="202" t="s">
        <v>147</v>
      </c>
      <c r="E200" s="230" t="s">
        <v>1</v>
      </c>
      <c r="F200" s="231" t="s">
        <v>214</v>
      </c>
      <c r="G200" s="229"/>
      <c r="H200" s="232">
        <v>2</v>
      </c>
      <c r="I200" s="233"/>
      <c r="J200" s="229"/>
      <c r="K200" s="229"/>
      <c r="L200" s="234"/>
      <c r="M200" s="235"/>
      <c r="N200" s="236"/>
      <c r="O200" s="236"/>
      <c r="P200" s="236"/>
      <c r="Q200" s="236"/>
      <c r="R200" s="236"/>
      <c r="S200" s="236"/>
      <c r="T200" s="237"/>
      <c r="AT200" s="238" t="s">
        <v>147</v>
      </c>
      <c r="AU200" s="238" t="s">
        <v>90</v>
      </c>
      <c r="AV200" s="15" t="s">
        <v>143</v>
      </c>
      <c r="AW200" s="15" t="s">
        <v>36</v>
      </c>
      <c r="AX200" s="15" t="s">
        <v>88</v>
      </c>
      <c r="AY200" s="238" t="s">
        <v>136</v>
      </c>
    </row>
    <row r="201" spans="1:65" s="12" customFormat="1" ht="22.8" customHeight="1">
      <c r="B201" s="172"/>
      <c r="C201" s="173"/>
      <c r="D201" s="174" t="s">
        <v>79</v>
      </c>
      <c r="E201" s="186" t="s">
        <v>243</v>
      </c>
      <c r="F201" s="186" t="s">
        <v>244</v>
      </c>
      <c r="G201" s="173"/>
      <c r="H201" s="173"/>
      <c r="I201" s="176"/>
      <c r="J201" s="187">
        <f>BK201</f>
        <v>0</v>
      </c>
      <c r="K201" s="173"/>
      <c r="L201" s="178"/>
      <c r="M201" s="179"/>
      <c r="N201" s="180"/>
      <c r="O201" s="180"/>
      <c r="P201" s="181">
        <f>SUM(P202:P287)</f>
        <v>0</v>
      </c>
      <c r="Q201" s="180"/>
      <c r="R201" s="181">
        <f>SUM(R202:R287)</f>
        <v>0</v>
      </c>
      <c r="S201" s="180"/>
      <c r="T201" s="182">
        <f>SUM(T202:T287)</f>
        <v>0</v>
      </c>
      <c r="AR201" s="183" t="s">
        <v>137</v>
      </c>
      <c r="AT201" s="184" t="s">
        <v>79</v>
      </c>
      <c r="AU201" s="184" t="s">
        <v>88</v>
      </c>
      <c r="AY201" s="183" t="s">
        <v>136</v>
      </c>
      <c r="BK201" s="185">
        <f>SUM(BK202:BK287)</f>
        <v>0</v>
      </c>
    </row>
    <row r="202" spans="1:65" s="2" customFormat="1" ht="16.5" customHeight="1">
      <c r="A202" s="35"/>
      <c r="B202" s="36"/>
      <c r="C202" s="188" t="s">
        <v>245</v>
      </c>
      <c r="D202" s="188" t="s">
        <v>139</v>
      </c>
      <c r="E202" s="189" t="s">
        <v>246</v>
      </c>
      <c r="F202" s="190" t="s">
        <v>247</v>
      </c>
      <c r="G202" s="191" t="s">
        <v>169</v>
      </c>
      <c r="H202" s="192">
        <v>1</v>
      </c>
      <c r="I202" s="193"/>
      <c r="J202" s="194">
        <f>ROUND(I202*H202,2)</f>
        <v>0</v>
      </c>
      <c r="K202" s="195"/>
      <c r="L202" s="40"/>
      <c r="M202" s="196" t="s">
        <v>1</v>
      </c>
      <c r="N202" s="197" t="s">
        <v>45</v>
      </c>
      <c r="O202" s="72"/>
      <c r="P202" s="198">
        <f>O202*H202</f>
        <v>0</v>
      </c>
      <c r="Q202" s="198">
        <v>0</v>
      </c>
      <c r="R202" s="198">
        <f>Q202*H202</f>
        <v>0</v>
      </c>
      <c r="S202" s="198">
        <v>0</v>
      </c>
      <c r="T202" s="199">
        <f>S202*H202</f>
        <v>0</v>
      </c>
      <c r="U202" s="35"/>
      <c r="V202" s="35"/>
      <c r="W202" s="35"/>
      <c r="X202" s="35"/>
      <c r="Y202" s="35"/>
      <c r="Z202" s="35"/>
      <c r="AA202" s="35"/>
      <c r="AB202" s="35"/>
      <c r="AC202" s="35"/>
      <c r="AD202" s="35"/>
      <c r="AE202" s="35"/>
      <c r="AR202" s="200" t="s">
        <v>170</v>
      </c>
      <c r="AT202" s="200" t="s">
        <v>139</v>
      </c>
      <c r="AU202" s="200" t="s">
        <v>90</v>
      </c>
      <c r="AY202" s="18" t="s">
        <v>136</v>
      </c>
      <c r="BE202" s="201">
        <f>IF(N202="základní",J202,0)</f>
        <v>0</v>
      </c>
      <c r="BF202" s="201">
        <f>IF(N202="snížená",J202,0)</f>
        <v>0</v>
      </c>
      <c r="BG202" s="201">
        <f>IF(N202="zákl. přenesená",J202,0)</f>
        <v>0</v>
      </c>
      <c r="BH202" s="201">
        <f>IF(N202="sníž. přenesená",J202,0)</f>
        <v>0</v>
      </c>
      <c r="BI202" s="201">
        <f>IF(N202="nulová",J202,0)</f>
        <v>0</v>
      </c>
      <c r="BJ202" s="18" t="s">
        <v>88</v>
      </c>
      <c r="BK202" s="201">
        <f>ROUND(I202*H202,2)</f>
        <v>0</v>
      </c>
      <c r="BL202" s="18" t="s">
        <v>170</v>
      </c>
      <c r="BM202" s="200" t="s">
        <v>248</v>
      </c>
    </row>
    <row r="203" spans="1:65" s="2" customFormat="1" ht="10.199999999999999">
      <c r="A203" s="35"/>
      <c r="B203" s="36"/>
      <c r="C203" s="37"/>
      <c r="D203" s="202" t="s">
        <v>145</v>
      </c>
      <c r="E203" s="37"/>
      <c r="F203" s="203" t="s">
        <v>247</v>
      </c>
      <c r="G203" s="37"/>
      <c r="H203" s="37"/>
      <c r="I203" s="204"/>
      <c r="J203" s="37"/>
      <c r="K203" s="37"/>
      <c r="L203" s="40"/>
      <c r="M203" s="205"/>
      <c r="N203" s="206"/>
      <c r="O203" s="72"/>
      <c r="P203" s="72"/>
      <c r="Q203" s="72"/>
      <c r="R203" s="72"/>
      <c r="S203" s="72"/>
      <c r="T203" s="73"/>
      <c r="U203" s="35"/>
      <c r="V203" s="35"/>
      <c r="W203" s="35"/>
      <c r="X203" s="35"/>
      <c r="Y203" s="35"/>
      <c r="Z203" s="35"/>
      <c r="AA203" s="35"/>
      <c r="AB203" s="35"/>
      <c r="AC203" s="35"/>
      <c r="AD203" s="35"/>
      <c r="AE203" s="35"/>
      <c r="AT203" s="18" t="s">
        <v>145</v>
      </c>
      <c r="AU203" s="18" t="s">
        <v>90</v>
      </c>
    </row>
    <row r="204" spans="1:65" s="14" customFormat="1" ht="20.399999999999999">
      <c r="B204" s="218"/>
      <c r="C204" s="219"/>
      <c r="D204" s="202" t="s">
        <v>147</v>
      </c>
      <c r="E204" s="220" t="s">
        <v>1</v>
      </c>
      <c r="F204" s="221" t="s">
        <v>249</v>
      </c>
      <c r="G204" s="219"/>
      <c r="H204" s="220" t="s">
        <v>1</v>
      </c>
      <c r="I204" s="222"/>
      <c r="J204" s="219"/>
      <c r="K204" s="219"/>
      <c r="L204" s="223"/>
      <c r="M204" s="224"/>
      <c r="N204" s="225"/>
      <c r="O204" s="225"/>
      <c r="P204" s="225"/>
      <c r="Q204" s="225"/>
      <c r="R204" s="225"/>
      <c r="S204" s="225"/>
      <c r="T204" s="226"/>
      <c r="AT204" s="227" t="s">
        <v>147</v>
      </c>
      <c r="AU204" s="227" t="s">
        <v>90</v>
      </c>
      <c r="AV204" s="14" t="s">
        <v>88</v>
      </c>
      <c r="AW204" s="14" t="s">
        <v>36</v>
      </c>
      <c r="AX204" s="14" t="s">
        <v>80</v>
      </c>
      <c r="AY204" s="227" t="s">
        <v>136</v>
      </c>
    </row>
    <row r="205" spans="1:65" s="14" customFormat="1" ht="10.199999999999999">
      <c r="B205" s="218"/>
      <c r="C205" s="219"/>
      <c r="D205" s="202" t="s">
        <v>147</v>
      </c>
      <c r="E205" s="220" t="s">
        <v>1</v>
      </c>
      <c r="F205" s="221" t="s">
        <v>250</v>
      </c>
      <c r="G205" s="219"/>
      <c r="H205" s="220" t="s">
        <v>1</v>
      </c>
      <c r="I205" s="222"/>
      <c r="J205" s="219"/>
      <c r="K205" s="219"/>
      <c r="L205" s="223"/>
      <c r="M205" s="224"/>
      <c r="N205" s="225"/>
      <c r="O205" s="225"/>
      <c r="P205" s="225"/>
      <c r="Q205" s="225"/>
      <c r="R205" s="225"/>
      <c r="S205" s="225"/>
      <c r="T205" s="226"/>
      <c r="AT205" s="227" t="s">
        <v>147</v>
      </c>
      <c r="AU205" s="227" t="s">
        <v>90</v>
      </c>
      <c r="AV205" s="14" t="s">
        <v>88</v>
      </c>
      <c r="AW205" s="14" t="s">
        <v>36</v>
      </c>
      <c r="AX205" s="14" t="s">
        <v>80</v>
      </c>
      <c r="AY205" s="227" t="s">
        <v>136</v>
      </c>
    </row>
    <row r="206" spans="1:65" s="14" customFormat="1" ht="10.199999999999999">
      <c r="B206" s="218"/>
      <c r="C206" s="219"/>
      <c r="D206" s="202" t="s">
        <v>147</v>
      </c>
      <c r="E206" s="220" t="s">
        <v>1</v>
      </c>
      <c r="F206" s="221" t="s">
        <v>251</v>
      </c>
      <c r="G206" s="219"/>
      <c r="H206" s="220" t="s">
        <v>1</v>
      </c>
      <c r="I206" s="222"/>
      <c r="J206" s="219"/>
      <c r="K206" s="219"/>
      <c r="L206" s="223"/>
      <c r="M206" s="224"/>
      <c r="N206" s="225"/>
      <c r="O206" s="225"/>
      <c r="P206" s="225"/>
      <c r="Q206" s="225"/>
      <c r="R206" s="225"/>
      <c r="S206" s="225"/>
      <c r="T206" s="226"/>
      <c r="AT206" s="227" t="s">
        <v>147</v>
      </c>
      <c r="AU206" s="227" t="s">
        <v>90</v>
      </c>
      <c r="AV206" s="14" t="s">
        <v>88</v>
      </c>
      <c r="AW206" s="14" t="s">
        <v>36</v>
      </c>
      <c r="AX206" s="14" t="s">
        <v>80</v>
      </c>
      <c r="AY206" s="227" t="s">
        <v>136</v>
      </c>
    </row>
    <row r="207" spans="1:65" s="13" customFormat="1" ht="10.199999999999999">
      <c r="B207" s="207"/>
      <c r="C207" s="208"/>
      <c r="D207" s="202" t="s">
        <v>147</v>
      </c>
      <c r="E207" s="209" t="s">
        <v>1</v>
      </c>
      <c r="F207" s="210" t="s">
        <v>88</v>
      </c>
      <c r="G207" s="208"/>
      <c r="H207" s="211">
        <v>1</v>
      </c>
      <c r="I207" s="212"/>
      <c r="J207" s="208"/>
      <c r="K207" s="208"/>
      <c r="L207" s="213"/>
      <c r="M207" s="214"/>
      <c r="N207" s="215"/>
      <c r="O207" s="215"/>
      <c r="P207" s="215"/>
      <c r="Q207" s="215"/>
      <c r="R207" s="215"/>
      <c r="S207" s="215"/>
      <c r="T207" s="216"/>
      <c r="AT207" s="217" t="s">
        <v>147</v>
      </c>
      <c r="AU207" s="217" t="s">
        <v>90</v>
      </c>
      <c r="AV207" s="13" t="s">
        <v>90</v>
      </c>
      <c r="AW207" s="13" t="s">
        <v>36</v>
      </c>
      <c r="AX207" s="13" t="s">
        <v>88</v>
      </c>
      <c r="AY207" s="217" t="s">
        <v>136</v>
      </c>
    </row>
    <row r="208" spans="1:65" s="2" customFormat="1" ht="16.5" customHeight="1">
      <c r="A208" s="35"/>
      <c r="B208" s="36"/>
      <c r="C208" s="188" t="s">
        <v>252</v>
      </c>
      <c r="D208" s="188" t="s">
        <v>139</v>
      </c>
      <c r="E208" s="189" t="s">
        <v>253</v>
      </c>
      <c r="F208" s="190" t="s">
        <v>254</v>
      </c>
      <c r="G208" s="191" t="s">
        <v>169</v>
      </c>
      <c r="H208" s="192">
        <v>74</v>
      </c>
      <c r="I208" s="193"/>
      <c r="J208" s="194">
        <f>ROUND(I208*H208,2)</f>
        <v>0</v>
      </c>
      <c r="K208" s="195"/>
      <c r="L208" s="40"/>
      <c r="M208" s="196" t="s">
        <v>1</v>
      </c>
      <c r="N208" s="197" t="s">
        <v>45</v>
      </c>
      <c r="O208" s="72"/>
      <c r="P208" s="198">
        <f>O208*H208</f>
        <v>0</v>
      </c>
      <c r="Q208" s="198">
        <v>0</v>
      </c>
      <c r="R208" s="198">
        <f>Q208*H208</f>
        <v>0</v>
      </c>
      <c r="S208" s="198">
        <v>0</v>
      </c>
      <c r="T208" s="199">
        <f>S208*H208</f>
        <v>0</v>
      </c>
      <c r="U208" s="35"/>
      <c r="V208" s="35"/>
      <c r="W208" s="35"/>
      <c r="X208" s="35"/>
      <c r="Y208" s="35"/>
      <c r="Z208" s="35"/>
      <c r="AA208" s="35"/>
      <c r="AB208" s="35"/>
      <c r="AC208" s="35"/>
      <c r="AD208" s="35"/>
      <c r="AE208" s="35"/>
      <c r="AR208" s="200" t="s">
        <v>170</v>
      </c>
      <c r="AT208" s="200" t="s">
        <v>139</v>
      </c>
      <c r="AU208" s="200" t="s">
        <v>90</v>
      </c>
      <c r="AY208" s="18" t="s">
        <v>136</v>
      </c>
      <c r="BE208" s="201">
        <f>IF(N208="základní",J208,0)</f>
        <v>0</v>
      </c>
      <c r="BF208" s="201">
        <f>IF(N208="snížená",J208,0)</f>
        <v>0</v>
      </c>
      <c r="BG208" s="201">
        <f>IF(N208="zákl. přenesená",J208,0)</f>
        <v>0</v>
      </c>
      <c r="BH208" s="201">
        <f>IF(N208="sníž. přenesená",J208,0)</f>
        <v>0</v>
      </c>
      <c r="BI208" s="201">
        <f>IF(N208="nulová",J208,0)</f>
        <v>0</v>
      </c>
      <c r="BJ208" s="18" t="s">
        <v>88</v>
      </c>
      <c r="BK208" s="201">
        <f>ROUND(I208*H208,2)</f>
        <v>0</v>
      </c>
      <c r="BL208" s="18" t="s">
        <v>170</v>
      </c>
      <c r="BM208" s="200" t="s">
        <v>255</v>
      </c>
    </row>
    <row r="209" spans="1:51" s="2" customFormat="1" ht="86.4">
      <c r="A209" s="35"/>
      <c r="B209" s="36"/>
      <c r="C209" s="37"/>
      <c r="D209" s="202" t="s">
        <v>145</v>
      </c>
      <c r="E209" s="37"/>
      <c r="F209" s="203" t="s">
        <v>256</v>
      </c>
      <c r="G209" s="37"/>
      <c r="H209" s="37"/>
      <c r="I209" s="204"/>
      <c r="J209" s="37"/>
      <c r="K209" s="37"/>
      <c r="L209" s="40"/>
      <c r="M209" s="205"/>
      <c r="N209" s="206"/>
      <c r="O209" s="72"/>
      <c r="P209" s="72"/>
      <c r="Q209" s="72"/>
      <c r="R209" s="72"/>
      <c r="S209" s="72"/>
      <c r="T209" s="73"/>
      <c r="U209" s="35"/>
      <c r="V209" s="35"/>
      <c r="W209" s="35"/>
      <c r="X209" s="35"/>
      <c r="Y209" s="35"/>
      <c r="Z209" s="35"/>
      <c r="AA209" s="35"/>
      <c r="AB209" s="35"/>
      <c r="AC209" s="35"/>
      <c r="AD209" s="35"/>
      <c r="AE209" s="35"/>
      <c r="AT209" s="18" t="s">
        <v>145</v>
      </c>
      <c r="AU209" s="18" t="s">
        <v>90</v>
      </c>
    </row>
    <row r="210" spans="1:51" s="14" customFormat="1" ht="10.199999999999999">
      <c r="B210" s="218"/>
      <c r="C210" s="219"/>
      <c r="D210" s="202" t="s">
        <v>147</v>
      </c>
      <c r="E210" s="220" t="s">
        <v>1</v>
      </c>
      <c r="F210" s="221" t="s">
        <v>257</v>
      </c>
      <c r="G210" s="219"/>
      <c r="H210" s="220" t="s">
        <v>1</v>
      </c>
      <c r="I210" s="222"/>
      <c r="J210" s="219"/>
      <c r="K210" s="219"/>
      <c r="L210" s="223"/>
      <c r="M210" s="224"/>
      <c r="N210" s="225"/>
      <c r="O210" s="225"/>
      <c r="P210" s="225"/>
      <c r="Q210" s="225"/>
      <c r="R210" s="225"/>
      <c r="S210" s="225"/>
      <c r="T210" s="226"/>
      <c r="AT210" s="227" t="s">
        <v>147</v>
      </c>
      <c r="AU210" s="227" t="s">
        <v>90</v>
      </c>
      <c r="AV210" s="14" t="s">
        <v>88</v>
      </c>
      <c r="AW210" s="14" t="s">
        <v>36</v>
      </c>
      <c r="AX210" s="14" t="s">
        <v>80</v>
      </c>
      <c r="AY210" s="227" t="s">
        <v>136</v>
      </c>
    </row>
    <row r="211" spans="1:51" s="13" customFormat="1" ht="10.199999999999999">
      <c r="B211" s="207"/>
      <c r="C211" s="208"/>
      <c r="D211" s="202" t="s">
        <v>147</v>
      </c>
      <c r="E211" s="209" t="s">
        <v>1</v>
      </c>
      <c r="F211" s="210" t="s">
        <v>258</v>
      </c>
      <c r="G211" s="208"/>
      <c r="H211" s="211">
        <v>1</v>
      </c>
      <c r="I211" s="212"/>
      <c r="J211" s="208"/>
      <c r="K211" s="208"/>
      <c r="L211" s="213"/>
      <c r="M211" s="214"/>
      <c r="N211" s="215"/>
      <c r="O211" s="215"/>
      <c r="P211" s="215"/>
      <c r="Q211" s="215"/>
      <c r="R211" s="215"/>
      <c r="S211" s="215"/>
      <c r="T211" s="216"/>
      <c r="AT211" s="217" t="s">
        <v>147</v>
      </c>
      <c r="AU211" s="217" t="s">
        <v>90</v>
      </c>
      <c r="AV211" s="13" t="s">
        <v>90</v>
      </c>
      <c r="AW211" s="13" t="s">
        <v>36</v>
      </c>
      <c r="AX211" s="13" t="s">
        <v>80</v>
      </c>
      <c r="AY211" s="217" t="s">
        <v>136</v>
      </c>
    </row>
    <row r="212" spans="1:51" s="13" customFormat="1" ht="10.199999999999999">
      <c r="B212" s="207"/>
      <c r="C212" s="208"/>
      <c r="D212" s="202" t="s">
        <v>147</v>
      </c>
      <c r="E212" s="209" t="s">
        <v>1</v>
      </c>
      <c r="F212" s="210" t="s">
        <v>259</v>
      </c>
      <c r="G212" s="208"/>
      <c r="H212" s="211">
        <v>1</v>
      </c>
      <c r="I212" s="212"/>
      <c r="J212" s="208"/>
      <c r="K212" s="208"/>
      <c r="L212" s="213"/>
      <c r="M212" s="214"/>
      <c r="N212" s="215"/>
      <c r="O212" s="215"/>
      <c r="P212" s="215"/>
      <c r="Q212" s="215"/>
      <c r="R212" s="215"/>
      <c r="S212" s="215"/>
      <c r="T212" s="216"/>
      <c r="AT212" s="217" t="s">
        <v>147</v>
      </c>
      <c r="AU212" s="217" t="s">
        <v>90</v>
      </c>
      <c r="AV212" s="13" t="s">
        <v>90</v>
      </c>
      <c r="AW212" s="13" t="s">
        <v>36</v>
      </c>
      <c r="AX212" s="13" t="s">
        <v>80</v>
      </c>
      <c r="AY212" s="217" t="s">
        <v>136</v>
      </c>
    </row>
    <row r="213" spans="1:51" s="13" customFormat="1" ht="10.199999999999999">
      <c r="B213" s="207"/>
      <c r="C213" s="208"/>
      <c r="D213" s="202" t="s">
        <v>147</v>
      </c>
      <c r="E213" s="209" t="s">
        <v>1</v>
      </c>
      <c r="F213" s="210" t="s">
        <v>260</v>
      </c>
      <c r="G213" s="208"/>
      <c r="H213" s="211">
        <v>1</v>
      </c>
      <c r="I213" s="212"/>
      <c r="J213" s="208"/>
      <c r="K213" s="208"/>
      <c r="L213" s="213"/>
      <c r="M213" s="214"/>
      <c r="N213" s="215"/>
      <c r="O213" s="215"/>
      <c r="P213" s="215"/>
      <c r="Q213" s="215"/>
      <c r="R213" s="215"/>
      <c r="S213" s="215"/>
      <c r="T213" s="216"/>
      <c r="AT213" s="217" t="s">
        <v>147</v>
      </c>
      <c r="AU213" s="217" t="s">
        <v>90</v>
      </c>
      <c r="AV213" s="13" t="s">
        <v>90</v>
      </c>
      <c r="AW213" s="13" t="s">
        <v>36</v>
      </c>
      <c r="AX213" s="13" t="s">
        <v>80</v>
      </c>
      <c r="AY213" s="217" t="s">
        <v>136</v>
      </c>
    </row>
    <row r="214" spans="1:51" s="13" customFormat="1" ht="10.199999999999999">
      <c r="B214" s="207"/>
      <c r="C214" s="208"/>
      <c r="D214" s="202" t="s">
        <v>147</v>
      </c>
      <c r="E214" s="209" t="s">
        <v>1</v>
      </c>
      <c r="F214" s="210" t="s">
        <v>261</v>
      </c>
      <c r="G214" s="208"/>
      <c r="H214" s="211">
        <v>1</v>
      </c>
      <c r="I214" s="212"/>
      <c r="J214" s="208"/>
      <c r="K214" s="208"/>
      <c r="L214" s="213"/>
      <c r="M214" s="214"/>
      <c r="N214" s="215"/>
      <c r="O214" s="215"/>
      <c r="P214" s="215"/>
      <c r="Q214" s="215"/>
      <c r="R214" s="215"/>
      <c r="S214" s="215"/>
      <c r="T214" s="216"/>
      <c r="AT214" s="217" t="s">
        <v>147</v>
      </c>
      <c r="AU214" s="217" t="s">
        <v>90</v>
      </c>
      <c r="AV214" s="13" t="s">
        <v>90</v>
      </c>
      <c r="AW214" s="13" t="s">
        <v>36</v>
      </c>
      <c r="AX214" s="13" t="s">
        <v>80</v>
      </c>
      <c r="AY214" s="217" t="s">
        <v>136</v>
      </c>
    </row>
    <row r="215" spans="1:51" s="13" customFormat="1" ht="10.199999999999999">
      <c r="B215" s="207"/>
      <c r="C215" s="208"/>
      <c r="D215" s="202" t="s">
        <v>147</v>
      </c>
      <c r="E215" s="209" t="s">
        <v>1</v>
      </c>
      <c r="F215" s="210" t="s">
        <v>262</v>
      </c>
      <c r="G215" s="208"/>
      <c r="H215" s="211">
        <v>1</v>
      </c>
      <c r="I215" s="212"/>
      <c r="J215" s="208"/>
      <c r="K215" s="208"/>
      <c r="L215" s="213"/>
      <c r="M215" s="214"/>
      <c r="N215" s="215"/>
      <c r="O215" s="215"/>
      <c r="P215" s="215"/>
      <c r="Q215" s="215"/>
      <c r="R215" s="215"/>
      <c r="S215" s="215"/>
      <c r="T215" s="216"/>
      <c r="AT215" s="217" t="s">
        <v>147</v>
      </c>
      <c r="AU215" s="217" t="s">
        <v>90</v>
      </c>
      <c r="AV215" s="13" t="s">
        <v>90</v>
      </c>
      <c r="AW215" s="13" t="s">
        <v>36</v>
      </c>
      <c r="AX215" s="13" t="s">
        <v>80</v>
      </c>
      <c r="AY215" s="217" t="s">
        <v>136</v>
      </c>
    </row>
    <row r="216" spans="1:51" s="13" customFormat="1" ht="10.199999999999999">
      <c r="B216" s="207"/>
      <c r="C216" s="208"/>
      <c r="D216" s="202" t="s">
        <v>147</v>
      </c>
      <c r="E216" s="209" t="s">
        <v>1</v>
      </c>
      <c r="F216" s="210" t="s">
        <v>263</v>
      </c>
      <c r="G216" s="208"/>
      <c r="H216" s="211">
        <v>1</v>
      </c>
      <c r="I216" s="212"/>
      <c r="J216" s="208"/>
      <c r="K216" s="208"/>
      <c r="L216" s="213"/>
      <c r="M216" s="214"/>
      <c r="N216" s="215"/>
      <c r="O216" s="215"/>
      <c r="P216" s="215"/>
      <c r="Q216" s="215"/>
      <c r="R216" s="215"/>
      <c r="S216" s="215"/>
      <c r="T216" s="216"/>
      <c r="AT216" s="217" t="s">
        <v>147</v>
      </c>
      <c r="AU216" s="217" t="s">
        <v>90</v>
      </c>
      <c r="AV216" s="13" t="s">
        <v>90</v>
      </c>
      <c r="AW216" s="13" t="s">
        <v>36</v>
      </c>
      <c r="AX216" s="13" t="s">
        <v>80</v>
      </c>
      <c r="AY216" s="217" t="s">
        <v>136</v>
      </c>
    </row>
    <row r="217" spans="1:51" s="13" customFormat="1" ht="10.199999999999999">
      <c r="B217" s="207"/>
      <c r="C217" s="208"/>
      <c r="D217" s="202" t="s">
        <v>147</v>
      </c>
      <c r="E217" s="209" t="s">
        <v>1</v>
      </c>
      <c r="F217" s="210" t="s">
        <v>264</v>
      </c>
      <c r="G217" s="208"/>
      <c r="H217" s="211">
        <v>1</v>
      </c>
      <c r="I217" s="212"/>
      <c r="J217" s="208"/>
      <c r="K217" s="208"/>
      <c r="L217" s="213"/>
      <c r="M217" s="214"/>
      <c r="N217" s="215"/>
      <c r="O217" s="215"/>
      <c r="P217" s="215"/>
      <c r="Q217" s="215"/>
      <c r="R217" s="215"/>
      <c r="S217" s="215"/>
      <c r="T217" s="216"/>
      <c r="AT217" s="217" t="s">
        <v>147</v>
      </c>
      <c r="AU217" s="217" t="s">
        <v>90</v>
      </c>
      <c r="AV217" s="13" t="s">
        <v>90</v>
      </c>
      <c r="AW217" s="13" t="s">
        <v>36</v>
      </c>
      <c r="AX217" s="13" t="s">
        <v>80</v>
      </c>
      <c r="AY217" s="217" t="s">
        <v>136</v>
      </c>
    </row>
    <row r="218" spans="1:51" s="13" customFormat="1" ht="10.199999999999999">
      <c r="B218" s="207"/>
      <c r="C218" s="208"/>
      <c r="D218" s="202" t="s">
        <v>147</v>
      </c>
      <c r="E218" s="209" t="s">
        <v>1</v>
      </c>
      <c r="F218" s="210" t="s">
        <v>265</v>
      </c>
      <c r="G218" s="208"/>
      <c r="H218" s="211">
        <v>1</v>
      </c>
      <c r="I218" s="212"/>
      <c r="J218" s="208"/>
      <c r="K218" s="208"/>
      <c r="L218" s="213"/>
      <c r="M218" s="214"/>
      <c r="N218" s="215"/>
      <c r="O218" s="215"/>
      <c r="P218" s="215"/>
      <c r="Q218" s="215"/>
      <c r="R218" s="215"/>
      <c r="S218" s="215"/>
      <c r="T218" s="216"/>
      <c r="AT218" s="217" t="s">
        <v>147</v>
      </c>
      <c r="AU218" s="217" t="s">
        <v>90</v>
      </c>
      <c r="AV218" s="13" t="s">
        <v>90</v>
      </c>
      <c r="AW218" s="13" t="s">
        <v>36</v>
      </c>
      <c r="AX218" s="13" t="s">
        <v>80</v>
      </c>
      <c r="AY218" s="217" t="s">
        <v>136</v>
      </c>
    </row>
    <row r="219" spans="1:51" s="13" customFormat="1" ht="10.199999999999999">
      <c r="B219" s="207"/>
      <c r="C219" s="208"/>
      <c r="D219" s="202" t="s">
        <v>147</v>
      </c>
      <c r="E219" s="209" t="s">
        <v>1</v>
      </c>
      <c r="F219" s="210" t="s">
        <v>266</v>
      </c>
      <c r="G219" s="208"/>
      <c r="H219" s="211">
        <v>1</v>
      </c>
      <c r="I219" s="212"/>
      <c r="J219" s="208"/>
      <c r="K219" s="208"/>
      <c r="L219" s="213"/>
      <c r="M219" s="214"/>
      <c r="N219" s="215"/>
      <c r="O219" s="215"/>
      <c r="P219" s="215"/>
      <c r="Q219" s="215"/>
      <c r="R219" s="215"/>
      <c r="S219" s="215"/>
      <c r="T219" s="216"/>
      <c r="AT219" s="217" t="s">
        <v>147</v>
      </c>
      <c r="AU219" s="217" t="s">
        <v>90</v>
      </c>
      <c r="AV219" s="13" t="s">
        <v>90</v>
      </c>
      <c r="AW219" s="13" t="s">
        <v>36</v>
      </c>
      <c r="AX219" s="13" t="s">
        <v>80</v>
      </c>
      <c r="AY219" s="217" t="s">
        <v>136</v>
      </c>
    </row>
    <row r="220" spans="1:51" s="13" customFormat="1" ht="10.199999999999999">
      <c r="B220" s="207"/>
      <c r="C220" s="208"/>
      <c r="D220" s="202" t="s">
        <v>147</v>
      </c>
      <c r="E220" s="209" t="s">
        <v>1</v>
      </c>
      <c r="F220" s="210" t="s">
        <v>267</v>
      </c>
      <c r="G220" s="208"/>
      <c r="H220" s="211">
        <v>1</v>
      </c>
      <c r="I220" s="212"/>
      <c r="J220" s="208"/>
      <c r="K220" s="208"/>
      <c r="L220" s="213"/>
      <c r="M220" s="214"/>
      <c r="N220" s="215"/>
      <c r="O220" s="215"/>
      <c r="P220" s="215"/>
      <c r="Q220" s="215"/>
      <c r="R220" s="215"/>
      <c r="S220" s="215"/>
      <c r="T220" s="216"/>
      <c r="AT220" s="217" t="s">
        <v>147</v>
      </c>
      <c r="AU220" s="217" t="s">
        <v>90</v>
      </c>
      <c r="AV220" s="13" t="s">
        <v>90</v>
      </c>
      <c r="AW220" s="13" t="s">
        <v>36</v>
      </c>
      <c r="AX220" s="13" t="s">
        <v>80</v>
      </c>
      <c r="AY220" s="217" t="s">
        <v>136</v>
      </c>
    </row>
    <row r="221" spans="1:51" s="13" customFormat="1" ht="10.199999999999999">
      <c r="B221" s="207"/>
      <c r="C221" s="208"/>
      <c r="D221" s="202" t="s">
        <v>147</v>
      </c>
      <c r="E221" s="209" t="s">
        <v>1</v>
      </c>
      <c r="F221" s="210" t="s">
        <v>268</v>
      </c>
      <c r="G221" s="208"/>
      <c r="H221" s="211">
        <v>1</v>
      </c>
      <c r="I221" s="212"/>
      <c r="J221" s="208"/>
      <c r="K221" s="208"/>
      <c r="L221" s="213"/>
      <c r="M221" s="214"/>
      <c r="N221" s="215"/>
      <c r="O221" s="215"/>
      <c r="P221" s="215"/>
      <c r="Q221" s="215"/>
      <c r="R221" s="215"/>
      <c r="S221" s="215"/>
      <c r="T221" s="216"/>
      <c r="AT221" s="217" t="s">
        <v>147</v>
      </c>
      <c r="AU221" s="217" t="s">
        <v>90</v>
      </c>
      <c r="AV221" s="13" t="s">
        <v>90</v>
      </c>
      <c r="AW221" s="13" t="s">
        <v>36</v>
      </c>
      <c r="AX221" s="13" t="s">
        <v>80</v>
      </c>
      <c r="AY221" s="217" t="s">
        <v>136</v>
      </c>
    </row>
    <row r="222" spans="1:51" s="13" customFormat="1" ht="10.199999999999999">
      <c r="B222" s="207"/>
      <c r="C222" s="208"/>
      <c r="D222" s="202" t="s">
        <v>147</v>
      </c>
      <c r="E222" s="209" t="s">
        <v>1</v>
      </c>
      <c r="F222" s="210" t="s">
        <v>269</v>
      </c>
      <c r="G222" s="208"/>
      <c r="H222" s="211">
        <v>1</v>
      </c>
      <c r="I222" s="212"/>
      <c r="J222" s="208"/>
      <c r="K222" s="208"/>
      <c r="L222" s="213"/>
      <c r="M222" s="214"/>
      <c r="N222" s="215"/>
      <c r="O222" s="215"/>
      <c r="P222" s="215"/>
      <c r="Q222" s="215"/>
      <c r="R222" s="215"/>
      <c r="S222" s="215"/>
      <c r="T222" s="216"/>
      <c r="AT222" s="217" t="s">
        <v>147</v>
      </c>
      <c r="AU222" s="217" t="s">
        <v>90</v>
      </c>
      <c r="AV222" s="13" t="s">
        <v>90</v>
      </c>
      <c r="AW222" s="13" t="s">
        <v>36</v>
      </c>
      <c r="AX222" s="13" t="s">
        <v>80</v>
      </c>
      <c r="AY222" s="217" t="s">
        <v>136</v>
      </c>
    </row>
    <row r="223" spans="1:51" s="13" customFormat="1" ht="10.199999999999999">
      <c r="B223" s="207"/>
      <c r="C223" s="208"/>
      <c r="D223" s="202" t="s">
        <v>147</v>
      </c>
      <c r="E223" s="209" t="s">
        <v>1</v>
      </c>
      <c r="F223" s="210" t="s">
        <v>270</v>
      </c>
      <c r="G223" s="208"/>
      <c r="H223" s="211">
        <v>1</v>
      </c>
      <c r="I223" s="212"/>
      <c r="J223" s="208"/>
      <c r="K223" s="208"/>
      <c r="L223" s="213"/>
      <c r="M223" s="214"/>
      <c r="N223" s="215"/>
      <c r="O223" s="215"/>
      <c r="P223" s="215"/>
      <c r="Q223" s="215"/>
      <c r="R223" s="215"/>
      <c r="S223" s="215"/>
      <c r="T223" s="216"/>
      <c r="AT223" s="217" t="s">
        <v>147</v>
      </c>
      <c r="AU223" s="217" t="s">
        <v>90</v>
      </c>
      <c r="AV223" s="13" t="s">
        <v>90</v>
      </c>
      <c r="AW223" s="13" t="s">
        <v>36</v>
      </c>
      <c r="AX223" s="13" t="s">
        <v>80</v>
      </c>
      <c r="AY223" s="217" t="s">
        <v>136</v>
      </c>
    </row>
    <row r="224" spans="1:51" s="13" customFormat="1" ht="10.199999999999999">
      <c r="B224" s="207"/>
      <c r="C224" s="208"/>
      <c r="D224" s="202" t="s">
        <v>147</v>
      </c>
      <c r="E224" s="209" t="s">
        <v>1</v>
      </c>
      <c r="F224" s="210" t="s">
        <v>271</v>
      </c>
      <c r="G224" s="208"/>
      <c r="H224" s="211">
        <v>1</v>
      </c>
      <c r="I224" s="212"/>
      <c r="J224" s="208"/>
      <c r="K224" s="208"/>
      <c r="L224" s="213"/>
      <c r="M224" s="214"/>
      <c r="N224" s="215"/>
      <c r="O224" s="215"/>
      <c r="P224" s="215"/>
      <c r="Q224" s="215"/>
      <c r="R224" s="215"/>
      <c r="S224" s="215"/>
      <c r="T224" s="216"/>
      <c r="AT224" s="217" t="s">
        <v>147</v>
      </c>
      <c r="AU224" s="217" t="s">
        <v>90</v>
      </c>
      <c r="AV224" s="13" t="s">
        <v>90</v>
      </c>
      <c r="AW224" s="13" t="s">
        <v>36</v>
      </c>
      <c r="AX224" s="13" t="s">
        <v>80</v>
      </c>
      <c r="AY224" s="217" t="s">
        <v>136</v>
      </c>
    </row>
    <row r="225" spans="2:51" s="13" customFormat="1" ht="10.199999999999999">
      <c r="B225" s="207"/>
      <c r="C225" s="208"/>
      <c r="D225" s="202" t="s">
        <v>147</v>
      </c>
      <c r="E225" s="209" t="s">
        <v>1</v>
      </c>
      <c r="F225" s="210" t="s">
        <v>272</v>
      </c>
      <c r="G225" s="208"/>
      <c r="H225" s="211">
        <v>1</v>
      </c>
      <c r="I225" s="212"/>
      <c r="J225" s="208"/>
      <c r="K225" s="208"/>
      <c r="L225" s="213"/>
      <c r="M225" s="214"/>
      <c r="N225" s="215"/>
      <c r="O225" s="215"/>
      <c r="P225" s="215"/>
      <c r="Q225" s="215"/>
      <c r="R225" s="215"/>
      <c r="S225" s="215"/>
      <c r="T225" s="216"/>
      <c r="AT225" s="217" t="s">
        <v>147</v>
      </c>
      <c r="AU225" s="217" t="s">
        <v>90</v>
      </c>
      <c r="AV225" s="13" t="s">
        <v>90</v>
      </c>
      <c r="AW225" s="13" t="s">
        <v>36</v>
      </c>
      <c r="AX225" s="13" t="s">
        <v>80</v>
      </c>
      <c r="AY225" s="217" t="s">
        <v>136</v>
      </c>
    </row>
    <row r="226" spans="2:51" s="13" customFormat="1" ht="10.199999999999999">
      <c r="B226" s="207"/>
      <c r="C226" s="208"/>
      <c r="D226" s="202" t="s">
        <v>147</v>
      </c>
      <c r="E226" s="209" t="s">
        <v>1</v>
      </c>
      <c r="F226" s="210" t="s">
        <v>273</v>
      </c>
      <c r="G226" s="208"/>
      <c r="H226" s="211">
        <v>1</v>
      </c>
      <c r="I226" s="212"/>
      <c r="J226" s="208"/>
      <c r="K226" s="208"/>
      <c r="L226" s="213"/>
      <c r="M226" s="214"/>
      <c r="N226" s="215"/>
      <c r="O226" s="215"/>
      <c r="P226" s="215"/>
      <c r="Q226" s="215"/>
      <c r="R226" s="215"/>
      <c r="S226" s="215"/>
      <c r="T226" s="216"/>
      <c r="AT226" s="217" t="s">
        <v>147</v>
      </c>
      <c r="AU226" s="217" t="s">
        <v>90</v>
      </c>
      <c r="AV226" s="13" t="s">
        <v>90</v>
      </c>
      <c r="AW226" s="13" t="s">
        <v>36</v>
      </c>
      <c r="AX226" s="13" t="s">
        <v>80</v>
      </c>
      <c r="AY226" s="217" t="s">
        <v>136</v>
      </c>
    </row>
    <row r="227" spans="2:51" s="13" customFormat="1" ht="10.199999999999999">
      <c r="B227" s="207"/>
      <c r="C227" s="208"/>
      <c r="D227" s="202" t="s">
        <v>147</v>
      </c>
      <c r="E227" s="209" t="s">
        <v>1</v>
      </c>
      <c r="F227" s="210" t="s">
        <v>274</v>
      </c>
      <c r="G227" s="208"/>
      <c r="H227" s="211">
        <v>1</v>
      </c>
      <c r="I227" s="212"/>
      <c r="J227" s="208"/>
      <c r="K227" s="208"/>
      <c r="L227" s="213"/>
      <c r="M227" s="214"/>
      <c r="N227" s="215"/>
      <c r="O227" s="215"/>
      <c r="P227" s="215"/>
      <c r="Q227" s="215"/>
      <c r="R227" s="215"/>
      <c r="S227" s="215"/>
      <c r="T227" s="216"/>
      <c r="AT227" s="217" t="s">
        <v>147</v>
      </c>
      <c r="AU227" s="217" t="s">
        <v>90</v>
      </c>
      <c r="AV227" s="13" t="s">
        <v>90</v>
      </c>
      <c r="AW227" s="13" t="s">
        <v>36</v>
      </c>
      <c r="AX227" s="13" t="s">
        <v>80</v>
      </c>
      <c r="AY227" s="217" t="s">
        <v>136</v>
      </c>
    </row>
    <row r="228" spans="2:51" s="13" customFormat="1" ht="10.199999999999999">
      <c r="B228" s="207"/>
      <c r="C228" s="208"/>
      <c r="D228" s="202" t="s">
        <v>147</v>
      </c>
      <c r="E228" s="209" t="s">
        <v>1</v>
      </c>
      <c r="F228" s="210" t="s">
        <v>275</v>
      </c>
      <c r="G228" s="208"/>
      <c r="H228" s="211">
        <v>1</v>
      </c>
      <c r="I228" s="212"/>
      <c r="J228" s="208"/>
      <c r="K228" s="208"/>
      <c r="L228" s="213"/>
      <c r="M228" s="214"/>
      <c r="N228" s="215"/>
      <c r="O228" s="215"/>
      <c r="P228" s="215"/>
      <c r="Q228" s="215"/>
      <c r="R228" s="215"/>
      <c r="S228" s="215"/>
      <c r="T228" s="216"/>
      <c r="AT228" s="217" t="s">
        <v>147</v>
      </c>
      <c r="AU228" s="217" t="s">
        <v>90</v>
      </c>
      <c r="AV228" s="13" t="s">
        <v>90</v>
      </c>
      <c r="AW228" s="13" t="s">
        <v>36</v>
      </c>
      <c r="AX228" s="13" t="s">
        <v>80</v>
      </c>
      <c r="AY228" s="217" t="s">
        <v>136</v>
      </c>
    </row>
    <row r="229" spans="2:51" s="13" customFormat="1" ht="10.199999999999999">
      <c r="B229" s="207"/>
      <c r="C229" s="208"/>
      <c r="D229" s="202" t="s">
        <v>147</v>
      </c>
      <c r="E229" s="209" t="s">
        <v>1</v>
      </c>
      <c r="F229" s="210" t="s">
        <v>276</v>
      </c>
      <c r="G229" s="208"/>
      <c r="H229" s="211">
        <v>1</v>
      </c>
      <c r="I229" s="212"/>
      <c r="J229" s="208"/>
      <c r="K229" s="208"/>
      <c r="L229" s="213"/>
      <c r="M229" s="214"/>
      <c r="N229" s="215"/>
      <c r="O229" s="215"/>
      <c r="P229" s="215"/>
      <c r="Q229" s="215"/>
      <c r="R229" s="215"/>
      <c r="S229" s="215"/>
      <c r="T229" s="216"/>
      <c r="AT229" s="217" t="s">
        <v>147</v>
      </c>
      <c r="AU229" s="217" t="s">
        <v>90</v>
      </c>
      <c r="AV229" s="13" t="s">
        <v>90</v>
      </c>
      <c r="AW229" s="13" t="s">
        <v>36</v>
      </c>
      <c r="AX229" s="13" t="s">
        <v>80</v>
      </c>
      <c r="AY229" s="217" t="s">
        <v>136</v>
      </c>
    </row>
    <row r="230" spans="2:51" s="13" customFormat="1" ht="10.199999999999999">
      <c r="B230" s="207"/>
      <c r="C230" s="208"/>
      <c r="D230" s="202" t="s">
        <v>147</v>
      </c>
      <c r="E230" s="209" t="s">
        <v>1</v>
      </c>
      <c r="F230" s="210" t="s">
        <v>277</v>
      </c>
      <c r="G230" s="208"/>
      <c r="H230" s="211">
        <v>1</v>
      </c>
      <c r="I230" s="212"/>
      <c r="J230" s="208"/>
      <c r="K230" s="208"/>
      <c r="L230" s="213"/>
      <c r="M230" s="214"/>
      <c r="N230" s="215"/>
      <c r="O230" s="215"/>
      <c r="P230" s="215"/>
      <c r="Q230" s="215"/>
      <c r="R230" s="215"/>
      <c r="S230" s="215"/>
      <c r="T230" s="216"/>
      <c r="AT230" s="217" t="s">
        <v>147</v>
      </c>
      <c r="AU230" s="217" t="s">
        <v>90</v>
      </c>
      <c r="AV230" s="13" t="s">
        <v>90</v>
      </c>
      <c r="AW230" s="13" t="s">
        <v>36</v>
      </c>
      <c r="AX230" s="13" t="s">
        <v>80</v>
      </c>
      <c r="AY230" s="217" t="s">
        <v>136</v>
      </c>
    </row>
    <row r="231" spans="2:51" s="13" customFormat="1" ht="10.199999999999999">
      <c r="B231" s="207"/>
      <c r="C231" s="208"/>
      <c r="D231" s="202" t="s">
        <v>147</v>
      </c>
      <c r="E231" s="209" t="s">
        <v>1</v>
      </c>
      <c r="F231" s="210" t="s">
        <v>278</v>
      </c>
      <c r="G231" s="208"/>
      <c r="H231" s="211">
        <v>1</v>
      </c>
      <c r="I231" s="212"/>
      <c r="J231" s="208"/>
      <c r="K231" s="208"/>
      <c r="L231" s="213"/>
      <c r="M231" s="214"/>
      <c r="N231" s="215"/>
      <c r="O231" s="215"/>
      <c r="P231" s="215"/>
      <c r="Q231" s="215"/>
      <c r="R231" s="215"/>
      <c r="S231" s="215"/>
      <c r="T231" s="216"/>
      <c r="AT231" s="217" t="s">
        <v>147</v>
      </c>
      <c r="AU231" s="217" t="s">
        <v>90</v>
      </c>
      <c r="AV231" s="13" t="s">
        <v>90</v>
      </c>
      <c r="AW231" s="13" t="s">
        <v>36</v>
      </c>
      <c r="AX231" s="13" t="s">
        <v>80</v>
      </c>
      <c r="AY231" s="217" t="s">
        <v>136</v>
      </c>
    </row>
    <row r="232" spans="2:51" s="13" customFormat="1" ht="10.199999999999999">
      <c r="B232" s="207"/>
      <c r="C232" s="208"/>
      <c r="D232" s="202" t="s">
        <v>147</v>
      </c>
      <c r="E232" s="209" t="s">
        <v>1</v>
      </c>
      <c r="F232" s="210" t="s">
        <v>279</v>
      </c>
      <c r="G232" s="208"/>
      <c r="H232" s="211">
        <v>1</v>
      </c>
      <c r="I232" s="212"/>
      <c r="J232" s="208"/>
      <c r="K232" s="208"/>
      <c r="L232" s="213"/>
      <c r="M232" s="214"/>
      <c r="N232" s="215"/>
      <c r="O232" s="215"/>
      <c r="P232" s="215"/>
      <c r="Q232" s="215"/>
      <c r="R232" s="215"/>
      <c r="S232" s="215"/>
      <c r="T232" s="216"/>
      <c r="AT232" s="217" t="s">
        <v>147</v>
      </c>
      <c r="AU232" s="217" t="s">
        <v>90</v>
      </c>
      <c r="AV232" s="13" t="s">
        <v>90</v>
      </c>
      <c r="AW232" s="13" t="s">
        <v>36</v>
      </c>
      <c r="AX232" s="13" t="s">
        <v>80</v>
      </c>
      <c r="AY232" s="217" t="s">
        <v>136</v>
      </c>
    </row>
    <row r="233" spans="2:51" s="13" customFormat="1" ht="10.199999999999999">
      <c r="B233" s="207"/>
      <c r="C233" s="208"/>
      <c r="D233" s="202" t="s">
        <v>147</v>
      </c>
      <c r="E233" s="209" t="s">
        <v>1</v>
      </c>
      <c r="F233" s="210" t="s">
        <v>280</v>
      </c>
      <c r="G233" s="208"/>
      <c r="H233" s="211">
        <v>1</v>
      </c>
      <c r="I233" s="212"/>
      <c r="J233" s="208"/>
      <c r="K233" s="208"/>
      <c r="L233" s="213"/>
      <c r="M233" s="214"/>
      <c r="N233" s="215"/>
      <c r="O233" s="215"/>
      <c r="P233" s="215"/>
      <c r="Q233" s="215"/>
      <c r="R233" s="215"/>
      <c r="S233" s="215"/>
      <c r="T233" s="216"/>
      <c r="AT233" s="217" t="s">
        <v>147</v>
      </c>
      <c r="AU233" s="217" t="s">
        <v>90</v>
      </c>
      <c r="AV233" s="13" t="s">
        <v>90</v>
      </c>
      <c r="AW233" s="13" t="s">
        <v>36</v>
      </c>
      <c r="AX233" s="13" t="s">
        <v>80</v>
      </c>
      <c r="AY233" s="217" t="s">
        <v>136</v>
      </c>
    </row>
    <row r="234" spans="2:51" s="13" customFormat="1" ht="10.199999999999999">
      <c r="B234" s="207"/>
      <c r="C234" s="208"/>
      <c r="D234" s="202" t="s">
        <v>147</v>
      </c>
      <c r="E234" s="209" t="s">
        <v>1</v>
      </c>
      <c r="F234" s="210" t="s">
        <v>281</v>
      </c>
      <c r="G234" s="208"/>
      <c r="H234" s="211">
        <v>1</v>
      </c>
      <c r="I234" s="212"/>
      <c r="J234" s="208"/>
      <c r="K234" s="208"/>
      <c r="L234" s="213"/>
      <c r="M234" s="214"/>
      <c r="N234" s="215"/>
      <c r="O234" s="215"/>
      <c r="P234" s="215"/>
      <c r="Q234" s="215"/>
      <c r="R234" s="215"/>
      <c r="S234" s="215"/>
      <c r="T234" s="216"/>
      <c r="AT234" s="217" t="s">
        <v>147</v>
      </c>
      <c r="AU234" s="217" t="s">
        <v>90</v>
      </c>
      <c r="AV234" s="13" t="s">
        <v>90</v>
      </c>
      <c r="AW234" s="13" t="s">
        <v>36</v>
      </c>
      <c r="AX234" s="13" t="s">
        <v>80</v>
      </c>
      <c r="AY234" s="217" t="s">
        <v>136</v>
      </c>
    </row>
    <row r="235" spans="2:51" s="13" customFormat="1" ht="10.199999999999999">
      <c r="B235" s="207"/>
      <c r="C235" s="208"/>
      <c r="D235" s="202" t="s">
        <v>147</v>
      </c>
      <c r="E235" s="209" t="s">
        <v>1</v>
      </c>
      <c r="F235" s="210" t="s">
        <v>282</v>
      </c>
      <c r="G235" s="208"/>
      <c r="H235" s="211">
        <v>1</v>
      </c>
      <c r="I235" s="212"/>
      <c r="J235" s="208"/>
      <c r="K235" s="208"/>
      <c r="L235" s="213"/>
      <c r="M235" s="214"/>
      <c r="N235" s="215"/>
      <c r="O235" s="215"/>
      <c r="P235" s="215"/>
      <c r="Q235" s="215"/>
      <c r="R235" s="215"/>
      <c r="S235" s="215"/>
      <c r="T235" s="216"/>
      <c r="AT235" s="217" t="s">
        <v>147</v>
      </c>
      <c r="AU235" s="217" t="s">
        <v>90</v>
      </c>
      <c r="AV235" s="13" t="s">
        <v>90</v>
      </c>
      <c r="AW235" s="13" t="s">
        <v>36</v>
      </c>
      <c r="AX235" s="13" t="s">
        <v>80</v>
      </c>
      <c r="AY235" s="217" t="s">
        <v>136</v>
      </c>
    </row>
    <row r="236" spans="2:51" s="13" customFormat="1" ht="10.199999999999999">
      <c r="B236" s="207"/>
      <c r="C236" s="208"/>
      <c r="D236" s="202" t="s">
        <v>147</v>
      </c>
      <c r="E236" s="209" t="s">
        <v>1</v>
      </c>
      <c r="F236" s="210" t="s">
        <v>283</v>
      </c>
      <c r="G236" s="208"/>
      <c r="H236" s="211">
        <v>1</v>
      </c>
      <c r="I236" s="212"/>
      <c r="J236" s="208"/>
      <c r="K236" s="208"/>
      <c r="L236" s="213"/>
      <c r="M236" s="214"/>
      <c r="N236" s="215"/>
      <c r="O236" s="215"/>
      <c r="P236" s="215"/>
      <c r="Q236" s="215"/>
      <c r="R236" s="215"/>
      <c r="S236" s="215"/>
      <c r="T236" s="216"/>
      <c r="AT236" s="217" t="s">
        <v>147</v>
      </c>
      <c r="AU236" s="217" t="s">
        <v>90</v>
      </c>
      <c r="AV236" s="13" t="s">
        <v>90</v>
      </c>
      <c r="AW236" s="13" t="s">
        <v>36</v>
      </c>
      <c r="AX236" s="13" t="s">
        <v>80</v>
      </c>
      <c r="AY236" s="217" t="s">
        <v>136</v>
      </c>
    </row>
    <row r="237" spans="2:51" s="13" customFormat="1" ht="10.199999999999999">
      <c r="B237" s="207"/>
      <c r="C237" s="208"/>
      <c r="D237" s="202" t="s">
        <v>147</v>
      </c>
      <c r="E237" s="209" t="s">
        <v>1</v>
      </c>
      <c r="F237" s="210" t="s">
        <v>284</v>
      </c>
      <c r="G237" s="208"/>
      <c r="H237" s="211">
        <v>1</v>
      </c>
      <c r="I237" s="212"/>
      <c r="J237" s="208"/>
      <c r="K237" s="208"/>
      <c r="L237" s="213"/>
      <c r="M237" s="214"/>
      <c r="N237" s="215"/>
      <c r="O237" s="215"/>
      <c r="P237" s="215"/>
      <c r="Q237" s="215"/>
      <c r="R237" s="215"/>
      <c r="S237" s="215"/>
      <c r="T237" s="216"/>
      <c r="AT237" s="217" t="s">
        <v>147</v>
      </c>
      <c r="AU237" s="217" t="s">
        <v>90</v>
      </c>
      <c r="AV237" s="13" t="s">
        <v>90</v>
      </c>
      <c r="AW237" s="13" t="s">
        <v>36</v>
      </c>
      <c r="AX237" s="13" t="s">
        <v>80</v>
      </c>
      <c r="AY237" s="217" t="s">
        <v>136</v>
      </c>
    </row>
    <row r="238" spans="2:51" s="13" customFormat="1" ht="10.199999999999999">
      <c r="B238" s="207"/>
      <c r="C238" s="208"/>
      <c r="D238" s="202" t="s">
        <v>147</v>
      </c>
      <c r="E238" s="209" t="s">
        <v>1</v>
      </c>
      <c r="F238" s="210" t="s">
        <v>285</v>
      </c>
      <c r="G238" s="208"/>
      <c r="H238" s="211">
        <v>1</v>
      </c>
      <c r="I238" s="212"/>
      <c r="J238" s="208"/>
      <c r="K238" s="208"/>
      <c r="L238" s="213"/>
      <c r="M238" s="214"/>
      <c r="N238" s="215"/>
      <c r="O238" s="215"/>
      <c r="P238" s="215"/>
      <c r="Q238" s="215"/>
      <c r="R238" s="215"/>
      <c r="S238" s="215"/>
      <c r="T238" s="216"/>
      <c r="AT238" s="217" t="s">
        <v>147</v>
      </c>
      <c r="AU238" s="217" t="s">
        <v>90</v>
      </c>
      <c r="AV238" s="13" t="s">
        <v>90</v>
      </c>
      <c r="AW238" s="13" t="s">
        <v>36</v>
      </c>
      <c r="AX238" s="13" t="s">
        <v>80</v>
      </c>
      <c r="AY238" s="217" t="s">
        <v>136</v>
      </c>
    </row>
    <row r="239" spans="2:51" s="13" customFormat="1" ht="10.199999999999999">
      <c r="B239" s="207"/>
      <c r="C239" s="208"/>
      <c r="D239" s="202" t="s">
        <v>147</v>
      </c>
      <c r="E239" s="209" t="s">
        <v>1</v>
      </c>
      <c r="F239" s="210" t="s">
        <v>286</v>
      </c>
      <c r="G239" s="208"/>
      <c r="H239" s="211">
        <v>1</v>
      </c>
      <c r="I239" s="212"/>
      <c r="J239" s="208"/>
      <c r="K239" s="208"/>
      <c r="L239" s="213"/>
      <c r="M239" s="214"/>
      <c r="N239" s="215"/>
      <c r="O239" s="215"/>
      <c r="P239" s="215"/>
      <c r="Q239" s="215"/>
      <c r="R239" s="215"/>
      <c r="S239" s="215"/>
      <c r="T239" s="216"/>
      <c r="AT239" s="217" t="s">
        <v>147</v>
      </c>
      <c r="AU239" s="217" t="s">
        <v>90</v>
      </c>
      <c r="AV239" s="13" t="s">
        <v>90</v>
      </c>
      <c r="AW239" s="13" t="s">
        <v>36</v>
      </c>
      <c r="AX239" s="13" t="s">
        <v>80</v>
      </c>
      <c r="AY239" s="217" t="s">
        <v>136</v>
      </c>
    </row>
    <row r="240" spans="2:51" s="13" customFormat="1" ht="10.199999999999999">
      <c r="B240" s="207"/>
      <c r="C240" s="208"/>
      <c r="D240" s="202" t="s">
        <v>147</v>
      </c>
      <c r="E240" s="209" t="s">
        <v>1</v>
      </c>
      <c r="F240" s="210" t="s">
        <v>287</v>
      </c>
      <c r="G240" s="208"/>
      <c r="H240" s="211">
        <v>1</v>
      </c>
      <c r="I240" s="212"/>
      <c r="J240" s="208"/>
      <c r="K240" s="208"/>
      <c r="L240" s="213"/>
      <c r="M240" s="214"/>
      <c r="N240" s="215"/>
      <c r="O240" s="215"/>
      <c r="P240" s="215"/>
      <c r="Q240" s="215"/>
      <c r="R240" s="215"/>
      <c r="S240" s="215"/>
      <c r="T240" s="216"/>
      <c r="AT240" s="217" t="s">
        <v>147</v>
      </c>
      <c r="AU240" s="217" t="s">
        <v>90</v>
      </c>
      <c r="AV240" s="13" t="s">
        <v>90</v>
      </c>
      <c r="AW240" s="13" t="s">
        <v>36</v>
      </c>
      <c r="AX240" s="13" t="s">
        <v>80</v>
      </c>
      <c r="AY240" s="217" t="s">
        <v>136</v>
      </c>
    </row>
    <row r="241" spans="2:51" s="13" customFormat="1" ht="10.199999999999999">
      <c r="B241" s="207"/>
      <c r="C241" s="208"/>
      <c r="D241" s="202" t="s">
        <v>147</v>
      </c>
      <c r="E241" s="209" t="s">
        <v>1</v>
      </c>
      <c r="F241" s="210" t="s">
        <v>288</v>
      </c>
      <c r="G241" s="208"/>
      <c r="H241" s="211">
        <v>1</v>
      </c>
      <c r="I241" s="212"/>
      <c r="J241" s="208"/>
      <c r="K241" s="208"/>
      <c r="L241" s="213"/>
      <c r="M241" s="214"/>
      <c r="N241" s="215"/>
      <c r="O241" s="215"/>
      <c r="P241" s="215"/>
      <c r="Q241" s="215"/>
      <c r="R241" s="215"/>
      <c r="S241" s="215"/>
      <c r="T241" s="216"/>
      <c r="AT241" s="217" t="s">
        <v>147</v>
      </c>
      <c r="AU241" s="217" t="s">
        <v>90</v>
      </c>
      <c r="AV241" s="13" t="s">
        <v>90</v>
      </c>
      <c r="AW241" s="13" t="s">
        <v>36</v>
      </c>
      <c r="AX241" s="13" t="s">
        <v>80</v>
      </c>
      <c r="AY241" s="217" t="s">
        <v>136</v>
      </c>
    </row>
    <row r="242" spans="2:51" s="13" customFormat="1" ht="10.199999999999999">
      <c r="B242" s="207"/>
      <c r="C242" s="208"/>
      <c r="D242" s="202" t="s">
        <v>147</v>
      </c>
      <c r="E242" s="209" t="s">
        <v>1</v>
      </c>
      <c r="F242" s="210" t="s">
        <v>289</v>
      </c>
      <c r="G242" s="208"/>
      <c r="H242" s="211">
        <v>1</v>
      </c>
      <c r="I242" s="212"/>
      <c r="J242" s="208"/>
      <c r="K242" s="208"/>
      <c r="L242" s="213"/>
      <c r="M242" s="214"/>
      <c r="N242" s="215"/>
      <c r="O242" s="215"/>
      <c r="P242" s="215"/>
      <c r="Q242" s="215"/>
      <c r="R242" s="215"/>
      <c r="S242" s="215"/>
      <c r="T242" s="216"/>
      <c r="AT242" s="217" t="s">
        <v>147</v>
      </c>
      <c r="AU242" s="217" t="s">
        <v>90</v>
      </c>
      <c r="AV242" s="13" t="s">
        <v>90</v>
      </c>
      <c r="AW242" s="13" t="s">
        <v>36</v>
      </c>
      <c r="AX242" s="13" t="s">
        <v>80</v>
      </c>
      <c r="AY242" s="217" t="s">
        <v>136</v>
      </c>
    </row>
    <row r="243" spans="2:51" s="13" customFormat="1" ht="10.199999999999999">
      <c r="B243" s="207"/>
      <c r="C243" s="208"/>
      <c r="D243" s="202" t="s">
        <v>147</v>
      </c>
      <c r="E243" s="209" t="s">
        <v>1</v>
      </c>
      <c r="F243" s="210" t="s">
        <v>290</v>
      </c>
      <c r="G243" s="208"/>
      <c r="H243" s="211">
        <v>1</v>
      </c>
      <c r="I243" s="212"/>
      <c r="J243" s="208"/>
      <c r="K243" s="208"/>
      <c r="L243" s="213"/>
      <c r="M243" s="214"/>
      <c r="N243" s="215"/>
      <c r="O243" s="215"/>
      <c r="P243" s="215"/>
      <c r="Q243" s="215"/>
      <c r="R243" s="215"/>
      <c r="S243" s="215"/>
      <c r="T243" s="216"/>
      <c r="AT243" s="217" t="s">
        <v>147</v>
      </c>
      <c r="AU243" s="217" t="s">
        <v>90</v>
      </c>
      <c r="AV243" s="13" t="s">
        <v>90</v>
      </c>
      <c r="AW243" s="13" t="s">
        <v>36</v>
      </c>
      <c r="AX243" s="13" t="s">
        <v>80</v>
      </c>
      <c r="AY243" s="217" t="s">
        <v>136</v>
      </c>
    </row>
    <row r="244" spans="2:51" s="13" customFormat="1" ht="10.199999999999999">
      <c r="B244" s="207"/>
      <c r="C244" s="208"/>
      <c r="D244" s="202" t="s">
        <v>147</v>
      </c>
      <c r="E244" s="209" t="s">
        <v>1</v>
      </c>
      <c r="F244" s="210" t="s">
        <v>291</v>
      </c>
      <c r="G244" s="208"/>
      <c r="H244" s="211">
        <v>1</v>
      </c>
      <c r="I244" s="212"/>
      <c r="J244" s="208"/>
      <c r="K244" s="208"/>
      <c r="L244" s="213"/>
      <c r="M244" s="214"/>
      <c r="N244" s="215"/>
      <c r="O244" s="215"/>
      <c r="P244" s="215"/>
      <c r="Q244" s="215"/>
      <c r="R244" s="215"/>
      <c r="S244" s="215"/>
      <c r="T244" s="216"/>
      <c r="AT244" s="217" t="s">
        <v>147</v>
      </c>
      <c r="AU244" s="217" t="s">
        <v>90</v>
      </c>
      <c r="AV244" s="13" t="s">
        <v>90</v>
      </c>
      <c r="AW244" s="13" t="s">
        <v>36</v>
      </c>
      <c r="AX244" s="13" t="s">
        <v>80</v>
      </c>
      <c r="AY244" s="217" t="s">
        <v>136</v>
      </c>
    </row>
    <row r="245" spans="2:51" s="13" customFormat="1" ht="10.199999999999999">
      <c r="B245" s="207"/>
      <c r="C245" s="208"/>
      <c r="D245" s="202" t="s">
        <v>147</v>
      </c>
      <c r="E245" s="209" t="s">
        <v>1</v>
      </c>
      <c r="F245" s="210" t="s">
        <v>292</v>
      </c>
      <c r="G245" s="208"/>
      <c r="H245" s="211">
        <v>1</v>
      </c>
      <c r="I245" s="212"/>
      <c r="J245" s="208"/>
      <c r="K245" s="208"/>
      <c r="L245" s="213"/>
      <c r="M245" s="214"/>
      <c r="N245" s="215"/>
      <c r="O245" s="215"/>
      <c r="P245" s="215"/>
      <c r="Q245" s="215"/>
      <c r="R245" s="215"/>
      <c r="S245" s="215"/>
      <c r="T245" s="216"/>
      <c r="AT245" s="217" t="s">
        <v>147</v>
      </c>
      <c r="AU245" s="217" t="s">
        <v>90</v>
      </c>
      <c r="AV245" s="13" t="s">
        <v>90</v>
      </c>
      <c r="AW245" s="13" t="s">
        <v>36</v>
      </c>
      <c r="AX245" s="13" t="s">
        <v>80</v>
      </c>
      <c r="AY245" s="217" t="s">
        <v>136</v>
      </c>
    </row>
    <row r="246" spans="2:51" s="13" customFormat="1" ht="10.199999999999999">
      <c r="B246" s="207"/>
      <c r="C246" s="208"/>
      <c r="D246" s="202" t="s">
        <v>147</v>
      </c>
      <c r="E246" s="209" t="s">
        <v>1</v>
      </c>
      <c r="F246" s="210" t="s">
        <v>293</v>
      </c>
      <c r="G246" s="208"/>
      <c r="H246" s="211">
        <v>1</v>
      </c>
      <c r="I246" s="212"/>
      <c r="J246" s="208"/>
      <c r="K246" s="208"/>
      <c r="L246" s="213"/>
      <c r="M246" s="214"/>
      <c r="N246" s="215"/>
      <c r="O246" s="215"/>
      <c r="P246" s="215"/>
      <c r="Q246" s="215"/>
      <c r="R246" s="215"/>
      <c r="S246" s="215"/>
      <c r="T246" s="216"/>
      <c r="AT246" s="217" t="s">
        <v>147</v>
      </c>
      <c r="AU246" s="217" t="s">
        <v>90</v>
      </c>
      <c r="AV246" s="13" t="s">
        <v>90</v>
      </c>
      <c r="AW246" s="13" t="s">
        <v>36</v>
      </c>
      <c r="AX246" s="13" t="s">
        <v>80</v>
      </c>
      <c r="AY246" s="217" t="s">
        <v>136</v>
      </c>
    </row>
    <row r="247" spans="2:51" s="13" customFormat="1" ht="10.199999999999999">
      <c r="B247" s="207"/>
      <c r="C247" s="208"/>
      <c r="D247" s="202" t="s">
        <v>147</v>
      </c>
      <c r="E247" s="209" t="s">
        <v>1</v>
      </c>
      <c r="F247" s="210" t="s">
        <v>294</v>
      </c>
      <c r="G247" s="208"/>
      <c r="H247" s="211">
        <v>1</v>
      </c>
      <c r="I247" s="212"/>
      <c r="J247" s="208"/>
      <c r="K247" s="208"/>
      <c r="L247" s="213"/>
      <c r="M247" s="214"/>
      <c r="N247" s="215"/>
      <c r="O247" s="215"/>
      <c r="P247" s="215"/>
      <c r="Q247" s="215"/>
      <c r="R247" s="215"/>
      <c r="S247" s="215"/>
      <c r="T247" s="216"/>
      <c r="AT247" s="217" t="s">
        <v>147</v>
      </c>
      <c r="AU247" s="217" t="s">
        <v>90</v>
      </c>
      <c r="AV247" s="13" t="s">
        <v>90</v>
      </c>
      <c r="AW247" s="13" t="s">
        <v>36</v>
      </c>
      <c r="AX247" s="13" t="s">
        <v>80</v>
      </c>
      <c r="AY247" s="217" t="s">
        <v>136</v>
      </c>
    </row>
    <row r="248" spans="2:51" s="13" customFormat="1" ht="10.199999999999999">
      <c r="B248" s="207"/>
      <c r="C248" s="208"/>
      <c r="D248" s="202" t="s">
        <v>147</v>
      </c>
      <c r="E248" s="209" t="s">
        <v>1</v>
      </c>
      <c r="F248" s="210" t="s">
        <v>295</v>
      </c>
      <c r="G248" s="208"/>
      <c r="H248" s="211">
        <v>1</v>
      </c>
      <c r="I248" s="212"/>
      <c r="J248" s="208"/>
      <c r="K248" s="208"/>
      <c r="L248" s="213"/>
      <c r="M248" s="214"/>
      <c r="N248" s="215"/>
      <c r="O248" s="215"/>
      <c r="P248" s="215"/>
      <c r="Q248" s="215"/>
      <c r="R248" s="215"/>
      <c r="S248" s="215"/>
      <c r="T248" s="216"/>
      <c r="AT248" s="217" t="s">
        <v>147</v>
      </c>
      <c r="AU248" s="217" t="s">
        <v>90</v>
      </c>
      <c r="AV248" s="13" t="s">
        <v>90</v>
      </c>
      <c r="AW248" s="13" t="s">
        <v>36</v>
      </c>
      <c r="AX248" s="13" t="s">
        <v>80</v>
      </c>
      <c r="AY248" s="217" t="s">
        <v>136</v>
      </c>
    </row>
    <row r="249" spans="2:51" s="13" customFormat="1" ht="10.199999999999999">
      <c r="B249" s="207"/>
      <c r="C249" s="208"/>
      <c r="D249" s="202" t="s">
        <v>147</v>
      </c>
      <c r="E249" s="209" t="s">
        <v>1</v>
      </c>
      <c r="F249" s="210" t="s">
        <v>296</v>
      </c>
      <c r="G249" s="208"/>
      <c r="H249" s="211">
        <v>1</v>
      </c>
      <c r="I249" s="212"/>
      <c r="J249" s="208"/>
      <c r="K249" s="208"/>
      <c r="L249" s="213"/>
      <c r="M249" s="214"/>
      <c r="N249" s="215"/>
      <c r="O249" s="215"/>
      <c r="P249" s="215"/>
      <c r="Q249" s="215"/>
      <c r="R249" s="215"/>
      <c r="S249" s="215"/>
      <c r="T249" s="216"/>
      <c r="AT249" s="217" t="s">
        <v>147</v>
      </c>
      <c r="AU249" s="217" t="s">
        <v>90</v>
      </c>
      <c r="AV249" s="13" t="s">
        <v>90</v>
      </c>
      <c r="AW249" s="13" t="s">
        <v>36</v>
      </c>
      <c r="AX249" s="13" t="s">
        <v>80</v>
      </c>
      <c r="AY249" s="217" t="s">
        <v>136</v>
      </c>
    </row>
    <row r="250" spans="2:51" s="13" customFormat="1" ht="10.199999999999999">
      <c r="B250" s="207"/>
      <c r="C250" s="208"/>
      <c r="D250" s="202" t="s">
        <v>147</v>
      </c>
      <c r="E250" s="209" t="s">
        <v>1</v>
      </c>
      <c r="F250" s="210" t="s">
        <v>297</v>
      </c>
      <c r="G250" s="208"/>
      <c r="H250" s="211">
        <v>1</v>
      </c>
      <c r="I250" s="212"/>
      <c r="J250" s="208"/>
      <c r="K250" s="208"/>
      <c r="L250" s="213"/>
      <c r="M250" s="214"/>
      <c r="N250" s="215"/>
      <c r="O250" s="215"/>
      <c r="P250" s="215"/>
      <c r="Q250" s="215"/>
      <c r="R250" s="215"/>
      <c r="S250" s="215"/>
      <c r="T250" s="216"/>
      <c r="AT250" s="217" t="s">
        <v>147</v>
      </c>
      <c r="AU250" s="217" t="s">
        <v>90</v>
      </c>
      <c r="AV250" s="13" t="s">
        <v>90</v>
      </c>
      <c r="AW250" s="13" t="s">
        <v>36</v>
      </c>
      <c r="AX250" s="13" t="s">
        <v>80</v>
      </c>
      <c r="AY250" s="217" t="s">
        <v>136</v>
      </c>
    </row>
    <row r="251" spans="2:51" s="13" customFormat="1" ht="10.199999999999999">
      <c r="B251" s="207"/>
      <c r="C251" s="208"/>
      <c r="D251" s="202" t="s">
        <v>147</v>
      </c>
      <c r="E251" s="209" t="s">
        <v>1</v>
      </c>
      <c r="F251" s="210" t="s">
        <v>298</v>
      </c>
      <c r="G251" s="208"/>
      <c r="H251" s="211">
        <v>1</v>
      </c>
      <c r="I251" s="212"/>
      <c r="J251" s="208"/>
      <c r="K251" s="208"/>
      <c r="L251" s="213"/>
      <c r="M251" s="214"/>
      <c r="N251" s="215"/>
      <c r="O251" s="215"/>
      <c r="P251" s="215"/>
      <c r="Q251" s="215"/>
      <c r="R251" s="215"/>
      <c r="S251" s="215"/>
      <c r="T251" s="216"/>
      <c r="AT251" s="217" t="s">
        <v>147</v>
      </c>
      <c r="AU251" s="217" t="s">
        <v>90</v>
      </c>
      <c r="AV251" s="13" t="s">
        <v>90</v>
      </c>
      <c r="AW251" s="13" t="s">
        <v>36</v>
      </c>
      <c r="AX251" s="13" t="s">
        <v>80</v>
      </c>
      <c r="AY251" s="217" t="s">
        <v>136</v>
      </c>
    </row>
    <row r="252" spans="2:51" s="13" customFormat="1" ht="10.199999999999999">
      <c r="B252" s="207"/>
      <c r="C252" s="208"/>
      <c r="D252" s="202" t="s">
        <v>147</v>
      </c>
      <c r="E252" s="209" t="s">
        <v>1</v>
      </c>
      <c r="F252" s="210" t="s">
        <v>299</v>
      </c>
      <c r="G252" s="208"/>
      <c r="H252" s="211">
        <v>1</v>
      </c>
      <c r="I252" s="212"/>
      <c r="J252" s="208"/>
      <c r="K252" s="208"/>
      <c r="L252" s="213"/>
      <c r="M252" s="214"/>
      <c r="N252" s="215"/>
      <c r="O252" s="215"/>
      <c r="P252" s="215"/>
      <c r="Q252" s="215"/>
      <c r="R252" s="215"/>
      <c r="S252" s="215"/>
      <c r="T252" s="216"/>
      <c r="AT252" s="217" t="s">
        <v>147</v>
      </c>
      <c r="AU252" s="217" t="s">
        <v>90</v>
      </c>
      <c r="AV252" s="13" t="s">
        <v>90</v>
      </c>
      <c r="AW252" s="13" t="s">
        <v>36</v>
      </c>
      <c r="AX252" s="13" t="s">
        <v>80</v>
      </c>
      <c r="AY252" s="217" t="s">
        <v>136</v>
      </c>
    </row>
    <row r="253" spans="2:51" s="13" customFormat="1" ht="10.199999999999999">
      <c r="B253" s="207"/>
      <c r="C253" s="208"/>
      <c r="D253" s="202" t="s">
        <v>147</v>
      </c>
      <c r="E253" s="209" t="s">
        <v>1</v>
      </c>
      <c r="F253" s="210" t="s">
        <v>300</v>
      </c>
      <c r="G253" s="208"/>
      <c r="H253" s="211">
        <v>1</v>
      </c>
      <c r="I253" s="212"/>
      <c r="J253" s="208"/>
      <c r="K253" s="208"/>
      <c r="L253" s="213"/>
      <c r="M253" s="214"/>
      <c r="N253" s="215"/>
      <c r="O253" s="215"/>
      <c r="P253" s="215"/>
      <c r="Q253" s="215"/>
      <c r="R253" s="215"/>
      <c r="S253" s="215"/>
      <c r="T253" s="216"/>
      <c r="AT253" s="217" t="s">
        <v>147</v>
      </c>
      <c r="AU253" s="217" t="s">
        <v>90</v>
      </c>
      <c r="AV253" s="13" t="s">
        <v>90</v>
      </c>
      <c r="AW253" s="13" t="s">
        <v>36</v>
      </c>
      <c r="AX253" s="13" t="s">
        <v>80</v>
      </c>
      <c r="AY253" s="217" t="s">
        <v>136</v>
      </c>
    </row>
    <row r="254" spans="2:51" s="13" customFormat="1" ht="10.199999999999999">
      <c r="B254" s="207"/>
      <c r="C254" s="208"/>
      <c r="D254" s="202" t="s">
        <v>147</v>
      </c>
      <c r="E254" s="209" t="s">
        <v>1</v>
      </c>
      <c r="F254" s="210" t="s">
        <v>301</v>
      </c>
      <c r="G254" s="208"/>
      <c r="H254" s="211">
        <v>1</v>
      </c>
      <c r="I254" s="212"/>
      <c r="J254" s="208"/>
      <c r="K254" s="208"/>
      <c r="L254" s="213"/>
      <c r="M254" s="214"/>
      <c r="N254" s="215"/>
      <c r="O254" s="215"/>
      <c r="P254" s="215"/>
      <c r="Q254" s="215"/>
      <c r="R254" s="215"/>
      <c r="S254" s="215"/>
      <c r="T254" s="216"/>
      <c r="AT254" s="217" t="s">
        <v>147</v>
      </c>
      <c r="AU254" s="217" t="s">
        <v>90</v>
      </c>
      <c r="AV254" s="13" t="s">
        <v>90</v>
      </c>
      <c r="AW254" s="13" t="s">
        <v>36</v>
      </c>
      <c r="AX254" s="13" t="s">
        <v>80</v>
      </c>
      <c r="AY254" s="217" t="s">
        <v>136</v>
      </c>
    </row>
    <row r="255" spans="2:51" s="13" customFormat="1" ht="10.199999999999999">
      <c r="B255" s="207"/>
      <c r="C255" s="208"/>
      <c r="D255" s="202" t="s">
        <v>147</v>
      </c>
      <c r="E255" s="209" t="s">
        <v>1</v>
      </c>
      <c r="F255" s="210" t="s">
        <v>302</v>
      </c>
      <c r="G255" s="208"/>
      <c r="H255" s="211">
        <v>1</v>
      </c>
      <c r="I255" s="212"/>
      <c r="J255" s="208"/>
      <c r="K255" s="208"/>
      <c r="L255" s="213"/>
      <c r="M255" s="214"/>
      <c r="N255" s="215"/>
      <c r="O255" s="215"/>
      <c r="P255" s="215"/>
      <c r="Q255" s="215"/>
      <c r="R255" s="215"/>
      <c r="S255" s="215"/>
      <c r="T255" s="216"/>
      <c r="AT255" s="217" t="s">
        <v>147</v>
      </c>
      <c r="AU255" s="217" t="s">
        <v>90</v>
      </c>
      <c r="AV255" s="13" t="s">
        <v>90</v>
      </c>
      <c r="AW255" s="13" t="s">
        <v>36</v>
      </c>
      <c r="AX255" s="13" t="s">
        <v>80</v>
      </c>
      <c r="AY255" s="217" t="s">
        <v>136</v>
      </c>
    </row>
    <row r="256" spans="2:51" s="13" customFormat="1" ht="10.199999999999999">
      <c r="B256" s="207"/>
      <c r="C256" s="208"/>
      <c r="D256" s="202" t="s">
        <v>147</v>
      </c>
      <c r="E256" s="209" t="s">
        <v>1</v>
      </c>
      <c r="F256" s="210" t="s">
        <v>303</v>
      </c>
      <c r="G256" s="208"/>
      <c r="H256" s="211">
        <v>1</v>
      </c>
      <c r="I256" s="212"/>
      <c r="J256" s="208"/>
      <c r="K256" s="208"/>
      <c r="L256" s="213"/>
      <c r="M256" s="214"/>
      <c r="N256" s="215"/>
      <c r="O256" s="215"/>
      <c r="P256" s="215"/>
      <c r="Q256" s="215"/>
      <c r="R256" s="215"/>
      <c r="S256" s="215"/>
      <c r="T256" s="216"/>
      <c r="AT256" s="217" t="s">
        <v>147</v>
      </c>
      <c r="AU256" s="217" t="s">
        <v>90</v>
      </c>
      <c r="AV256" s="13" t="s">
        <v>90</v>
      </c>
      <c r="AW256" s="13" t="s">
        <v>36</v>
      </c>
      <c r="AX256" s="13" t="s">
        <v>80</v>
      </c>
      <c r="AY256" s="217" t="s">
        <v>136</v>
      </c>
    </row>
    <row r="257" spans="2:51" s="13" customFormat="1" ht="10.199999999999999">
      <c r="B257" s="207"/>
      <c r="C257" s="208"/>
      <c r="D257" s="202" t="s">
        <v>147</v>
      </c>
      <c r="E257" s="209" t="s">
        <v>1</v>
      </c>
      <c r="F257" s="210" t="s">
        <v>304</v>
      </c>
      <c r="G257" s="208"/>
      <c r="H257" s="211">
        <v>1</v>
      </c>
      <c r="I257" s="212"/>
      <c r="J257" s="208"/>
      <c r="K257" s="208"/>
      <c r="L257" s="213"/>
      <c r="M257" s="214"/>
      <c r="N257" s="215"/>
      <c r="O257" s="215"/>
      <c r="P257" s="215"/>
      <c r="Q257" s="215"/>
      <c r="R257" s="215"/>
      <c r="S257" s="215"/>
      <c r="T257" s="216"/>
      <c r="AT257" s="217" t="s">
        <v>147</v>
      </c>
      <c r="AU257" s="217" t="s">
        <v>90</v>
      </c>
      <c r="AV257" s="13" t="s">
        <v>90</v>
      </c>
      <c r="AW257" s="13" t="s">
        <v>36</v>
      </c>
      <c r="AX257" s="13" t="s">
        <v>80</v>
      </c>
      <c r="AY257" s="217" t="s">
        <v>136</v>
      </c>
    </row>
    <row r="258" spans="2:51" s="13" customFormat="1" ht="10.199999999999999">
      <c r="B258" s="207"/>
      <c r="C258" s="208"/>
      <c r="D258" s="202" t="s">
        <v>147</v>
      </c>
      <c r="E258" s="209" t="s">
        <v>1</v>
      </c>
      <c r="F258" s="210" t="s">
        <v>305</v>
      </c>
      <c r="G258" s="208"/>
      <c r="H258" s="211">
        <v>1</v>
      </c>
      <c r="I258" s="212"/>
      <c r="J258" s="208"/>
      <c r="K258" s="208"/>
      <c r="L258" s="213"/>
      <c r="M258" s="214"/>
      <c r="N258" s="215"/>
      <c r="O258" s="215"/>
      <c r="P258" s="215"/>
      <c r="Q258" s="215"/>
      <c r="R258" s="215"/>
      <c r="S258" s="215"/>
      <c r="T258" s="216"/>
      <c r="AT258" s="217" t="s">
        <v>147</v>
      </c>
      <c r="AU258" s="217" t="s">
        <v>90</v>
      </c>
      <c r="AV258" s="13" t="s">
        <v>90</v>
      </c>
      <c r="AW258" s="13" t="s">
        <v>36</v>
      </c>
      <c r="AX258" s="13" t="s">
        <v>80</v>
      </c>
      <c r="AY258" s="217" t="s">
        <v>136</v>
      </c>
    </row>
    <row r="259" spans="2:51" s="13" customFormat="1" ht="10.199999999999999">
      <c r="B259" s="207"/>
      <c r="C259" s="208"/>
      <c r="D259" s="202" t="s">
        <v>147</v>
      </c>
      <c r="E259" s="209" t="s">
        <v>1</v>
      </c>
      <c r="F259" s="210" t="s">
        <v>306</v>
      </c>
      <c r="G259" s="208"/>
      <c r="H259" s="211">
        <v>1</v>
      </c>
      <c r="I259" s="212"/>
      <c r="J259" s="208"/>
      <c r="K259" s="208"/>
      <c r="L259" s="213"/>
      <c r="M259" s="214"/>
      <c r="N259" s="215"/>
      <c r="O259" s="215"/>
      <c r="P259" s="215"/>
      <c r="Q259" s="215"/>
      <c r="R259" s="215"/>
      <c r="S259" s="215"/>
      <c r="T259" s="216"/>
      <c r="AT259" s="217" t="s">
        <v>147</v>
      </c>
      <c r="AU259" s="217" t="s">
        <v>90</v>
      </c>
      <c r="AV259" s="13" t="s">
        <v>90</v>
      </c>
      <c r="AW259" s="13" t="s">
        <v>36</v>
      </c>
      <c r="AX259" s="13" t="s">
        <v>80</v>
      </c>
      <c r="AY259" s="217" t="s">
        <v>136</v>
      </c>
    </row>
    <row r="260" spans="2:51" s="13" customFormat="1" ht="10.199999999999999">
      <c r="B260" s="207"/>
      <c r="C260" s="208"/>
      <c r="D260" s="202" t="s">
        <v>147</v>
      </c>
      <c r="E260" s="209" t="s">
        <v>1</v>
      </c>
      <c r="F260" s="210" t="s">
        <v>307</v>
      </c>
      <c r="G260" s="208"/>
      <c r="H260" s="211">
        <v>1</v>
      </c>
      <c r="I260" s="212"/>
      <c r="J260" s="208"/>
      <c r="K260" s="208"/>
      <c r="L260" s="213"/>
      <c r="M260" s="214"/>
      <c r="N260" s="215"/>
      <c r="O260" s="215"/>
      <c r="P260" s="215"/>
      <c r="Q260" s="215"/>
      <c r="R260" s="215"/>
      <c r="S260" s="215"/>
      <c r="T260" s="216"/>
      <c r="AT260" s="217" t="s">
        <v>147</v>
      </c>
      <c r="AU260" s="217" t="s">
        <v>90</v>
      </c>
      <c r="AV260" s="13" t="s">
        <v>90</v>
      </c>
      <c r="AW260" s="13" t="s">
        <v>36</v>
      </c>
      <c r="AX260" s="13" t="s">
        <v>80</v>
      </c>
      <c r="AY260" s="217" t="s">
        <v>136</v>
      </c>
    </row>
    <row r="261" spans="2:51" s="13" customFormat="1" ht="10.199999999999999">
      <c r="B261" s="207"/>
      <c r="C261" s="208"/>
      <c r="D261" s="202" t="s">
        <v>147</v>
      </c>
      <c r="E261" s="209" t="s">
        <v>1</v>
      </c>
      <c r="F261" s="210" t="s">
        <v>308</v>
      </c>
      <c r="G261" s="208"/>
      <c r="H261" s="211">
        <v>1</v>
      </c>
      <c r="I261" s="212"/>
      <c r="J261" s="208"/>
      <c r="K261" s="208"/>
      <c r="L261" s="213"/>
      <c r="M261" s="214"/>
      <c r="N261" s="215"/>
      <c r="O261" s="215"/>
      <c r="P261" s="215"/>
      <c r="Q261" s="215"/>
      <c r="R261" s="215"/>
      <c r="S261" s="215"/>
      <c r="T261" s="216"/>
      <c r="AT261" s="217" t="s">
        <v>147</v>
      </c>
      <c r="AU261" s="217" t="s">
        <v>90</v>
      </c>
      <c r="AV261" s="13" t="s">
        <v>90</v>
      </c>
      <c r="AW261" s="13" t="s">
        <v>36</v>
      </c>
      <c r="AX261" s="13" t="s">
        <v>80</v>
      </c>
      <c r="AY261" s="217" t="s">
        <v>136</v>
      </c>
    </row>
    <row r="262" spans="2:51" s="13" customFormat="1" ht="10.199999999999999">
      <c r="B262" s="207"/>
      <c r="C262" s="208"/>
      <c r="D262" s="202" t="s">
        <v>147</v>
      </c>
      <c r="E262" s="209" t="s">
        <v>1</v>
      </c>
      <c r="F262" s="210" t="s">
        <v>309</v>
      </c>
      <c r="G262" s="208"/>
      <c r="H262" s="211">
        <v>1</v>
      </c>
      <c r="I262" s="212"/>
      <c r="J262" s="208"/>
      <c r="K262" s="208"/>
      <c r="L262" s="213"/>
      <c r="M262" s="214"/>
      <c r="N262" s="215"/>
      <c r="O262" s="215"/>
      <c r="P262" s="215"/>
      <c r="Q262" s="215"/>
      <c r="R262" s="215"/>
      <c r="S262" s="215"/>
      <c r="T262" s="216"/>
      <c r="AT262" s="217" t="s">
        <v>147</v>
      </c>
      <c r="AU262" s="217" t="s">
        <v>90</v>
      </c>
      <c r="AV262" s="13" t="s">
        <v>90</v>
      </c>
      <c r="AW262" s="13" t="s">
        <v>36</v>
      </c>
      <c r="AX262" s="13" t="s">
        <v>80</v>
      </c>
      <c r="AY262" s="217" t="s">
        <v>136</v>
      </c>
    </row>
    <row r="263" spans="2:51" s="13" customFormat="1" ht="10.199999999999999">
      <c r="B263" s="207"/>
      <c r="C263" s="208"/>
      <c r="D263" s="202" t="s">
        <v>147</v>
      </c>
      <c r="E263" s="209" t="s">
        <v>1</v>
      </c>
      <c r="F263" s="210" t="s">
        <v>310</v>
      </c>
      <c r="G263" s="208"/>
      <c r="H263" s="211">
        <v>1</v>
      </c>
      <c r="I263" s="212"/>
      <c r="J263" s="208"/>
      <c r="K263" s="208"/>
      <c r="L263" s="213"/>
      <c r="M263" s="214"/>
      <c r="N263" s="215"/>
      <c r="O263" s="215"/>
      <c r="P263" s="215"/>
      <c r="Q263" s="215"/>
      <c r="R263" s="215"/>
      <c r="S263" s="215"/>
      <c r="T263" s="216"/>
      <c r="AT263" s="217" t="s">
        <v>147</v>
      </c>
      <c r="AU263" s="217" t="s">
        <v>90</v>
      </c>
      <c r="AV263" s="13" t="s">
        <v>90</v>
      </c>
      <c r="AW263" s="13" t="s">
        <v>36</v>
      </c>
      <c r="AX263" s="13" t="s">
        <v>80</v>
      </c>
      <c r="AY263" s="217" t="s">
        <v>136</v>
      </c>
    </row>
    <row r="264" spans="2:51" s="13" customFormat="1" ht="10.199999999999999">
      <c r="B264" s="207"/>
      <c r="C264" s="208"/>
      <c r="D264" s="202" t="s">
        <v>147</v>
      </c>
      <c r="E264" s="209" t="s">
        <v>1</v>
      </c>
      <c r="F264" s="210" t="s">
        <v>311</v>
      </c>
      <c r="G264" s="208"/>
      <c r="H264" s="211">
        <v>1</v>
      </c>
      <c r="I264" s="212"/>
      <c r="J264" s="208"/>
      <c r="K264" s="208"/>
      <c r="L264" s="213"/>
      <c r="M264" s="214"/>
      <c r="N264" s="215"/>
      <c r="O264" s="215"/>
      <c r="P264" s="215"/>
      <c r="Q264" s="215"/>
      <c r="R264" s="215"/>
      <c r="S264" s="215"/>
      <c r="T264" s="216"/>
      <c r="AT264" s="217" t="s">
        <v>147</v>
      </c>
      <c r="AU264" s="217" t="s">
        <v>90</v>
      </c>
      <c r="AV264" s="13" t="s">
        <v>90</v>
      </c>
      <c r="AW264" s="13" t="s">
        <v>36</v>
      </c>
      <c r="AX264" s="13" t="s">
        <v>80</v>
      </c>
      <c r="AY264" s="217" t="s">
        <v>136</v>
      </c>
    </row>
    <row r="265" spans="2:51" s="13" customFormat="1" ht="10.199999999999999">
      <c r="B265" s="207"/>
      <c r="C265" s="208"/>
      <c r="D265" s="202" t="s">
        <v>147</v>
      </c>
      <c r="E265" s="209" t="s">
        <v>1</v>
      </c>
      <c r="F265" s="210" t="s">
        <v>312</v>
      </c>
      <c r="G265" s="208"/>
      <c r="H265" s="211">
        <v>1</v>
      </c>
      <c r="I265" s="212"/>
      <c r="J265" s="208"/>
      <c r="K265" s="208"/>
      <c r="L265" s="213"/>
      <c r="M265" s="214"/>
      <c r="N265" s="215"/>
      <c r="O265" s="215"/>
      <c r="P265" s="215"/>
      <c r="Q265" s="215"/>
      <c r="R265" s="215"/>
      <c r="S265" s="215"/>
      <c r="T265" s="216"/>
      <c r="AT265" s="217" t="s">
        <v>147</v>
      </c>
      <c r="AU265" s="217" t="s">
        <v>90</v>
      </c>
      <c r="AV265" s="13" t="s">
        <v>90</v>
      </c>
      <c r="AW265" s="13" t="s">
        <v>36</v>
      </c>
      <c r="AX265" s="13" t="s">
        <v>80</v>
      </c>
      <c r="AY265" s="217" t="s">
        <v>136</v>
      </c>
    </row>
    <row r="266" spans="2:51" s="13" customFormat="1" ht="10.199999999999999">
      <c r="B266" s="207"/>
      <c r="C266" s="208"/>
      <c r="D266" s="202" t="s">
        <v>147</v>
      </c>
      <c r="E266" s="209" t="s">
        <v>1</v>
      </c>
      <c r="F266" s="210" t="s">
        <v>313</v>
      </c>
      <c r="G266" s="208"/>
      <c r="H266" s="211">
        <v>1</v>
      </c>
      <c r="I266" s="212"/>
      <c r="J266" s="208"/>
      <c r="K266" s="208"/>
      <c r="L266" s="213"/>
      <c r="M266" s="214"/>
      <c r="N266" s="215"/>
      <c r="O266" s="215"/>
      <c r="P266" s="215"/>
      <c r="Q266" s="215"/>
      <c r="R266" s="215"/>
      <c r="S266" s="215"/>
      <c r="T266" s="216"/>
      <c r="AT266" s="217" t="s">
        <v>147</v>
      </c>
      <c r="AU266" s="217" t="s">
        <v>90</v>
      </c>
      <c r="AV266" s="13" t="s">
        <v>90</v>
      </c>
      <c r="AW266" s="13" t="s">
        <v>36</v>
      </c>
      <c r="AX266" s="13" t="s">
        <v>80</v>
      </c>
      <c r="AY266" s="217" t="s">
        <v>136</v>
      </c>
    </row>
    <row r="267" spans="2:51" s="13" customFormat="1" ht="10.199999999999999">
      <c r="B267" s="207"/>
      <c r="C267" s="208"/>
      <c r="D267" s="202" t="s">
        <v>147</v>
      </c>
      <c r="E267" s="209" t="s">
        <v>1</v>
      </c>
      <c r="F267" s="210" t="s">
        <v>314</v>
      </c>
      <c r="G267" s="208"/>
      <c r="H267" s="211">
        <v>1</v>
      </c>
      <c r="I267" s="212"/>
      <c r="J267" s="208"/>
      <c r="K267" s="208"/>
      <c r="L267" s="213"/>
      <c r="M267" s="214"/>
      <c r="N267" s="215"/>
      <c r="O267" s="215"/>
      <c r="P267" s="215"/>
      <c r="Q267" s="215"/>
      <c r="R267" s="215"/>
      <c r="S267" s="215"/>
      <c r="T267" s="216"/>
      <c r="AT267" s="217" t="s">
        <v>147</v>
      </c>
      <c r="AU267" s="217" t="s">
        <v>90</v>
      </c>
      <c r="AV267" s="13" t="s">
        <v>90</v>
      </c>
      <c r="AW267" s="13" t="s">
        <v>36</v>
      </c>
      <c r="AX267" s="13" t="s">
        <v>80</v>
      </c>
      <c r="AY267" s="217" t="s">
        <v>136</v>
      </c>
    </row>
    <row r="268" spans="2:51" s="13" customFormat="1" ht="10.199999999999999">
      <c r="B268" s="207"/>
      <c r="C268" s="208"/>
      <c r="D268" s="202" t="s">
        <v>147</v>
      </c>
      <c r="E268" s="209" t="s">
        <v>1</v>
      </c>
      <c r="F268" s="210" t="s">
        <v>315</v>
      </c>
      <c r="G268" s="208"/>
      <c r="H268" s="211">
        <v>1</v>
      </c>
      <c r="I268" s="212"/>
      <c r="J268" s="208"/>
      <c r="K268" s="208"/>
      <c r="L268" s="213"/>
      <c r="M268" s="214"/>
      <c r="N268" s="215"/>
      <c r="O268" s="215"/>
      <c r="P268" s="215"/>
      <c r="Q268" s="215"/>
      <c r="R268" s="215"/>
      <c r="S268" s="215"/>
      <c r="T268" s="216"/>
      <c r="AT268" s="217" t="s">
        <v>147</v>
      </c>
      <c r="AU268" s="217" t="s">
        <v>90</v>
      </c>
      <c r="AV268" s="13" t="s">
        <v>90</v>
      </c>
      <c r="AW268" s="13" t="s">
        <v>36</v>
      </c>
      <c r="AX268" s="13" t="s">
        <v>80</v>
      </c>
      <c r="AY268" s="217" t="s">
        <v>136</v>
      </c>
    </row>
    <row r="269" spans="2:51" s="13" customFormat="1" ht="10.199999999999999">
      <c r="B269" s="207"/>
      <c r="C269" s="208"/>
      <c r="D269" s="202" t="s">
        <v>147</v>
      </c>
      <c r="E269" s="209" t="s">
        <v>1</v>
      </c>
      <c r="F269" s="210" t="s">
        <v>316</v>
      </c>
      <c r="G269" s="208"/>
      <c r="H269" s="211">
        <v>1</v>
      </c>
      <c r="I269" s="212"/>
      <c r="J269" s="208"/>
      <c r="K269" s="208"/>
      <c r="L269" s="213"/>
      <c r="M269" s="214"/>
      <c r="N269" s="215"/>
      <c r="O269" s="215"/>
      <c r="P269" s="215"/>
      <c r="Q269" s="215"/>
      <c r="R269" s="215"/>
      <c r="S269" s="215"/>
      <c r="T269" s="216"/>
      <c r="AT269" s="217" t="s">
        <v>147</v>
      </c>
      <c r="AU269" s="217" t="s">
        <v>90</v>
      </c>
      <c r="AV269" s="13" t="s">
        <v>90</v>
      </c>
      <c r="AW269" s="13" t="s">
        <v>36</v>
      </c>
      <c r="AX269" s="13" t="s">
        <v>80</v>
      </c>
      <c r="AY269" s="217" t="s">
        <v>136</v>
      </c>
    </row>
    <row r="270" spans="2:51" s="13" customFormat="1" ht="10.199999999999999">
      <c r="B270" s="207"/>
      <c r="C270" s="208"/>
      <c r="D270" s="202" t="s">
        <v>147</v>
      </c>
      <c r="E270" s="209" t="s">
        <v>1</v>
      </c>
      <c r="F270" s="210" t="s">
        <v>317</v>
      </c>
      <c r="G270" s="208"/>
      <c r="H270" s="211">
        <v>1</v>
      </c>
      <c r="I270" s="212"/>
      <c r="J270" s="208"/>
      <c r="K270" s="208"/>
      <c r="L270" s="213"/>
      <c r="M270" s="214"/>
      <c r="N270" s="215"/>
      <c r="O270" s="215"/>
      <c r="P270" s="215"/>
      <c r="Q270" s="215"/>
      <c r="R270" s="215"/>
      <c r="S270" s="215"/>
      <c r="T270" s="216"/>
      <c r="AT270" s="217" t="s">
        <v>147</v>
      </c>
      <c r="AU270" s="217" t="s">
        <v>90</v>
      </c>
      <c r="AV270" s="13" t="s">
        <v>90</v>
      </c>
      <c r="AW270" s="13" t="s">
        <v>36</v>
      </c>
      <c r="AX270" s="13" t="s">
        <v>80</v>
      </c>
      <c r="AY270" s="217" t="s">
        <v>136</v>
      </c>
    </row>
    <row r="271" spans="2:51" s="13" customFormat="1" ht="10.199999999999999">
      <c r="B271" s="207"/>
      <c r="C271" s="208"/>
      <c r="D271" s="202" t="s">
        <v>147</v>
      </c>
      <c r="E271" s="209" t="s">
        <v>1</v>
      </c>
      <c r="F271" s="210" t="s">
        <v>318</v>
      </c>
      <c r="G271" s="208"/>
      <c r="H271" s="211">
        <v>1</v>
      </c>
      <c r="I271" s="212"/>
      <c r="J271" s="208"/>
      <c r="K271" s="208"/>
      <c r="L271" s="213"/>
      <c r="M271" s="214"/>
      <c r="N271" s="215"/>
      <c r="O271" s="215"/>
      <c r="P271" s="215"/>
      <c r="Q271" s="215"/>
      <c r="R271" s="215"/>
      <c r="S271" s="215"/>
      <c r="T271" s="216"/>
      <c r="AT271" s="217" t="s">
        <v>147</v>
      </c>
      <c r="AU271" s="217" t="s">
        <v>90</v>
      </c>
      <c r="AV271" s="13" t="s">
        <v>90</v>
      </c>
      <c r="AW271" s="13" t="s">
        <v>36</v>
      </c>
      <c r="AX271" s="13" t="s">
        <v>80</v>
      </c>
      <c r="AY271" s="217" t="s">
        <v>136</v>
      </c>
    </row>
    <row r="272" spans="2:51" s="13" customFormat="1" ht="10.199999999999999">
      <c r="B272" s="207"/>
      <c r="C272" s="208"/>
      <c r="D272" s="202" t="s">
        <v>147</v>
      </c>
      <c r="E272" s="209" t="s">
        <v>1</v>
      </c>
      <c r="F272" s="210" t="s">
        <v>319</v>
      </c>
      <c r="G272" s="208"/>
      <c r="H272" s="211">
        <v>1</v>
      </c>
      <c r="I272" s="212"/>
      <c r="J272" s="208"/>
      <c r="K272" s="208"/>
      <c r="L272" s="213"/>
      <c r="M272" s="214"/>
      <c r="N272" s="215"/>
      <c r="O272" s="215"/>
      <c r="P272" s="215"/>
      <c r="Q272" s="215"/>
      <c r="R272" s="215"/>
      <c r="S272" s="215"/>
      <c r="T272" s="216"/>
      <c r="AT272" s="217" t="s">
        <v>147</v>
      </c>
      <c r="AU272" s="217" t="s">
        <v>90</v>
      </c>
      <c r="AV272" s="13" t="s">
        <v>90</v>
      </c>
      <c r="AW272" s="13" t="s">
        <v>36</v>
      </c>
      <c r="AX272" s="13" t="s">
        <v>80</v>
      </c>
      <c r="AY272" s="217" t="s">
        <v>136</v>
      </c>
    </row>
    <row r="273" spans="1:65" s="13" customFormat="1" ht="10.199999999999999">
      <c r="B273" s="207"/>
      <c r="C273" s="208"/>
      <c r="D273" s="202" t="s">
        <v>147</v>
      </c>
      <c r="E273" s="209" t="s">
        <v>1</v>
      </c>
      <c r="F273" s="210" t="s">
        <v>320</v>
      </c>
      <c r="G273" s="208"/>
      <c r="H273" s="211">
        <v>1</v>
      </c>
      <c r="I273" s="212"/>
      <c r="J273" s="208"/>
      <c r="K273" s="208"/>
      <c r="L273" s="213"/>
      <c r="M273" s="214"/>
      <c r="N273" s="215"/>
      <c r="O273" s="215"/>
      <c r="P273" s="215"/>
      <c r="Q273" s="215"/>
      <c r="R273" s="215"/>
      <c r="S273" s="215"/>
      <c r="T273" s="216"/>
      <c r="AT273" s="217" t="s">
        <v>147</v>
      </c>
      <c r="AU273" s="217" t="s">
        <v>90</v>
      </c>
      <c r="AV273" s="13" t="s">
        <v>90</v>
      </c>
      <c r="AW273" s="13" t="s">
        <v>36</v>
      </c>
      <c r="AX273" s="13" t="s">
        <v>80</v>
      </c>
      <c r="AY273" s="217" t="s">
        <v>136</v>
      </c>
    </row>
    <row r="274" spans="1:65" s="13" customFormat="1" ht="10.199999999999999">
      <c r="B274" s="207"/>
      <c r="C274" s="208"/>
      <c r="D274" s="202" t="s">
        <v>147</v>
      </c>
      <c r="E274" s="209" t="s">
        <v>1</v>
      </c>
      <c r="F274" s="210" t="s">
        <v>321</v>
      </c>
      <c r="G274" s="208"/>
      <c r="H274" s="211">
        <v>1</v>
      </c>
      <c r="I274" s="212"/>
      <c r="J274" s="208"/>
      <c r="K274" s="208"/>
      <c r="L274" s="213"/>
      <c r="M274" s="214"/>
      <c r="N274" s="215"/>
      <c r="O274" s="215"/>
      <c r="P274" s="215"/>
      <c r="Q274" s="215"/>
      <c r="R274" s="215"/>
      <c r="S274" s="215"/>
      <c r="T274" s="216"/>
      <c r="AT274" s="217" t="s">
        <v>147</v>
      </c>
      <c r="AU274" s="217" t="s">
        <v>90</v>
      </c>
      <c r="AV274" s="13" t="s">
        <v>90</v>
      </c>
      <c r="AW274" s="13" t="s">
        <v>36</v>
      </c>
      <c r="AX274" s="13" t="s">
        <v>80</v>
      </c>
      <c r="AY274" s="217" t="s">
        <v>136</v>
      </c>
    </row>
    <row r="275" spans="1:65" s="13" customFormat="1" ht="10.199999999999999">
      <c r="B275" s="207"/>
      <c r="C275" s="208"/>
      <c r="D275" s="202" t="s">
        <v>147</v>
      </c>
      <c r="E275" s="209" t="s">
        <v>1</v>
      </c>
      <c r="F275" s="210" t="s">
        <v>322</v>
      </c>
      <c r="G275" s="208"/>
      <c r="H275" s="211">
        <v>1</v>
      </c>
      <c r="I275" s="212"/>
      <c r="J275" s="208"/>
      <c r="K275" s="208"/>
      <c r="L275" s="213"/>
      <c r="M275" s="214"/>
      <c r="N275" s="215"/>
      <c r="O275" s="215"/>
      <c r="P275" s="215"/>
      <c r="Q275" s="215"/>
      <c r="R275" s="215"/>
      <c r="S275" s="215"/>
      <c r="T275" s="216"/>
      <c r="AT275" s="217" t="s">
        <v>147</v>
      </c>
      <c r="AU275" s="217" t="s">
        <v>90</v>
      </c>
      <c r="AV275" s="13" t="s">
        <v>90</v>
      </c>
      <c r="AW275" s="13" t="s">
        <v>36</v>
      </c>
      <c r="AX275" s="13" t="s">
        <v>80</v>
      </c>
      <c r="AY275" s="217" t="s">
        <v>136</v>
      </c>
    </row>
    <row r="276" spans="1:65" s="13" customFormat="1" ht="10.199999999999999">
      <c r="B276" s="207"/>
      <c r="C276" s="208"/>
      <c r="D276" s="202" t="s">
        <v>147</v>
      </c>
      <c r="E276" s="209" t="s">
        <v>1</v>
      </c>
      <c r="F276" s="210" t="s">
        <v>323</v>
      </c>
      <c r="G276" s="208"/>
      <c r="H276" s="211">
        <v>1</v>
      </c>
      <c r="I276" s="212"/>
      <c r="J276" s="208"/>
      <c r="K276" s="208"/>
      <c r="L276" s="213"/>
      <c r="M276" s="214"/>
      <c r="N276" s="215"/>
      <c r="O276" s="215"/>
      <c r="P276" s="215"/>
      <c r="Q276" s="215"/>
      <c r="R276" s="215"/>
      <c r="S276" s="215"/>
      <c r="T276" s="216"/>
      <c r="AT276" s="217" t="s">
        <v>147</v>
      </c>
      <c r="AU276" s="217" t="s">
        <v>90</v>
      </c>
      <c r="AV276" s="13" t="s">
        <v>90</v>
      </c>
      <c r="AW276" s="13" t="s">
        <v>36</v>
      </c>
      <c r="AX276" s="13" t="s">
        <v>80</v>
      </c>
      <c r="AY276" s="217" t="s">
        <v>136</v>
      </c>
    </row>
    <row r="277" spans="1:65" s="13" customFormat="1" ht="10.199999999999999">
      <c r="B277" s="207"/>
      <c r="C277" s="208"/>
      <c r="D277" s="202" t="s">
        <v>147</v>
      </c>
      <c r="E277" s="209" t="s">
        <v>1</v>
      </c>
      <c r="F277" s="210" t="s">
        <v>324</v>
      </c>
      <c r="G277" s="208"/>
      <c r="H277" s="211">
        <v>1</v>
      </c>
      <c r="I277" s="212"/>
      <c r="J277" s="208"/>
      <c r="K277" s="208"/>
      <c r="L277" s="213"/>
      <c r="M277" s="214"/>
      <c r="N277" s="215"/>
      <c r="O277" s="215"/>
      <c r="P277" s="215"/>
      <c r="Q277" s="215"/>
      <c r="R277" s="215"/>
      <c r="S277" s="215"/>
      <c r="T277" s="216"/>
      <c r="AT277" s="217" t="s">
        <v>147</v>
      </c>
      <c r="AU277" s="217" t="s">
        <v>90</v>
      </c>
      <c r="AV277" s="13" t="s">
        <v>90</v>
      </c>
      <c r="AW277" s="13" t="s">
        <v>36</v>
      </c>
      <c r="AX277" s="13" t="s">
        <v>80</v>
      </c>
      <c r="AY277" s="217" t="s">
        <v>136</v>
      </c>
    </row>
    <row r="278" spans="1:65" s="13" customFormat="1" ht="10.199999999999999">
      <c r="B278" s="207"/>
      <c r="C278" s="208"/>
      <c r="D278" s="202" t="s">
        <v>147</v>
      </c>
      <c r="E278" s="209" t="s">
        <v>1</v>
      </c>
      <c r="F278" s="210" t="s">
        <v>325</v>
      </c>
      <c r="G278" s="208"/>
      <c r="H278" s="211">
        <v>1</v>
      </c>
      <c r="I278" s="212"/>
      <c r="J278" s="208"/>
      <c r="K278" s="208"/>
      <c r="L278" s="213"/>
      <c r="M278" s="214"/>
      <c r="N278" s="215"/>
      <c r="O278" s="215"/>
      <c r="P278" s="215"/>
      <c r="Q278" s="215"/>
      <c r="R278" s="215"/>
      <c r="S278" s="215"/>
      <c r="T278" s="216"/>
      <c r="AT278" s="217" t="s">
        <v>147</v>
      </c>
      <c r="AU278" s="217" t="s">
        <v>90</v>
      </c>
      <c r="AV278" s="13" t="s">
        <v>90</v>
      </c>
      <c r="AW278" s="13" t="s">
        <v>36</v>
      </c>
      <c r="AX278" s="13" t="s">
        <v>80</v>
      </c>
      <c r="AY278" s="217" t="s">
        <v>136</v>
      </c>
    </row>
    <row r="279" spans="1:65" s="13" customFormat="1" ht="10.199999999999999">
      <c r="B279" s="207"/>
      <c r="C279" s="208"/>
      <c r="D279" s="202" t="s">
        <v>147</v>
      </c>
      <c r="E279" s="209" t="s">
        <v>1</v>
      </c>
      <c r="F279" s="210" t="s">
        <v>326</v>
      </c>
      <c r="G279" s="208"/>
      <c r="H279" s="211">
        <v>1</v>
      </c>
      <c r="I279" s="212"/>
      <c r="J279" s="208"/>
      <c r="K279" s="208"/>
      <c r="L279" s="213"/>
      <c r="M279" s="214"/>
      <c r="N279" s="215"/>
      <c r="O279" s="215"/>
      <c r="P279" s="215"/>
      <c r="Q279" s="215"/>
      <c r="R279" s="215"/>
      <c r="S279" s="215"/>
      <c r="T279" s="216"/>
      <c r="AT279" s="217" t="s">
        <v>147</v>
      </c>
      <c r="AU279" s="217" t="s">
        <v>90</v>
      </c>
      <c r="AV279" s="13" t="s">
        <v>90</v>
      </c>
      <c r="AW279" s="13" t="s">
        <v>36</v>
      </c>
      <c r="AX279" s="13" t="s">
        <v>80</v>
      </c>
      <c r="AY279" s="217" t="s">
        <v>136</v>
      </c>
    </row>
    <row r="280" spans="1:65" s="13" customFormat="1" ht="10.199999999999999">
      <c r="B280" s="207"/>
      <c r="C280" s="208"/>
      <c r="D280" s="202" t="s">
        <v>147</v>
      </c>
      <c r="E280" s="209" t="s">
        <v>1</v>
      </c>
      <c r="F280" s="210" t="s">
        <v>327</v>
      </c>
      <c r="G280" s="208"/>
      <c r="H280" s="211">
        <v>1</v>
      </c>
      <c r="I280" s="212"/>
      <c r="J280" s="208"/>
      <c r="K280" s="208"/>
      <c r="L280" s="213"/>
      <c r="M280" s="214"/>
      <c r="N280" s="215"/>
      <c r="O280" s="215"/>
      <c r="P280" s="215"/>
      <c r="Q280" s="215"/>
      <c r="R280" s="215"/>
      <c r="S280" s="215"/>
      <c r="T280" s="216"/>
      <c r="AT280" s="217" t="s">
        <v>147</v>
      </c>
      <c r="AU280" s="217" t="s">
        <v>90</v>
      </c>
      <c r="AV280" s="13" t="s">
        <v>90</v>
      </c>
      <c r="AW280" s="13" t="s">
        <v>36</v>
      </c>
      <c r="AX280" s="13" t="s">
        <v>80</v>
      </c>
      <c r="AY280" s="217" t="s">
        <v>136</v>
      </c>
    </row>
    <row r="281" spans="1:65" s="13" customFormat="1" ht="10.199999999999999">
      <c r="B281" s="207"/>
      <c r="C281" s="208"/>
      <c r="D281" s="202" t="s">
        <v>147</v>
      </c>
      <c r="E281" s="209" t="s">
        <v>1</v>
      </c>
      <c r="F281" s="210" t="s">
        <v>328</v>
      </c>
      <c r="G281" s="208"/>
      <c r="H281" s="211">
        <v>1</v>
      </c>
      <c r="I281" s="212"/>
      <c r="J281" s="208"/>
      <c r="K281" s="208"/>
      <c r="L281" s="213"/>
      <c r="M281" s="214"/>
      <c r="N281" s="215"/>
      <c r="O281" s="215"/>
      <c r="P281" s="215"/>
      <c r="Q281" s="215"/>
      <c r="R281" s="215"/>
      <c r="S281" s="215"/>
      <c r="T281" s="216"/>
      <c r="AT281" s="217" t="s">
        <v>147</v>
      </c>
      <c r="AU281" s="217" t="s">
        <v>90</v>
      </c>
      <c r="AV281" s="13" t="s">
        <v>90</v>
      </c>
      <c r="AW281" s="13" t="s">
        <v>36</v>
      </c>
      <c r="AX281" s="13" t="s">
        <v>80</v>
      </c>
      <c r="AY281" s="217" t="s">
        <v>136</v>
      </c>
    </row>
    <row r="282" spans="1:65" s="13" customFormat="1" ht="10.199999999999999">
      <c r="B282" s="207"/>
      <c r="C282" s="208"/>
      <c r="D282" s="202" t="s">
        <v>147</v>
      </c>
      <c r="E282" s="209" t="s">
        <v>1</v>
      </c>
      <c r="F282" s="210" t="s">
        <v>329</v>
      </c>
      <c r="G282" s="208"/>
      <c r="H282" s="211">
        <v>1</v>
      </c>
      <c r="I282" s="212"/>
      <c r="J282" s="208"/>
      <c r="K282" s="208"/>
      <c r="L282" s="213"/>
      <c r="M282" s="214"/>
      <c r="N282" s="215"/>
      <c r="O282" s="215"/>
      <c r="P282" s="215"/>
      <c r="Q282" s="215"/>
      <c r="R282" s="215"/>
      <c r="S282" s="215"/>
      <c r="T282" s="216"/>
      <c r="AT282" s="217" t="s">
        <v>147</v>
      </c>
      <c r="AU282" s="217" t="s">
        <v>90</v>
      </c>
      <c r="AV282" s="13" t="s">
        <v>90</v>
      </c>
      <c r="AW282" s="13" t="s">
        <v>36</v>
      </c>
      <c r="AX282" s="13" t="s">
        <v>80</v>
      </c>
      <c r="AY282" s="217" t="s">
        <v>136</v>
      </c>
    </row>
    <row r="283" spans="1:65" s="13" customFormat="1" ht="10.199999999999999">
      <c r="B283" s="207"/>
      <c r="C283" s="208"/>
      <c r="D283" s="202" t="s">
        <v>147</v>
      </c>
      <c r="E283" s="209" t="s">
        <v>1</v>
      </c>
      <c r="F283" s="210" t="s">
        <v>330</v>
      </c>
      <c r="G283" s="208"/>
      <c r="H283" s="211">
        <v>1</v>
      </c>
      <c r="I283" s="212"/>
      <c r="J283" s="208"/>
      <c r="K283" s="208"/>
      <c r="L283" s="213"/>
      <c r="M283" s="214"/>
      <c r="N283" s="215"/>
      <c r="O283" s="215"/>
      <c r="P283" s="215"/>
      <c r="Q283" s="215"/>
      <c r="R283" s="215"/>
      <c r="S283" s="215"/>
      <c r="T283" s="216"/>
      <c r="AT283" s="217" t="s">
        <v>147</v>
      </c>
      <c r="AU283" s="217" t="s">
        <v>90</v>
      </c>
      <c r="AV283" s="13" t="s">
        <v>90</v>
      </c>
      <c r="AW283" s="13" t="s">
        <v>36</v>
      </c>
      <c r="AX283" s="13" t="s">
        <v>80</v>
      </c>
      <c r="AY283" s="217" t="s">
        <v>136</v>
      </c>
    </row>
    <row r="284" spans="1:65" s="13" customFormat="1" ht="10.199999999999999">
      <c r="B284" s="207"/>
      <c r="C284" s="208"/>
      <c r="D284" s="202" t="s">
        <v>147</v>
      </c>
      <c r="E284" s="209" t="s">
        <v>1</v>
      </c>
      <c r="F284" s="210" t="s">
        <v>331</v>
      </c>
      <c r="G284" s="208"/>
      <c r="H284" s="211">
        <v>1</v>
      </c>
      <c r="I284" s="212"/>
      <c r="J284" s="208"/>
      <c r="K284" s="208"/>
      <c r="L284" s="213"/>
      <c r="M284" s="214"/>
      <c r="N284" s="215"/>
      <c r="O284" s="215"/>
      <c r="P284" s="215"/>
      <c r="Q284" s="215"/>
      <c r="R284" s="215"/>
      <c r="S284" s="215"/>
      <c r="T284" s="216"/>
      <c r="AT284" s="217" t="s">
        <v>147</v>
      </c>
      <c r="AU284" s="217" t="s">
        <v>90</v>
      </c>
      <c r="AV284" s="13" t="s">
        <v>90</v>
      </c>
      <c r="AW284" s="13" t="s">
        <v>36</v>
      </c>
      <c r="AX284" s="13" t="s">
        <v>80</v>
      </c>
      <c r="AY284" s="217" t="s">
        <v>136</v>
      </c>
    </row>
    <row r="285" spans="1:65" s="15" customFormat="1" ht="10.199999999999999">
      <c r="B285" s="228"/>
      <c r="C285" s="229"/>
      <c r="D285" s="202" t="s">
        <v>147</v>
      </c>
      <c r="E285" s="230" t="s">
        <v>1</v>
      </c>
      <c r="F285" s="231" t="s">
        <v>214</v>
      </c>
      <c r="G285" s="229"/>
      <c r="H285" s="232">
        <v>74</v>
      </c>
      <c r="I285" s="233"/>
      <c r="J285" s="229"/>
      <c r="K285" s="229"/>
      <c r="L285" s="234"/>
      <c r="M285" s="235"/>
      <c r="N285" s="236"/>
      <c r="O285" s="236"/>
      <c r="P285" s="236"/>
      <c r="Q285" s="236"/>
      <c r="R285" s="236"/>
      <c r="S285" s="236"/>
      <c r="T285" s="237"/>
      <c r="AT285" s="238" t="s">
        <v>147</v>
      </c>
      <c r="AU285" s="238" t="s">
        <v>90</v>
      </c>
      <c r="AV285" s="15" t="s">
        <v>143</v>
      </c>
      <c r="AW285" s="15" t="s">
        <v>36</v>
      </c>
      <c r="AX285" s="15" t="s">
        <v>88</v>
      </c>
      <c r="AY285" s="238" t="s">
        <v>136</v>
      </c>
    </row>
    <row r="286" spans="1:65" s="2" customFormat="1" ht="24.15" customHeight="1">
      <c r="A286" s="35"/>
      <c r="B286" s="36"/>
      <c r="C286" s="188" t="s">
        <v>332</v>
      </c>
      <c r="D286" s="188" t="s">
        <v>139</v>
      </c>
      <c r="E286" s="189" t="s">
        <v>333</v>
      </c>
      <c r="F286" s="190" t="s">
        <v>334</v>
      </c>
      <c r="G286" s="191" t="s">
        <v>335</v>
      </c>
      <c r="H286" s="192">
        <v>1</v>
      </c>
      <c r="I286" s="193"/>
      <c r="J286" s="194">
        <f>ROUND(I286*H286,2)</f>
        <v>0</v>
      </c>
      <c r="K286" s="195"/>
      <c r="L286" s="40"/>
      <c r="M286" s="196" t="s">
        <v>1</v>
      </c>
      <c r="N286" s="197" t="s">
        <v>45</v>
      </c>
      <c r="O286" s="72"/>
      <c r="P286" s="198">
        <f>O286*H286</f>
        <v>0</v>
      </c>
      <c r="Q286" s="198">
        <v>0</v>
      </c>
      <c r="R286" s="198">
        <f>Q286*H286</f>
        <v>0</v>
      </c>
      <c r="S286" s="198">
        <v>0</v>
      </c>
      <c r="T286" s="199">
        <f>S286*H286</f>
        <v>0</v>
      </c>
      <c r="U286" s="35"/>
      <c r="V286" s="35"/>
      <c r="W286" s="35"/>
      <c r="X286" s="35"/>
      <c r="Y286" s="35"/>
      <c r="Z286" s="35"/>
      <c r="AA286" s="35"/>
      <c r="AB286" s="35"/>
      <c r="AC286" s="35"/>
      <c r="AD286" s="35"/>
      <c r="AE286" s="35"/>
      <c r="AR286" s="200" t="s">
        <v>170</v>
      </c>
      <c r="AT286" s="200" t="s">
        <v>139</v>
      </c>
      <c r="AU286" s="200" t="s">
        <v>90</v>
      </c>
      <c r="AY286" s="18" t="s">
        <v>136</v>
      </c>
      <c r="BE286" s="201">
        <f>IF(N286="základní",J286,0)</f>
        <v>0</v>
      </c>
      <c r="BF286" s="201">
        <f>IF(N286="snížená",J286,0)</f>
        <v>0</v>
      </c>
      <c r="BG286" s="201">
        <f>IF(N286="zákl. přenesená",J286,0)</f>
        <v>0</v>
      </c>
      <c r="BH286" s="201">
        <f>IF(N286="sníž. přenesená",J286,0)</f>
        <v>0</v>
      </c>
      <c r="BI286" s="201">
        <f>IF(N286="nulová",J286,0)</f>
        <v>0</v>
      </c>
      <c r="BJ286" s="18" t="s">
        <v>88</v>
      </c>
      <c r="BK286" s="201">
        <f>ROUND(I286*H286,2)</f>
        <v>0</v>
      </c>
      <c r="BL286" s="18" t="s">
        <v>170</v>
      </c>
      <c r="BM286" s="200" t="s">
        <v>336</v>
      </c>
    </row>
    <row r="287" spans="1:65" s="2" customFormat="1" ht="10.199999999999999">
      <c r="A287" s="35"/>
      <c r="B287" s="36"/>
      <c r="C287" s="37"/>
      <c r="D287" s="202" t="s">
        <v>145</v>
      </c>
      <c r="E287" s="37"/>
      <c r="F287" s="203" t="s">
        <v>334</v>
      </c>
      <c r="G287" s="37"/>
      <c r="H287" s="37"/>
      <c r="I287" s="204"/>
      <c r="J287" s="37"/>
      <c r="K287" s="37"/>
      <c r="L287" s="40"/>
      <c r="M287" s="205"/>
      <c r="N287" s="206"/>
      <c r="O287" s="72"/>
      <c r="P287" s="72"/>
      <c r="Q287" s="72"/>
      <c r="R287" s="72"/>
      <c r="S287" s="72"/>
      <c r="T287" s="73"/>
      <c r="U287" s="35"/>
      <c r="V287" s="35"/>
      <c r="W287" s="35"/>
      <c r="X287" s="35"/>
      <c r="Y287" s="35"/>
      <c r="Z287" s="35"/>
      <c r="AA287" s="35"/>
      <c r="AB287" s="35"/>
      <c r="AC287" s="35"/>
      <c r="AD287" s="35"/>
      <c r="AE287" s="35"/>
      <c r="AT287" s="18" t="s">
        <v>145</v>
      </c>
      <c r="AU287" s="18" t="s">
        <v>90</v>
      </c>
    </row>
    <row r="288" spans="1:65" s="12" customFormat="1" ht="22.8" customHeight="1">
      <c r="B288" s="172"/>
      <c r="C288" s="173"/>
      <c r="D288" s="174" t="s">
        <v>79</v>
      </c>
      <c r="E288" s="186" t="s">
        <v>337</v>
      </c>
      <c r="F288" s="186" t="s">
        <v>338</v>
      </c>
      <c r="G288" s="173"/>
      <c r="H288" s="173"/>
      <c r="I288" s="176"/>
      <c r="J288" s="187">
        <f>BK288</f>
        <v>0</v>
      </c>
      <c r="K288" s="173"/>
      <c r="L288" s="178"/>
      <c r="M288" s="179"/>
      <c r="N288" s="180"/>
      <c r="O288" s="180"/>
      <c r="P288" s="181">
        <f>SUM(P289:P292)</f>
        <v>0</v>
      </c>
      <c r="Q288" s="180"/>
      <c r="R288" s="181">
        <f>SUM(R289:R292)</f>
        <v>0</v>
      </c>
      <c r="S288" s="180"/>
      <c r="T288" s="182">
        <f>SUM(T289:T292)</f>
        <v>0</v>
      </c>
      <c r="AR288" s="183" t="s">
        <v>137</v>
      </c>
      <c r="AT288" s="184" t="s">
        <v>79</v>
      </c>
      <c r="AU288" s="184" t="s">
        <v>88</v>
      </c>
      <c r="AY288" s="183" t="s">
        <v>136</v>
      </c>
      <c r="BK288" s="185">
        <f>SUM(BK289:BK292)</f>
        <v>0</v>
      </c>
    </row>
    <row r="289" spans="1:65" s="2" customFormat="1" ht="16.5" customHeight="1">
      <c r="A289" s="35"/>
      <c r="B289" s="36"/>
      <c r="C289" s="188" t="s">
        <v>339</v>
      </c>
      <c r="D289" s="188" t="s">
        <v>139</v>
      </c>
      <c r="E289" s="189" t="s">
        <v>340</v>
      </c>
      <c r="F289" s="190" t="s">
        <v>341</v>
      </c>
      <c r="G289" s="191" t="s">
        <v>335</v>
      </c>
      <c r="H289" s="192">
        <v>1</v>
      </c>
      <c r="I289" s="193"/>
      <c r="J289" s="194">
        <f>ROUND(I289*H289,2)</f>
        <v>0</v>
      </c>
      <c r="K289" s="195"/>
      <c r="L289" s="40"/>
      <c r="M289" s="196" t="s">
        <v>1</v>
      </c>
      <c r="N289" s="197" t="s">
        <v>45</v>
      </c>
      <c r="O289" s="72"/>
      <c r="P289" s="198">
        <f>O289*H289</f>
        <v>0</v>
      </c>
      <c r="Q289" s="198">
        <v>0</v>
      </c>
      <c r="R289" s="198">
        <f>Q289*H289</f>
        <v>0</v>
      </c>
      <c r="S289" s="198">
        <v>0</v>
      </c>
      <c r="T289" s="199">
        <f>S289*H289</f>
        <v>0</v>
      </c>
      <c r="U289" s="35"/>
      <c r="V289" s="35"/>
      <c r="W289" s="35"/>
      <c r="X289" s="35"/>
      <c r="Y289" s="35"/>
      <c r="Z289" s="35"/>
      <c r="AA289" s="35"/>
      <c r="AB289" s="35"/>
      <c r="AC289" s="35"/>
      <c r="AD289" s="35"/>
      <c r="AE289" s="35"/>
      <c r="AR289" s="200" t="s">
        <v>170</v>
      </c>
      <c r="AT289" s="200" t="s">
        <v>139</v>
      </c>
      <c r="AU289" s="200" t="s">
        <v>90</v>
      </c>
      <c r="AY289" s="18" t="s">
        <v>136</v>
      </c>
      <c r="BE289" s="201">
        <f>IF(N289="základní",J289,0)</f>
        <v>0</v>
      </c>
      <c r="BF289" s="201">
        <f>IF(N289="snížená",J289,0)</f>
        <v>0</v>
      </c>
      <c r="BG289" s="201">
        <f>IF(N289="zákl. přenesená",J289,0)</f>
        <v>0</v>
      </c>
      <c r="BH289" s="201">
        <f>IF(N289="sníž. přenesená",J289,0)</f>
        <v>0</v>
      </c>
      <c r="BI289" s="201">
        <f>IF(N289="nulová",J289,0)</f>
        <v>0</v>
      </c>
      <c r="BJ289" s="18" t="s">
        <v>88</v>
      </c>
      <c r="BK289" s="201">
        <f>ROUND(I289*H289,2)</f>
        <v>0</v>
      </c>
      <c r="BL289" s="18" t="s">
        <v>170</v>
      </c>
      <c r="BM289" s="200" t="s">
        <v>342</v>
      </c>
    </row>
    <row r="290" spans="1:65" s="2" customFormat="1" ht="10.199999999999999">
      <c r="A290" s="35"/>
      <c r="B290" s="36"/>
      <c r="C290" s="37"/>
      <c r="D290" s="202" t="s">
        <v>145</v>
      </c>
      <c r="E290" s="37"/>
      <c r="F290" s="203" t="s">
        <v>341</v>
      </c>
      <c r="G290" s="37"/>
      <c r="H290" s="37"/>
      <c r="I290" s="204"/>
      <c r="J290" s="37"/>
      <c r="K290" s="37"/>
      <c r="L290" s="40"/>
      <c r="M290" s="205"/>
      <c r="N290" s="206"/>
      <c r="O290" s="72"/>
      <c r="P290" s="72"/>
      <c r="Q290" s="72"/>
      <c r="R290" s="72"/>
      <c r="S290" s="72"/>
      <c r="T290" s="73"/>
      <c r="U290" s="35"/>
      <c r="V290" s="35"/>
      <c r="W290" s="35"/>
      <c r="X290" s="35"/>
      <c r="Y290" s="35"/>
      <c r="Z290" s="35"/>
      <c r="AA290" s="35"/>
      <c r="AB290" s="35"/>
      <c r="AC290" s="35"/>
      <c r="AD290" s="35"/>
      <c r="AE290" s="35"/>
      <c r="AT290" s="18" t="s">
        <v>145</v>
      </c>
      <c r="AU290" s="18" t="s">
        <v>90</v>
      </c>
    </row>
    <row r="291" spans="1:65" s="14" customFormat="1" ht="10.199999999999999">
      <c r="B291" s="218"/>
      <c r="C291" s="219"/>
      <c r="D291" s="202" t="s">
        <v>147</v>
      </c>
      <c r="E291" s="220" t="s">
        <v>1</v>
      </c>
      <c r="F291" s="221" t="s">
        <v>343</v>
      </c>
      <c r="G291" s="219"/>
      <c r="H291" s="220" t="s">
        <v>1</v>
      </c>
      <c r="I291" s="222"/>
      <c r="J291" s="219"/>
      <c r="K291" s="219"/>
      <c r="L291" s="223"/>
      <c r="M291" s="224"/>
      <c r="N291" s="225"/>
      <c r="O291" s="225"/>
      <c r="P291" s="225"/>
      <c r="Q291" s="225"/>
      <c r="R291" s="225"/>
      <c r="S291" s="225"/>
      <c r="T291" s="226"/>
      <c r="AT291" s="227" t="s">
        <v>147</v>
      </c>
      <c r="AU291" s="227" t="s">
        <v>90</v>
      </c>
      <c r="AV291" s="14" t="s">
        <v>88</v>
      </c>
      <c r="AW291" s="14" t="s">
        <v>36</v>
      </c>
      <c r="AX291" s="14" t="s">
        <v>80</v>
      </c>
      <c r="AY291" s="227" t="s">
        <v>136</v>
      </c>
    </row>
    <row r="292" spans="1:65" s="13" customFormat="1" ht="10.199999999999999">
      <c r="B292" s="207"/>
      <c r="C292" s="208"/>
      <c r="D292" s="202" t="s">
        <v>147</v>
      </c>
      <c r="E292" s="209" t="s">
        <v>1</v>
      </c>
      <c r="F292" s="210" t="s">
        <v>88</v>
      </c>
      <c r="G292" s="208"/>
      <c r="H292" s="211">
        <v>1</v>
      </c>
      <c r="I292" s="212"/>
      <c r="J292" s="208"/>
      <c r="K292" s="208"/>
      <c r="L292" s="213"/>
      <c r="M292" s="240"/>
      <c r="N292" s="241"/>
      <c r="O292" s="241"/>
      <c r="P292" s="241"/>
      <c r="Q292" s="241"/>
      <c r="R292" s="241"/>
      <c r="S292" s="241"/>
      <c r="T292" s="242"/>
      <c r="AT292" s="217" t="s">
        <v>147</v>
      </c>
      <c r="AU292" s="217" t="s">
        <v>90</v>
      </c>
      <c r="AV292" s="13" t="s">
        <v>90</v>
      </c>
      <c r="AW292" s="13" t="s">
        <v>36</v>
      </c>
      <c r="AX292" s="13" t="s">
        <v>88</v>
      </c>
      <c r="AY292" s="217" t="s">
        <v>136</v>
      </c>
    </row>
    <row r="293" spans="1:65" s="2" customFormat="1" ht="6.9" customHeight="1">
      <c r="A293" s="35"/>
      <c r="B293" s="55"/>
      <c r="C293" s="56"/>
      <c r="D293" s="56"/>
      <c r="E293" s="56"/>
      <c r="F293" s="56"/>
      <c r="G293" s="56"/>
      <c r="H293" s="56"/>
      <c r="I293" s="56"/>
      <c r="J293" s="56"/>
      <c r="K293" s="56"/>
      <c r="L293" s="40"/>
      <c r="M293" s="35"/>
      <c r="O293" s="35"/>
      <c r="P293" s="35"/>
      <c r="Q293" s="35"/>
      <c r="R293" s="35"/>
      <c r="S293" s="35"/>
      <c r="T293" s="35"/>
      <c r="U293" s="35"/>
      <c r="V293" s="35"/>
      <c r="W293" s="35"/>
      <c r="X293" s="35"/>
      <c r="Y293" s="35"/>
      <c r="Z293" s="35"/>
      <c r="AA293" s="35"/>
      <c r="AB293" s="35"/>
      <c r="AC293" s="35"/>
      <c r="AD293" s="35"/>
      <c r="AE293" s="35"/>
    </row>
  </sheetData>
  <sheetProtection algorithmName="SHA-512" hashValue="SCeF5qJr/vTg3zIMy11hYNA78DilgL+qQCLRzuaSZUt2vQ/Aa2hD1rTW92R+0puQzZK+FoEor6cArwEmPr+1JQ==" saltValue="NVoCiI05wBzYJJFZRCns/xR/OrKT16ATsaTyg6arXfCqpY5NkZRk8tXGN6s8ZqaFZJ6+LxR/8GF3Llzu715jug==" spinCount="100000" sheet="1" objects="1" scenarios="1" formatColumns="0" formatRows="0" autoFilter="0"/>
  <autoFilter ref="C125:K292" xr:uid="{00000000-0009-0000-0000-000001000000}"/>
  <mergeCells count="9">
    <mergeCell ref="E87:H87"/>
    <mergeCell ref="E116:H116"/>
    <mergeCell ref="E118:H118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BM149"/>
  <sheetViews>
    <sheetView showGridLines="0" workbookViewId="0"/>
  </sheetViews>
  <sheetFormatPr defaultRowHeight="14.4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100.85546875" style="1" customWidth="1"/>
    <col min="7" max="7" width="7.42578125" style="1" customWidth="1"/>
    <col min="8" max="8" width="14" style="1" customWidth="1"/>
    <col min="9" max="9" width="15.85546875" style="1" customWidth="1"/>
    <col min="10" max="10" width="22.28515625" style="1" customWidth="1"/>
    <col min="11" max="11" width="22.28515625" style="1" hidden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2" spans="1:56" s="1" customFormat="1" ht="36.9" customHeight="1">
      <c r="L2" s="324"/>
      <c r="M2" s="324"/>
      <c r="N2" s="324"/>
      <c r="O2" s="324"/>
      <c r="P2" s="324"/>
      <c r="Q2" s="324"/>
      <c r="R2" s="324"/>
      <c r="S2" s="324"/>
      <c r="T2" s="324"/>
      <c r="U2" s="324"/>
      <c r="V2" s="324"/>
      <c r="AT2" s="18" t="s">
        <v>93</v>
      </c>
      <c r="AZ2" s="243" t="s">
        <v>344</v>
      </c>
      <c r="BA2" s="243" t="s">
        <v>344</v>
      </c>
      <c r="BB2" s="243" t="s">
        <v>1</v>
      </c>
      <c r="BC2" s="243" t="s">
        <v>345</v>
      </c>
      <c r="BD2" s="243" t="s">
        <v>90</v>
      </c>
    </row>
    <row r="3" spans="1:56" s="1" customFormat="1" ht="6.9" customHeight="1">
      <c r="B3" s="109"/>
      <c r="C3" s="110"/>
      <c r="D3" s="110"/>
      <c r="E3" s="110"/>
      <c r="F3" s="110"/>
      <c r="G3" s="110"/>
      <c r="H3" s="110"/>
      <c r="I3" s="110"/>
      <c r="J3" s="110"/>
      <c r="K3" s="110"/>
      <c r="L3" s="21"/>
      <c r="AT3" s="18" t="s">
        <v>90</v>
      </c>
    </row>
    <row r="4" spans="1:56" s="1" customFormat="1" ht="24.9" customHeight="1">
      <c r="B4" s="21"/>
      <c r="D4" s="111" t="s">
        <v>103</v>
      </c>
      <c r="L4" s="21"/>
      <c r="M4" s="112" t="s">
        <v>10</v>
      </c>
      <c r="AT4" s="18" t="s">
        <v>4</v>
      </c>
    </row>
    <row r="5" spans="1:56" s="1" customFormat="1" ht="6.9" customHeight="1">
      <c r="B5" s="21"/>
      <c r="L5" s="21"/>
    </row>
    <row r="6" spans="1:56" s="1" customFormat="1" ht="12" customHeight="1">
      <c r="B6" s="21"/>
      <c r="D6" s="113" t="s">
        <v>16</v>
      </c>
      <c r="L6" s="21"/>
    </row>
    <row r="7" spans="1:56" s="1" customFormat="1" ht="16.5" customHeight="1">
      <c r="B7" s="21"/>
      <c r="E7" s="325" t="str">
        <f>'Rekapitulace stavby'!K6</f>
        <v>Ostrovský potok, Ostrov - těžba nánosů a úprava toku - etapa I.</v>
      </c>
      <c r="F7" s="326"/>
      <c r="G7" s="326"/>
      <c r="H7" s="326"/>
      <c r="L7" s="21"/>
    </row>
    <row r="8" spans="1:56" s="2" customFormat="1" ht="12" customHeight="1">
      <c r="A8" s="35"/>
      <c r="B8" s="40"/>
      <c r="C8" s="35"/>
      <c r="D8" s="113" t="s">
        <v>104</v>
      </c>
      <c r="E8" s="35"/>
      <c r="F8" s="35"/>
      <c r="G8" s="35"/>
      <c r="H8" s="35"/>
      <c r="I8" s="35"/>
      <c r="J8" s="35"/>
      <c r="K8" s="35"/>
      <c r="L8" s="52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pans="1:56" s="2" customFormat="1" ht="16.5" customHeight="1">
      <c r="A9" s="35"/>
      <c r="B9" s="40"/>
      <c r="C9" s="35"/>
      <c r="D9" s="35"/>
      <c r="E9" s="327" t="s">
        <v>346</v>
      </c>
      <c r="F9" s="328"/>
      <c r="G9" s="328"/>
      <c r="H9" s="328"/>
      <c r="I9" s="35"/>
      <c r="J9" s="35"/>
      <c r="K9" s="35"/>
      <c r="L9" s="52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56" s="2" customFormat="1" ht="10.199999999999999">
      <c r="A10" s="35"/>
      <c r="B10" s="40"/>
      <c r="C10" s="35"/>
      <c r="D10" s="35"/>
      <c r="E10" s="35"/>
      <c r="F10" s="35"/>
      <c r="G10" s="35"/>
      <c r="H10" s="35"/>
      <c r="I10" s="35"/>
      <c r="J10" s="35"/>
      <c r="K10" s="35"/>
      <c r="L10" s="52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56" s="2" customFormat="1" ht="12" customHeight="1">
      <c r="A11" s="35"/>
      <c r="B11" s="40"/>
      <c r="C11" s="35"/>
      <c r="D11" s="113" t="s">
        <v>18</v>
      </c>
      <c r="E11" s="35"/>
      <c r="F11" s="114" t="s">
        <v>1</v>
      </c>
      <c r="G11" s="35"/>
      <c r="H11" s="35"/>
      <c r="I11" s="113" t="s">
        <v>19</v>
      </c>
      <c r="J11" s="114" t="s">
        <v>1</v>
      </c>
      <c r="K11" s="35"/>
      <c r="L11" s="52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56" s="2" customFormat="1" ht="12" customHeight="1">
      <c r="A12" s="35"/>
      <c r="B12" s="40"/>
      <c r="C12" s="35"/>
      <c r="D12" s="113" t="s">
        <v>20</v>
      </c>
      <c r="E12" s="35"/>
      <c r="F12" s="114" t="s">
        <v>38</v>
      </c>
      <c r="G12" s="35"/>
      <c r="H12" s="35"/>
      <c r="I12" s="113" t="s">
        <v>22</v>
      </c>
      <c r="J12" s="115" t="str">
        <f>'Rekapitulace stavby'!AN8</f>
        <v>27. 7. 2021</v>
      </c>
      <c r="K12" s="35"/>
      <c r="L12" s="52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56" s="2" customFormat="1" ht="10.8" customHeight="1">
      <c r="A13" s="35"/>
      <c r="B13" s="40"/>
      <c r="C13" s="35"/>
      <c r="D13" s="35"/>
      <c r="E13" s="35"/>
      <c r="F13" s="35"/>
      <c r="G13" s="35"/>
      <c r="H13" s="35"/>
      <c r="I13" s="35"/>
      <c r="J13" s="35"/>
      <c r="K13" s="35"/>
      <c r="L13" s="52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56" s="2" customFormat="1" ht="12" customHeight="1">
      <c r="A14" s="35"/>
      <c r="B14" s="40"/>
      <c r="C14" s="35"/>
      <c r="D14" s="113" t="s">
        <v>24</v>
      </c>
      <c r="E14" s="35"/>
      <c r="F14" s="35"/>
      <c r="G14" s="35"/>
      <c r="H14" s="35"/>
      <c r="I14" s="113" t="s">
        <v>25</v>
      </c>
      <c r="J14" s="114" t="s">
        <v>1</v>
      </c>
      <c r="K14" s="35"/>
      <c r="L14" s="52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56" s="2" customFormat="1" ht="18" customHeight="1">
      <c r="A15" s="35"/>
      <c r="B15" s="40"/>
      <c r="C15" s="35"/>
      <c r="D15" s="35"/>
      <c r="E15" s="114" t="s">
        <v>38</v>
      </c>
      <c r="F15" s="35"/>
      <c r="G15" s="35"/>
      <c r="H15" s="35"/>
      <c r="I15" s="113" t="s">
        <v>28</v>
      </c>
      <c r="J15" s="114" t="s">
        <v>1</v>
      </c>
      <c r="K15" s="35"/>
      <c r="L15" s="52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56" s="2" customFormat="1" ht="6.9" customHeight="1">
      <c r="A16" s="35"/>
      <c r="B16" s="40"/>
      <c r="C16" s="35"/>
      <c r="D16" s="35"/>
      <c r="E16" s="35"/>
      <c r="F16" s="35"/>
      <c r="G16" s="35"/>
      <c r="H16" s="35"/>
      <c r="I16" s="35"/>
      <c r="J16" s="35"/>
      <c r="K16" s="35"/>
      <c r="L16" s="52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2" customHeight="1">
      <c r="A17" s="35"/>
      <c r="B17" s="40"/>
      <c r="C17" s="35"/>
      <c r="D17" s="113" t="s">
        <v>30</v>
      </c>
      <c r="E17" s="35"/>
      <c r="F17" s="35"/>
      <c r="G17" s="35"/>
      <c r="H17" s="35"/>
      <c r="I17" s="113" t="s">
        <v>25</v>
      </c>
      <c r="J17" s="31" t="str">
        <f>'Rekapitulace stavby'!AN13</f>
        <v>Vyplň údaj</v>
      </c>
      <c r="K17" s="35"/>
      <c r="L17" s="52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18" customHeight="1">
      <c r="A18" s="35"/>
      <c r="B18" s="40"/>
      <c r="C18" s="35"/>
      <c r="D18" s="35"/>
      <c r="E18" s="329" t="str">
        <f>'Rekapitulace stavby'!E14</f>
        <v>Vyplň údaj</v>
      </c>
      <c r="F18" s="330"/>
      <c r="G18" s="330"/>
      <c r="H18" s="330"/>
      <c r="I18" s="113" t="s">
        <v>28</v>
      </c>
      <c r="J18" s="31" t="str">
        <f>'Rekapitulace stavby'!AN14</f>
        <v>Vyplň údaj</v>
      </c>
      <c r="K18" s="35"/>
      <c r="L18" s="52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6.9" customHeight="1">
      <c r="A19" s="35"/>
      <c r="B19" s="40"/>
      <c r="C19" s="35"/>
      <c r="D19" s="35"/>
      <c r="E19" s="35"/>
      <c r="F19" s="35"/>
      <c r="G19" s="35"/>
      <c r="H19" s="35"/>
      <c r="I19" s="35"/>
      <c r="J19" s="35"/>
      <c r="K19" s="35"/>
      <c r="L19" s="52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12" customHeight="1">
      <c r="A20" s="35"/>
      <c r="B20" s="40"/>
      <c r="C20" s="35"/>
      <c r="D20" s="113" t="s">
        <v>32</v>
      </c>
      <c r="E20" s="35"/>
      <c r="F20" s="35"/>
      <c r="G20" s="35"/>
      <c r="H20" s="35"/>
      <c r="I20" s="113" t="s">
        <v>25</v>
      </c>
      <c r="J20" s="114" t="s">
        <v>1</v>
      </c>
      <c r="K20" s="35"/>
      <c r="L20" s="52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18" customHeight="1">
      <c r="A21" s="35"/>
      <c r="B21" s="40"/>
      <c r="C21" s="35"/>
      <c r="D21" s="35"/>
      <c r="E21" s="114" t="s">
        <v>38</v>
      </c>
      <c r="F21" s="35"/>
      <c r="G21" s="35"/>
      <c r="H21" s="35"/>
      <c r="I21" s="113" t="s">
        <v>28</v>
      </c>
      <c r="J21" s="114" t="s">
        <v>1</v>
      </c>
      <c r="K21" s="35"/>
      <c r="L21" s="52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6.9" customHeight="1">
      <c r="A22" s="35"/>
      <c r="B22" s="40"/>
      <c r="C22" s="35"/>
      <c r="D22" s="35"/>
      <c r="E22" s="35"/>
      <c r="F22" s="35"/>
      <c r="G22" s="35"/>
      <c r="H22" s="35"/>
      <c r="I22" s="35"/>
      <c r="J22" s="35"/>
      <c r="K22" s="35"/>
      <c r="L22" s="52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12" customHeight="1">
      <c r="A23" s="35"/>
      <c r="B23" s="40"/>
      <c r="C23" s="35"/>
      <c r="D23" s="113" t="s">
        <v>37</v>
      </c>
      <c r="E23" s="35"/>
      <c r="F23" s="35"/>
      <c r="G23" s="35"/>
      <c r="H23" s="35"/>
      <c r="I23" s="113" t="s">
        <v>25</v>
      </c>
      <c r="J23" s="114" t="s">
        <v>1</v>
      </c>
      <c r="K23" s="35"/>
      <c r="L23" s="52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18" customHeight="1">
      <c r="A24" s="35"/>
      <c r="B24" s="40"/>
      <c r="C24" s="35"/>
      <c r="D24" s="35"/>
      <c r="E24" s="114" t="s">
        <v>38</v>
      </c>
      <c r="F24" s="35"/>
      <c r="G24" s="35"/>
      <c r="H24" s="35"/>
      <c r="I24" s="113" t="s">
        <v>28</v>
      </c>
      <c r="J24" s="114" t="s">
        <v>1</v>
      </c>
      <c r="K24" s="35"/>
      <c r="L24" s="52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6.9" customHeight="1">
      <c r="A25" s="35"/>
      <c r="B25" s="40"/>
      <c r="C25" s="35"/>
      <c r="D25" s="35"/>
      <c r="E25" s="35"/>
      <c r="F25" s="35"/>
      <c r="G25" s="35"/>
      <c r="H25" s="35"/>
      <c r="I25" s="35"/>
      <c r="J25" s="35"/>
      <c r="K25" s="35"/>
      <c r="L25" s="52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12" customHeight="1">
      <c r="A26" s="35"/>
      <c r="B26" s="40"/>
      <c r="C26" s="35"/>
      <c r="D26" s="113" t="s">
        <v>39</v>
      </c>
      <c r="E26" s="35"/>
      <c r="F26" s="35"/>
      <c r="G26" s="35"/>
      <c r="H26" s="35"/>
      <c r="I26" s="35"/>
      <c r="J26" s="35"/>
      <c r="K26" s="35"/>
      <c r="L26" s="52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8" customFormat="1" ht="16.5" customHeight="1">
      <c r="A27" s="116"/>
      <c r="B27" s="117"/>
      <c r="C27" s="116"/>
      <c r="D27" s="116"/>
      <c r="E27" s="331" t="s">
        <v>1</v>
      </c>
      <c r="F27" s="331"/>
      <c r="G27" s="331"/>
      <c r="H27" s="331"/>
      <c r="I27" s="116"/>
      <c r="J27" s="116"/>
      <c r="K27" s="116"/>
      <c r="L27" s="118"/>
      <c r="S27" s="116"/>
      <c r="T27" s="116"/>
      <c r="U27" s="116"/>
      <c r="V27" s="116"/>
      <c r="W27" s="116"/>
      <c r="X27" s="116"/>
      <c r="Y27" s="116"/>
      <c r="Z27" s="116"/>
      <c r="AA27" s="116"/>
      <c r="AB27" s="116"/>
      <c r="AC27" s="116"/>
      <c r="AD27" s="116"/>
      <c r="AE27" s="116"/>
    </row>
    <row r="28" spans="1:31" s="2" customFormat="1" ht="6.9" customHeight="1">
      <c r="A28" s="35"/>
      <c r="B28" s="40"/>
      <c r="C28" s="35"/>
      <c r="D28" s="35"/>
      <c r="E28" s="35"/>
      <c r="F28" s="35"/>
      <c r="G28" s="35"/>
      <c r="H28" s="35"/>
      <c r="I28" s="35"/>
      <c r="J28" s="35"/>
      <c r="K28" s="35"/>
      <c r="L28" s="52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2" customFormat="1" ht="6.9" customHeight="1">
      <c r="A29" s="35"/>
      <c r="B29" s="40"/>
      <c r="C29" s="35"/>
      <c r="D29" s="119"/>
      <c r="E29" s="119"/>
      <c r="F29" s="119"/>
      <c r="G29" s="119"/>
      <c r="H29" s="119"/>
      <c r="I29" s="119"/>
      <c r="J29" s="119"/>
      <c r="K29" s="119"/>
      <c r="L29" s="52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pans="1:31" s="2" customFormat="1" ht="25.35" customHeight="1">
      <c r="A30" s="35"/>
      <c r="B30" s="40"/>
      <c r="C30" s="35"/>
      <c r="D30" s="120" t="s">
        <v>40</v>
      </c>
      <c r="E30" s="35"/>
      <c r="F30" s="35"/>
      <c r="G30" s="35"/>
      <c r="H30" s="35"/>
      <c r="I30" s="35"/>
      <c r="J30" s="121">
        <f>ROUND(J118, 2)</f>
        <v>0</v>
      </c>
      <c r="K30" s="35"/>
      <c r="L30" s="52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6.9" customHeight="1">
      <c r="A31" s="35"/>
      <c r="B31" s="40"/>
      <c r="C31" s="35"/>
      <c r="D31" s="119"/>
      <c r="E31" s="119"/>
      <c r="F31" s="119"/>
      <c r="G31" s="119"/>
      <c r="H31" s="119"/>
      <c r="I31" s="119"/>
      <c r="J31" s="119"/>
      <c r="K31" s="119"/>
      <c r="L31" s="52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14.4" customHeight="1">
      <c r="A32" s="35"/>
      <c r="B32" s="40"/>
      <c r="C32" s="35"/>
      <c r="D32" s="35"/>
      <c r="E32" s="35"/>
      <c r="F32" s="122" t="s">
        <v>42</v>
      </c>
      <c r="G32" s="35"/>
      <c r="H32" s="35"/>
      <c r="I32" s="122" t="s">
        <v>41</v>
      </c>
      <c r="J32" s="122" t="s">
        <v>43</v>
      </c>
      <c r="K32" s="35"/>
      <c r="L32" s="52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14.4" customHeight="1">
      <c r="A33" s="35"/>
      <c r="B33" s="40"/>
      <c r="C33" s="35"/>
      <c r="D33" s="123" t="s">
        <v>44</v>
      </c>
      <c r="E33" s="113" t="s">
        <v>45</v>
      </c>
      <c r="F33" s="124">
        <f>ROUND((SUM(BE118:BE148)),  2)</f>
        <v>0</v>
      </c>
      <c r="G33" s="35"/>
      <c r="H33" s="35"/>
      <c r="I33" s="125">
        <v>0.21</v>
      </c>
      <c r="J33" s="124">
        <f>ROUND(((SUM(BE118:BE148))*I33),  2)</f>
        <v>0</v>
      </c>
      <c r="K33" s="35"/>
      <c r="L33" s="52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14.4" customHeight="1">
      <c r="A34" s="35"/>
      <c r="B34" s="40"/>
      <c r="C34" s="35"/>
      <c r="D34" s="35"/>
      <c r="E34" s="113" t="s">
        <v>46</v>
      </c>
      <c r="F34" s="124">
        <f>ROUND((SUM(BF118:BF148)),  2)</f>
        <v>0</v>
      </c>
      <c r="G34" s="35"/>
      <c r="H34" s="35"/>
      <c r="I34" s="125">
        <v>0.15</v>
      </c>
      <c r="J34" s="124">
        <f>ROUND(((SUM(BF118:BF148))*I34),  2)</f>
        <v>0</v>
      </c>
      <c r="K34" s="35"/>
      <c r="L34" s="52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" hidden="1" customHeight="1">
      <c r="A35" s="35"/>
      <c r="B35" s="40"/>
      <c r="C35" s="35"/>
      <c r="D35" s="35"/>
      <c r="E35" s="113" t="s">
        <v>47</v>
      </c>
      <c r="F35" s="124">
        <f>ROUND((SUM(BG118:BG148)),  2)</f>
        <v>0</v>
      </c>
      <c r="G35" s="35"/>
      <c r="H35" s="35"/>
      <c r="I35" s="125">
        <v>0.21</v>
      </c>
      <c r="J35" s="124">
        <f>0</f>
        <v>0</v>
      </c>
      <c r="K35" s="35"/>
      <c r="L35" s="52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" hidden="1" customHeight="1">
      <c r="A36" s="35"/>
      <c r="B36" s="40"/>
      <c r="C36" s="35"/>
      <c r="D36" s="35"/>
      <c r="E36" s="113" t="s">
        <v>48</v>
      </c>
      <c r="F36" s="124">
        <f>ROUND((SUM(BH118:BH148)),  2)</f>
        <v>0</v>
      </c>
      <c r="G36" s="35"/>
      <c r="H36" s="35"/>
      <c r="I36" s="125">
        <v>0.15</v>
      </c>
      <c r="J36" s="124">
        <f>0</f>
        <v>0</v>
      </c>
      <c r="K36" s="35"/>
      <c r="L36" s="52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" hidden="1" customHeight="1">
      <c r="A37" s="35"/>
      <c r="B37" s="40"/>
      <c r="C37" s="35"/>
      <c r="D37" s="35"/>
      <c r="E37" s="113" t="s">
        <v>49</v>
      </c>
      <c r="F37" s="124">
        <f>ROUND((SUM(BI118:BI148)),  2)</f>
        <v>0</v>
      </c>
      <c r="G37" s="35"/>
      <c r="H37" s="35"/>
      <c r="I37" s="125">
        <v>0</v>
      </c>
      <c r="J37" s="124">
        <f>0</f>
        <v>0</v>
      </c>
      <c r="K37" s="35"/>
      <c r="L37" s="52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6.9" customHeight="1">
      <c r="A38" s="35"/>
      <c r="B38" s="40"/>
      <c r="C38" s="35"/>
      <c r="D38" s="35"/>
      <c r="E38" s="35"/>
      <c r="F38" s="35"/>
      <c r="G38" s="35"/>
      <c r="H38" s="35"/>
      <c r="I38" s="35"/>
      <c r="J38" s="35"/>
      <c r="K38" s="35"/>
      <c r="L38" s="52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25.35" customHeight="1">
      <c r="A39" s="35"/>
      <c r="B39" s="40"/>
      <c r="C39" s="126"/>
      <c r="D39" s="127" t="s">
        <v>50</v>
      </c>
      <c r="E39" s="128"/>
      <c r="F39" s="128"/>
      <c r="G39" s="129" t="s">
        <v>51</v>
      </c>
      <c r="H39" s="130" t="s">
        <v>52</v>
      </c>
      <c r="I39" s="128"/>
      <c r="J39" s="131">
        <f>SUM(J30:J37)</f>
        <v>0</v>
      </c>
      <c r="K39" s="132"/>
      <c r="L39" s="52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14.4" customHeight="1">
      <c r="A40" s="35"/>
      <c r="B40" s="40"/>
      <c r="C40" s="35"/>
      <c r="D40" s="35"/>
      <c r="E40" s="35"/>
      <c r="F40" s="35"/>
      <c r="G40" s="35"/>
      <c r="H40" s="35"/>
      <c r="I40" s="35"/>
      <c r="J40" s="35"/>
      <c r="K40" s="35"/>
      <c r="L40" s="52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pans="1:31" s="1" customFormat="1" ht="14.4" customHeight="1">
      <c r="B41" s="21"/>
      <c r="L41" s="21"/>
    </row>
    <row r="42" spans="1:31" s="1" customFormat="1" ht="14.4" customHeight="1">
      <c r="B42" s="21"/>
      <c r="L42" s="21"/>
    </row>
    <row r="43" spans="1:31" s="1" customFormat="1" ht="14.4" customHeight="1">
      <c r="B43" s="21"/>
      <c r="L43" s="21"/>
    </row>
    <row r="44" spans="1:31" s="1" customFormat="1" ht="14.4" customHeight="1">
      <c r="B44" s="21"/>
      <c r="L44" s="21"/>
    </row>
    <row r="45" spans="1:31" s="1" customFormat="1" ht="14.4" customHeight="1">
      <c r="B45" s="21"/>
      <c r="L45" s="21"/>
    </row>
    <row r="46" spans="1:31" s="1" customFormat="1" ht="14.4" customHeight="1">
      <c r="B46" s="21"/>
      <c r="L46" s="21"/>
    </row>
    <row r="47" spans="1:31" s="1" customFormat="1" ht="14.4" customHeight="1">
      <c r="B47" s="21"/>
      <c r="L47" s="21"/>
    </row>
    <row r="48" spans="1:31" s="1" customFormat="1" ht="14.4" customHeight="1">
      <c r="B48" s="21"/>
      <c r="L48" s="21"/>
    </row>
    <row r="49" spans="1:31" s="1" customFormat="1" ht="14.4" customHeight="1">
      <c r="B49" s="21"/>
      <c r="L49" s="21"/>
    </row>
    <row r="50" spans="1:31" s="2" customFormat="1" ht="14.4" customHeight="1">
      <c r="B50" s="52"/>
      <c r="D50" s="133" t="s">
        <v>53</v>
      </c>
      <c r="E50" s="134"/>
      <c r="F50" s="134"/>
      <c r="G50" s="133" t="s">
        <v>54</v>
      </c>
      <c r="H50" s="134"/>
      <c r="I50" s="134"/>
      <c r="J50" s="134"/>
      <c r="K50" s="134"/>
      <c r="L50" s="52"/>
    </row>
    <row r="51" spans="1:31" ht="10.199999999999999">
      <c r="B51" s="21"/>
      <c r="L51" s="21"/>
    </row>
    <row r="52" spans="1:31" ht="10.199999999999999">
      <c r="B52" s="21"/>
      <c r="L52" s="21"/>
    </row>
    <row r="53" spans="1:31" ht="10.199999999999999">
      <c r="B53" s="21"/>
      <c r="L53" s="21"/>
    </row>
    <row r="54" spans="1:31" ht="10.199999999999999">
      <c r="B54" s="21"/>
      <c r="L54" s="21"/>
    </row>
    <row r="55" spans="1:31" ht="10.199999999999999">
      <c r="B55" s="21"/>
      <c r="L55" s="21"/>
    </row>
    <row r="56" spans="1:31" ht="10.199999999999999">
      <c r="B56" s="21"/>
      <c r="L56" s="21"/>
    </row>
    <row r="57" spans="1:31" ht="10.199999999999999">
      <c r="B57" s="21"/>
      <c r="L57" s="21"/>
    </row>
    <row r="58" spans="1:31" ht="10.199999999999999">
      <c r="B58" s="21"/>
      <c r="L58" s="21"/>
    </row>
    <row r="59" spans="1:31" ht="10.199999999999999">
      <c r="B59" s="21"/>
      <c r="L59" s="21"/>
    </row>
    <row r="60" spans="1:31" ht="10.199999999999999">
      <c r="B60" s="21"/>
      <c r="L60" s="21"/>
    </row>
    <row r="61" spans="1:31" s="2" customFormat="1" ht="13.2">
      <c r="A61" s="35"/>
      <c r="B61" s="40"/>
      <c r="C61" s="35"/>
      <c r="D61" s="135" t="s">
        <v>55</v>
      </c>
      <c r="E61" s="136"/>
      <c r="F61" s="137" t="s">
        <v>56</v>
      </c>
      <c r="G61" s="135" t="s">
        <v>55</v>
      </c>
      <c r="H61" s="136"/>
      <c r="I61" s="136"/>
      <c r="J61" s="138" t="s">
        <v>56</v>
      </c>
      <c r="K61" s="136"/>
      <c r="L61" s="52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 spans="1:31" ht="10.199999999999999">
      <c r="B62" s="21"/>
      <c r="L62" s="21"/>
    </row>
    <row r="63" spans="1:31" ht="10.199999999999999">
      <c r="B63" s="21"/>
      <c r="L63" s="21"/>
    </row>
    <row r="64" spans="1:31" ht="10.199999999999999">
      <c r="B64" s="21"/>
      <c r="L64" s="21"/>
    </row>
    <row r="65" spans="1:31" s="2" customFormat="1" ht="13.2">
      <c r="A65" s="35"/>
      <c r="B65" s="40"/>
      <c r="C65" s="35"/>
      <c r="D65" s="133" t="s">
        <v>57</v>
      </c>
      <c r="E65" s="139"/>
      <c r="F65" s="139"/>
      <c r="G65" s="133" t="s">
        <v>58</v>
      </c>
      <c r="H65" s="139"/>
      <c r="I65" s="139"/>
      <c r="J65" s="139"/>
      <c r="K65" s="139"/>
      <c r="L65" s="52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 spans="1:31" ht="10.199999999999999">
      <c r="B66" s="21"/>
      <c r="L66" s="21"/>
    </row>
    <row r="67" spans="1:31" ht="10.199999999999999">
      <c r="B67" s="21"/>
      <c r="L67" s="21"/>
    </row>
    <row r="68" spans="1:31" ht="10.199999999999999">
      <c r="B68" s="21"/>
      <c r="L68" s="21"/>
    </row>
    <row r="69" spans="1:31" ht="10.199999999999999">
      <c r="B69" s="21"/>
      <c r="L69" s="21"/>
    </row>
    <row r="70" spans="1:31" ht="10.199999999999999">
      <c r="B70" s="21"/>
      <c r="L70" s="21"/>
    </row>
    <row r="71" spans="1:31" ht="10.199999999999999">
      <c r="B71" s="21"/>
      <c r="L71" s="21"/>
    </row>
    <row r="72" spans="1:31" ht="10.199999999999999">
      <c r="B72" s="21"/>
      <c r="L72" s="21"/>
    </row>
    <row r="73" spans="1:31" ht="10.199999999999999">
      <c r="B73" s="21"/>
      <c r="L73" s="21"/>
    </row>
    <row r="74" spans="1:31" ht="10.199999999999999">
      <c r="B74" s="21"/>
      <c r="L74" s="21"/>
    </row>
    <row r="75" spans="1:31" ht="10.199999999999999">
      <c r="B75" s="21"/>
      <c r="L75" s="21"/>
    </row>
    <row r="76" spans="1:31" s="2" customFormat="1" ht="13.2">
      <c r="A76" s="35"/>
      <c r="B76" s="40"/>
      <c r="C76" s="35"/>
      <c r="D76" s="135" t="s">
        <v>55</v>
      </c>
      <c r="E76" s="136"/>
      <c r="F76" s="137" t="s">
        <v>56</v>
      </c>
      <c r="G76" s="135" t="s">
        <v>55</v>
      </c>
      <c r="H76" s="136"/>
      <c r="I76" s="136"/>
      <c r="J76" s="138" t="s">
        <v>56</v>
      </c>
      <c r="K76" s="136"/>
      <c r="L76" s="52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31" s="2" customFormat="1" ht="14.4" customHeight="1">
      <c r="A77" s="35"/>
      <c r="B77" s="140"/>
      <c r="C77" s="141"/>
      <c r="D77" s="141"/>
      <c r="E77" s="141"/>
      <c r="F77" s="141"/>
      <c r="G77" s="141"/>
      <c r="H77" s="141"/>
      <c r="I77" s="141"/>
      <c r="J77" s="141"/>
      <c r="K77" s="141"/>
      <c r="L77" s="52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pans="1:47" s="2" customFormat="1" ht="6.9" customHeight="1">
      <c r="A81" s="35"/>
      <c r="B81" s="142"/>
      <c r="C81" s="143"/>
      <c r="D81" s="143"/>
      <c r="E81" s="143"/>
      <c r="F81" s="143"/>
      <c r="G81" s="143"/>
      <c r="H81" s="143"/>
      <c r="I81" s="143"/>
      <c r="J81" s="143"/>
      <c r="K81" s="143"/>
      <c r="L81" s="52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pans="1:47" s="2" customFormat="1" ht="24.9" customHeight="1">
      <c r="A82" s="35"/>
      <c r="B82" s="36"/>
      <c r="C82" s="24" t="s">
        <v>106</v>
      </c>
      <c r="D82" s="37"/>
      <c r="E82" s="37"/>
      <c r="F82" s="37"/>
      <c r="G82" s="37"/>
      <c r="H82" s="37"/>
      <c r="I82" s="37"/>
      <c r="J82" s="37"/>
      <c r="K82" s="37"/>
      <c r="L82" s="52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pans="1:47" s="2" customFormat="1" ht="6.9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52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pans="1:47" s="2" customFormat="1" ht="12" customHeight="1">
      <c r="A84" s="35"/>
      <c r="B84" s="36"/>
      <c r="C84" s="30" t="s">
        <v>16</v>
      </c>
      <c r="D84" s="37"/>
      <c r="E84" s="37"/>
      <c r="F84" s="37"/>
      <c r="G84" s="37"/>
      <c r="H84" s="37"/>
      <c r="I84" s="37"/>
      <c r="J84" s="37"/>
      <c r="K84" s="37"/>
      <c r="L84" s="52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pans="1:47" s="2" customFormat="1" ht="16.5" customHeight="1">
      <c r="A85" s="35"/>
      <c r="B85" s="36"/>
      <c r="C85" s="37"/>
      <c r="D85" s="37"/>
      <c r="E85" s="332" t="str">
        <f>E7</f>
        <v>Ostrovský potok, Ostrov - těžba nánosů a úprava toku - etapa I.</v>
      </c>
      <c r="F85" s="333"/>
      <c r="G85" s="333"/>
      <c r="H85" s="333"/>
      <c r="I85" s="37"/>
      <c r="J85" s="37"/>
      <c r="K85" s="37"/>
      <c r="L85" s="52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pans="1:47" s="2" customFormat="1" ht="12" customHeight="1">
      <c r="A86" s="35"/>
      <c r="B86" s="36"/>
      <c r="C86" s="30" t="s">
        <v>104</v>
      </c>
      <c r="D86" s="37"/>
      <c r="E86" s="37"/>
      <c r="F86" s="37"/>
      <c r="G86" s="37"/>
      <c r="H86" s="37"/>
      <c r="I86" s="37"/>
      <c r="J86" s="37"/>
      <c r="K86" s="37"/>
      <c r="L86" s="52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pans="1:47" s="2" customFormat="1" ht="16.5" customHeight="1">
      <c r="A87" s="35"/>
      <c r="B87" s="36"/>
      <c r="C87" s="37"/>
      <c r="D87" s="37"/>
      <c r="E87" s="284" t="str">
        <f>E9</f>
        <v>SO-01-04 - Odstranění sedimentů, ř. km 10.777-11.635</v>
      </c>
      <c r="F87" s="334"/>
      <c r="G87" s="334"/>
      <c r="H87" s="334"/>
      <c r="I87" s="37"/>
      <c r="J87" s="37"/>
      <c r="K87" s="37"/>
      <c r="L87" s="52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pans="1:47" s="2" customFormat="1" ht="6.9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52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pans="1:47" s="2" customFormat="1" ht="12" customHeight="1">
      <c r="A89" s="35"/>
      <c r="B89" s="36"/>
      <c r="C89" s="30" t="s">
        <v>20</v>
      </c>
      <c r="D89" s="37"/>
      <c r="E89" s="37"/>
      <c r="F89" s="28" t="str">
        <f>F12</f>
        <v xml:space="preserve"> </v>
      </c>
      <c r="G89" s="37"/>
      <c r="H89" s="37"/>
      <c r="I89" s="30" t="s">
        <v>22</v>
      </c>
      <c r="J89" s="67" t="str">
        <f>IF(J12="","",J12)</f>
        <v>27. 7. 2021</v>
      </c>
      <c r="K89" s="37"/>
      <c r="L89" s="52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pans="1:47" s="2" customFormat="1" ht="6.9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52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pans="1:47" s="2" customFormat="1" ht="15.15" customHeight="1">
      <c r="A91" s="35"/>
      <c r="B91" s="36"/>
      <c r="C91" s="30" t="s">
        <v>24</v>
      </c>
      <c r="D91" s="37"/>
      <c r="E91" s="37"/>
      <c r="F91" s="28" t="str">
        <f>E15</f>
        <v xml:space="preserve"> </v>
      </c>
      <c r="G91" s="37"/>
      <c r="H91" s="37"/>
      <c r="I91" s="30" t="s">
        <v>32</v>
      </c>
      <c r="J91" s="33" t="str">
        <f>E21</f>
        <v xml:space="preserve"> </v>
      </c>
      <c r="K91" s="37"/>
      <c r="L91" s="52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pans="1:47" s="2" customFormat="1" ht="15.15" customHeight="1">
      <c r="A92" s="35"/>
      <c r="B92" s="36"/>
      <c r="C92" s="30" t="s">
        <v>30</v>
      </c>
      <c r="D92" s="37"/>
      <c r="E92" s="37"/>
      <c r="F92" s="28" t="str">
        <f>IF(E18="","",E18)</f>
        <v>Vyplň údaj</v>
      </c>
      <c r="G92" s="37"/>
      <c r="H92" s="37"/>
      <c r="I92" s="30" t="s">
        <v>37</v>
      </c>
      <c r="J92" s="33" t="str">
        <f>E24</f>
        <v xml:space="preserve"> </v>
      </c>
      <c r="K92" s="37"/>
      <c r="L92" s="52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pans="1:47" s="2" customFormat="1" ht="10.35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52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pans="1:47" s="2" customFormat="1" ht="29.25" customHeight="1">
      <c r="A94" s="35"/>
      <c r="B94" s="36"/>
      <c r="C94" s="144" t="s">
        <v>107</v>
      </c>
      <c r="D94" s="145"/>
      <c r="E94" s="145"/>
      <c r="F94" s="145"/>
      <c r="G94" s="145"/>
      <c r="H94" s="145"/>
      <c r="I94" s="145"/>
      <c r="J94" s="146" t="s">
        <v>108</v>
      </c>
      <c r="K94" s="145"/>
      <c r="L94" s="52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pans="1:47" s="2" customFormat="1" ht="10.35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52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pans="1:47" s="2" customFormat="1" ht="22.8" customHeight="1">
      <c r="A96" s="35"/>
      <c r="B96" s="36"/>
      <c r="C96" s="147" t="s">
        <v>109</v>
      </c>
      <c r="D96" s="37"/>
      <c r="E96" s="37"/>
      <c r="F96" s="37"/>
      <c r="G96" s="37"/>
      <c r="H96" s="37"/>
      <c r="I96" s="37"/>
      <c r="J96" s="85">
        <f>J118</f>
        <v>0</v>
      </c>
      <c r="K96" s="37"/>
      <c r="L96" s="52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8" t="s">
        <v>110</v>
      </c>
    </row>
    <row r="97" spans="1:31" s="9" customFormat="1" ht="24.9" customHeight="1">
      <c r="B97" s="148"/>
      <c r="C97" s="149"/>
      <c r="D97" s="150" t="s">
        <v>111</v>
      </c>
      <c r="E97" s="151"/>
      <c r="F97" s="151"/>
      <c r="G97" s="151"/>
      <c r="H97" s="151"/>
      <c r="I97" s="151"/>
      <c r="J97" s="152">
        <f>J119</f>
        <v>0</v>
      </c>
      <c r="K97" s="149"/>
      <c r="L97" s="153"/>
    </row>
    <row r="98" spans="1:31" s="10" customFormat="1" ht="19.95" customHeight="1">
      <c r="B98" s="154"/>
      <c r="C98" s="155"/>
      <c r="D98" s="156" t="s">
        <v>347</v>
      </c>
      <c r="E98" s="157"/>
      <c r="F98" s="157"/>
      <c r="G98" s="157"/>
      <c r="H98" s="157"/>
      <c r="I98" s="157"/>
      <c r="J98" s="158">
        <f>J120</f>
        <v>0</v>
      </c>
      <c r="K98" s="155"/>
      <c r="L98" s="159"/>
    </row>
    <row r="99" spans="1:31" s="2" customFormat="1" ht="21.75" customHeight="1">
      <c r="A99" s="35"/>
      <c r="B99" s="36"/>
      <c r="C99" s="37"/>
      <c r="D99" s="37"/>
      <c r="E99" s="37"/>
      <c r="F99" s="37"/>
      <c r="G99" s="37"/>
      <c r="H99" s="37"/>
      <c r="I99" s="37"/>
      <c r="J99" s="37"/>
      <c r="K99" s="37"/>
      <c r="L99" s="52"/>
      <c r="S99" s="35"/>
      <c r="T99" s="35"/>
      <c r="U99" s="35"/>
      <c r="V99" s="35"/>
      <c r="W99" s="35"/>
      <c r="X99" s="35"/>
      <c r="Y99" s="35"/>
      <c r="Z99" s="35"/>
      <c r="AA99" s="35"/>
      <c r="AB99" s="35"/>
      <c r="AC99" s="35"/>
      <c r="AD99" s="35"/>
      <c r="AE99" s="35"/>
    </row>
    <row r="100" spans="1:31" s="2" customFormat="1" ht="6.9" customHeight="1">
      <c r="A100" s="35"/>
      <c r="B100" s="55"/>
      <c r="C100" s="56"/>
      <c r="D100" s="56"/>
      <c r="E100" s="56"/>
      <c r="F100" s="56"/>
      <c r="G100" s="56"/>
      <c r="H100" s="56"/>
      <c r="I100" s="56"/>
      <c r="J100" s="56"/>
      <c r="K100" s="56"/>
      <c r="L100" s="52"/>
      <c r="S100" s="35"/>
      <c r="T100" s="35"/>
      <c r="U100" s="35"/>
      <c r="V100" s="35"/>
      <c r="W100" s="35"/>
      <c r="X100" s="35"/>
      <c r="Y100" s="35"/>
      <c r="Z100" s="35"/>
      <c r="AA100" s="35"/>
      <c r="AB100" s="35"/>
      <c r="AC100" s="35"/>
      <c r="AD100" s="35"/>
      <c r="AE100" s="35"/>
    </row>
    <row r="104" spans="1:31" s="2" customFormat="1" ht="6.9" customHeight="1">
      <c r="A104" s="35"/>
      <c r="B104" s="57"/>
      <c r="C104" s="58"/>
      <c r="D104" s="58"/>
      <c r="E104" s="58"/>
      <c r="F104" s="58"/>
      <c r="G104" s="58"/>
      <c r="H104" s="58"/>
      <c r="I104" s="58"/>
      <c r="J104" s="58"/>
      <c r="K104" s="58"/>
      <c r="L104" s="52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</row>
    <row r="105" spans="1:31" s="2" customFormat="1" ht="24.9" customHeight="1">
      <c r="A105" s="35"/>
      <c r="B105" s="36"/>
      <c r="C105" s="24" t="s">
        <v>121</v>
      </c>
      <c r="D105" s="37"/>
      <c r="E105" s="37"/>
      <c r="F105" s="37"/>
      <c r="G105" s="37"/>
      <c r="H105" s="37"/>
      <c r="I105" s="37"/>
      <c r="J105" s="37"/>
      <c r="K105" s="37"/>
      <c r="L105" s="52"/>
      <c r="S105" s="35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</row>
    <row r="106" spans="1:31" s="2" customFormat="1" ht="6.9" customHeight="1">
      <c r="A106" s="35"/>
      <c r="B106" s="36"/>
      <c r="C106" s="37"/>
      <c r="D106" s="37"/>
      <c r="E106" s="37"/>
      <c r="F106" s="37"/>
      <c r="G106" s="37"/>
      <c r="H106" s="37"/>
      <c r="I106" s="37"/>
      <c r="J106" s="37"/>
      <c r="K106" s="37"/>
      <c r="L106" s="52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</row>
    <row r="107" spans="1:31" s="2" customFormat="1" ht="12" customHeight="1">
      <c r="A107" s="35"/>
      <c r="B107" s="36"/>
      <c r="C107" s="30" t="s">
        <v>16</v>
      </c>
      <c r="D107" s="37"/>
      <c r="E107" s="37"/>
      <c r="F107" s="37"/>
      <c r="G107" s="37"/>
      <c r="H107" s="37"/>
      <c r="I107" s="37"/>
      <c r="J107" s="37"/>
      <c r="K107" s="37"/>
      <c r="L107" s="52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</row>
    <row r="108" spans="1:31" s="2" customFormat="1" ht="16.5" customHeight="1">
      <c r="A108" s="35"/>
      <c r="B108" s="36"/>
      <c r="C108" s="37"/>
      <c r="D108" s="37"/>
      <c r="E108" s="332" t="str">
        <f>E7</f>
        <v>Ostrovský potok, Ostrov - těžba nánosů a úprava toku - etapa I.</v>
      </c>
      <c r="F108" s="333"/>
      <c r="G108" s="333"/>
      <c r="H108" s="333"/>
      <c r="I108" s="37"/>
      <c r="J108" s="37"/>
      <c r="K108" s="37"/>
      <c r="L108" s="52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</row>
    <row r="109" spans="1:31" s="2" customFormat="1" ht="12" customHeight="1">
      <c r="A109" s="35"/>
      <c r="B109" s="36"/>
      <c r="C109" s="30" t="s">
        <v>104</v>
      </c>
      <c r="D109" s="37"/>
      <c r="E109" s="37"/>
      <c r="F109" s="37"/>
      <c r="G109" s="37"/>
      <c r="H109" s="37"/>
      <c r="I109" s="37"/>
      <c r="J109" s="37"/>
      <c r="K109" s="37"/>
      <c r="L109" s="52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0" spans="1:31" s="2" customFormat="1" ht="16.5" customHeight="1">
      <c r="A110" s="35"/>
      <c r="B110" s="36"/>
      <c r="C110" s="37"/>
      <c r="D110" s="37"/>
      <c r="E110" s="284" t="str">
        <f>E9</f>
        <v>SO-01-04 - Odstranění sedimentů, ř. km 10.777-11.635</v>
      </c>
      <c r="F110" s="334"/>
      <c r="G110" s="334"/>
      <c r="H110" s="334"/>
      <c r="I110" s="37"/>
      <c r="J110" s="37"/>
      <c r="K110" s="37"/>
      <c r="L110" s="52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pans="1:31" s="2" customFormat="1" ht="6.9" customHeight="1">
      <c r="A111" s="35"/>
      <c r="B111" s="36"/>
      <c r="C111" s="37"/>
      <c r="D111" s="37"/>
      <c r="E111" s="37"/>
      <c r="F111" s="37"/>
      <c r="G111" s="37"/>
      <c r="H111" s="37"/>
      <c r="I111" s="37"/>
      <c r="J111" s="37"/>
      <c r="K111" s="37"/>
      <c r="L111" s="52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pans="1:31" s="2" customFormat="1" ht="12" customHeight="1">
      <c r="A112" s="35"/>
      <c r="B112" s="36"/>
      <c r="C112" s="30" t="s">
        <v>20</v>
      </c>
      <c r="D112" s="37"/>
      <c r="E112" s="37"/>
      <c r="F112" s="28" t="str">
        <f>F12</f>
        <v xml:space="preserve"> </v>
      </c>
      <c r="G112" s="37"/>
      <c r="H112" s="37"/>
      <c r="I112" s="30" t="s">
        <v>22</v>
      </c>
      <c r="J112" s="67" t="str">
        <f>IF(J12="","",J12)</f>
        <v>27. 7. 2021</v>
      </c>
      <c r="K112" s="37"/>
      <c r="L112" s="52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pans="1:65" s="2" customFormat="1" ht="6.9" customHeight="1">
      <c r="A113" s="35"/>
      <c r="B113" s="36"/>
      <c r="C113" s="37"/>
      <c r="D113" s="37"/>
      <c r="E113" s="37"/>
      <c r="F113" s="37"/>
      <c r="G113" s="37"/>
      <c r="H113" s="37"/>
      <c r="I113" s="37"/>
      <c r="J113" s="37"/>
      <c r="K113" s="37"/>
      <c r="L113" s="52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pans="1:65" s="2" customFormat="1" ht="15.15" customHeight="1">
      <c r="A114" s="35"/>
      <c r="B114" s="36"/>
      <c r="C114" s="30" t="s">
        <v>24</v>
      </c>
      <c r="D114" s="37"/>
      <c r="E114" s="37"/>
      <c r="F114" s="28" t="str">
        <f>E15</f>
        <v xml:space="preserve"> </v>
      </c>
      <c r="G114" s="37"/>
      <c r="H114" s="37"/>
      <c r="I114" s="30" t="s">
        <v>32</v>
      </c>
      <c r="J114" s="33" t="str">
        <f>E21</f>
        <v xml:space="preserve"> </v>
      </c>
      <c r="K114" s="37"/>
      <c r="L114" s="52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pans="1:65" s="2" customFormat="1" ht="15.15" customHeight="1">
      <c r="A115" s="35"/>
      <c r="B115" s="36"/>
      <c r="C115" s="30" t="s">
        <v>30</v>
      </c>
      <c r="D115" s="37"/>
      <c r="E115" s="37"/>
      <c r="F115" s="28" t="str">
        <f>IF(E18="","",E18)</f>
        <v>Vyplň údaj</v>
      </c>
      <c r="G115" s="37"/>
      <c r="H115" s="37"/>
      <c r="I115" s="30" t="s">
        <v>37</v>
      </c>
      <c r="J115" s="33" t="str">
        <f>E24</f>
        <v xml:space="preserve"> </v>
      </c>
      <c r="K115" s="37"/>
      <c r="L115" s="52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pans="1:65" s="2" customFormat="1" ht="10.35" customHeight="1">
      <c r="A116" s="35"/>
      <c r="B116" s="36"/>
      <c r="C116" s="37"/>
      <c r="D116" s="37"/>
      <c r="E116" s="37"/>
      <c r="F116" s="37"/>
      <c r="G116" s="37"/>
      <c r="H116" s="37"/>
      <c r="I116" s="37"/>
      <c r="J116" s="37"/>
      <c r="K116" s="37"/>
      <c r="L116" s="52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pans="1:65" s="11" customFormat="1" ht="29.25" customHeight="1">
      <c r="A117" s="160"/>
      <c r="B117" s="161"/>
      <c r="C117" s="162" t="s">
        <v>122</v>
      </c>
      <c r="D117" s="163" t="s">
        <v>65</v>
      </c>
      <c r="E117" s="163" t="s">
        <v>61</v>
      </c>
      <c r="F117" s="163" t="s">
        <v>62</v>
      </c>
      <c r="G117" s="163" t="s">
        <v>123</v>
      </c>
      <c r="H117" s="163" t="s">
        <v>124</v>
      </c>
      <c r="I117" s="163" t="s">
        <v>125</v>
      </c>
      <c r="J117" s="164" t="s">
        <v>108</v>
      </c>
      <c r="K117" s="165" t="s">
        <v>126</v>
      </c>
      <c r="L117" s="166"/>
      <c r="M117" s="76" t="s">
        <v>1</v>
      </c>
      <c r="N117" s="77" t="s">
        <v>44</v>
      </c>
      <c r="O117" s="77" t="s">
        <v>127</v>
      </c>
      <c r="P117" s="77" t="s">
        <v>128</v>
      </c>
      <c r="Q117" s="77" t="s">
        <v>129</v>
      </c>
      <c r="R117" s="77" t="s">
        <v>130</v>
      </c>
      <c r="S117" s="77" t="s">
        <v>131</v>
      </c>
      <c r="T117" s="78" t="s">
        <v>132</v>
      </c>
      <c r="U117" s="160"/>
      <c r="V117" s="160"/>
      <c r="W117" s="160"/>
      <c r="X117" s="160"/>
      <c r="Y117" s="160"/>
      <c r="Z117" s="160"/>
      <c r="AA117" s="160"/>
      <c r="AB117" s="160"/>
      <c r="AC117" s="160"/>
      <c r="AD117" s="160"/>
      <c r="AE117" s="160"/>
    </row>
    <row r="118" spans="1:65" s="2" customFormat="1" ht="22.8" customHeight="1">
      <c r="A118" s="35"/>
      <c r="B118" s="36"/>
      <c r="C118" s="83" t="s">
        <v>133</v>
      </c>
      <c r="D118" s="37"/>
      <c r="E118" s="37"/>
      <c r="F118" s="37"/>
      <c r="G118" s="37"/>
      <c r="H118" s="37"/>
      <c r="I118" s="37"/>
      <c r="J118" s="167">
        <f>BK118</f>
        <v>0</v>
      </c>
      <c r="K118" s="37"/>
      <c r="L118" s="40"/>
      <c r="M118" s="79"/>
      <c r="N118" s="168"/>
      <c r="O118" s="80"/>
      <c r="P118" s="169">
        <f>P119</f>
        <v>0</v>
      </c>
      <c r="Q118" s="80"/>
      <c r="R118" s="169">
        <f>R119</f>
        <v>0</v>
      </c>
      <c r="S118" s="80"/>
      <c r="T118" s="170">
        <f>T119</f>
        <v>0</v>
      </c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  <c r="AT118" s="18" t="s">
        <v>79</v>
      </c>
      <c r="AU118" s="18" t="s">
        <v>110</v>
      </c>
      <c r="BK118" s="171">
        <f>BK119</f>
        <v>0</v>
      </c>
    </row>
    <row r="119" spans="1:65" s="12" customFormat="1" ht="25.95" customHeight="1">
      <c r="B119" s="172"/>
      <c r="C119" s="173"/>
      <c r="D119" s="174" t="s">
        <v>79</v>
      </c>
      <c r="E119" s="175" t="s">
        <v>134</v>
      </c>
      <c r="F119" s="175" t="s">
        <v>135</v>
      </c>
      <c r="G119" s="173"/>
      <c r="H119" s="173"/>
      <c r="I119" s="176"/>
      <c r="J119" s="177">
        <f>BK119</f>
        <v>0</v>
      </c>
      <c r="K119" s="173"/>
      <c r="L119" s="178"/>
      <c r="M119" s="179"/>
      <c r="N119" s="180"/>
      <c r="O119" s="180"/>
      <c r="P119" s="181">
        <f>P120</f>
        <v>0</v>
      </c>
      <c r="Q119" s="180"/>
      <c r="R119" s="181">
        <f>R120</f>
        <v>0</v>
      </c>
      <c r="S119" s="180"/>
      <c r="T119" s="182">
        <f>T120</f>
        <v>0</v>
      </c>
      <c r="AR119" s="183" t="s">
        <v>88</v>
      </c>
      <c r="AT119" s="184" t="s">
        <v>79</v>
      </c>
      <c r="AU119" s="184" t="s">
        <v>80</v>
      </c>
      <c r="AY119" s="183" t="s">
        <v>136</v>
      </c>
      <c r="BK119" s="185">
        <f>BK120</f>
        <v>0</v>
      </c>
    </row>
    <row r="120" spans="1:65" s="12" customFormat="1" ht="22.8" customHeight="1">
      <c r="B120" s="172"/>
      <c r="C120" s="173"/>
      <c r="D120" s="174" t="s">
        <v>79</v>
      </c>
      <c r="E120" s="186" t="s">
        <v>88</v>
      </c>
      <c r="F120" s="186" t="s">
        <v>348</v>
      </c>
      <c r="G120" s="173"/>
      <c r="H120" s="173"/>
      <c r="I120" s="176"/>
      <c r="J120" s="187">
        <f>BK120</f>
        <v>0</v>
      </c>
      <c r="K120" s="173"/>
      <c r="L120" s="178"/>
      <c r="M120" s="179"/>
      <c r="N120" s="180"/>
      <c r="O120" s="180"/>
      <c r="P120" s="181">
        <f>SUM(P121:P148)</f>
        <v>0</v>
      </c>
      <c r="Q120" s="180"/>
      <c r="R120" s="181">
        <f>SUM(R121:R148)</f>
        <v>0</v>
      </c>
      <c r="S120" s="180"/>
      <c r="T120" s="182">
        <f>SUM(T121:T148)</f>
        <v>0</v>
      </c>
      <c r="AR120" s="183" t="s">
        <v>88</v>
      </c>
      <c r="AT120" s="184" t="s">
        <v>79</v>
      </c>
      <c r="AU120" s="184" t="s">
        <v>88</v>
      </c>
      <c r="AY120" s="183" t="s">
        <v>136</v>
      </c>
      <c r="BK120" s="185">
        <f>SUM(BK121:BK148)</f>
        <v>0</v>
      </c>
    </row>
    <row r="121" spans="1:65" s="2" customFormat="1" ht="21.75" customHeight="1">
      <c r="A121" s="35"/>
      <c r="B121" s="36"/>
      <c r="C121" s="188" t="s">
        <v>88</v>
      </c>
      <c r="D121" s="188" t="s">
        <v>139</v>
      </c>
      <c r="E121" s="189" t="s">
        <v>349</v>
      </c>
      <c r="F121" s="190" t="s">
        <v>350</v>
      </c>
      <c r="G121" s="191" t="s">
        <v>142</v>
      </c>
      <c r="H121" s="192">
        <v>326.97000000000003</v>
      </c>
      <c r="I121" s="193"/>
      <c r="J121" s="194">
        <f>ROUND(I121*H121,2)</f>
        <v>0</v>
      </c>
      <c r="K121" s="195"/>
      <c r="L121" s="40"/>
      <c r="M121" s="196" t="s">
        <v>1</v>
      </c>
      <c r="N121" s="197" t="s">
        <v>45</v>
      </c>
      <c r="O121" s="72"/>
      <c r="P121" s="198">
        <f>O121*H121</f>
        <v>0</v>
      </c>
      <c r="Q121" s="198">
        <v>0</v>
      </c>
      <c r="R121" s="198">
        <f>Q121*H121</f>
        <v>0</v>
      </c>
      <c r="S121" s="198">
        <v>0</v>
      </c>
      <c r="T121" s="199">
        <f>S121*H121</f>
        <v>0</v>
      </c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  <c r="AR121" s="200" t="s">
        <v>143</v>
      </c>
      <c r="AT121" s="200" t="s">
        <v>139</v>
      </c>
      <c r="AU121" s="200" t="s">
        <v>90</v>
      </c>
      <c r="AY121" s="18" t="s">
        <v>136</v>
      </c>
      <c r="BE121" s="201">
        <f>IF(N121="základní",J121,0)</f>
        <v>0</v>
      </c>
      <c r="BF121" s="201">
        <f>IF(N121="snížená",J121,0)</f>
        <v>0</v>
      </c>
      <c r="BG121" s="201">
        <f>IF(N121="zákl. přenesená",J121,0)</f>
        <v>0</v>
      </c>
      <c r="BH121" s="201">
        <f>IF(N121="sníž. přenesená",J121,0)</f>
        <v>0</v>
      </c>
      <c r="BI121" s="201">
        <f>IF(N121="nulová",J121,0)</f>
        <v>0</v>
      </c>
      <c r="BJ121" s="18" t="s">
        <v>88</v>
      </c>
      <c r="BK121" s="201">
        <f>ROUND(I121*H121,2)</f>
        <v>0</v>
      </c>
      <c r="BL121" s="18" t="s">
        <v>143</v>
      </c>
      <c r="BM121" s="200" t="s">
        <v>351</v>
      </c>
    </row>
    <row r="122" spans="1:65" s="2" customFormat="1" ht="19.2">
      <c r="A122" s="35"/>
      <c r="B122" s="36"/>
      <c r="C122" s="37"/>
      <c r="D122" s="202" t="s">
        <v>145</v>
      </c>
      <c r="E122" s="37"/>
      <c r="F122" s="203" t="s">
        <v>352</v>
      </c>
      <c r="G122" s="37"/>
      <c r="H122" s="37"/>
      <c r="I122" s="204"/>
      <c r="J122" s="37"/>
      <c r="K122" s="37"/>
      <c r="L122" s="40"/>
      <c r="M122" s="205"/>
      <c r="N122" s="206"/>
      <c r="O122" s="72"/>
      <c r="P122" s="72"/>
      <c r="Q122" s="72"/>
      <c r="R122" s="72"/>
      <c r="S122" s="72"/>
      <c r="T122" s="73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T122" s="18" t="s">
        <v>145</v>
      </c>
      <c r="AU122" s="18" t="s">
        <v>90</v>
      </c>
    </row>
    <row r="123" spans="1:65" s="14" customFormat="1" ht="10.199999999999999">
      <c r="B123" s="218"/>
      <c r="C123" s="219"/>
      <c r="D123" s="202" t="s">
        <v>147</v>
      </c>
      <c r="E123" s="220" t="s">
        <v>1</v>
      </c>
      <c r="F123" s="221" t="s">
        <v>353</v>
      </c>
      <c r="G123" s="219"/>
      <c r="H123" s="220" t="s">
        <v>1</v>
      </c>
      <c r="I123" s="222"/>
      <c r="J123" s="219"/>
      <c r="K123" s="219"/>
      <c r="L123" s="223"/>
      <c r="M123" s="224"/>
      <c r="N123" s="225"/>
      <c r="O123" s="225"/>
      <c r="P123" s="225"/>
      <c r="Q123" s="225"/>
      <c r="R123" s="225"/>
      <c r="S123" s="225"/>
      <c r="T123" s="226"/>
      <c r="AT123" s="227" t="s">
        <v>147</v>
      </c>
      <c r="AU123" s="227" t="s">
        <v>90</v>
      </c>
      <c r="AV123" s="14" t="s">
        <v>88</v>
      </c>
      <c r="AW123" s="14" t="s">
        <v>36</v>
      </c>
      <c r="AX123" s="14" t="s">
        <v>80</v>
      </c>
      <c r="AY123" s="227" t="s">
        <v>136</v>
      </c>
    </row>
    <row r="124" spans="1:65" s="13" customFormat="1" ht="10.199999999999999">
      <c r="B124" s="207"/>
      <c r="C124" s="208"/>
      <c r="D124" s="202" t="s">
        <v>147</v>
      </c>
      <c r="E124" s="209" t="s">
        <v>344</v>
      </c>
      <c r="F124" s="210" t="s">
        <v>354</v>
      </c>
      <c r="G124" s="208"/>
      <c r="H124" s="211">
        <v>326.97000000000003</v>
      </c>
      <c r="I124" s="212"/>
      <c r="J124" s="208"/>
      <c r="K124" s="208"/>
      <c r="L124" s="213"/>
      <c r="M124" s="214"/>
      <c r="N124" s="215"/>
      <c r="O124" s="215"/>
      <c r="P124" s="215"/>
      <c r="Q124" s="215"/>
      <c r="R124" s="215"/>
      <c r="S124" s="215"/>
      <c r="T124" s="216"/>
      <c r="AT124" s="217" t="s">
        <v>147</v>
      </c>
      <c r="AU124" s="217" t="s">
        <v>90</v>
      </c>
      <c r="AV124" s="13" t="s">
        <v>90</v>
      </c>
      <c r="AW124" s="13" t="s">
        <v>36</v>
      </c>
      <c r="AX124" s="13" t="s">
        <v>88</v>
      </c>
      <c r="AY124" s="217" t="s">
        <v>136</v>
      </c>
    </row>
    <row r="125" spans="1:65" s="2" customFormat="1" ht="21.75" customHeight="1">
      <c r="A125" s="35"/>
      <c r="B125" s="36"/>
      <c r="C125" s="188" t="s">
        <v>90</v>
      </c>
      <c r="D125" s="188" t="s">
        <v>139</v>
      </c>
      <c r="E125" s="189" t="s">
        <v>355</v>
      </c>
      <c r="F125" s="190" t="s">
        <v>356</v>
      </c>
      <c r="G125" s="191" t="s">
        <v>142</v>
      </c>
      <c r="H125" s="192">
        <v>163.48500000000001</v>
      </c>
      <c r="I125" s="193"/>
      <c r="J125" s="194">
        <f>ROUND(I125*H125,2)</f>
        <v>0</v>
      </c>
      <c r="K125" s="195"/>
      <c r="L125" s="40"/>
      <c r="M125" s="196" t="s">
        <v>1</v>
      </c>
      <c r="N125" s="197" t="s">
        <v>45</v>
      </c>
      <c r="O125" s="72"/>
      <c r="P125" s="198">
        <f>O125*H125</f>
        <v>0</v>
      </c>
      <c r="Q125" s="198">
        <v>0</v>
      </c>
      <c r="R125" s="198">
        <f>Q125*H125</f>
        <v>0</v>
      </c>
      <c r="S125" s="198">
        <v>0</v>
      </c>
      <c r="T125" s="199">
        <f>S125*H125</f>
        <v>0</v>
      </c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R125" s="200" t="s">
        <v>143</v>
      </c>
      <c r="AT125" s="200" t="s">
        <v>139</v>
      </c>
      <c r="AU125" s="200" t="s">
        <v>90</v>
      </c>
      <c r="AY125" s="18" t="s">
        <v>136</v>
      </c>
      <c r="BE125" s="201">
        <f>IF(N125="základní",J125,0)</f>
        <v>0</v>
      </c>
      <c r="BF125" s="201">
        <f>IF(N125="snížená",J125,0)</f>
        <v>0</v>
      </c>
      <c r="BG125" s="201">
        <f>IF(N125="zákl. přenesená",J125,0)</f>
        <v>0</v>
      </c>
      <c r="BH125" s="201">
        <f>IF(N125="sníž. přenesená",J125,0)</f>
        <v>0</v>
      </c>
      <c r="BI125" s="201">
        <f>IF(N125="nulová",J125,0)</f>
        <v>0</v>
      </c>
      <c r="BJ125" s="18" t="s">
        <v>88</v>
      </c>
      <c r="BK125" s="201">
        <f>ROUND(I125*H125,2)</f>
        <v>0</v>
      </c>
      <c r="BL125" s="18" t="s">
        <v>143</v>
      </c>
      <c r="BM125" s="200" t="s">
        <v>357</v>
      </c>
    </row>
    <row r="126" spans="1:65" s="2" customFormat="1" ht="19.2">
      <c r="A126" s="35"/>
      <c r="B126" s="36"/>
      <c r="C126" s="37"/>
      <c r="D126" s="202" t="s">
        <v>145</v>
      </c>
      <c r="E126" s="37"/>
      <c r="F126" s="203" t="s">
        <v>358</v>
      </c>
      <c r="G126" s="37"/>
      <c r="H126" s="37"/>
      <c r="I126" s="204"/>
      <c r="J126" s="37"/>
      <c r="K126" s="37"/>
      <c r="L126" s="40"/>
      <c r="M126" s="205"/>
      <c r="N126" s="206"/>
      <c r="O126" s="72"/>
      <c r="P126" s="72"/>
      <c r="Q126" s="72"/>
      <c r="R126" s="72"/>
      <c r="S126" s="72"/>
      <c r="T126" s="73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T126" s="18" t="s">
        <v>145</v>
      </c>
      <c r="AU126" s="18" t="s">
        <v>90</v>
      </c>
    </row>
    <row r="127" spans="1:65" s="14" customFormat="1" ht="10.199999999999999">
      <c r="B127" s="218"/>
      <c r="C127" s="219"/>
      <c r="D127" s="202" t="s">
        <v>147</v>
      </c>
      <c r="E127" s="220" t="s">
        <v>1</v>
      </c>
      <c r="F127" s="221" t="s">
        <v>359</v>
      </c>
      <c r="G127" s="219"/>
      <c r="H127" s="220" t="s">
        <v>1</v>
      </c>
      <c r="I127" s="222"/>
      <c r="J127" s="219"/>
      <c r="K127" s="219"/>
      <c r="L127" s="223"/>
      <c r="M127" s="224"/>
      <c r="N127" s="225"/>
      <c r="O127" s="225"/>
      <c r="P127" s="225"/>
      <c r="Q127" s="225"/>
      <c r="R127" s="225"/>
      <c r="S127" s="225"/>
      <c r="T127" s="226"/>
      <c r="AT127" s="227" t="s">
        <v>147</v>
      </c>
      <c r="AU127" s="227" t="s">
        <v>90</v>
      </c>
      <c r="AV127" s="14" t="s">
        <v>88</v>
      </c>
      <c r="AW127" s="14" t="s">
        <v>36</v>
      </c>
      <c r="AX127" s="14" t="s">
        <v>80</v>
      </c>
      <c r="AY127" s="227" t="s">
        <v>136</v>
      </c>
    </row>
    <row r="128" spans="1:65" s="13" customFormat="1" ht="10.199999999999999">
      <c r="B128" s="207"/>
      <c r="C128" s="208"/>
      <c r="D128" s="202" t="s">
        <v>147</v>
      </c>
      <c r="E128" s="209" t="s">
        <v>1</v>
      </c>
      <c r="F128" s="210" t="s">
        <v>360</v>
      </c>
      <c r="G128" s="208"/>
      <c r="H128" s="211">
        <v>163.48500000000001</v>
      </c>
      <c r="I128" s="212"/>
      <c r="J128" s="208"/>
      <c r="K128" s="208"/>
      <c r="L128" s="213"/>
      <c r="M128" s="214"/>
      <c r="N128" s="215"/>
      <c r="O128" s="215"/>
      <c r="P128" s="215"/>
      <c r="Q128" s="215"/>
      <c r="R128" s="215"/>
      <c r="S128" s="215"/>
      <c r="T128" s="216"/>
      <c r="AT128" s="217" t="s">
        <v>147</v>
      </c>
      <c r="AU128" s="217" t="s">
        <v>90</v>
      </c>
      <c r="AV128" s="13" t="s">
        <v>90</v>
      </c>
      <c r="AW128" s="13" t="s">
        <v>36</v>
      </c>
      <c r="AX128" s="13" t="s">
        <v>88</v>
      </c>
      <c r="AY128" s="217" t="s">
        <v>136</v>
      </c>
    </row>
    <row r="129" spans="1:65" s="2" customFormat="1" ht="24.15" customHeight="1">
      <c r="A129" s="35"/>
      <c r="B129" s="36"/>
      <c r="C129" s="188" t="s">
        <v>157</v>
      </c>
      <c r="D129" s="188" t="s">
        <v>139</v>
      </c>
      <c r="E129" s="189" t="s">
        <v>361</v>
      </c>
      <c r="F129" s="190" t="s">
        <v>362</v>
      </c>
      <c r="G129" s="191" t="s">
        <v>142</v>
      </c>
      <c r="H129" s="192">
        <v>2125.3049999999998</v>
      </c>
      <c r="I129" s="193"/>
      <c r="J129" s="194">
        <f>ROUND(I129*H129,2)</f>
        <v>0</v>
      </c>
      <c r="K129" s="195"/>
      <c r="L129" s="40"/>
      <c r="M129" s="196" t="s">
        <v>1</v>
      </c>
      <c r="N129" s="197" t="s">
        <v>45</v>
      </c>
      <c r="O129" s="72"/>
      <c r="P129" s="198">
        <f>O129*H129</f>
        <v>0</v>
      </c>
      <c r="Q129" s="198">
        <v>0</v>
      </c>
      <c r="R129" s="198">
        <f>Q129*H129</f>
        <v>0</v>
      </c>
      <c r="S129" s="198">
        <v>0</v>
      </c>
      <c r="T129" s="199">
        <f>S129*H129</f>
        <v>0</v>
      </c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R129" s="200" t="s">
        <v>143</v>
      </c>
      <c r="AT129" s="200" t="s">
        <v>139</v>
      </c>
      <c r="AU129" s="200" t="s">
        <v>90</v>
      </c>
      <c r="AY129" s="18" t="s">
        <v>136</v>
      </c>
      <c r="BE129" s="201">
        <f>IF(N129="základní",J129,0)</f>
        <v>0</v>
      </c>
      <c r="BF129" s="201">
        <f>IF(N129="snížená",J129,0)</f>
        <v>0</v>
      </c>
      <c r="BG129" s="201">
        <f>IF(N129="zákl. přenesená",J129,0)</f>
        <v>0</v>
      </c>
      <c r="BH129" s="201">
        <f>IF(N129="sníž. přenesená",J129,0)</f>
        <v>0</v>
      </c>
      <c r="BI129" s="201">
        <f>IF(N129="nulová",J129,0)</f>
        <v>0</v>
      </c>
      <c r="BJ129" s="18" t="s">
        <v>88</v>
      </c>
      <c r="BK129" s="201">
        <f>ROUND(I129*H129,2)</f>
        <v>0</v>
      </c>
      <c r="BL129" s="18" t="s">
        <v>143</v>
      </c>
      <c r="BM129" s="200" t="s">
        <v>363</v>
      </c>
    </row>
    <row r="130" spans="1:65" s="2" customFormat="1" ht="28.8">
      <c r="A130" s="35"/>
      <c r="B130" s="36"/>
      <c r="C130" s="37"/>
      <c r="D130" s="202" t="s">
        <v>145</v>
      </c>
      <c r="E130" s="37"/>
      <c r="F130" s="203" t="s">
        <v>364</v>
      </c>
      <c r="G130" s="37"/>
      <c r="H130" s="37"/>
      <c r="I130" s="204"/>
      <c r="J130" s="37"/>
      <c r="K130" s="37"/>
      <c r="L130" s="40"/>
      <c r="M130" s="205"/>
      <c r="N130" s="206"/>
      <c r="O130" s="72"/>
      <c r="P130" s="72"/>
      <c r="Q130" s="72"/>
      <c r="R130" s="72"/>
      <c r="S130" s="72"/>
      <c r="T130" s="73"/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T130" s="18" t="s">
        <v>145</v>
      </c>
      <c r="AU130" s="18" t="s">
        <v>90</v>
      </c>
    </row>
    <row r="131" spans="1:65" s="14" customFormat="1" ht="10.199999999999999">
      <c r="B131" s="218"/>
      <c r="C131" s="219"/>
      <c r="D131" s="202" t="s">
        <v>147</v>
      </c>
      <c r="E131" s="220" t="s">
        <v>1</v>
      </c>
      <c r="F131" s="221" t="s">
        <v>359</v>
      </c>
      <c r="G131" s="219"/>
      <c r="H131" s="220" t="s">
        <v>1</v>
      </c>
      <c r="I131" s="222"/>
      <c r="J131" s="219"/>
      <c r="K131" s="219"/>
      <c r="L131" s="223"/>
      <c r="M131" s="224"/>
      <c r="N131" s="225"/>
      <c r="O131" s="225"/>
      <c r="P131" s="225"/>
      <c r="Q131" s="225"/>
      <c r="R131" s="225"/>
      <c r="S131" s="225"/>
      <c r="T131" s="226"/>
      <c r="AT131" s="227" t="s">
        <v>147</v>
      </c>
      <c r="AU131" s="227" t="s">
        <v>90</v>
      </c>
      <c r="AV131" s="14" t="s">
        <v>88</v>
      </c>
      <c r="AW131" s="14" t="s">
        <v>36</v>
      </c>
      <c r="AX131" s="14" t="s">
        <v>80</v>
      </c>
      <c r="AY131" s="227" t="s">
        <v>136</v>
      </c>
    </row>
    <row r="132" spans="1:65" s="13" customFormat="1" ht="10.199999999999999">
      <c r="B132" s="207"/>
      <c r="C132" s="208"/>
      <c r="D132" s="202" t="s">
        <v>147</v>
      </c>
      <c r="E132" s="209" t="s">
        <v>1</v>
      </c>
      <c r="F132" s="210" t="s">
        <v>360</v>
      </c>
      <c r="G132" s="208"/>
      <c r="H132" s="211">
        <v>163.48500000000001</v>
      </c>
      <c r="I132" s="212"/>
      <c r="J132" s="208"/>
      <c r="K132" s="208"/>
      <c r="L132" s="213"/>
      <c r="M132" s="214"/>
      <c r="N132" s="215"/>
      <c r="O132" s="215"/>
      <c r="P132" s="215"/>
      <c r="Q132" s="215"/>
      <c r="R132" s="215"/>
      <c r="S132" s="215"/>
      <c r="T132" s="216"/>
      <c r="AT132" s="217" t="s">
        <v>147</v>
      </c>
      <c r="AU132" s="217" t="s">
        <v>90</v>
      </c>
      <c r="AV132" s="13" t="s">
        <v>90</v>
      </c>
      <c r="AW132" s="13" t="s">
        <v>36</v>
      </c>
      <c r="AX132" s="13" t="s">
        <v>80</v>
      </c>
      <c r="AY132" s="217" t="s">
        <v>136</v>
      </c>
    </row>
    <row r="133" spans="1:65" s="13" customFormat="1" ht="10.199999999999999">
      <c r="B133" s="207"/>
      <c r="C133" s="208"/>
      <c r="D133" s="202" t="s">
        <v>147</v>
      </c>
      <c r="E133" s="209" t="s">
        <v>1</v>
      </c>
      <c r="F133" s="210" t="s">
        <v>365</v>
      </c>
      <c r="G133" s="208"/>
      <c r="H133" s="211">
        <v>2125.3049999999998</v>
      </c>
      <c r="I133" s="212"/>
      <c r="J133" s="208"/>
      <c r="K133" s="208"/>
      <c r="L133" s="213"/>
      <c r="M133" s="214"/>
      <c r="N133" s="215"/>
      <c r="O133" s="215"/>
      <c r="P133" s="215"/>
      <c r="Q133" s="215"/>
      <c r="R133" s="215"/>
      <c r="S133" s="215"/>
      <c r="T133" s="216"/>
      <c r="AT133" s="217" t="s">
        <v>147</v>
      </c>
      <c r="AU133" s="217" t="s">
        <v>90</v>
      </c>
      <c r="AV133" s="13" t="s">
        <v>90</v>
      </c>
      <c r="AW133" s="13" t="s">
        <v>36</v>
      </c>
      <c r="AX133" s="13" t="s">
        <v>88</v>
      </c>
      <c r="AY133" s="217" t="s">
        <v>136</v>
      </c>
    </row>
    <row r="134" spans="1:65" s="2" customFormat="1" ht="21.75" customHeight="1">
      <c r="A134" s="35"/>
      <c r="B134" s="36"/>
      <c r="C134" s="188" t="s">
        <v>143</v>
      </c>
      <c r="D134" s="188" t="s">
        <v>139</v>
      </c>
      <c r="E134" s="189" t="s">
        <v>366</v>
      </c>
      <c r="F134" s="190" t="s">
        <v>367</v>
      </c>
      <c r="G134" s="191" t="s">
        <v>142</v>
      </c>
      <c r="H134" s="192">
        <v>163.48500000000001</v>
      </c>
      <c r="I134" s="193"/>
      <c r="J134" s="194">
        <f>ROUND(I134*H134,2)</f>
        <v>0</v>
      </c>
      <c r="K134" s="195"/>
      <c r="L134" s="40"/>
      <c r="M134" s="196" t="s">
        <v>1</v>
      </c>
      <c r="N134" s="197" t="s">
        <v>45</v>
      </c>
      <c r="O134" s="72"/>
      <c r="P134" s="198">
        <f>O134*H134</f>
        <v>0</v>
      </c>
      <c r="Q134" s="198">
        <v>0</v>
      </c>
      <c r="R134" s="198">
        <f>Q134*H134</f>
        <v>0</v>
      </c>
      <c r="S134" s="198">
        <v>0</v>
      </c>
      <c r="T134" s="199">
        <f>S134*H134</f>
        <v>0</v>
      </c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R134" s="200" t="s">
        <v>143</v>
      </c>
      <c r="AT134" s="200" t="s">
        <v>139</v>
      </c>
      <c r="AU134" s="200" t="s">
        <v>90</v>
      </c>
      <c r="AY134" s="18" t="s">
        <v>136</v>
      </c>
      <c r="BE134" s="201">
        <f>IF(N134="základní",J134,0)</f>
        <v>0</v>
      </c>
      <c r="BF134" s="201">
        <f>IF(N134="snížená",J134,0)</f>
        <v>0</v>
      </c>
      <c r="BG134" s="201">
        <f>IF(N134="zákl. přenesená",J134,0)</f>
        <v>0</v>
      </c>
      <c r="BH134" s="201">
        <f>IF(N134="sníž. přenesená",J134,0)</f>
        <v>0</v>
      </c>
      <c r="BI134" s="201">
        <f>IF(N134="nulová",J134,0)</f>
        <v>0</v>
      </c>
      <c r="BJ134" s="18" t="s">
        <v>88</v>
      </c>
      <c r="BK134" s="201">
        <f>ROUND(I134*H134,2)</f>
        <v>0</v>
      </c>
      <c r="BL134" s="18" t="s">
        <v>143</v>
      </c>
      <c r="BM134" s="200" t="s">
        <v>368</v>
      </c>
    </row>
    <row r="135" spans="1:65" s="2" customFormat="1" ht="19.2">
      <c r="A135" s="35"/>
      <c r="B135" s="36"/>
      <c r="C135" s="37"/>
      <c r="D135" s="202" t="s">
        <v>145</v>
      </c>
      <c r="E135" s="37"/>
      <c r="F135" s="203" t="s">
        <v>369</v>
      </c>
      <c r="G135" s="37"/>
      <c r="H135" s="37"/>
      <c r="I135" s="204"/>
      <c r="J135" s="37"/>
      <c r="K135" s="37"/>
      <c r="L135" s="40"/>
      <c r="M135" s="205"/>
      <c r="N135" s="206"/>
      <c r="O135" s="72"/>
      <c r="P135" s="72"/>
      <c r="Q135" s="72"/>
      <c r="R135" s="72"/>
      <c r="S135" s="72"/>
      <c r="T135" s="73"/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T135" s="18" t="s">
        <v>145</v>
      </c>
      <c r="AU135" s="18" t="s">
        <v>90</v>
      </c>
    </row>
    <row r="136" spans="1:65" s="14" customFormat="1" ht="10.199999999999999">
      <c r="B136" s="218"/>
      <c r="C136" s="219"/>
      <c r="D136" s="202" t="s">
        <v>147</v>
      </c>
      <c r="E136" s="220" t="s">
        <v>1</v>
      </c>
      <c r="F136" s="221" t="s">
        <v>359</v>
      </c>
      <c r="G136" s="219"/>
      <c r="H136" s="220" t="s">
        <v>1</v>
      </c>
      <c r="I136" s="222"/>
      <c r="J136" s="219"/>
      <c r="K136" s="219"/>
      <c r="L136" s="223"/>
      <c r="M136" s="224"/>
      <c r="N136" s="225"/>
      <c r="O136" s="225"/>
      <c r="P136" s="225"/>
      <c r="Q136" s="225"/>
      <c r="R136" s="225"/>
      <c r="S136" s="225"/>
      <c r="T136" s="226"/>
      <c r="AT136" s="227" t="s">
        <v>147</v>
      </c>
      <c r="AU136" s="227" t="s">
        <v>90</v>
      </c>
      <c r="AV136" s="14" t="s">
        <v>88</v>
      </c>
      <c r="AW136" s="14" t="s">
        <v>36</v>
      </c>
      <c r="AX136" s="14" t="s">
        <v>80</v>
      </c>
      <c r="AY136" s="227" t="s">
        <v>136</v>
      </c>
    </row>
    <row r="137" spans="1:65" s="13" customFormat="1" ht="10.199999999999999">
      <c r="B137" s="207"/>
      <c r="C137" s="208"/>
      <c r="D137" s="202" t="s">
        <v>147</v>
      </c>
      <c r="E137" s="209" t="s">
        <v>1</v>
      </c>
      <c r="F137" s="210" t="s">
        <v>360</v>
      </c>
      <c r="G137" s="208"/>
      <c r="H137" s="211">
        <v>163.48500000000001</v>
      </c>
      <c r="I137" s="212"/>
      <c r="J137" s="208"/>
      <c r="K137" s="208"/>
      <c r="L137" s="213"/>
      <c r="M137" s="214"/>
      <c r="N137" s="215"/>
      <c r="O137" s="215"/>
      <c r="P137" s="215"/>
      <c r="Q137" s="215"/>
      <c r="R137" s="215"/>
      <c r="S137" s="215"/>
      <c r="T137" s="216"/>
      <c r="AT137" s="217" t="s">
        <v>147</v>
      </c>
      <c r="AU137" s="217" t="s">
        <v>90</v>
      </c>
      <c r="AV137" s="13" t="s">
        <v>90</v>
      </c>
      <c r="AW137" s="13" t="s">
        <v>36</v>
      </c>
      <c r="AX137" s="13" t="s">
        <v>88</v>
      </c>
      <c r="AY137" s="217" t="s">
        <v>136</v>
      </c>
    </row>
    <row r="138" spans="1:65" s="2" customFormat="1" ht="24.15" customHeight="1">
      <c r="A138" s="35"/>
      <c r="B138" s="36"/>
      <c r="C138" s="188" t="s">
        <v>137</v>
      </c>
      <c r="D138" s="188" t="s">
        <v>139</v>
      </c>
      <c r="E138" s="189" t="s">
        <v>370</v>
      </c>
      <c r="F138" s="190" t="s">
        <v>371</v>
      </c>
      <c r="G138" s="191" t="s">
        <v>142</v>
      </c>
      <c r="H138" s="192">
        <v>2125.3049999999998</v>
      </c>
      <c r="I138" s="193"/>
      <c r="J138" s="194">
        <f>ROUND(I138*H138,2)</f>
        <v>0</v>
      </c>
      <c r="K138" s="195"/>
      <c r="L138" s="40"/>
      <c r="M138" s="196" t="s">
        <v>1</v>
      </c>
      <c r="N138" s="197" t="s">
        <v>45</v>
      </c>
      <c r="O138" s="72"/>
      <c r="P138" s="198">
        <f>O138*H138</f>
        <v>0</v>
      </c>
      <c r="Q138" s="198">
        <v>0</v>
      </c>
      <c r="R138" s="198">
        <f>Q138*H138</f>
        <v>0</v>
      </c>
      <c r="S138" s="198">
        <v>0</v>
      </c>
      <c r="T138" s="199">
        <f>S138*H138</f>
        <v>0</v>
      </c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R138" s="200" t="s">
        <v>143</v>
      </c>
      <c r="AT138" s="200" t="s">
        <v>139</v>
      </c>
      <c r="AU138" s="200" t="s">
        <v>90</v>
      </c>
      <c r="AY138" s="18" t="s">
        <v>136</v>
      </c>
      <c r="BE138" s="201">
        <f>IF(N138="základní",J138,0)</f>
        <v>0</v>
      </c>
      <c r="BF138" s="201">
        <f>IF(N138="snížená",J138,0)</f>
        <v>0</v>
      </c>
      <c r="BG138" s="201">
        <f>IF(N138="zákl. přenesená",J138,0)</f>
        <v>0</v>
      </c>
      <c r="BH138" s="201">
        <f>IF(N138="sníž. přenesená",J138,0)</f>
        <v>0</v>
      </c>
      <c r="BI138" s="201">
        <f>IF(N138="nulová",J138,0)</f>
        <v>0</v>
      </c>
      <c r="BJ138" s="18" t="s">
        <v>88</v>
      </c>
      <c r="BK138" s="201">
        <f>ROUND(I138*H138,2)</f>
        <v>0</v>
      </c>
      <c r="BL138" s="18" t="s">
        <v>143</v>
      </c>
      <c r="BM138" s="200" t="s">
        <v>372</v>
      </c>
    </row>
    <row r="139" spans="1:65" s="2" customFormat="1" ht="28.8">
      <c r="A139" s="35"/>
      <c r="B139" s="36"/>
      <c r="C139" s="37"/>
      <c r="D139" s="202" t="s">
        <v>145</v>
      </c>
      <c r="E139" s="37"/>
      <c r="F139" s="203" t="s">
        <v>373</v>
      </c>
      <c r="G139" s="37"/>
      <c r="H139" s="37"/>
      <c r="I139" s="204"/>
      <c r="J139" s="37"/>
      <c r="K139" s="37"/>
      <c r="L139" s="40"/>
      <c r="M139" s="205"/>
      <c r="N139" s="206"/>
      <c r="O139" s="72"/>
      <c r="P139" s="72"/>
      <c r="Q139" s="72"/>
      <c r="R139" s="72"/>
      <c r="S139" s="72"/>
      <c r="T139" s="73"/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T139" s="18" t="s">
        <v>145</v>
      </c>
      <c r="AU139" s="18" t="s">
        <v>90</v>
      </c>
    </row>
    <row r="140" spans="1:65" s="14" customFormat="1" ht="10.199999999999999">
      <c r="B140" s="218"/>
      <c r="C140" s="219"/>
      <c r="D140" s="202" t="s">
        <v>147</v>
      </c>
      <c r="E140" s="220" t="s">
        <v>1</v>
      </c>
      <c r="F140" s="221" t="s">
        <v>359</v>
      </c>
      <c r="G140" s="219"/>
      <c r="H140" s="220" t="s">
        <v>1</v>
      </c>
      <c r="I140" s="222"/>
      <c r="J140" s="219"/>
      <c r="K140" s="219"/>
      <c r="L140" s="223"/>
      <c r="M140" s="224"/>
      <c r="N140" s="225"/>
      <c r="O140" s="225"/>
      <c r="P140" s="225"/>
      <c r="Q140" s="225"/>
      <c r="R140" s="225"/>
      <c r="S140" s="225"/>
      <c r="T140" s="226"/>
      <c r="AT140" s="227" t="s">
        <v>147</v>
      </c>
      <c r="AU140" s="227" t="s">
        <v>90</v>
      </c>
      <c r="AV140" s="14" t="s">
        <v>88</v>
      </c>
      <c r="AW140" s="14" t="s">
        <v>36</v>
      </c>
      <c r="AX140" s="14" t="s">
        <v>80</v>
      </c>
      <c r="AY140" s="227" t="s">
        <v>136</v>
      </c>
    </row>
    <row r="141" spans="1:65" s="13" customFormat="1" ht="10.199999999999999">
      <c r="B141" s="207"/>
      <c r="C141" s="208"/>
      <c r="D141" s="202" t="s">
        <v>147</v>
      </c>
      <c r="E141" s="209" t="s">
        <v>1</v>
      </c>
      <c r="F141" s="210" t="s">
        <v>360</v>
      </c>
      <c r="G141" s="208"/>
      <c r="H141" s="211">
        <v>163.48500000000001</v>
      </c>
      <c r="I141" s="212"/>
      <c r="J141" s="208"/>
      <c r="K141" s="208"/>
      <c r="L141" s="213"/>
      <c r="M141" s="214"/>
      <c r="N141" s="215"/>
      <c r="O141" s="215"/>
      <c r="P141" s="215"/>
      <c r="Q141" s="215"/>
      <c r="R141" s="215"/>
      <c r="S141" s="215"/>
      <c r="T141" s="216"/>
      <c r="AT141" s="217" t="s">
        <v>147</v>
      </c>
      <c r="AU141" s="217" t="s">
        <v>90</v>
      </c>
      <c r="AV141" s="13" t="s">
        <v>90</v>
      </c>
      <c r="AW141" s="13" t="s">
        <v>36</v>
      </c>
      <c r="AX141" s="13" t="s">
        <v>80</v>
      </c>
      <c r="AY141" s="217" t="s">
        <v>136</v>
      </c>
    </row>
    <row r="142" spans="1:65" s="13" customFormat="1" ht="10.199999999999999">
      <c r="B142" s="207"/>
      <c r="C142" s="208"/>
      <c r="D142" s="202" t="s">
        <v>147</v>
      </c>
      <c r="E142" s="209" t="s">
        <v>1</v>
      </c>
      <c r="F142" s="210" t="s">
        <v>365</v>
      </c>
      <c r="G142" s="208"/>
      <c r="H142" s="211">
        <v>2125.3049999999998</v>
      </c>
      <c r="I142" s="212"/>
      <c r="J142" s="208"/>
      <c r="K142" s="208"/>
      <c r="L142" s="213"/>
      <c r="M142" s="214"/>
      <c r="N142" s="215"/>
      <c r="O142" s="215"/>
      <c r="P142" s="215"/>
      <c r="Q142" s="215"/>
      <c r="R142" s="215"/>
      <c r="S142" s="215"/>
      <c r="T142" s="216"/>
      <c r="AT142" s="217" t="s">
        <v>147</v>
      </c>
      <c r="AU142" s="217" t="s">
        <v>90</v>
      </c>
      <c r="AV142" s="13" t="s">
        <v>90</v>
      </c>
      <c r="AW142" s="13" t="s">
        <v>36</v>
      </c>
      <c r="AX142" s="13" t="s">
        <v>88</v>
      </c>
      <c r="AY142" s="217" t="s">
        <v>136</v>
      </c>
    </row>
    <row r="143" spans="1:65" s="2" customFormat="1" ht="16.5" customHeight="1">
      <c r="A143" s="35"/>
      <c r="B143" s="36"/>
      <c r="C143" s="188" t="s">
        <v>177</v>
      </c>
      <c r="D143" s="188" t="s">
        <v>139</v>
      </c>
      <c r="E143" s="189" t="s">
        <v>374</v>
      </c>
      <c r="F143" s="190" t="s">
        <v>375</v>
      </c>
      <c r="G143" s="191" t="s">
        <v>376</v>
      </c>
      <c r="H143" s="192">
        <v>653.94000000000005</v>
      </c>
      <c r="I143" s="193"/>
      <c r="J143" s="194">
        <f>ROUND(I143*H143,2)</f>
        <v>0</v>
      </c>
      <c r="K143" s="195"/>
      <c r="L143" s="40"/>
      <c r="M143" s="196" t="s">
        <v>1</v>
      </c>
      <c r="N143" s="197" t="s">
        <v>45</v>
      </c>
      <c r="O143" s="72"/>
      <c r="P143" s="198">
        <f>O143*H143</f>
        <v>0</v>
      </c>
      <c r="Q143" s="198">
        <v>0</v>
      </c>
      <c r="R143" s="198">
        <f>Q143*H143</f>
        <v>0</v>
      </c>
      <c r="S143" s="198">
        <v>0</v>
      </c>
      <c r="T143" s="199">
        <f>S143*H143</f>
        <v>0</v>
      </c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R143" s="200" t="s">
        <v>143</v>
      </c>
      <c r="AT143" s="200" t="s">
        <v>139</v>
      </c>
      <c r="AU143" s="200" t="s">
        <v>90</v>
      </c>
      <c r="AY143" s="18" t="s">
        <v>136</v>
      </c>
      <c r="BE143" s="201">
        <f>IF(N143="základní",J143,0)</f>
        <v>0</v>
      </c>
      <c r="BF143" s="201">
        <f>IF(N143="snížená",J143,0)</f>
        <v>0</v>
      </c>
      <c r="BG143" s="201">
        <f>IF(N143="zákl. přenesená",J143,0)</f>
        <v>0</v>
      </c>
      <c r="BH143" s="201">
        <f>IF(N143="sníž. přenesená",J143,0)</f>
        <v>0</v>
      </c>
      <c r="BI143" s="201">
        <f>IF(N143="nulová",J143,0)</f>
        <v>0</v>
      </c>
      <c r="BJ143" s="18" t="s">
        <v>88</v>
      </c>
      <c r="BK143" s="201">
        <f>ROUND(I143*H143,2)</f>
        <v>0</v>
      </c>
      <c r="BL143" s="18" t="s">
        <v>143</v>
      </c>
      <c r="BM143" s="200" t="s">
        <v>377</v>
      </c>
    </row>
    <row r="144" spans="1:65" s="2" customFormat="1" ht="19.2">
      <c r="A144" s="35"/>
      <c r="B144" s="36"/>
      <c r="C144" s="37"/>
      <c r="D144" s="202" t="s">
        <v>145</v>
      </c>
      <c r="E144" s="37"/>
      <c r="F144" s="203" t="s">
        <v>378</v>
      </c>
      <c r="G144" s="37"/>
      <c r="H144" s="37"/>
      <c r="I144" s="204"/>
      <c r="J144" s="37"/>
      <c r="K144" s="37"/>
      <c r="L144" s="40"/>
      <c r="M144" s="205"/>
      <c r="N144" s="206"/>
      <c r="O144" s="72"/>
      <c r="P144" s="72"/>
      <c r="Q144" s="72"/>
      <c r="R144" s="72"/>
      <c r="S144" s="72"/>
      <c r="T144" s="73"/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T144" s="18" t="s">
        <v>145</v>
      </c>
      <c r="AU144" s="18" t="s">
        <v>90</v>
      </c>
    </row>
    <row r="145" spans="1:65" s="13" customFormat="1" ht="10.199999999999999">
      <c r="B145" s="207"/>
      <c r="C145" s="208"/>
      <c r="D145" s="202" t="s">
        <v>147</v>
      </c>
      <c r="E145" s="209" t="s">
        <v>1</v>
      </c>
      <c r="F145" s="210" t="s">
        <v>379</v>
      </c>
      <c r="G145" s="208"/>
      <c r="H145" s="211">
        <v>653.94000000000005</v>
      </c>
      <c r="I145" s="212"/>
      <c r="J145" s="208"/>
      <c r="K145" s="208"/>
      <c r="L145" s="213"/>
      <c r="M145" s="214"/>
      <c r="N145" s="215"/>
      <c r="O145" s="215"/>
      <c r="P145" s="215"/>
      <c r="Q145" s="215"/>
      <c r="R145" s="215"/>
      <c r="S145" s="215"/>
      <c r="T145" s="216"/>
      <c r="AT145" s="217" t="s">
        <v>147</v>
      </c>
      <c r="AU145" s="217" t="s">
        <v>90</v>
      </c>
      <c r="AV145" s="13" t="s">
        <v>90</v>
      </c>
      <c r="AW145" s="13" t="s">
        <v>36</v>
      </c>
      <c r="AX145" s="13" t="s">
        <v>88</v>
      </c>
      <c r="AY145" s="217" t="s">
        <v>136</v>
      </c>
    </row>
    <row r="146" spans="1:65" s="2" customFormat="1" ht="16.5" customHeight="1">
      <c r="A146" s="35"/>
      <c r="B146" s="36"/>
      <c r="C146" s="188" t="s">
        <v>181</v>
      </c>
      <c r="D146" s="188" t="s">
        <v>139</v>
      </c>
      <c r="E146" s="189" t="s">
        <v>380</v>
      </c>
      <c r="F146" s="190" t="s">
        <v>381</v>
      </c>
      <c r="G146" s="191" t="s">
        <v>142</v>
      </c>
      <c r="H146" s="192">
        <v>326.97000000000003</v>
      </c>
      <c r="I146" s="193"/>
      <c r="J146" s="194">
        <f>ROUND(I146*H146,2)</f>
        <v>0</v>
      </c>
      <c r="K146" s="195"/>
      <c r="L146" s="40"/>
      <c r="M146" s="196" t="s">
        <v>1</v>
      </c>
      <c r="N146" s="197" t="s">
        <v>45</v>
      </c>
      <c r="O146" s="72"/>
      <c r="P146" s="198">
        <f>O146*H146</f>
        <v>0</v>
      </c>
      <c r="Q146" s="198">
        <v>0</v>
      </c>
      <c r="R146" s="198">
        <f>Q146*H146</f>
        <v>0</v>
      </c>
      <c r="S146" s="198">
        <v>0</v>
      </c>
      <c r="T146" s="199">
        <f>S146*H146</f>
        <v>0</v>
      </c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R146" s="200" t="s">
        <v>143</v>
      </c>
      <c r="AT146" s="200" t="s">
        <v>139</v>
      </c>
      <c r="AU146" s="200" t="s">
        <v>90</v>
      </c>
      <c r="AY146" s="18" t="s">
        <v>136</v>
      </c>
      <c r="BE146" s="201">
        <f>IF(N146="základní",J146,0)</f>
        <v>0</v>
      </c>
      <c r="BF146" s="201">
        <f>IF(N146="snížená",J146,0)</f>
        <v>0</v>
      </c>
      <c r="BG146" s="201">
        <f>IF(N146="zákl. přenesená",J146,0)</f>
        <v>0</v>
      </c>
      <c r="BH146" s="201">
        <f>IF(N146="sníž. přenesená",J146,0)</f>
        <v>0</v>
      </c>
      <c r="BI146" s="201">
        <f>IF(N146="nulová",J146,0)</f>
        <v>0</v>
      </c>
      <c r="BJ146" s="18" t="s">
        <v>88</v>
      </c>
      <c r="BK146" s="201">
        <f>ROUND(I146*H146,2)</f>
        <v>0</v>
      </c>
      <c r="BL146" s="18" t="s">
        <v>143</v>
      </c>
      <c r="BM146" s="200" t="s">
        <v>382</v>
      </c>
    </row>
    <row r="147" spans="1:65" s="2" customFormat="1" ht="10.199999999999999">
      <c r="A147" s="35"/>
      <c r="B147" s="36"/>
      <c r="C147" s="37"/>
      <c r="D147" s="202" t="s">
        <v>145</v>
      </c>
      <c r="E147" s="37"/>
      <c r="F147" s="203" t="s">
        <v>383</v>
      </c>
      <c r="G147" s="37"/>
      <c r="H147" s="37"/>
      <c r="I147" s="204"/>
      <c r="J147" s="37"/>
      <c r="K147" s="37"/>
      <c r="L147" s="40"/>
      <c r="M147" s="205"/>
      <c r="N147" s="206"/>
      <c r="O147" s="72"/>
      <c r="P147" s="72"/>
      <c r="Q147" s="72"/>
      <c r="R147" s="72"/>
      <c r="S147" s="72"/>
      <c r="T147" s="73"/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T147" s="18" t="s">
        <v>145</v>
      </c>
      <c r="AU147" s="18" t="s">
        <v>90</v>
      </c>
    </row>
    <row r="148" spans="1:65" s="13" customFormat="1" ht="10.199999999999999">
      <c r="B148" s="207"/>
      <c r="C148" s="208"/>
      <c r="D148" s="202" t="s">
        <v>147</v>
      </c>
      <c r="E148" s="209" t="s">
        <v>1</v>
      </c>
      <c r="F148" s="210" t="s">
        <v>344</v>
      </c>
      <c r="G148" s="208"/>
      <c r="H148" s="211">
        <v>326.97000000000003</v>
      </c>
      <c r="I148" s="212"/>
      <c r="J148" s="208"/>
      <c r="K148" s="208"/>
      <c r="L148" s="213"/>
      <c r="M148" s="240"/>
      <c r="N148" s="241"/>
      <c r="O148" s="241"/>
      <c r="P148" s="241"/>
      <c r="Q148" s="241"/>
      <c r="R148" s="241"/>
      <c r="S148" s="241"/>
      <c r="T148" s="242"/>
      <c r="AT148" s="217" t="s">
        <v>147</v>
      </c>
      <c r="AU148" s="217" t="s">
        <v>90</v>
      </c>
      <c r="AV148" s="13" t="s">
        <v>90</v>
      </c>
      <c r="AW148" s="13" t="s">
        <v>36</v>
      </c>
      <c r="AX148" s="13" t="s">
        <v>88</v>
      </c>
      <c r="AY148" s="217" t="s">
        <v>136</v>
      </c>
    </row>
    <row r="149" spans="1:65" s="2" customFormat="1" ht="6.9" customHeight="1">
      <c r="A149" s="35"/>
      <c r="B149" s="55"/>
      <c r="C149" s="56"/>
      <c r="D149" s="56"/>
      <c r="E149" s="56"/>
      <c r="F149" s="56"/>
      <c r="G149" s="56"/>
      <c r="H149" s="56"/>
      <c r="I149" s="56"/>
      <c r="J149" s="56"/>
      <c r="K149" s="56"/>
      <c r="L149" s="40"/>
      <c r="M149" s="35"/>
      <c r="O149" s="35"/>
      <c r="P149" s="35"/>
      <c r="Q149" s="35"/>
      <c r="R149" s="35"/>
      <c r="S149" s="35"/>
      <c r="T149" s="35"/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</row>
  </sheetData>
  <sheetProtection algorithmName="SHA-512" hashValue="Y9z30qV5/YPfzA4VFI7I/UXV3TTlgsDVv1CNH3RX6AHzR0MjizrFwQP/0f1v46F7B9j9rHcsQi4Y8a5NA1x9+A==" saltValue="+vTRNN1LfPObu11swIQ1ckPkfL0J1Z2xPq8uvPGnB6MdIheNfqgECos/MRhRJvP9fJtrQBolaQWg9D3kYnOrQw==" spinCount="100000" sheet="1" objects="1" scenarios="1" formatColumns="0" formatRows="0" autoFilter="0"/>
  <autoFilter ref="C117:K148" xr:uid="{00000000-0009-0000-0000-000002000000}"/>
  <mergeCells count="9">
    <mergeCell ref="E87:H87"/>
    <mergeCell ref="E108:H108"/>
    <mergeCell ref="E110:H110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BM254"/>
  <sheetViews>
    <sheetView showGridLines="0" workbookViewId="0"/>
  </sheetViews>
  <sheetFormatPr defaultRowHeight="14.4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100.85546875" style="1" customWidth="1"/>
    <col min="7" max="7" width="7.42578125" style="1" customWidth="1"/>
    <col min="8" max="8" width="14" style="1" customWidth="1"/>
    <col min="9" max="9" width="15.85546875" style="1" customWidth="1"/>
    <col min="10" max="10" width="22.28515625" style="1" customWidth="1"/>
    <col min="11" max="11" width="22.28515625" style="1" hidden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2" spans="1:56" s="1" customFormat="1" ht="36.9" customHeight="1">
      <c r="L2" s="324"/>
      <c r="M2" s="324"/>
      <c r="N2" s="324"/>
      <c r="O2" s="324"/>
      <c r="P2" s="324"/>
      <c r="Q2" s="324"/>
      <c r="R2" s="324"/>
      <c r="S2" s="324"/>
      <c r="T2" s="324"/>
      <c r="U2" s="324"/>
      <c r="V2" s="324"/>
      <c r="AT2" s="18" t="s">
        <v>96</v>
      </c>
      <c r="AZ2" s="243" t="s">
        <v>384</v>
      </c>
      <c r="BA2" s="243" t="s">
        <v>384</v>
      </c>
      <c r="BB2" s="243" t="s">
        <v>1</v>
      </c>
      <c r="BC2" s="243" t="s">
        <v>385</v>
      </c>
      <c r="BD2" s="243" t="s">
        <v>90</v>
      </c>
    </row>
    <row r="3" spans="1:56" s="1" customFormat="1" ht="6.9" customHeight="1">
      <c r="B3" s="109"/>
      <c r="C3" s="110"/>
      <c r="D3" s="110"/>
      <c r="E3" s="110"/>
      <c r="F3" s="110"/>
      <c r="G3" s="110"/>
      <c r="H3" s="110"/>
      <c r="I3" s="110"/>
      <c r="J3" s="110"/>
      <c r="K3" s="110"/>
      <c r="L3" s="21"/>
      <c r="AT3" s="18" t="s">
        <v>90</v>
      </c>
      <c r="AZ3" s="243" t="s">
        <v>386</v>
      </c>
      <c r="BA3" s="243" t="s">
        <v>386</v>
      </c>
      <c r="BB3" s="243" t="s">
        <v>1</v>
      </c>
      <c r="BC3" s="243" t="s">
        <v>387</v>
      </c>
      <c r="BD3" s="243" t="s">
        <v>90</v>
      </c>
    </row>
    <row r="4" spans="1:56" s="1" customFormat="1" ht="24.9" customHeight="1">
      <c r="B4" s="21"/>
      <c r="D4" s="111" t="s">
        <v>103</v>
      </c>
      <c r="L4" s="21"/>
      <c r="M4" s="112" t="s">
        <v>10</v>
      </c>
      <c r="AT4" s="18" t="s">
        <v>4</v>
      </c>
      <c r="AZ4" s="243" t="s">
        <v>388</v>
      </c>
      <c r="BA4" s="243" t="s">
        <v>388</v>
      </c>
      <c r="BB4" s="243" t="s">
        <v>1</v>
      </c>
      <c r="BC4" s="243" t="s">
        <v>389</v>
      </c>
      <c r="BD4" s="243" t="s">
        <v>90</v>
      </c>
    </row>
    <row r="5" spans="1:56" s="1" customFormat="1" ht="6.9" customHeight="1">
      <c r="B5" s="21"/>
      <c r="L5" s="21"/>
    </row>
    <row r="6" spans="1:56" s="1" customFormat="1" ht="12" customHeight="1">
      <c r="B6" s="21"/>
      <c r="D6" s="113" t="s">
        <v>16</v>
      </c>
      <c r="L6" s="21"/>
    </row>
    <row r="7" spans="1:56" s="1" customFormat="1" ht="16.5" customHeight="1">
      <c r="B7" s="21"/>
      <c r="E7" s="325" t="str">
        <f>'Rekapitulace stavby'!K6</f>
        <v>Ostrovský potok, Ostrov - těžba nánosů a úprava toku - etapa I.</v>
      </c>
      <c r="F7" s="326"/>
      <c r="G7" s="326"/>
      <c r="H7" s="326"/>
      <c r="L7" s="21"/>
    </row>
    <row r="8" spans="1:56" s="2" customFormat="1" ht="12" customHeight="1">
      <c r="A8" s="35"/>
      <c r="B8" s="40"/>
      <c r="C8" s="35"/>
      <c r="D8" s="113" t="s">
        <v>104</v>
      </c>
      <c r="E8" s="35"/>
      <c r="F8" s="35"/>
      <c r="G8" s="35"/>
      <c r="H8" s="35"/>
      <c r="I8" s="35"/>
      <c r="J8" s="35"/>
      <c r="K8" s="35"/>
      <c r="L8" s="52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pans="1:56" s="2" customFormat="1" ht="16.5" customHeight="1">
      <c r="A9" s="35"/>
      <c r="B9" s="40"/>
      <c r="C9" s="35"/>
      <c r="D9" s="35"/>
      <c r="E9" s="327" t="s">
        <v>390</v>
      </c>
      <c r="F9" s="328"/>
      <c r="G9" s="328"/>
      <c r="H9" s="328"/>
      <c r="I9" s="35"/>
      <c r="J9" s="35"/>
      <c r="K9" s="35"/>
      <c r="L9" s="52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56" s="2" customFormat="1" ht="10.199999999999999">
      <c r="A10" s="35"/>
      <c r="B10" s="40"/>
      <c r="C10" s="35"/>
      <c r="D10" s="35"/>
      <c r="E10" s="35"/>
      <c r="F10" s="35"/>
      <c r="G10" s="35"/>
      <c r="H10" s="35"/>
      <c r="I10" s="35"/>
      <c r="J10" s="35"/>
      <c r="K10" s="35"/>
      <c r="L10" s="52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56" s="2" customFormat="1" ht="12" customHeight="1">
      <c r="A11" s="35"/>
      <c r="B11" s="40"/>
      <c r="C11" s="35"/>
      <c r="D11" s="113" t="s">
        <v>18</v>
      </c>
      <c r="E11" s="35"/>
      <c r="F11" s="114" t="s">
        <v>1</v>
      </c>
      <c r="G11" s="35"/>
      <c r="H11" s="35"/>
      <c r="I11" s="113" t="s">
        <v>19</v>
      </c>
      <c r="J11" s="114" t="s">
        <v>1</v>
      </c>
      <c r="K11" s="35"/>
      <c r="L11" s="52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56" s="2" customFormat="1" ht="12" customHeight="1">
      <c r="A12" s="35"/>
      <c r="B12" s="40"/>
      <c r="C12" s="35"/>
      <c r="D12" s="113" t="s">
        <v>20</v>
      </c>
      <c r="E12" s="35"/>
      <c r="F12" s="114" t="s">
        <v>38</v>
      </c>
      <c r="G12" s="35"/>
      <c r="H12" s="35"/>
      <c r="I12" s="113" t="s">
        <v>22</v>
      </c>
      <c r="J12" s="115" t="str">
        <f>'Rekapitulace stavby'!AN8</f>
        <v>27. 7. 2021</v>
      </c>
      <c r="K12" s="35"/>
      <c r="L12" s="52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56" s="2" customFormat="1" ht="10.8" customHeight="1">
      <c r="A13" s="35"/>
      <c r="B13" s="40"/>
      <c r="C13" s="35"/>
      <c r="D13" s="35"/>
      <c r="E13" s="35"/>
      <c r="F13" s="35"/>
      <c r="G13" s="35"/>
      <c r="H13" s="35"/>
      <c r="I13" s="35"/>
      <c r="J13" s="35"/>
      <c r="K13" s="35"/>
      <c r="L13" s="52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56" s="2" customFormat="1" ht="12" customHeight="1">
      <c r="A14" s="35"/>
      <c r="B14" s="40"/>
      <c r="C14" s="35"/>
      <c r="D14" s="113" t="s">
        <v>24</v>
      </c>
      <c r="E14" s="35"/>
      <c r="F14" s="35"/>
      <c r="G14" s="35"/>
      <c r="H14" s="35"/>
      <c r="I14" s="113" t="s">
        <v>25</v>
      </c>
      <c r="J14" s="114" t="s">
        <v>1</v>
      </c>
      <c r="K14" s="35"/>
      <c r="L14" s="52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56" s="2" customFormat="1" ht="18" customHeight="1">
      <c r="A15" s="35"/>
      <c r="B15" s="40"/>
      <c r="C15" s="35"/>
      <c r="D15" s="35"/>
      <c r="E15" s="114" t="s">
        <v>38</v>
      </c>
      <c r="F15" s="35"/>
      <c r="G15" s="35"/>
      <c r="H15" s="35"/>
      <c r="I15" s="113" t="s">
        <v>28</v>
      </c>
      <c r="J15" s="114" t="s">
        <v>1</v>
      </c>
      <c r="K15" s="35"/>
      <c r="L15" s="52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56" s="2" customFormat="1" ht="6.9" customHeight="1">
      <c r="A16" s="35"/>
      <c r="B16" s="40"/>
      <c r="C16" s="35"/>
      <c r="D16" s="35"/>
      <c r="E16" s="35"/>
      <c r="F16" s="35"/>
      <c r="G16" s="35"/>
      <c r="H16" s="35"/>
      <c r="I16" s="35"/>
      <c r="J16" s="35"/>
      <c r="K16" s="35"/>
      <c r="L16" s="52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2" customHeight="1">
      <c r="A17" s="35"/>
      <c r="B17" s="40"/>
      <c r="C17" s="35"/>
      <c r="D17" s="113" t="s">
        <v>30</v>
      </c>
      <c r="E17" s="35"/>
      <c r="F17" s="35"/>
      <c r="G17" s="35"/>
      <c r="H17" s="35"/>
      <c r="I17" s="113" t="s">
        <v>25</v>
      </c>
      <c r="J17" s="31" t="str">
        <f>'Rekapitulace stavby'!AN13</f>
        <v>Vyplň údaj</v>
      </c>
      <c r="K17" s="35"/>
      <c r="L17" s="52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18" customHeight="1">
      <c r="A18" s="35"/>
      <c r="B18" s="40"/>
      <c r="C18" s="35"/>
      <c r="D18" s="35"/>
      <c r="E18" s="329" t="str">
        <f>'Rekapitulace stavby'!E14</f>
        <v>Vyplň údaj</v>
      </c>
      <c r="F18" s="330"/>
      <c r="G18" s="330"/>
      <c r="H18" s="330"/>
      <c r="I18" s="113" t="s">
        <v>28</v>
      </c>
      <c r="J18" s="31" t="str">
        <f>'Rekapitulace stavby'!AN14</f>
        <v>Vyplň údaj</v>
      </c>
      <c r="K18" s="35"/>
      <c r="L18" s="52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6.9" customHeight="1">
      <c r="A19" s="35"/>
      <c r="B19" s="40"/>
      <c r="C19" s="35"/>
      <c r="D19" s="35"/>
      <c r="E19" s="35"/>
      <c r="F19" s="35"/>
      <c r="G19" s="35"/>
      <c r="H19" s="35"/>
      <c r="I19" s="35"/>
      <c r="J19" s="35"/>
      <c r="K19" s="35"/>
      <c r="L19" s="52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12" customHeight="1">
      <c r="A20" s="35"/>
      <c r="B20" s="40"/>
      <c r="C20" s="35"/>
      <c r="D20" s="113" t="s">
        <v>32</v>
      </c>
      <c r="E20" s="35"/>
      <c r="F20" s="35"/>
      <c r="G20" s="35"/>
      <c r="H20" s="35"/>
      <c r="I20" s="113" t="s">
        <v>25</v>
      </c>
      <c r="J20" s="114" t="s">
        <v>1</v>
      </c>
      <c r="K20" s="35"/>
      <c r="L20" s="52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18" customHeight="1">
      <c r="A21" s="35"/>
      <c r="B21" s="40"/>
      <c r="C21" s="35"/>
      <c r="D21" s="35"/>
      <c r="E21" s="114" t="s">
        <v>38</v>
      </c>
      <c r="F21" s="35"/>
      <c r="G21" s="35"/>
      <c r="H21" s="35"/>
      <c r="I21" s="113" t="s">
        <v>28</v>
      </c>
      <c r="J21" s="114" t="s">
        <v>1</v>
      </c>
      <c r="K21" s="35"/>
      <c r="L21" s="52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6.9" customHeight="1">
      <c r="A22" s="35"/>
      <c r="B22" s="40"/>
      <c r="C22" s="35"/>
      <c r="D22" s="35"/>
      <c r="E22" s="35"/>
      <c r="F22" s="35"/>
      <c r="G22" s="35"/>
      <c r="H22" s="35"/>
      <c r="I22" s="35"/>
      <c r="J22" s="35"/>
      <c r="K22" s="35"/>
      <c r="L22" s="52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12" customHeight="1">
      <c r="A23" s="35"/>
      <c r="B23" s="40"/>
      <c r="C23" s="35"/>
      <c r="D23" s="113" t="s">
        <v>37</v>
      </c>
      <c r="E23" s="35"/>
      <c r="F23" s="35"/>
      <c r="G23" s="35"/>
      <c r="H23" s="35"/>
      <c r="I23" s="113" t="s">
        <v>25</v>
      </c>
      <c r="J23" s="114" t="s">
        <v>1</v>
      </c>
      <c r="K23" s="35"/>
      <c r="L23" s="52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18" customHeight="1">
      <c r="A24" s="35"/>
      <c r="B24" s="40"/>
      <c r="C24" s="35"/>
      <c r="D24" s="35"/>
      <c r="E24" s="114" t="s">
        <v>38</v>
      </c>
      <c r="F24" s="35"/>
      <c r="G24" s="35"/>
      <c r="H24" s="35"/>
      <c r="I24" s="113" t="s">
        <v>28</v>
      </c>
      <c r="J24" s="114" t="s">
        <v>1</v>
      </c>
      <c r="K24" s="35"/>
      <c r="L24" s="52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6.9" customHeight="1">
      <c r="A25" s="35"/>
      <c r="B25" s="40"/>
      <c r="C25" s="35"/>
      <c r="D25" s="35"/>
      <c r="E25" s="35"/>
      <c r="F25" s="35"/>
      <c r="G25" s="35"/>
      <c r="H25" s="35"/>
      <c r="I25" s="35"/>
      <c r="J25" s="35"/>
      <c r="K25" s="35"/>
      <c r="L25" s="52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12" customHeight="1">
      <c r="A26" s="35"/>
      <c r="B26" s="40"/>
      <c r="C26" s="35"/>
      <c r="D26" s="113" t="s">
        <v>39</v>
      </c>
      <c r="E26" s="35"/>
      <c r="F26" s="35"/>
      <c r="G26" s="35"/>
      <c r="H26" s="35"/>
      <c r="I26" s="35"/>
      <c r="J26" s="35"/>
      <c r="K26" s="35"/>
      <c r="L26" s="52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8" customFormat="1" ht="16.5" customHeight="1">
      <c r="A27" s="116"/>
      <c r="B27" s="117"/>
      <c r="C27" s="116"/>
      <c r="D27" s="116"/>
      <c r="E27" s="331" t="s">
        <v>1</v>
      </c>
      <c r="F27" s="331"/>
      <c r="G27" s="331"/>
      <c r="H27" s="331"/>
      <c r="I27" s="116"/>
      <c r="J27" s="116"/>
      <c r="K27" s="116"/>
      <c r="L27" s="118"/>
      <c r="S27" s="116"/>
      <c r="T27" s="116"/>
      <c r="U27" s="116"/>
      <c r="V27" s="116"/>
      <c r="W27" s="116"/>
      <c r="X27" s="116"/>
      <c r="Y27" s="116"/>
      <c r="Z27" s="116"/>
      <c r="AA27" s="116"/>
      <c r="AB27" s="116"/>
      <c r="AC27" s="116"/>
      <c r="AD27" s="116"/>
      <c r="AE27" s="116"/>
    </row>
    <row r="28" spans="1:31" s="2" customFormat="1" ht="6.9" customHeight="1">
      <c r="A28" s="35"/>
      <c r="B28" s="40"/>
      <c r="C28" s="35"/>
      <c r="D28" s="35"/>
      <c r="E28" s="35"/>
      <c r="F28" s="35"/>
      <c r="G28" s="35"/>
      <c r="H28" s="35"/>
      <c r="I28" s="35"/>
      <c r="J28" s="35"/>
      <c r="K28" s="35"/>
      <c r="L28" s="52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2" customFormat="1" ht="6.9" customHeight="1">
      <c r="A29" s="35"/>
      <c r="B29" s="40"/>
      <c r="C29" s="35"/>
      <c r="D29" s="119"/>
      <c r="E29" s="119"/>
      <c r="F29" s="119"/>
      <c r="G29" s="119"/>
      <c r="H29" s="119"/>
      <c r="I29" s="119"/>
      <c r="J29" s="119"/>
      <c r="K29" s="119"/>
      <c r="L29" s="52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pans="1:31" s="2" customFormat="1" ht="25.35" customHeight="1">
      <c r="A30" s="35"/>
      <c r="B30" s="40"/>
      <c r="C30" s="35"/>
      <c r="D30" s="120" t="s">
        <v>40</v>
      </c>
      <c r="E30" s="35"/>
      <c r="F30" s="35"/>
      <c r="G30" s="35"/>
      <c r="H30" s="35"/>
      <c r="I30" s="35"/>
      <c r="J30" s="121">
        <f>ROUND(J122, 2)</f>
        <v>0</v>
      </c>
      <c r="K30" s="35"/>
      <c r="L30" s="52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6.9" customHeight="1">
      <c r="A31" s="35"/>
      <c r="B31" s="40"/>
      <c r="C31" s="35"/>
      <c r="D31" s="119"/>
      <c r="E31" s="119"/>
      <c r="F31" s="119"/>
      <c r="G31" s="119"/>
      <c r="H31" s="119"/>
      <c r="I31" s="119"/>
      <c r="J31" s="119"/>
      <c r="K31" s="119"/>
      <c r="L31" s="52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14.4" customHeight="1">
      <c r="A32" s="35"/>
      <c r="B32" s="40"/>
      <c r="C32" s="35"/>
      <c r="D32" s="35"/>
      <c r="E32" s="35"/>
      <c r="F32" s="122" t="s">
        <v>42</v>
      </c>
      <c r="G32" s="35"/>
      <c r="H32" s="35"/>
      <c r="I32" s="122" t="s">
        <v>41</v>
      </c>
      <c r="J32" s="122" t="s">
        <v>43</v>
      </c>
      <c r="K32" s="35"/>
      <c r="L32" s="52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14.4" customHeight="1">
      <c r="A33" s="35"/>
      <c r="B33" s="40"/>
      <c r="C33" s="35"/>
      <c r="D33" s="123" t="s">
        <v>44</v>
      </c>
      <c r="E33" s="113" t="s">
        <v>45</v>
      </c>
      <c r="F33" s="124">
        <f>ROUND((SUM(BE122:BE253)),  2)</f>
        <v>0</v>
      </c>
      <c r="G33" s="35"/>
      <c r="H33" s="35"/>
      <c r="I33" s="125">
        <v>0.21</v>
      </c>
      <c r="J33" s="124">
        <f>ROUND(((SUM(BE122:BE253))*I33),  2)</f>
        <v>0</v>
      </c>
      <c r="K33" s="35"/>
      <c r="L33" s="52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14.4" customHeight="1">
      <c r="A34" s="35"/>
      <c r="B34" s="40"/>
      <c r="C34" s="35"/>
      <c r="D34" s="35"/>
      <c r="E34" s="113" t="s">
        <v>46</v>
      </c>
      <c r="F34" s="124">
        <f>ROUND((SUM(BF122:BF253)),  2)</f>
        <v>0</v>
      </c>
      <c r="G34" s="35"/>
      <c r="H34" s="35"/>
      <c r="I34" s="125">
        <v>0.15</v>
      </c>
      <c r="J34" s="124">
        <f>ROUND(((SUM(BF122:BF253))*I34),  2)</f>
        <v>0</v>
      </c>
      <c r="K34" s="35"/>
      <c r="L34" s="52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" hidden="1" customHeight="1">
      <c r="A35" s="35"/>
      <c r="B35" s="40"/>
      <c r="C35" s="35"/>
      <c r="D35" s="35"/>
      <c r="E35" s="113" t="s">
        <v>47</v>
      </c>
      <c r="F35" s="124">
        <f>ROUND((SUM(BG122:BG253)),  2)</f>
        <v>0</v>
      </c>
      <c r="G35" s="35"/>
      <c r="H35" s="35"/>
      <c r="I35" s="125">
        <v>0.21</v>
      </c>
      <c r="J35" s="124">
        <f>0</f>
        <v>0</v>
      </c>
      <c r="K35" s="35"/>
      <c r="L35" s="52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" hidden="1" customHeight="1">
      <c r="A36" s="35"/>
      <c r="B36" s="40"/>
      <c r="C36" s="35"/>
      <c r="D36" s="35"/>
      <c r="E36" s="113" t="s">
        <v>48</v>
      </c>
      <c r="F36" s="124">
        <f>ROUND((SUM(BH122:BH253)),  2)</f>
        <v>0</v>
      </c>
      <c r="G36" s="35"/>
      <c r="H36" s="35"/>
      <c r="I36" s="125">
        <v>0.15</v>
      </c>
      <c r="J36" s="124">
        <f>0</f>
        <v>0</v>
      </c>
      <c r="K36" s="35"/>
      <c r="L36" s="52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" hidden="1" customHeight="1">
      <c r="A37" s="35"/>
      <c r="B37" s="40"/>
      <c r="C37" s="35"/>
      <c r="D37" s="35"/>
      <c r="E37" s="113" t="s">
        <v>49</v>
      </c>
      <c r="F37" s="124">
        <f>ROUND((SUM(BI122:BI253)),  2)</f>
        <v>0</v>
      </c>
      <c r="G37" s="35"/>
      <c r="H37" s="35"/>
      <c r="I37" s="125">
        <v>0</v>
      </c>
      <c r="J37" s="124">
        <f>0</f>
        <v>0</v>
      </c>
      <c r="K37" s="35"/>
      <c r="L37" s="52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6.9" customHeight="1">
      <c r="A38" s="35"/>
      <c r="B38" s="40"/>
      <c r="C38" s="35"/>
      <c r="D38" s="35"/>
      <c r="E38" s="35"/>
      <c r="F38" s="35"/>
      <c r="G38" s="35"/>
      <c r="H38" s="35"/>
      <c r="I38" s="35"/>
      <c r="J38" s="35"/>
      <c r="K38" s="35"/>
      <c r="L38" s="52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25.35" customHeight="1">
      <c r="A39" s="35"/>
      <c r="B39" s="40"/>
      <c r="C39" s="126"/>
      <c r="D39" s="127" t="s">
        <v>50</v>
      </c>
      <c r="E39" s="128"/>
      <c r="F39" s="128"/>
      <c r="G39" s="129" t="s">
        <v>51</v>
      </c>
      <c r="H39" s="130" t="s">
        <v>52</v>
      </c>
      <c r="I39" s="128"/>
      <c r="J39" s="131">
        <f>SUM(J30:J37)</f>
        <v>0</v>
      </c>
      <c r="K39" s="132"/>
      <c r="L39" s="52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14.4" customHeight="1">
      <c r="A40" s="35"/>
      <c r="B40" s="40"/>
      <c r="C40" s="35"/>
      <c r="D40" s="35"/>
      <c r="E40" s="35"/>
      <c r="F40" s="35"/>
      <c r="G40" s="35"/>
      <c r="H40" s="35"/>
      <c r="I40" s="35"/>
      <c r="J40" s="35"/>
      <c r="K40" s="35"/>
      <c r="L40" s="52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pans="1:31" s="1" customFormat="1" ht="14.4" customHeight="1">
      <c r="B41" s="21"/>
      <c r="L41" s="21"/>
    </row>
    <row r="42" spans="1:31" s="1" customFormat="1" ht="14.4" customHeight="1">
      <c r="B42" s="21"/>
      <c r="L42" s="21"/>
    </row>
    <row r="43" spans="1:31" s="1" customFormat="1" ht="14.4" customHeight="1">
      <c r="B43" s="21"/>
      <c r="L43" s="21"/>
    </row>
    <row r="44" spans="1:31" s="1" customFormat="1" ht="14.4" customHeight="1">
      <c r="B44" s="21"/>
      <c r="L44" s="21"/>
    </row>
    <row r="45" spans="1:31" s="1" customFormat="1" ht="14.4" customHeight="1">
      <c r="B45" s="21"/>
      <c r="L45" s="21"/>
    </row>
    <row r="46" spans="1:31" s="1" customFormat="1" ht="14.4" customHeight="1">
      <c r="B46" s="21"/>
      <c r="L46" s="21"/>
    </row>
    <row r="47" spans="1:31" s="1" customFormat="1" ht="14.4" customHeight="1">
      <c r="B47" s="21"/>
      <c r="L47" s="21"/>
    </row>
    <row r="48" spans="1:31" s="1" customFormat="1" ht="14.4" customHeight="1">
      <c r="B48" s="21"/>
      <c r="L48" s="21"/>
    </row>
    <row r="49" spans="1:31" s="1" customFormat="1" ht="14.4" customHeight="1">
      <c r="B49" s="21"/>
      <c r="L49" s="21"/>
    </row>
    <row r="50" spans="1:31" s="2" customFormat="1" ht="14.4" customHeight="1">
      <c r="B50" s="52"/>
      <c r="D50" s="133" t="s">
        <v>53</v>
      </c>
      <c r="E50" s="134"/>
      <c r="F50" s="134"/>
      <c r="G50" s="133" t="s">
        <v>54</v>
      </c>
      <c r="H50" s="134"/>
      <c r="I50" s="134"/>
      <c r="J50" s="134"/>
      <c r="K50" s="134"/>
      <c r="L50" s="52"/>
    </row>
    <row r="51" spans="1:31" ht="10.199999999999999">
      <c r="B51" s="21"/>
      <c r="L51" s="21"/>
    </row>
    <row r="52" spans="1:31" ht="10.199999999999999">
      <c r="B52" s="21"/>
      <c r="L52" s="21"/>
    </row>
    <row r="53" spans="1:31" ht="10.199999999999999">
      <c r="B53" s="21"/>
      <c r="L53" s="21"/>
    </row>
    <row r="54" spans="1:31" ht="10.199999999999999">
      <c r="B54" s="21"/>
      <c r="L54" s="21"/>
    </row>
    <row r="55" spans="1:31" ht="10.199999999999999">
      <c r="B55" s="21"/>
      <c r="L55" s="21"/>
    </row>
    <row r="56" spans="1:31" ht="10.199999999999999">
      <c r="B56" s="21"/>
      <c r="L56" s="21"/>
    </row>
    <row r="57" spans="1:31" ht="10.199999999999999">
      <c r="B57" s="21"/>
      <c r="L57" s="21"/>
    </row>
    <row r="58" spans="1:31" ht="10.199999999999999">
      <c r="B58" s="21"/>
      <c r="L58" s="21"/>
    </row>
    <row r="59" spans="1:31" ht="10.199999999999999">
      <c r="B59" s="21"/>
      <c r="L59" s="21"/>
    </row>
    <row r="60" spans="1:31" ht="10.199999999999999">
      <c r="B60" s="21"/>
      <c r="L60" s="21"/>
    </row>
    <row r="61" spans="1:31" s="2" customFormat="1" ht="13.2">
      <c r="A61" s="35"/>
      <c r="B61" s="40"/>
      <c r="C61" s="35"/>
      <c r="D61" s="135" t="s">
        <v>55</v>
      </c>
      <c r="E61" s="136"/>
      <c r="F61" s="137" t="s">
        <v>56</v>
      </c>
      <c r="G61" s="135" t="s">
        <v>55</v>
      </c>
      <c r="H61" s="136"/>
      <c r="I61" s="136"/>
      <c r="J61" s="138" t="s">
        <v>56</v>
      </c>
      <c r="K61" s="136"/>
      <c r="L61" s="52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 spans="1:31" ht="10.199999999999999">
      <c r="B62" s="21"/>
      <c r="L62" s="21"/>
    </row>
    <row r="63" spans="1:31" ht="10.199999999999999">
      <c r="B63" s="21"/>
      <c r="L63" s="21"/>
    </row>
    <row r="64" spans="1:31" ht="10.199999999999999">
      <c r="B64" s="21"/>
      <c r="L64" s="21"/>
    </row>
    <row r="65" spans="1:31" s="2" customFormat="1" ht="13.2">
      <c r="A65" s="35"/>
      <c r="B65" s="40"/>
      <c r="C65" s="35"/>
      <c r="D65" s="133" t="s">
        <v>57</v>
      </c>
      <c r="E65" s="139"/>
      <c r="F65" s="139"/>
      <c r="G65" s="133" t="s">
        <v>58</v>
      </c>
      <c r="H65" s="139"/>
      <c r="I65" s="139"/>
      <c r="J65" s="139"/>
      <c r="K65" s="139"/>
      <c r="L65" s="52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 spans="1:31" ht="10.199999999999999">
      <c r="B66" s="21"/>
      <c r="L66" s="21"/>
    </row>
    <row r="67" spans="1:31" ht="10.199999999999999">
      <c r="B67" s="21"/>
      <c r="L67" s="21"/>
    </row>
    <row r="68" spans="1:31" ht="10.199999999999999">
      <c r="B68" s="21"/>
      <c r="L68" s="21"/>
    </row>
    <row r="69" spans="1:31" ht="10.199999999999999">
      <c r="B69" s="21"/>
      <c r="L69" s="21"/>
    </row>
    <row r="70" spans="1:31" ht="10.199999999999999">
      <c r="B70" s="21"/>
      <c r="L70" s="21"/>
    </row>
    <row r="71" spans="1:31" ht="10.199999999999999">
      <c r="B71" s="21"/>
      <c r="L71" s="21"/>
    </row>
    <row r="72" spans="1:31" ht="10.199999999999999">
      <c r="B72" s="21"/>
      <c r="L72" s="21"/>
    </row>
    <row r="73" spans="1:31" ht="10.199999999999999">
      <c r="B73" s="21"/>
      <c r="L73" s="21"/>
    </row>
    <row r="74" spans="1:31" ht="10.199999999999999">
      <c r="B74" s="21"/>
      <c r="L74" s="21"/>
    </row>
    <row r="75" spans="1:31" ht="10.199999999999999">
      <c r="B75" s="21"/>
      <c r="L75" s="21"/>
    </row>
    <row r="76" spans="1:31" s="2" customFormat="1" ht="13.2">
      <c r="A76" s="35"/>
      <c r="B76" s="40"/>
      <c r="C76" s="35"/>
      <c r="D76" s="135" t="s">
        <v>55</v>
      </c>
      <c r="E76" s="136"/>
      <c r="F76" s="137" t="s">
        <v>56</v>
      </c>
      <c r="G76" s="135" t="s">
        <v>55</v>
      </c>
      <c r="H76" s="136"/>
      <c r="I76" s="136"/>
      <c r="J76" s="138" t="s">
        <v>56</v>
      </c>
      <c r="K76" s="136"/>
      <c r="L76" s="52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31" s="2" customFormat="1" ht="14.4" customHeight="1">
      <c r="A77" s="35"/>
      <c r="B77" s="140"/>
      <c r="C77" s="141"/>
      <c r="D77" s="141"/>
      <c r="E77" s="141"/>
      <c r="F77" s="141"/>
      <c r="G77" s="141"/>
      <c r="H77" s="141"/>
      <c r="I77" s="141"/>
      <c r="J77" s="141"/>
      <c r="K77" s="141"/>
      <c r="L77" s="52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pans="1:47" s="2" customFormat="1" ht="6.9" customHeight="1">
      <c r="A81" s="35"/>
      <c r="B81" s="142"/>
      <c r="C81" s="143"/>
      <c r="D81" s="143"/>
      <c r="E81" s="143"/>
      <c r="F81" s="143"/>
      <c r="G81" s="143"/>
      <c r="H81" s="143"/>
      <c r="I81" s="143"/>
      <c r="J81" s="143"/>
      <c r="K81" s="143"/>
      <c r="L81" s="52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pans="1:47" s="2" customFormat="1" ht="24.9" customHeight="1">
      <c r="A82" s="35"/>
      <c r="B82" s="36"/>
      <c r="C82" s="24" t="s">
        <v>106</v>
      </c>
      <c r="D82" s="37"/>
      <c r="E82" s="37"/>
      <c r="F82" s="37"/>
      <c r="G82" s="37"/>
      <c r="H82" s="37"/>
      <c r="I82" s="37"/>
      <c r="J82" s="37"/>
      <c r="K82" s="37"/>
      <c r="L82" s="52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pans="1:47" s="2" customFormat="1" ht="6.9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52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pans="1:47" s="2" customFormat="1" ht="12" customHeight="1">
      <c r="A84" s="35"/>
      <c r="B84" s="36"/>
      <c r="C84" s="30" t="s">
        <v>16</v>
      </c>
      <c r="D84" s="37"/>
      <c r="E84" s="37"/>
      <c r="F84" s="37"/>
      <c r="G84" s="37"/>
      <c r="H84" s="37"/>
      <c r="I84" s="37"/>
      <c r="J84" s="37"/>
      <c r="K84" s="37"/>
      <c r="L84" s="52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pans="1:47" s="2" customFormat="1" ht="16.5" customHeight="1">
      <c r="A85" s="35"/>
      <c r="B85" s="36"/>
      <c r="C85" s="37"/>
      <c r="D85" s="37"/>
      <c r="E85" s="332" t="str">
        <f>E7</f>
        <v>Ostrovský potok, Ostrov - těžba nánosů a úprava toku - etapa I.</v>
      </c>
      <c r="F85" s="333"/>
      <c r="G85" s="333"/>
      <c r="H85" s="333"/>
      <c r="I85" s="37"/>
      <c r="J85" s="37"/>
      <c r="K85" s="37"/>
      <c r="L85" s="52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pans="1:47" s="2" customFormat="1" ht="12" customHeight="1">
      <c r="A86" s="35"/>
      <c r="B86" s="36"/>
      <c r="C86" s="30" t="s">
        <v>104</v>
      </c>
      <c r="D86" s="37"/>
      <c r="E86" s="37"/>
      <c r="F86" s="37"/>
      <c r="G86" s="37"/>
      <c r="H86" s="37"/>
      <c r="I86" s="37"/>
      <c r="J86" s="37"/>
      <c r="K86" s="37"/>
      <c r="L86" s="52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pans="1:47" s="2" customFormat="1" ht="16.5" customHeight="1">
      <c r="A87" s="35"/>
      <c r="B87" s="36"/>
      <c r="C87" s="37"/>
      <c r="D87" s="37"/>
      <c r="E87" s="284" t="str">
        <f>E9</f>
        <v>SO-02-04 - Oprava opevnění toku v ř.km 10.777 6 – 11.635 3</v>
      </c>
      <c r="F87" s="334"/>
      <c r="G87" s="334"/>
      <c r="H87" s="334"/>
      <c r="I87" s="37"/>
      <c r="J87" s="37"/>
      <c r="K87" s="37"/>
      <c r="L87" s="52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pans="1:47" s="2" customFormat="1" ht="6.9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52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pans="1:47" s="2" customFormat="1" ht="12" customHeight="1">
      <c r="A89" s="35"/>
      <c r="B89" s="36"/>
      <c r="C89" s="30" t="s">
        <v>20</v>
      </c>
      <c r="D89" s="37"/>
      <c r="E89" s="37"/>
      <c r="F89" s="28" t="str">
        <f>F12</f>
        <v xml:space="preserve"> </v>
      </c>
      <c r="G89" s="37"/>
      <c r="H89" s="37"/>
      <c r="I89" s="30" t="s">
        <v>22</v>
      </c>
      <c r="J89" s="67" t="str">
        <f>IF(J12="","",J12)</f>
        <v>27. 7. 2021</v>
      </c>
      <c r="K89" s="37"/>
      <c r="L89" s="52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pans="1:47" s="2" customFormat="1" ht="6.9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52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pans="1:47" s="2" customFormat="1" ht="15.15" customHeight="1">
      <c r="A91" s="35"/>
      <c r="B91" s="36"/>
      <c r="C91" s="30" t="s">
        <v>24</v>
      </c>
      <c r="D91" s="37"/>
      <c r="E91" s="37"/>
      <c r="F91" s="28" t="str">
        <f>E15</f>
        <v xml:space="preserve"> </v>
      </c>
      <c r="G91" s="37"/>
      <c r="H91" s="37"/>
      <c r="I91" s="30" t="s">
        <v>32</v>
      </c>
      <c r="J91" s="33" t="str">
        <f>E21</f>
        <v xml:space="preserve"> </v>
      </c>
      <c r="K91" s="37"/>
      <c r="L91" s="52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pans="1:47" s="2" customFormat="1" ht="15.15" customHeight="1">
      <c r="A92" s="35"/>
      <c r="B92" s="36"/>
      <c r="C92" s="30" t="s">
        <v>30</v>
      </c>
      <c r="D92" s="37"/>
      <c r="E92" s="37"/>
      <c r="F92" s="28" t="str">
        <f>IF(E18="","",E18)</f>
        <v>Vyplň údaj</v>
      </c>
      <c r="G92" s="37"/>
      <c r="H92" s="37"/>
      <c r="I92" s="30" t="s">
        <v>37</v>
      </c>
      <c r="J92" s="33" t="str">
        <f>E24</f>
        <v xml:space="preserve"> </v>
      </c>
      <c r="K92" s="37"/>
      <c r="L92" s="52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pans="1:47" s="2" customFormat="1" ht="10.35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52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pans="1:47" s="2" customFormat="1" ht="29.25" customHeight="1">
      <c r="A94" s="35"/>
      <c r="B94" s="36"/>
      <c r="C94" s="144" t="s">
        <v>107</v>
      </c>
      <c r="D94" s="145"/>
      <c r="E94" s="145"/>
      <c r="F94" s="145"/>
      <c r="G94" s="145"/>
      <c r="H94" s="145"/>
      <c r="I94" s="145"/>
      <c r="J94" s="146" t="s">
        <v>108</v>
      </c>
      <c r="K94" s="145"/>
      <c r="L94" s="52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pans="1:47" s="2" customFormat="1" ht="10.35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52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pans="1:47" s="2" customFormat="1" ht="22.8" customHeight="1">
      <c r="A96" s="35"/>
      <c r="B96" s="36"/>
      <c r="C96" s="147" t="s">
        <v>109</v>
      </c>
      <c r="D96" s="37"/>
      <c r="E96" s="37"/>
      <c r="F96" s="37"/>
      <c r="G96" s="37"/>
      <c r="H96" s="37"/>
      <c r="I96" s="37"/>
      <c r="J96" s="85">
        <f>J122</f>
        <v>0</v>
      </c>
      <c r="K96" s="37"/>
      <c r="L96" s="52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8" t="s">
        <v>110</v>
      </c>
    </row>
    <row r="97" spans="1:31" s="9" customFormat="1" ht="24.9" customHeight="1">
      <c r="B97" s="148"/>
      <c r="C97" s="149"/>
      <c r="D97" s="150" t="s">
        <v>111</v>
      </c>
      <c r="E97" s="151"/>
      <c r="F97" s="151"/>
      <c r="G97" s="151"/>
      <c r="H97" s="151"/>
      <c r="I97" s="151"/>
      <c r="J97" s="152">
        <f>J123</f>
        <v>0</v>
      </c>
      <c r="K97" s="149"/>
      <c r="L97" s="153"/>
    </row>
    <row r="98" spans="1:31" s="10" customFormat="1" ht="19.95" customHeight="1">
      <c r="B98" s="154"/>
      <c r="C98" s="155"/>
      <c r="D98" s="156" t="s">
        <v>347</v>
      </c>
      <c r="E98" s="157"/>
      <c r="F98" s="157"/>
      <c r="G98" s="157"/>
      <c r="H98" s="157"/>
      <c r="I98" s="157"/>
      <c r="J98" s="158">
        <f>J124</f>
        <v>0</v>
      </c>
      <c r="K98" s="155"/>
      <c r="L98" s="159"/>
    </row>
    <row r="99" spans="1:31" s="10" customFormat="1" ht="19.95" customHeight="1">
      <c r="B99" s="154"/>
      <c r="C99" s="155"/>
      <c r="D99" s="156" t="s">
        <v>391</v>
      </c>
      <c r="E99" s="157"/>
      <c r="F99" s="157"/>
      <c r="G99" s="157"/>
      <c r="H99" s="157"/>
      <c r="I99" s="157"/>
      <c r="J99" s="158">
        <f>J183</f>
        <v>0</v>
      </c>
      <c r="K99" s="155"/>
      <c r="L99" s="159"/>
    </row>
    <row r="100" spans="1:31" s="10" customFormat="1" ht="19.95" customHeight="1">
      <c r="B100" s="154"/>
      <c r="C100" s="155"/>
      <c r="D100" s="156" t="s">
        <v>113</v>
      </c>
      <c r="E100" s="157"/>
      <c r="F100" s="157"/>
      <c r="G100" s="157"/>
      <c r="H100" s="157"/>
      <c r="I100" s="157"/>
      <c r="J100" s="158">
        <f>J208</f>
        <v>0</v>
      </c>
      <c r="K100" s="155"/>
      <c r="L100" s="159"/>
    </row>
    <row r="101" spans="1:31" s="10" customFormat="1" ht="19.95" customHeight="1">
      <c r="B101" s="154"/>
      <c r="C101" s="155"/>
      <c r="D101" s="156" t="s">
        <v>392</v>
      </c>
      <c r="E101" s="157"/>
      <c r="F101" s="157"/>
      <c r="G101" s="157"/>
      <c r="H101" s="157"/>
      <c r="I101" s="157"/>
      <c r="J101" s="158">
        <f>J243</f>
        <v>0</v>
      </c>
      <c r="K101" s="155"/>
      <c r="L101" s="159"/>
    </row>
    <row r="102" spans="1:31" s="10" customFormat="1" ht="19.95" customHeight="1">
      <c r="B102" s="154"/>
      <c r="C102" s="155"/>
      <c r="D102" s="156" t="s">
        <v>393</v>
      </c>
      <c r="E102" s="157"/>
      <c r="F102" s="157"/>
      <c r="G102" s="157"/>
      <c r="H102" s="157"/>
      <c r="I102" s="157"/>
      <c r="J102" s="158">
        <f>J251</f>
        <v>0</v>
      </c>
      <c r="K102" s="155"/>
      <c r="L102" s="159"/>
    </row>
    <row r="103" spans="1:31" s="2" customFormat="1" ht="21.75" customHeight="1">
      <c r="A103" s="35"/>
      <c r="B103" s="36"/>
      <c r="C103" s="37"/>
      <c r="D103" s="37"/>
      <c r="E103" s="37"/>
      <c r="F103" s="37"/>
      <c r="G103" s="37"/>
      <c r="H103" s="37"/>
      <c r="I103" s="37"/>
      <c r="J103" s="37"/>
      <c r="K103" s="37"/>
      <c r="L103" s="52"/>
      <c r="S103" s="35"/>
      <c r="T103" s="35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</row>
    <row r="104" spans="1:31" s="2" customFormat="1" ht="6.9" customHeight="1">
      <c r="A104" s="35"/>
      <c r="B104" s="55"/>
      <c r="C104" s="56"/>
      <c r="D104" s="56"/>
      <c r="E104" s="56"/>
      <c r="F104" s="56"/>
      <c r="G104" s="56"/>
      <c r="H104" s="56"/>
      <c r="I104" s="56"/>
      <c r="J104" s="56"/>
      <c r="K104" s="56"/>
      <c r="L104" s="52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</row>
    <row r="108" spans="1:31" s="2" customFormat="1" ht="6.9" customHeight="1">
      <c r="A108" s="35"/>
      <c r="B108" s="57"/>
      <c r="C108" s="58"/>
      <c r="D108" s="58"/>
      <c r="E108" s="58"/>
      <c r="F108" s="58"/>
      <c r="G108" s="58"/>
      <c r="H108" s="58"/>
      <c r="I108" s="58"/>
      <c r="J108" s="58"/>
      <c r="K108" s="58"/>
      <c r="L108" s="52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</row>
    <row r="109" spans="1:31" s="2" customFormat="1" ht="24.9" customHeight="1">
      <c r="A109" s="35"/>
      <c r="B109" s="36"/>
      <c r="C109" s="24" t="s">
        <v>121</v>
      </c>
      <c r="D109" s="37"/>
      <c r="E109" s="37"/>
      <c r="F109" s="37"/>
      <c r="G109" s="37"/>
      <c r="H109" s="37"/>
      <c r="I109" s="37"/>
      <c r="J109" s="37"/>
      <c r="K109" s="37"/>
      <c r="L109" s="52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0" spans="1:31" s="2" customFormat="1" ht="6.9" customHeight="1">
      <c r="A110" s="35"/>
      <c r="B110" s="36"/>
      <c r="C110" s="37"/>
      <c r="D110" s="37"/>
      <c r="E110" s="37"/>
      <c r="F110" s="37"/>
      <c r="G110" s="37"/>
      <c r="H110" s="37"/>
      <c r="I110" s="37"/>
      <c r="J110" s="37"/>
      <c r="K110" s="37"/>
      <c r="L110" s="52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pans="1:31" s="2" customFormat="1" ht="12" customHeight="1">
      <c r="A111" s="35"/>
      <c r="B111" s="36"/>
      <c r="C111" s="30" t="s">
        <v>16</v>
      </c>
      <c r="D111" s="37"/>
      <c r="E111" s="37"/>
      <c r="F111" s="37"/>
      <c r="G111" s="37"/>
      <c r="H111" s="37"/>
      <c r="I111" s="37"/>
      <c r="J111" s="37"/>
      <c r="K111" s="37"/>
      <c r="L111" s="52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pans="1:31" s="2" customFormat="1" ht="16.5" customHeight="1">
      <c r="A112" s="35"/>
      <c r="B112" s="36"/>
      <c r="C112" s="37"/>
      <c r="D112" s="37"/>
      <c r="E112" s="332" t="str">
        <f>E7</f>
        <v>Ostrovský potok, Ostrov - těžba nánosů a úprava toku - etapa I.</v>
      </c>
      <c r="F112" s="333"/>
      <c r="G112" s="333"/>
      <c r="H112" s="333"/>
      <c r="I112" s="37"/>
      <c r="J112" s="37"/>
      <c r="K112" s="37"/>
      <c r="L112" s="52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pans="1:65" s="2" customFormat="1" ht="12" customHeight="1">
      <c r="A113" s="35"/>
      <c r="B113" s="36"/>
      <c r="C113" s="30" t="s">
        <v>104</v>
      </c>
      <c r="D113" s="37"/>
      <c r="E113" s="37"/>
      <c r="F113" s="37"/>
      <c r="G113" s="37"/>
      <c r="H113" s="37"/>
      <c r="I113" s="37"/>
      <c r="J113" s="37"/>
      <c r="K113" s="37"/>
      <c r="L113" s="52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pans="1:65" s="2" customFormat="1" ht="16.5" customHeight="1">
      <c r="A114" s="35"/>
      <c r="B114" s="36"/>
      <c r="C114" s="37"/>
      <c r="D114" s="37"/>
      <c r="E114" s="284" t="str">
        <f>E9</f>
        <v>SO-02-04 - Oprava opevnění toku v ř.km 10.777 6 – 11.635 3</v>
      </c>
      <c r="F114" s="334"/>
      <c r="G114" s="334"/>
      <c r="H114" s="334"/>
      <c r="I114" s="37"/>
      <c r="J114" s="37"/>
      <c r="K114" s="37"/>
      <c r="L114" s="52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pans="1:65" s="2" customFormat="1" ht="6.9" customHeight="1">
      <c r="A115" s="35"/>
      <c r="B115" s="36"/>
      <c r="C115" s="37"/>
      <c r="D115" s="37"/>
      <c r="E115" s="37"/>
      <c r="F115" s="37"/>
      <c r="G115" s="37"/>
      <c r="H115" s="37"/>
      <c r="I115" s="37"/>
      <c r="J115" s="37"/>
      <c r="K115" s="37"/>
      <c r="L115" s="52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pans="1:65" s="2" customFormat="1" ht="12" customHeight="1">
      <c r="A116" s="35"/>
      <c r="B116" s="36"/>
      <c r="C116" s="30" t="s">
        <v>20</v>
      </c>
      <c r="D116" s="37"/>
      <c r="E116" s="37"/>
      <c r="F116" s="28" t="str">
        <f>F12</f>
        <v xml:space="preserve"> </v>
      </c>
      <c r="G116" s="37"/>
      <c r="H116" s="37"/>
      <c r="I116" s="30" t="s">
        <v>22</v>
      </c>
      <c r="J116" s="67" t="str">
        <f>IF(J12="","",J12)</f>
        <v>27. 7. 2021</v>
      </c>
      <c r="K116" s="37"/>
      <c r="L116" s="52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pans="1:65" s="2" customFormat="1" ht="6.9" customHeight="1">
      <c r="A117" s="35"/>
      <c r="B117" s="36"/>
      <c r="C117" s="37"/>
      <c r="D117" s="37"/>
      <c r="E117" s="37"/>
      <c r="F117" s="37"/>
      <c r="G117" s="37"/>
      <c r="H117" s="37"/>
      <c r="I117" s="37"/>
      <c r="J117" s="37"/>
      <c r="K117" s="37"/>
      <c r="L117" s="52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pans="1:65" s="2" customFormat="1" ht="15.15" customHeight="1">
      <c r="A118" s="35"/>
      <c r="B118" s="36"/>
      <c r="C118" s="30" t="s">
        <v>24</v>
      </c>
      <c r="D118" s="37"/>
      <c r="E118" s="37"/>
      <c r="F118" s="28" t="str">
        <f>E15</f>
        <v xml:space="preserve"> </v>
      </c>
      <c r="G118" s="37"/>
      <c r="H118" s="37"/>
      <c r="I118" s="30" t="s">
        <v>32</v>
      </c>
      <c r="J118" s="33" t="str">
        <f>E21</f>
        <v xml:space="preserve"> </v>
      </c>
      <c r="K118" s="37"/>
      <c r="L118" s="52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pans="1:65" s="2" customFormat="1" ht="15.15" customHeight="1">
      <c r="A119" s="35"/>
      <c r="B119" s="36"/>
      <c r="C119" s="30" t="s">
        <v>30</v>
      </c>
      <c r="D119" s="37"/>
      <c r="E119" s="37"/>
      <c r="F119" s="28" t="str">
        <f>IF(E18="","",E18)</f>
        <v>Vyplň údaj</v>
      </c>
      <c r="G119" s="37"/>
      <c r="H119" s="37"/>
      <c r="I119" s="30" t="s">
        <v>37</v>
      </c>
      <c r="J119" s="33" t="str">
        <f>E24</f>
        <v xml:space="preserve"> </v>
      </c>
      <c r="K119" s="37"/>
      <c r="L119" s="52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pans="1:65" s="2" customFormat="1" ht="10.35" customHeight="1">
      <c r="A120" s="35"/>
      <c r="B120" s="36"/>
      <c r="C120" s="37"/>
      <c r="D120" s="37"/>
      <c r="E120" s="37"/>
      <c r="F120" s="37"/>
      <c r="G120" s="37"/>
      <c r="H120" s="37"/>
      <c r="I120" s="37"/>
      <c r="J120" s="37"/>
      <c r="K120" s="37"/>
      <c r="L120" s="52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pans="1:65" s="11" customFormat="1" ht="29.25" customHeight="1">
      <c r="A121" s="160"/>
      <c r="B121" s="161"/>
      <c r="C121" s="162" t="s">
        <v>122</v>
      </c>
      <c r="D121" s="163" t="s">
        <v>65</v>
      </c>
      <c r="E121" s="163" t="s">
        <v>61</v>
      </c>
      <c r="F121" s="163" t="s">
        <v>62</v>
      </c>
      <c r="G121" s="163" t="s">
        <v>123</v>
      </c>
      <c r="H121" s="163" t="s">
        <v>124</v>
      </c>
      <c r="I121" s="163" t="s">
        <v>125</v>
      </c>
      <c r="J121" s="164" t="s">
        <v>108</v>
      </c>
      <c r="K121" s="165" t="s">
        <v>126</v>
      </c>
      <c r="L121" s="166"/>
      <c r="M121" s="76" t="s">
        <v>1</v>
      </c>
      <c r="N121" s="77" t="s">
        <v>44</v>
      </c>
      <c r="O121" s="77" t="s">
        <v>127</v>
      </c>
      <c r="P121" s="77" t="s">
        <v>128</v>
      </c>
      <c r="Q121" s="77" t="s">
        <v>129</v>
      </c>
      <c r="R121" s="77" t="s">
        <v>130</v>
      </c>
      <c r="S121" s="77" t="s">
        <v>131</v>
      </c>
      <c r="T121" s="78" t="s">
        <v>132</v>
      </c>
      <c r="U121" s="160"/>
      <c r="V121" s="160"/>
      <c r="W121" s="160"/>
      <c r="X121" s="160"/>
      <c r="Y121" s="160"/>
      <c r="Z121" s="160"/>
      <c r="AA121" s="160"/>
      <c r="AB121" s="160"/>
      <c r="AC121" s="160"/>
      <c r="AD121" s="160"/>
      <c r="AE121" s="160"/>
    </row>
    <row r="122" spans="1:65" s="2" customFormat="1" ht="22.8" customHeight="1">
      <c r="A122" s="35"/>
      <c r="B122" s="36"/>
      <c r="C122" s="83" t="s">
        <v>133</v>
      </c>
      <c r="D122" s="37"/>
      <c r="E122" s="37"/>
      <c r="F122" s="37"/>
      <c r="G122" s="37"/>
      <c r="H122" s="37"/>
      <c r="I122" s="37"/>
      <c r="J122" s="167">
        <f>BK122</f>
        <v>0</v>
      </c>
      <c r="K122" s="37"/>
      <c r="L122" s="40"/>
      <c r="M122" s="79"/>
      <c r="N122" s="168"/>
      <c r="O122" s="80"/>
      <c r="P122" s="169">
        <f>P123</f>
        <v>0</v>
      </c>
      <c r="Q122" s="80"/>
      <c r="R122" s="169">
        <f>R123</f>
        <v>2530.2156699999996</v>
      </c>
      <c r="S122" s="80"/>
      <c r="T122" s="170">
        <f>T123</f>
        <v>384.17999999999995</v>
      </c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T122" s="18" t="s">
        <v>79</v>
      </c>
      <c r="AU122" s="18" t="s">
        <v>110</v>
      </c>
      <c r="BK122" s="171">
        <f>BK123</f>
        <v>0</v>
      </c>
    </row>
    <row r="123" spans="1:65" s="12" customFormat="1" ht="25.95" customHeight="1">
      <c r="B123" s="172"/>
      <c r="C123" s="173"/>
      <c r="D123" s="174" t="s">
        <v>79</v>
      </c>
      <c r="E123" s="175" t="s">
        <v>134</v>
      </c>
      <c r="F123" s="175" t="s">
        <v>135</v>
      </c>
      <c r="G123" s="173"/>
      <c r="H123" s="173"/>
      <c r="I123" s="176"/>
      <c r="J123" s="177">
        <f>BK123</f>
        <v>0</v>
      </c>
      <c r="K123" s="173"/>
      <c r="L123" s="178"/>
      <c r="M123" s="179"/>
      <c r="N123" s="180"/>
      <c r="O123" s="180"/>
      <c r="P123" s="181">
        <f>P124+P183+P208+P243+P251</f>
        <v>0</v>
      </c>
      <c r="Q123" s="180"/>
      <c r="R123" s="181">
        <f>R124+R183+R208+R243+R251</f>
        <v>2530.2156699999996</v>
      </c>
      <c r="S123" s="180"/>
      <c r="T123" s="182">
        <f>T124+T183+T208+T243+T251</f>
        <v>384.17999999999995</v>
      </c>
      <c r="AR123" s="183" t="s">
        <v>88</v>
      </c>
      <c r="AT123" s="184" t="s">
        <v>79</v>
      </c>
      <c r="AU123" s="184" t="s">
        <v>80</v>
      </c>
      <c r="AY123" s="183" t="s">
        <v>136</v>
      </c>
      <c r="BK123" s="185">
        <f>BK124+BK183+BK208+BK243+BK251</f>
        <v>0</v>
      </c>
    </row>
    <row r="124" spans="1:65" s="12" customFormat="1" ht="22.8" customHeight="1">
      <c r="B124" s="172"/>
      <c r="C124" s="173"/>
      <c r="D124" s="174" t="s">
        <v>79</v>
      </c>
      <c r="E124" s="186" t="s">
        <v>88</v>
      </c>
      <c r="F124" s="186" t="s">
        <v>348</v>
      </c>
      <c r="G124" s="173"/>
      <c r="H124" s="173"/>
      <c r="I124" s="176"/>
      <c r="J124" s="187">
        <f>BK124</f>
        <v>0</v>
      </c>
      <c r="K124" s="173"/>
      <c r="L124" s="178"/>
      <c r="M124" s="179"/>
      <c r="N124" s="180"/>
      <c r="O124" s="180"/>
      <c r="P124" s="181">
        <f>SUM(P125:P182)</f>
        <v>0</v>
      </c>
      <c r="Q124" s="180"/>
      <c r="R124" s="181">
        <f>SUM(R125:R182)</f>
        <v>17.632027000000001</v>
      </c>
      <c r="S124" s="180"/>
      <c r="T124" s="182">
        <f>SUM(T125:T182)</f>
        <v>384.17999999999995</v>
      </c>
      <c r="AR124" s="183" t="s">
        <v>88</v>
      </c>
      <c r="AT124" s="184" t="s">
        <v>79</v>
      </c>
      <c r="AU124" s="184" t="s">
        <v>88</v>
      </c>
      <c r="AY124" s="183" t="s">
        <v>136</v>
      </c>
      <c r="BK124" s="185">
        <f>SUM(BK125:BK182)</f>
        <v>0</v>
      </c>
    </row>
    <row r="125" spans="1:65" s="2" customFormat="1" ht="16.5" customHeight="1">
      <c r="A125" s="35"/>
      <c r="B125" s="36"/>
      <c r="C125" s="188" t="s">
        <v>88</v>
      </c>
      <c r="D125" s="188" t="s">
        <v>139</v>
      </c>
      <c r="E125" s="189" t="s">
        <v>394</v>
      </c>
      <c r="F125" s="190" t="s">
        <v>395</v>
      </c>
      <c r="G125" s="191" t="s">
        <v>396</v>
      </c>
      <c r="H125" s="192">
        <v>804</v>
      </c>
      <c r="I125" s="193"/>
      <c r="J125" s="194">
        <f>ROUND(I125*H125,2)</f>
        <v>0</v>
      </c>
      <c r="K125" s="195"/>
      <c r="L125" s="40"/>
      <c r="M125" s="196" t="s">
        <v>1</v>
      </c>
      <c r="N125" s="197" t="s">
        <v>45</v>
      </c>
      <c r="O125" s="72"/>
      <c r="P125" s="198">
        <f>O125*H125</f>
        <v>0</v>
      </c>
      <c r="Q125" s="198">
        <v>2.1930000000000002E-2</v>
      </c>
      <c r="R125" s="198">
        <f>Q125*H125</f>
        <v>17.631720000000001</v>
      </c>
      <c r="S125" s="198">
        <v>0</v>
      </c>
      <c r="T125" s="199">
        <f>S125*H125</f>
        <v>0</v>
      </c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R125" s="200" t="s">
        <v>143</v>
      </c>
      <c r="AT125" s="200" t="s">
        <v>139</v>
      </c>
      <c r="AU125" s="200" t="s">
        <v>90</v>
      </c>
      <c r="AY125" s="18" t="s">
        <v>136</v>
      </c>
      <c r="BE125" s="201">
        <f>IF(N125="základní",J125,0)</f>
        <v>0</v>
      </c>
      <c r="BF125" s="201">
        <f>IF(N125="snížená",J125,0)</f>
        <v>0</v>
      </c>
      <c r="BG125" s="201">
        <f>IF(N125="zákl. přenesená",J125,0)</f>
        <v>0</v>
      </c>
      <c r="BH125" s="201">
        <f>IF(N125="sníž. přenesená",J125,0)</f>
        <v>0</v>
      </c>
      <c r="BI125" s="201">
        <f>IF(N125="nulová",J125,0)</f>
        <v>0</v>
      </c>
      <c r="BJ125" s="18" t="s">
        <v>88</v>
      </c>
      <c r="BK125" s="201">
        <f>ROUND(I125*H125,2)</f>
        <v>0</v>
      </c>
      <c r="BL125" s="18" t="s">
        <v>143</v>
      </c>
      <c r="BM125" s="200" t="s">
        <v>397</v>
      </c>
    </row>
    <row r="126" spans="1:65" s="2" customFormat="1" ht="67.2">
      <c r="A126" s="35"/>
      <c r="B126" s="36"/>
      <c r="C126" s="37"/>
      <c r="D126" s="202" t="s">
        <v>145</v>
      </c>
      <c r="E126" s="37"/>
      <c r="F126" s="203" t="s">
        <v>398</v>
      </c>
      <c r="G126" s="37"/>
      <c r="H126" s="37"/>
      <c r="I126" s="204"/>
      <c r="J126" s="37"/>
      <c r="K126" s="37"/>
      <c r="L126" s="40"/>
      <c r="M126" s="205"/>
      <c r="N126" s="206"/>
      <c r="O126" s="72"/>
      <c r="P126" s="72"/>
      <c r="Q126" s="72"/>
      <c r="R126" s="72"/>
      <c r="S126" s="72"/>
      <c r="T126" s="73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T126" s="18" t="s">
        <v>145</v>
      </c>
      <c r="AU126" s="18" t="s">
        <v>90</v>
      </c>
    </row>
    <row r="127" spans="1:65" s="2" customFormat="1" ht="16.5" customHeight="1">
      <c r="A127" s="35"/>
      <c r="B127" s="36"/>
      <c r="C127" s="188" t="s">
        <v>90</v>
      </c>
      <c r="D127" s="188" t="s">
        <v>139</v>
      </c>
      <c r="E127" s="189" t="s">
        <v>399</v>
      </c>
      <c r="F127" s="190" t="s">
        <v>400</v>
      </c>
      <c r="G127" s="191" t="s">
        <v>142</v>
      </c>
      <c r="H127" s="192">
        <v>202.2</v>
      </c>
      <c r="I127" s="193"/>
      <c r="J127" s="194">
        <f>ROUND(I127*H127,2)</f>
        <v>0</v>
      </c>
      <c r="K127" s="195"/>
      <c r="L127" s="40"/>
      <c r="M127" s="196" t="s">
        <v>1</v>
      </c>
      <c r="N127" s="197" t="s">
        <v>45</v>
      </c>
      <c r="O127" s="72"/>
      <c r="P127" s="198">
        <f>O127*H127</f>
        <v>0</v>
      </c>
      <c r="Q127" s="198">
        <v>0</v>
      </c>
      <c r="R127" s="198">
        <f>Q127*H127</f>
        <v>0</v>
      </c>
      <c r="S127" s="198">
        <v>1.9</v>
      </c>
      <c r="T127" s="199">
        <f>S127*H127</f>
        <v>384.17999999999995</v>
      </c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R127" s="200" t="s">
        <v>143</v>
      </c>
      <c r="AT127" s="200" t="s">
        <v>139</v>
      </c>
      <c r="AU127" s="200" t="s">
        <v>90</v>
      </c>
      <c r="AY127" s="18" t="s">
        <v>136</v>
      </c>
      <c r="BE127" s="201">
        <f>IF(N127="základní",J127,0)</f>
        <v>0</v>
      </c>
      <c r="BF127" s="201">
        <f>IF(N127="snížená",J127,0)</f>
        <v>0</v>
      </c>
      <c r="BG127" s="201">
        <f>IF(N127="zákl. přenesená",J127,0)</f>
        <v>0</v>
      </c>
      <c r="BH127" s="201">
        <f>IF(N127="sníž. přenesená",J127,0)</f>
        <v>0</v>
      </c>
      <c r="BI127" s="201">
        <f>IF(N127="nulová",J127,0)</f>
        <v>0</v>
      </c>
      <c r="BJ127" s="18" t="s">
        <v>88</v>
      </c>
      <c r="BK127" s="201">
        <f>ROUND(I127*H127,2)</f>
        <v>0</v>
      </c>
      <c r="BL127" s="18" t="s">
        <v>143</v>
      </c>
      <c r="BM127" s="200" t="s">
        <v>401</v>
      </c>
    </row>
    <row r="128" spans="1:65" s="2" customFormat="1" ht="19.2">
      <c r="A128" s="35"/>
      <c r="B128" s="36"/>
      <c r="C128" s="37"/>
      <c r="D128" s="202" t="s">
        <v>145</v>
      </c>
      <c r="E128" s="37"/>
      <c r="F128" s="203" t="s">
        <v>402</v>
      </c>
      <c r="G128" s="37"/>
      <c r="H128" s="37"/>
      <c r="I128" s="204"/>
      <c r="J128" s="37"/>
      <c r="K128" s="37"/>
      <c r="L128" s="40"/>
      <c r="M128" s="205"/>
      <c r="N128" s="206"/>
      <c r="O128" s="72"/>
      <c r="P128" s="72"/>
      <c r="Q128" s="72"/>
      <c r="R128" s="72"/>
      <c r="S128" s="72"/>
      <c r="T128" s="73"/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T128" s="18" t="s">
        <v>145</v>
      </c>
      <c r="AU128" s="18" t="s">
        <v>90</v>
      </c>
    </row>
    <row r="129" spans="1:65" s="14" customFormat="1" ht="10.199999999999999">
      <c r="B129" s="218"/>
      <c r="C129" s="219"/>
      <c r="D129" s="202" t="s">
        <v>147</v>
      </c>
      <c r="E129" s="220" t="s">
        <v>1</v>
      </c>
      <c r="F129" s="221" t="s">
        <v>353</v>
      </c>
      <c r="G129" s="219"/>
      <c r="H129" s="220" t="s">
        <v>1</v>
      </c>
      <c r="I129" s="222"/>
      <c r="J129" s="219"/>
      <c r="K129" s="219"/>
      <c r="L129" s="223"/>
      <c r="M129" s="224"/>
      <c r="N129" s="225"/>
      <c r="O129" s="225"/>
      <c r="P129" s="225"/>
      <c r="Q129" s="225"/>
      <c r="R129" s="225"/>
      <c r="S129" s="225"/>
      <c r="T129" s="226"/>
      <c r="AT129" s="227" t="s">
        <v>147</v>
      </c>
      <c r="AU129" s="227" t="s">
        <v>90</v>
      </c>
      <c r="AV129" s="14" t="s">
        <v>88</v>
      </c>
      <c r="AW129" s="14" t="s">
        <v>36</v>
      </c>
      <c r="AX129" s="14" t="s">
        <v>80</v>
      </c>
      <c r="AY129" s="227" t="s">
        <v>136</v>
      </c>
    </row>
    <row r="130" spans="1:65" s="13" customFormat="1" ht="10.199999999999999">
      <c r="B130" s="207"/>
      <c r="C130" s="208"/>
      <c r="D130" s="202" t="s">
        <v>147</v>
      </c>
      <c r="E130" s="209" t="s">
        <v>1</v>
      </c>
      <c r="F130" s="210" t="s">
        <v>403</v>
      </c>
      <c r="G130" s="208"/>
      <c r="H130" s="211">
        <v>202.2</v>
      </c>
      <c r="I130" s="212"/>
      <c r="J130" s="208"/>
      <c r="K130" s="208"/>
      <c r="L130" s="213"/>
      <c r="M130" s="214"/>
      <c r="N130" s="215"/>
      <c r="O130" s="215"/>
      <c r="P130" s="215"/>
      <c r="Q130" s="215"/>
      <c r="R130" s="215"/>
      <c r="S130" s="215"/>
      <c r="T130" s="216"/>
      <c r="AT130" s="217" t="s">
        <v>147</v>
      </c>
      <c r="AU130" s="217" t="s">
        <v>90</v>
      </c>
      <c r="AV130" s="13" t="s">
        <v>90</v>
      </c>
      <c r="AW130" s="13" t="s">
        <v>36</v>
      </c>
      <c r="AX130" s="13" t="s">
        <v>88</v>
      </c>
      <c r="AY130" s="217" t="s">
        <v>136</v>
      </c>
    </row>
    <row r="131" spans="1:65" s="2" customFormat="1" ht="16.5" customHeight="1">
      <c r="A131" s="35"/>
      <c r="B131" s="36"/>
      <c r="C131" s="188" t="s">
        <v>157</v>
      </c>
      <c r="D131" s="188" t="s">
        <v>139</v>
      </c>
      <c r="E131" s="189" t="s">
        <v>404</v>
      </c>
      <c r="F131" s="190" t="s">
        <v>405</v>
      </c>
      <c r="G131" s="191" t="s">
        <v>142</v>
      </c>
      <c r="H131" s="192">
        <v>1087.9000000000001</v>
      </c>
      <c r="I131" s="193"/>
      <c r="J131" s="194">
        <f>ROUND(I131*H131,2)</f>
        <v>0</v>
      </c>
      <c r="K131" s="195"/>
      <c r="L131" s="40"/>
      <c r="M131" s="196" t="s">
        <v>1</v>
      </c>
      <c r="N131" s="197" t="s">
        <v>45</v>
      </c>
      <c r="O131" s="72"/>
      <c r="P131" s="198">
        <f>O131*H131</f>
        <v>0</v>
      </c>
      <c r="Q131" s="198">
        <v>0</v>
      </c>
      <c r="R131" s="198">
        <f>Q131*H131</f>
        <v>0</v>
      </c>
      <c r="S131" s="198">
        <v>0</v>
      </c>
      <c r="T131" s="199">
        <f>S131*H131</f>
        <v>0</v>
      </c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R131" s="200" t="s">
        <v>143</v>
      </c>
      <c r="AT131" s="200" t="s">
        <v>139</v>
      </c>
      <c r="AU131" s="200" t="s">
        <v>90</v>
      </c>
      <c r="AY131" s="18" t="s">
        <v>136</v>
      </c>
      <c r="BE131" s="201">
        <f>IF(N131="základní",J131,0)</f>
        <v>0</v>
      </c>
      <c r="BF131" s="201">
        <f>IF(N131="snížená",J131,0)</f>
        <v>0</v>
      </c>
      <c r="BG131" s="201">
        <f>IF(N131="zákl. přenesená",J131,0)</f>
        <v>0</v>
      </c>
      <c r="BH131" s="201">
        <f>IF(N131="sníž. přenesená",J131,0)</f>
        <v>0</v>
      </c>
      <c r="BI131" s="201">
        <f>IF(N131="nulová",J131,0)</f>
        <v>0</v>
      </c>
      <c r="BJ131" s="18" t="s">
        <v>88</v>
      </c>
      <c r="BK131" s="201">
        <f>ROUND(I131*H131,2)</f>
        <v>0</v>
      </c>
      <c r="BL131" s="18" t="s">
        <v>143</v>
      </c>
      <c r="BM131" s="200" t="s">
        <v>406</v>
      </c>
    </row>
    <row r="132" spans="1:65" s="2" customFormat="1" ht="10.199999999999999">
      <c r="A132" s="35"/>
      <c r="B132" s="36"/>
      <c r="C132" s="37"/>
      <c r="D132" s="202" t="s">
        <v>145</v>
      </c>
      <c r="E132" s="37"/>
      <c r="F132" s="203" t="s">
        <v>407</v>
      </c>
      <c r="G132" s="37"/>
      <c r="H132" s="37"/>
      <c r="I132" s="204"/>
      <c r="J132" s="37"/>
      <c r="K132" s="37"/>
      <c r="L132" s="40"/>
      <c r="M132" s="205"/>
      <c r="N132" s="206"/>
      <c r="O132" s="72"/>
      <c r="P132" s="72"/>
      <c r="Q132" s="72"/>
      <c r="R132" s="72"/>
      <c r="S132" s="72"/>
      <c r="T132" s="73"/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T132" s="18" t="s">
        <v>145</v>
      </c>
      <c r="AU132" s="18" t="s">
        <v>90</v>
      </c>
    </row>
    <row r="133" spans="1:65" s="14" customFormat="1" ht="10.199999999999999">
      <c r="B133" s="218"/>
      <c r="C133" s="219"/>
      <c r="D133" s="202" t="s">
        <v>147</v>
      </c>
      <c r="E133" s="220" t="s">
        <v>1</v>
      </c>
      <c r="F133" s="221" t="s">
        <v>353</v>
      </c>
      <c r="G133" s="219"/>
      <c r="H133" s="220" t="s">
        <v>1</v>
      </c>
      <c r="I133" s="222"/>
      <c r="J133" s="219"/>
      <c r="K133" s="219"/>
      <c r="L133" s="223"/>
      <c r="M133" s="224"/>
      <c r="N133" s="225"/>
      <c r="O133" s="225"/>
      <c r="P133" s="225"/>
      <c r="Q133" s="225"/>
      <c r="R133" s="225"/>
      <c r="S133" s="225"/>
      <c r="T133" s="226"/>
      <c r="AT133" s="227" t="s">
        <v>147</v>
      </c>
      <c r="AU133" s="227" t="s">
        <v>90</v>
      </c>
      <c r="AV133" s="14" t="s">
        <v>88</v>
      </c>
      <c r="AW133" s="14" t="s">
        <v>36</v>
      </c>
      <c r="AX133" s="14" t="s">
        <v>80</v>
      </c>
      <c r="AY133" s="227" t="s">
        <v>136</v>
      </c>
    </row>
    <row r="134" spans="1:65" s="13" customFormat="1" ht="10.199999999999999">
      <c r="B134" s="207"/>
      <c r="C134" s="208"/>
      <c r="D134" s="202" t="s">
        <v>147</v>
      </c>
      <c r="E134" s="209" t="s">
        <v>1</v>
      </c>
      <c r="F134" s="210" t="s">
        <v>387</v>
      </c>
      <c r="G134" s="208"/>
      <c r="H134" s="211">
        <v>1087.9000000000001</v>
      </c>
      <c r="I134" s="212"/>
      <c r="J134" s="208"/>
      <c r="K134" s="208"/>
      <c r="L134" s="213"/>
      <c r="M134" s="214"/>
      <c r="N134" s="215"/>
      <c r="O134" s="215"/>
      <c r="P134" s="215"/>
      <c r="Q134" s="215"/>
      <c r="R134" s="215"/>
      <c r="S134" s="215"/>
      <c r="T134" s="216"/>
      <c r="AT134" s="217" t="s">
        <v>147</v>
      </c>
      <c r="AU134" s="217" t="s">
        <v>90</v>
      </c>
      <c r="AV134" s="13" t="s">
        <v>90</v>
      </c>
      <c r="AW134" s="13" t="s">
        <v>36</v>
      </c>
      <c r="AX134" s="13" t="s">
        <v>88</v>
      </c>
      <c r="AY134" s="217" t="s">
        <v>136</v>
      </c>
    </row>
    <row r="135" spans="1:65" s="2" customFormat="1" ht="21.75" customHeight="1">
      <c r="A135" s="35"/>
      <c r="B135" s="36"/>
      <c r="C135" s="188" t="s">
        <v>143</v>
      </c>
      <c r="D135" s="188" t="s">
        <v>139</v>
      </c>
      <c r="E135" s="189" t="s">
        <v>408</v>
      </c>
      <c r="F135" s="190" t="s">
        <v>409</v>
      </c>
      <c r="G135" s="191" t="s">
        <v>142</v>
      </c>
      <c r="H135" s="192">
        <v>441</v>
      </c>
      <c r="I135" s="193"/>
      <c r="J135" s="194">
        <f>ROUND(I135*H135,2)</f>
        <v>0</v>
      </c>
      <c r="K135" s="195"/>
      <c r="L135" s="40"/>
      <c r="M135" s="196" t="s">
        <v>1</v>
      </c>
      <c r="N135" s="197" t="s">
        <v>45</v>
      </c>
      <c r="O135" s="72"/>
      <c r="P135" s="198">
        <f>O135*H135</f>
        <v>0</v>
      </c>
      <c r="Q135" s="198">
        <v>0</v>
      </c>
      <c r="R135" s="198">
        <f>Q135*H135</f>
        <v>0</v>
      </c>
      <c r="S135" s="198">
        <v>0</v>
      </c>
      <c r="T135" s="199">
        <f>S135*H135</f>
        <v>0</v>
      </c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R135" s="200" t="s">
        <v>143</v>
      </c>
      <c r="AT135" s="200" t="s">
        <v>139</v>
      </c>
      <c r="AU135" s="200" t="s">
        <v>90</v>
      </c>
      <c r="AY135" s="18" t="s">
        <v>136</v>
      </c>
      <c r="BE135" s="201">
        <f>IF(N135="základní",J135,0)</f>
        <v>0</v>
      </c>
      <c r="BF135" s="201">
        <f>IF(N135="snížená",J135,0)</f>
        <v>0</v>
      </c>
      <c r="BG135" s="201">
        <f>IF(N135="zákl. přenesená",J135,0)</f>
        <v>0</v>
      </c>
      <c r="BH135" s="201">
        <f>IF(N135="sníž. přenesená",J135,0)</f>
        <v>0</v>
      </c>
      <c r="BI135" s="201">
        <f>IF(N135="nulová",J135,0)</f>
        <v>0</v>
      </c>
      <c r="BJ135" s="18" t="s">
        <v>88</v>
      </c>
      <c r="BK135" s="201">
        <f>ROUND(I135*H135,2)</f>
        <v>0</v>
      </c>
      <c r="BL135" s="18" t="s">
        <v>143</v>
      </c>
      <c r="BM135" s="200" t="s">
        <v>410</v>
      </c>
    </row>
    <row r="136" spans="1:65" s="2" customFormat="1" ht="19.2">
      <c r="A136" s="35"/>
      <c r="B136" s="36"/>
      <c r="C136" s="37"/>
      <c r="D136" s="202" t="s">
        <v>145</v>
      </c>
      <c r="E136" s="37"/>
      <c r="F136" s="203" t="s">
        <v>411</v>
      </c>
      <c r="G136" s="37"/>
      <c r="H136" s="37"/>
      <c r="I136" s="204"/>
      <c r="J136" s="37"/>
      <c r="K136" s="37"/>
      <c r="L136" s="40"/>
      <c r="M136" s="205"/>
      <c r="N136" s="206"/>
      <c r="O136" s="72"/>
      <c r="P136" s="72"/>
      <c r="Q136" s="72"/>
      <c r="R136" s="72"/>
      <c r="S136" s="72"/>
      <c r="T136" s="73"/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T136" s="18" t="s">
        <v>145</v>
      </c>
      <c r="AU136" s="18" t="s">
        <v>90</v>
      </c>
    </row>
    <row r="137" spans="1:65" s="14" customFormat="1" ht="10.199999999999999">
      <c r="B137" s="218"/>
      <c r="C137" s="219"/>
      <c r="D137" s="202" t="s">
        <v>147</v>
      </c>
      <c r="E137" s="220" t="s">
        <v>1</v>
      </c>
      <c r="F137" s="221" t="s">
        <v>412</v>
      </c>
      <c r="G137" s="219"/>
      <c r="H137" s="220" t="s">
        <v>1</v>
      </c>
      <c r="I137" s="222"/>
      <c r="J137" s="219"/>
      <c r="K137" s="219"/>
      <c r="L137" s="223"/>
      <c r="M137" s="224"/>
      <c r="N137" s="225"/>
      <c r="O137" s="225"/>
      <c r="P137" s="225"/>
      <c r="Q137" s="225"/>
      <c r="R137" s="225"/>
      <c r="S137" s="225"/>
      <c r="T137" s="226"/>
      <c r="AT137" s="227" t="s">
        <v>147</v>
      </c>
      <c r="AU137" s="227" t="s">
        <v>90</v>
      </c>
      <c r="AV137" s="14" t="s">
        <v>88</v>
      </c>
      <c r="AW137" s="14" t="s">
        <v>36</v>
      </c>
      <c r="AX137" s="14" t="s">
        <v>80</v>
      </c>
      <c r="AY137" s="227" t="s">
        <v>136</v>
      </c>
    </row>
    <row r="138" spans="1:65" s="14" customFormat="1" ht="10.199999999999999">
      <c r="B138" s="218"/>
      <c r="C138" s="219"/>
      <c r="D138" s="202" t="s">
        <v>147</v>
      </c>
      <c r="E138" s="220" t="s">
        <v>1</v>
      </c>
      <c r="F138" s="221" t="s">
        <v>353</v>
      </c>
      <c r="G138" s="219"/>
      <c r="H138" s="220" t="s">
        <v>1</v>
      </c>
      <c r="I138" s="222"/>
      <c r="J138" s="219"/>
      <c r="K138" s="219"/>
      <c r="L138" s="223"/>
      <c r="M138" s="224"/>
      <c r="N138" s="225"/>
      <c r="O138" s="225"/>
      <c r="P138" s="225"/>
      <c r="Q138" s="225"/>
      <c r="R138" s="225"/>
      <c r="S138" s="225"/>
      <c r="T138" s="226"/>
      <c r="AT138" s="227" t="s">
        <v>147</v>
      </c>
      <c r="AU138" s="227" t="s">
        <v>90</v>
      </c>
      <c r="AV138" s="14" t="s">
        <v>88</v>
      </c>
      <c r="AW138" s="14" t="s">
        <v>36</v>
      </c>
      <c r="AX138" s="14" t="s">
        <v>80</v>
      </c>
      <c r="AY138" s="227" t="s">
        <v>136</v>
      </c>
    </row>
    <row r="139" spans="1:65" s="13" customFormat="1" ht="10.199999999999999">
      <c r="B139" s="207"/>
      <c r="C139" s="208"/>
      <c r="D139" s="202" t="s">
        <v>147</v>
      </c>
      <c r="E139" s="209" t="s">
        <v>1</v>
      </c>
      <c r="F139" s="210" t="s">
        <v>413</v>
      </c>
      <c r="G139" s="208"/>
      <c r="H139" s="211">
        <v>441</v>
      </c>
      <c r="I139" s="212"/>
      <c r="J139" s="208"/>
      <c r="K139" s="208"/>
      <c r="L139" s="213"/>
      <c r="M139" s="214"/>
      <c r="N139" s="215"/>
      <c r="O139" s="215"/>
      <c r="P139" s="215"/>
      <c r="Q139" s="215"/>
      <c r="R139" s="215"/>
      <c r="S139" s="215"/>
      <c r="T139" s="216"/>
      <c r="AT139" s="217" t="s">
        <v>147</v>
      </c>
      <c r="AU139" s="217" t="s">
        <v>90</v>
      </c>
      <c r="AV139" s="13" t="s">
        <v>90</v>
      </c>
      <c r="AW139" s="13" t="s">
        <v>36</v>
      </c>
      <c r="AX139" s="13" t="s">
        <v>88</v>
      </c>
      <c r="AY139" s="217" t="s">
        <v>136</v>
      </c>
    </row>
    <row r="140" spans="1:65" s="2" customFormat="1" ht="21.75" customHeight="1">
      <c r="A140" s="35"/>
      <c r="B140" s="36"/>
      <c r="C140" s="188" t="s">
        <v>137</v>
      </c>
      <c r="D140" s="188" t="s">
        <v>139</v>
      </c>
      <c r="E140" s="189" t="s">
        <v>355</v>
      </c>
      <c r="F140" s="190" t="s">
        <v>356</v>
      </c>
      <c r="G140" s="191" t="s">
        <v>142</v>
      </c>
      <c r="H140" s="192">
        <v>867.4</v>
      </c>
      <c r="I140" s="193"/>
      <c r="J140" s="194">
        <f>ROUND(I140*H140,2)</f>
        <v>0</v>
      </c>
      <c r="K140" s="195"/>
      <c r="L140" s="40"/>
      <c r="M140" s="196" t="s">
        <v>1</v>
      </c>
      <c r="N140" s="197" t="s">
        <v>45</v>
      </c>
      <c r="O140" s="72"/>
      <c r="P140" s="198">
        <f>O140*H140</f>
        <v>0</v>
      </c>
      <c r="Q140" s="198">
        <v>0</v>
      </c>
      <c r="R140" s="198">
        <f>Q140*H140</f>
        <v>0</v>
      </c>
      <c r="S140" s="198">
        <v>0</v>
      </c>
      <c r="T140" s="199">
        <f>S140*H140</f>
        <v>0</v>
      </c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R140" s="200" t="s">
        <v>143</v>
      </c>
      <c r="AT140" s="200" t="s">
        <v>139</v>
      </c>
      <c r="AU140" s="200" t="s">
        <v>90</v>
      </c>
      <c r="AY140" s="18" t="s">
        <v>136</v>
      </c>
      <c r="BE140" s="201">
        <f>IF(N140="základní",J140,0)</f>
        <v>0</v>
      </c>
      <c r="BF140" s="201">
        <f>IF(N140="snížená",J140,0)</f>
        <v>0</v>
      </c>
      <c r="BG140" s="201">
        <f>IF(N140="zákl. přenesená",J140,0)</f>
        <v>0</v>
      </c>
      <c r="BH140" s="201">
        <f>IF(N140="sníž. přenesená",J140,0)</f>
        <v>0</v>
      </c>
      <c r="BI140" s="201">
        <f>IF(N140="nulová",J140,0)</f>
        <v>0</v>
      </c>
      <c r="BJ140" s="18" t="s">
        <v>88</v>
      </c>
      <c r="BK140" s="201">
        <f>ROUND(I140*H140,2)</f>
        <v>0</v>
      </c>
      <c r="BL140" s="18" t="s">
        <v>143</v>
      </c>
      <c r="BM140" s="200" t="s">
        <v>414</v>
      </c>
    </row>
    <row r="141" spans="1:65" s="2" customFormat="1" ht="19.2">
      <c r="A141" s="35"/>
      <c r="B141" s="36"/>
      <c r="C141" s="37"/>
      <c r="D141" s="202" t="s">
        <v>145</v>
      </c>
      <c r="E141" s="37"/>
      <c r="F141" s="203" t="s">
        <v>358</v>
      </c>
      <c r="G141" s="37"/>
      <c r="H141" s="37"/>
      <c r="I141" s="204"/>
      <c r="J141" s="37"/>
      <c r="K141" s="37"/>
      <c r="L141" s="40"/>
      <c r="M141" s="205"/>
      <c r="N141" s="206"/>
      <c r="O141" s="72"/>
      <c r="P141" s="72"/>
      <c r="Q141" s="72"/>
      <c r="R141" s="72"/>
      <c r="S141" s="72"/>
      <c r="T141" s="73"/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T141" s="18" t="s">
        <v>145</v>
      </c>
      <c r="AU141" s="18" t="s">
        <v>90</v>
      </c>
    </row>
    <row r="142" spans="1:65" s="14" customFormat="1" ht="10.199999999999999">
      <c r="B142" s="218"/>
      <c r="C142" s="219"/>
      <c r="D142" s="202" t="s">
        <v>147</v>
      </c>
      <c r="E142" s="220" t="s">
        <v>1</v>
      </c>
      <c r="F142" s="221" t="s">
        <v>353</v>
      </c>
      <c r="G142" s="219"/>
      <c r="H142" s="220" t="s">
        <v>1</v>
      </c>
      <c r="I142" s="222"/>
      <c r="J142" s="219"/>
      <c r="K142" s="219"/>
      <c r="L142" s="223"/>
      <c r="M142" s="224"/>
      <c r="N142" s="225"/>
      <c r="O142" s="225"/>
      <c r="P142" s="225"/>
      <c r="Q142" s="225"/>
      <c r="R142" s="225"/>
      <c r="S142" s="225"/>
      <c r="T142" s="226"/>
      <c r="AT142" s="227" t="s">
        <v>147</v>
      </c>
      <c r="AU142" s="227" t="s">
        <v>90</v>
      </c>
      <c r="AV142" s="14" t="s">
        <v>88</v>
      </c>
      <c r="AW142" s="14" t="s">
        <v>36</v>
      </c>
      <c r="AX142" s="14" t="s">
        <v>80</v>
      </c>
      <c r="AY142" s="227" t="s">
        <v>136</v>
      </c>
    </row>
    <row r="143" spans="1:65" s="13" customFormat="1" ht="10.199999999999999">
      <c r="B143" s="207"/>
      <c r="C143" s="208"/>
      <c r="D143" s="202" t="s">
        <v>147</v>
      </c>
      <c r="E143" s="209" t="s">
        <v>1</v>
      </c>
      <c r="F143" s="210" t="s">
        <v>415</v>
      </c>
      <c r="G143" s="208"/>
      <c r="H143" s="211">
        <v>867.4</v>
      </c>
      <c r="I143" s="212"/>
      <c r="J143" s="208"/>
      <c r="K143" s="208"/>
      <c r="L143" s="213"/>
      <c r="M143" s="214"/>
      <c r="N143" s="215"/>
      <c r="O143" s="215"/>
      <c r="P143" s="215"/>
      <c r="Q143" s="215"/>
      <c r="R143" s="215"/>
      <c r="S143" s="215"/>
      <c r="T143" s="216"/>
      <c r="AT143" s="217" t="s">
        <v>147</v>
      </c>
      <c r="AU143" s="217" t="s">
        <v>90</v>
      </c>
      <c r="AV143" s="13" t="s">
        <v>90</v>
      </c>
      <c r="AW143" s="13" t="s">
        <v>36</v>
      </c>
      <c r="AX143" s="13" t="s">
        <v>88</v>
      </c>
      <c r="AY143" s="217" t="s">
        <v>136</v>
      </c>
    </row>
    <row r="144" spans="1:65" s="2" customFormat="1" ht="24.15" customHeight="1">
      <c r="A144" s="35"/>
      <c r="B144" s="36"/>
      <c r="C144" s="188" t="s">
        <v>177</v>
      </c>
      <c r="D144" s="188" t="s">
        <v>139</v>
      </c>
      <c r="E144" s="189" t="s">
        <v>361</v>
      </c>
      <c r="F144" s="190" t="s">
        <v>362</v>
      </c>
      <c r="G144" s="191" t="s">
        <v>142</v>
      </c>
      <c r="H144" s="192">
        <v>11276.2</v>
      </c>
      <c r="I144" s="193"/>
      <c r="J144" s="194">
        <f>ROUND(I144*H144,2)</f>
        <v>0</v>
      </c>
      <c r="K144" s="195"/>
      <c r="L144" s="40"/>
      <c r="M144" s="196" t="s">
        <v>1</v>
      </c>
      <c r="N144" s="197" t="s">
        <v>45</v>
      </c>
      <c r="O144" s="72"/>
      <c r="P144" s="198">
        <f>O144*H144</f>
        <v>0</v>
      </c>
      <c r="Q144" s="198">
        <v>0</v>
      </c>
      <c r="R144" s="198">
        <f>Q144*H144</f>
        <v>0</v>
      </c>
      <c r="S144" s="198">
        <v>0</v>
      </c>
      <c r="T144" s="199">
        <f>S144*H144</f>
        <v>0</v>
      </c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R144" s="200" t="s">
        <v>143</v>
      </c>
      <c r="AT144" s="200" t="s">
        <v>139</v>
      </c>
      <c r="AU144" s="200" t="s">
        <v>90</v>
      </c>
      <c r="AY144" s="18" t="s">
        <v>136</v>
      </c>
      <c r="BE144" s="201">
        <f>IF(N144="základní",J144,0)</f>
        <v>0</v>
      </c>
      <c r="BF144" s="201">
        <f>IF(N144="snížená",J144,0)</f>
        <v>0</v>
      </c>
      <c r="BG144" s="201">
        <f>IF(N144="zákl. přenesená",J144,0)</f>
        <v>0</v>
      </c>
      <c r="BH144" s="201">
        <f>IF(N144="sníž. přenesená",J144,0)</f>
        <v>0</v>
      </c>
      <c r="BI144" s="201">
        <f>IF(N144="nulová",J144,0)</f>
        <v>0</v>
      </c>
      <c r="BJ144" s="18" t="s">
        <v>88</v>
      </c>
      <c r="BK144" s="201">
        <f>ROUND(I144*H144,2)</f>
        <v>0</v>
      </c>
      <c r="BL144" s="18" t="s">
        <v>143</v>
      </c>
      <c r="BM144" s="200" t="s">
        <v>416</v>
      </c>
    </row>
    <row r="145" spans="1:65" s="2" customFormat="1" ht="28.8">
      <c r="A145" s="35"/>
      <c r="B145" s="36"/>
      <c r="C145" s="37"/>
      <c r="D145" s="202" t="s">
        <v>145</v>
      </c>
      <c r="E145" s="37"/>
      <c r="F145" s="203" t="s">
        <v>364</v>
      </c>
      <c r="G145" s="37"/>
      <c r="H145" s="37"/>
      <c r="I145" s="204"/>
      <c r="J145" s="37"/>
      <c r="K145" s="37"/>
      <c r="L145" s="40"/>
      <c r="M145" s="205"/>
      <c r="N145" s="206"/>
      <c r="O145" s="72"/>
      <c r="P145" s="72"/>
      <c r="Q145" s="72"/>
      <c r="R145" s="72"/>
      <c r="S145" s="72"/>
      <c r="T145" s="73"/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T145" s="18" t="s">
        <v>145</v>
      </c>
      <c r="AU145" s="18" t="s">
        <v>90</v>
      </c>
    </row>
    <row r="146" spans="1:65" s="14" customFormat="1" ht="10.199999999999999">
      <c r="B146" s="218"/>
      <c r="C146" s="219"/>
      <c r="D146" s="202" t="s">
        <v>147</v>
      </c>
      <c r="E146" s="220" t="s">
        <v>1</v>
      </c>
      <c r="F146" s="221" t="s">
        <v>353</v>
      </c>
      <c r="G146" s="219"/>
      <c r="H146" s="220" t="s">
        <v>1</v>
      </c>
      <c r="I146" s="222"/>
      <c r="J146" s="219"/>
      <c r="K146" s="219"/>
      <c r="L146" s="223"/>
      <c r="M146" s="224"/>
      <c r="N146" s="225"/>
      <c r="O146" s="225"/>
      <c r="P146" s="225"/>
      <c r="Q146" s="225"/>
      <c r="R146" s="225"/>
      <c r="S146" s="225"/>
      <c r="T146" s="226"/>
      <c r="AT146" s="227" t="s">
        <v>147</v>
      </c>
      <c r="AU146" s="227" t="s">
        <v>90</v>
      </c>
      <c r="AV146" s="14" t="s">
        <v>88</v>
      </c>
      <c r="AW146" s="14" t="s">
        <v>36</v>
      </c>
      <c r="AX146" s="14" t="s">
        <v>80</v>
      </c>
      <c r="AY146" s="227" t="s">
        <v>136</v>
      </c>
    </row>
    <row r="147" spans="1:65" s="13" customFormat="1" ht="10.199999999999999">
      <c r="B147" s="207"/>
      <c r="C147" s="208"/>
      <c r="D147" s="202" t="s">
        <v>147</v>
      </c>
      <c r="E147" s="209" t="s">
        <v>1</v>
      </c>
      <c r="F147" s="210" t="s">
        <v>415</v>
      </c>
      <c r="G147" s="208"/>
      <c r="H147" s="211">
        <v>867.4</v>
      </c>
      <c r="I147" s="212"/>
      <c r="J147" s="208"/>
      <c r="K147" s="208"/>
      <c r="L147" s="213"/>
      <c r="M147" s="214"/>
      <c r="N147" s="215"/>
      <c r="O147" s="215"/>
      <c r="P147" s="215"/>
      <c r="Q147" s="215"/>
      <c r="R147" s="215"/>
      <c r="S147" s="215"/>
      <c r="T147" s="216"/>
      <c r="AT147" s="217" t="s">
        <v>147</v>
      </c>
      <c r="AU147" s="217" t="s">
        <v>90</v>
      </c>
      <c r="AV147" s="13" t="s">
        <v>90</v>
      </c>
      <c r="AW147" s="13" t="s">
        <v>36</v>
      </c>
      <c r="AX147" s="13" t="s">
        <v>80</v>
      </c>
      <c r="AY147" s="217" t="s">
        <v>136</v>
      </c>
    </row>
    <row r="148" spans="1:65" s="13" customFormat="1" ht="10.199999999999999">
      <c r="B148" s="207"/>
      <c r="C148" s="208"/>
      <c r="D148" s="202" t="s">
        <v>147</v>
      </c>
      <c r="E148" s="209" t="s">
        <v>1</v>
      </c>
      <c r="F148" s="210" t="s">
        <v>417</v>
      </c>
      <c r="G148" s="208"/>
      <c r="H148" s="211">
        <v>11276.2</v>
      </c>
      <c r="I148" s="212"/>
      <c r="J148" s="208"/>
      <c r="K148" s="208"/>
      <c r="L148" s="213"/>
      <c r="M148" s="214"/>
      <c r="N148" s="215"/>
      <c r="O148" s="215"/>
      <c r="P148" s="215"/>
      <c r="Q148" s="215"/>
      <c r="R148" s="215"/>
      <c r="S148" s="215"/>
      <c r="T148" s="216"/>
      <c r="AT148" s="217" t="s">
        <v>147</v>
      </c>
      <c r="AU148" s="217" t="s">
        <v>90</v>
      </c>
      <c r="AV148" s="13" t="s">
        <v>90</v>
      </c>
      <c r="AW148" s="13" t="s">
        <v>36</v>
      </c>
      <c r="AX148" s="13" t="s">
        <v>88</v>
      </c>
      <c r="AY148" s="217" t="s">
        <v>136</v>
      </c>
    </row>
    <row r="149" spans="1:65" s="2" customFormat="1" ht="16.5" customHeight="1">
      <c r="A149" s="35"/>
      <c r="B149" s="36"/>
      <c r="C149" s="188" t="s">
        <v>181</v>
      </c>
      <c r="D149" s="188" t="s">
        <v>139</v>
      </c>
      <c r="E149" s="189" t="s">
        <v>418</v>
      </c>
      <c r="F149" s="190" t="s">
        <v>419</v>
      </c>
      <c r="G149" s="191" t="s">
        <v>142</v>
      </c>
      <c r="H149" s="192">
        <v>220.5</v>
      </c>
      <c r="I149" s="193"/>
      <c r="J149" s="194">
        <f>ROUND(I149*H149,2)</f>
        <v>0</v>
      </c>
      <c r="K149" s="195"/>
      <c r="L149" s="40"/>
      <c r="M149" s="196" t="s">
        <v>1</v>
      </c>
      <c r="N149" s="197" t="s">
        <v>45</v>
      </c>
      <c r="O149" s="72"/>
      <c r="P149" s="198">
        <f>O149*H149</f>
        <v>0</v>
      </c>
      <c r="Q149" s="198">
        <v>0</v>
      </c>
      <c r="R149" s="198">
        <f>Q149*H149</f>
        <v>0</v>
      </c>
      <c r="S149" s="198">
        <v>0</v>
      </c>
      <c r="T149" s="199">
        <f>S149*H149</f>
        <v>0</v>
      </c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R149" s="200" t="s">
        <v>143</v>
      </c>
      <c r="AT149" s="200" t="s">
        <v>139</v>
      </c>
      <c r="AU149" s="200" t="s">
        <v>90</v>
      </c>
      <c r="AY149" s="18" t="s">
        <v>136</v>
      </c>
      <c r="BE149" s="201">
        <f>IF(N149="základní",J149,0)</f>
        <v>0</v>
      </c>
      <c r="BF149" s="201">
        <f>IF(N149="snížená",J149,0)</f>
        <v>0</v>
      </c>
      <c r="BG149" s="201">
        <f>IF(N149="zákl. přenesená",J149,0)</f>
        <v>0</v>
      </c>
      <c r="BH149" s="201">
        <f>IF(N149="sníž. přenesená",J149,0)</f>
        <v>0</v>
      </c>
      <c r="BI149" s="201">
        <f>IF(N149="nulová",J149,0)</f>
        <v>0</v>
      </c>
      <c r="BJ149" s="18" t="s">
        <v>88</v>
      </c>
      <c r="BK149" s="201">
        <f>ROUND(I149*H149,2)</f>
        <v>0</v>
      </c>
      <c r="BL149" s="18" t="s">
        <v>143</v>
      </c>
      <c r="BM149" s="200" t="s">
        <v>420</v>
      </c>
    </row>
    <row r="150" spans="1:65" s="2" customFormat="1" ht="19.2">
      <c r="A150" s="35"/>
      <c r="B150" s="36"/>
      <c r="C150" s="37"/>
      <c r="D150" s="202" t="s">
        <v>145</v>
      </c>
      <c r="E150" s="37"/>
      <c r="F150" s="203" t="s">
        <v>421</v>
      </c>
      <c r="G150" s="37"/>
      <c r="H150" s="37"/>
      <c r="I150" s="204"/>
      <c r="J150" s="37"/>
      <c r="K150" s="37"/>
      <c r="L150" s="40"/>
      <c r="M150" s="205"/>
      <c r="N150" s="206"/>
      <c r="O150" s="72"/>
      <c r="P150" s="72"/>
      <c r="Q150" s="72"/>
      <c r="R150" s="72"/>
      <c r="S150" s="72"/>
      <c r="T150" s="73"/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T150" s="18" t="s">
        <v>145</v>
      </c>
      <c r="AU150" s="18" t="s">
        <v>90</v>
      </c>
    </row>
    <row r="151" spans="1:65" s="14" customFormat="1" ht="10.199999999999999">
      <c r="B151" s="218"/>
      <c r="C151" s="219"/>
      <c r="D151" s="202" t="s">
        <v>147</v>
      </c>
      <c r="E151" s="220" t="s">
        <v>1</v>
      </c>
      <c r="F151" s="221" t="s">
        <v>353</v>
      </c>
      <c r="G151" s="219"/>
      <c r="H151" s="220" t="s">
        <v>1</v>
      </c>
      <c r="I151" s="222"/>
      <c r="J151" s="219"/>
      <c r="K151" s="219"/>
      <c r="L151" s="223"/>
      <c r="M151" s="224"/>
      <c r="N151" s="225"/>
      <c r="O151" s="225"/>
      <c r="P151" s="225"/>
      <c r="Q151" s="225"/>
      <c r="R151" s="225"/>
      <c r="S151" s="225"/>
      <c r="T151" s="226"/>
      <c r="AT151" s="227" t="s">
        <v>147</v>
      </c>
      <c r="AU151" s="227" t="s">
        <v>90</v>
      </c>
      <c r="AV151" s="14" t="s">
        <v>88</v>
      </c>
      <c r="AW151" s="14" t="s">
        <v>36</v>
      </c>
      <c r="AX151" s="14" t="s">
        <v>80</v>
      </c>
      <c r="AY151" s="227" t="s">
        <v>136</v>
      </c>
    </row>
    <row r="152" spans="1:65" s="13" customFormat="1" ht="10.199999999999999">
      <c r="B152" s="207"/>
      <c r="C152" s="208"/>
      <c r="D152" s="202" t="s">
        <v>147</v>
      </c>
      <c r="E152" s="209" t="s">
        <v>1</v>
      </c>
      <c r="F152" s="210" t="s">
        <v>389</v>
      </c>
      <c r="G152" s="208"/>
      <c r="H152" s="211">
        <v>220.5</v>
      </c>
      <c r="I152" s="212"/>
      <c r="J152" s="208"/>
      <c r="K152" s="208"/>
      <c r="L152" s="213"/>
      <c r="M152" s="214"/>
      <c r="N152" s="215"/>
      <c r="O152" s="215"/>
      <c r="P152" s="215"/>
      <c r="Q152" s="215"/>
      <c r="R152" s="215"/>
      <c r="S152" s="215"/>
      <c r="T152" s="216"/>
      <c r="AT152" s="217" t="s">
        <v>147</v>
      </c>
      <c r="AU152" s="217" t="s">
        <v>90</v>
      </c>
      <c r="AV152" s="13" t="s">
        <v>90</v>
      </c>
      <c r="AW152" s="13" t="s">
        <v>36</v>
      </c>
      <c r="AX152" s="13" t="s">
        <v>88</v>
      </c>
      <c r="AY152" s="217" t="s">
        <v>136</v>
      </c>
    </row>
    <row r="153" spans="1:65" s="2" customFormat="1" ht="16.5" customHeight="1">
      <c r="A153" s="35"/>
      <c r="B153" s="36"/>
      <c r="C153" s="188" t="s">
        <v>188</v>
      </c>
      <c r="D153" s="188" t="s">
        <v>139</v>
      </c>
      <c r="E153" s="189" t="s">
        <v>374</v>
      </c>
      <c r="F153" s="190" t="s">
        <v>375</v>
      </c>
      <c r="G153" s="191" t="s">
        <v>376</v>
      </c>
      <c r="H153" s="192">
        <v>1734.8</v>
      </c>
      <c r="I153" s="193"/>
      <c r="J153" s="194">
        <f>ROUND(I153*H153,2)</f>
        <v>0</v>
      </c>
      <c r="K153" s="195"/>
      <c r="L153" s="40"/>
      <c r="M153" s="196" t="s">
        <v>1</v>
      </c>
      <c r="N153" s="197" t="s">
        <v>45</v>
      </c>
      <c r="O153" s="72"/>
      <c r="P153" s="198">
        <f>O153*H153</f>
        <v>0</v>
      </c>
      <c r="Q153" s="198">
        <v>0</v>
      </c>
      <c r="R153" s="198">
        <f>Q153*H153</f>
        <v>0</v>
      </c>
      <c r="S153" s="198">
        <v>0</v>
      </c>
      <c r="T153" s="199">
        <f>S153*H153</f>
        <v>0</v>
      </c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R153" s="200" t="s">
        <v>143</v>
      </c>
      <c r="AT153" s="200" t="s">
        <v>139</v>
      </c>
      <c r="AU153" s="200" t="s">
        <v>90</v>
      </c>
      <c r="AY153" s="18" t="s">
        <v>136</v>
      </c>
      <c r="BE153" s="201">
        <f>IF(N153="základní",J153,0)</f>
        <v>0</v>
      </c>
      <c r="BF153" s="201">
        <f>IF(N153="snížená",J153,0)</f>
        <v>0</v>
      </c>
      <c r="BG153" s="201">
        <f>IF(N153="zákl. přenesená",J153,0)</f>
        <v>0</v>
      </c>
      <c r="BH153" s="201">
        <f>IF(N153="sníž. přenesená",J153,0)</f>
        <v>0</v>
      </c>
      <c r="BI153" s="201">
        <f>IF(N153="nulová",J153,0)</f>
        <v>0</v>
      </c>
      <c r="BJ153" s="18" t="s">
        <v>88</v>
      </c>
      <c r="BK153" s="201">
        <f>ROUND(I153*H153,2)</f>
        <v>0</v>
      </c>
      <c r="BL153" s="18" t="s">
        <v>143</v>
      </c>
      <c r="BM153" s="200" t="s">
        <v>422</v>
      </c>
    </row>
    <row r="154" spans="1:65" s="2" customFormat="1" ht="19.2">
      <c r="A154" s="35"/>
      <c r="B154" s="36"/>
      <c r="C154" s="37"/>
      <c r="D154" s="202" t="s">
        <v>145</v>
      </c>
      <c r="E154" s="37"/>
      <c r="F154" s="203" t="s">
        <v>378</v>
      </c>
      <c r="G154" s="37"/>
      <c r="H154" s="37"/>
      <c r="I154" s="204"/>
      <c r="J154" s="37"/>
      <c r="K154" s="37"/>
      <c r="L154" s="40"/>
      <c r="M154" s="205"/>
      <c r="N154" s="206"/>
      <c r="O154" s="72"/>
      <c r="P154" s="72"/>
      <c r="Q154" s="72"/>
      <c r="R154" s="72"/>
      <c r="S154" s="72"/>
      <c r="T154" s="73"/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T154" s="18" t="s">
        <v>145</v>
      </c>
      <c r="AU154" s="18" t="s">
        <v>90</v>
      </c>
    </row>
    <row r="155" spans="1:65" s="13" customFormat="1" ht="10.199999999999999">
      <c r="B155" s="207"/>
      <c r="C155" s="208"/>
      <c r="D155" s="202" t="s">
        <v>147</v>
      </c>
      <c r="E155" s="209" t="s">
        <v>1</v>
      </c>
      <c r="F155" s="210" t="s">
        <v>423</v>
      </c>
      <c r="G155" s="208"/>
      <c r="H155" s="211">
        <v>1734.8</v>
      </c>
      <c r="I155" s="212"/>
      <c r="J155" s="208"/>
      <c r="K155" s="208"/>
      <c r="L155" s="213"/>
      <c r="M155" s="214"/>
      <c r="N155" s="215"/>
      <c r="O155" s="215"/>
      <c r="P155" s="215"/>
      <c r="Q155" s="215"/>
      <c r="R155" s="215"/>
      <c r="S155" s="215"/>
      <c r="T155" s="216"/>
      <c r="AT155" s="217" t="s">
        <v>147</v>
      </c>
      <c r="AU155" s="217" t="s">
        <v>90</v>
      </c>
      <c r="AV155" s="13" t="s">
        <v>90</v>
      </c>
      <c r="AW155" s="13" t="s">
        <v>36</v>
      </c>
      <c r="AX155" s="13" t="s">
        <v>88</v>
      </c>
      <c r="AY155" s="217" t="s">
        <v>136</v>
      </c>
    </row>
    <row r="156" spans="1:65" s="2" customFormat="1" ht="16.5" customHeight="1">
      <c r="A156" s="35"/>
      <c r="B156" s="36"/>
      <c r="C156" s="188" t="s">
        <v>155</v>
      </c>
      <c r="D156" s="188" t="s">
        <v>139</v>
      </c>
      <c r="E156" s="189" t="s">
        <v>380</v>
      </c>
      <c r="F156" s="190" t="s">
        <v>381</v>
      </c>
      <c r="G156" s="191" t="s">
        <v>142</v>
      </c>
      <c r="H156" s="192">
        <v>867.4</v>
      </c>
      <c r="I156" s="193"/>
      <c r="J156" s="194">
        <f>ROUND(I156*H156,2)</f>
        <v>0</v>
      </c>
      <c r="K156" s="195"/>
      <c r="L156" s="40"/>
      <c r="M156" s="196" t="s">
        <v>1</v>
      </c>
      <c r="N156" s="197" t="s">
        <v>45</v>
      </c>
      <c r="O156" s="72"/>
      <c r="P156" s="198">
        <f>O156*H156</f>
        <v>0</v>
      </c>
      <c r="Q156" s="198">
        <v>0</v>
      </c>
      <c r="R156" s="198">
        <f>Q156*H156</f>
        <v>0</v>
      </c>
      <c r="S156" s="198">
        <v>0</v>
      </c>
      <c r="T156" s="199">
        <f>S156*H156</f>
        <v>0</v>
      </c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R156" s="200" t="s">
        <v>143</v>
      </c>
      <c r="AT156" s="200" t="s">
        <v>139</v>
      </c>
      <c r="AU156" s="200" t="s">
        <v>90</v>
      </c>
      <c r="AY156" s="18" t="s">
        <v>136</v>
      </c>
      <c r="BE156" s="201">
        <f>IF(N156="základní",J156,0)</f>
        <v>0</v>
      </c>
      <c r="BF156" s="201">
        <f>IF(N156="snížená",J156,0)</f>
        <v>0</v>
      </c>
      <c r="BG156" s="201">
        <f>IF(N156="zákl. přenesená",J156,0)</f>
        <v>0</v>
      </c>
      <c r="BH156" s="201">
        <f>IF(N156="sníž. přenesená",J156,0)</f>
        <v>0</v>
      </c>
      <c r="BI156" s="201">
        <f>IF(N156="nulová",J156,0)</f>
        <v>0</v>
      </c>
      <c r="BJ156" s="18" t="s">
        <v>88</v>
      </c>
      <c r="BK156" s="201">
        <f>ROUND(I156*H156,2)</f>
        <v>0</v>
      </c>
      <c r="BL156" s="18" t="s">
        <v>143</v>
      </c>
      <c r="BM156" s="200" t="s">
        <v>424</v>
      </c>
    </row>
    <row r="157" spans="1:65" s="2" customFormat="1" ht="10.199999999999999">
      <c r="A157" s="35"/>
      <c r="B157" s="36"/>
      <c r="C157" s="37"/>
      <c r="D157" s="202" t="s">
        <v>145</v>
      </c>
      <c r="E157" s="37"/>
      <c r="F157" s="203" t="s">
        <v>383</v>
      </c>
      <c r="G157" s="37"/>
      <c r="H157" s="37"/>
      <c r="I157" s="204"/>
      <c r="J157" s="37"/>
      <c r="K157" s="37"/>
      <c r="L157" s="40"/>
      <c r="M157" s="205"/>
      <c r="N157" s="206"/>
      <c r="O157" s="72"/>
      <c r="P157" s="72"/>
      <c r="Q157" s="72"/>
      <c r="R157" s="72"/>
      <c r="S157" s="72"/>
      <c r="T157" s="73"/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T157" s="18" t="s">
        <v>145</v>
      </c>
      <c r="AU157" s="18" t="s">
        <v>90</v>
      </c>
    </row>
    <row r="158" spans="1:65" s="14" customFormat="1" ht="10.199999999999999">
      <c r="B158" s="218"/>
      <c r="C158" s="219"/>
      <c r="D158" s="202" t="s">
        <v>147</v>
      </c>
      <c r="E158" s="220" t="s">
        <v>1</v>
      </c>
      <c r="F158" s="221" t="s">
        <v>353</v>
      </c>
      <c r="G158" s="219"/>
      <c r="H158" s="220" t="s">
        <v>1</v>
      </c>
      <c r="I158" s="222"/>
      <c r="J158" s="219"/>
      <c r="K158" s="219"/>
      <c r="L158" s="223"/>
      <c r="M158" s="224"/>
      <c r="N158" s="225"/>
      <c r="O158" s="225"/>
      <c r="P158" s="225"/>
      <c r="Q158" s="225"/>
      <c r="R158" s="225"/>
      <c r="S158" s="225"/>
      <c r="T158" s="226"/>
      <c r="AT158" s="227" t="s">
        <v>147</v>
      </c>
      <c r="AU158" s="227" t="s">
        <v>90</v>
      </c>
      <c r="AV158" s="14" t="s">
        <v>88</v>
      </c>
      <c r="AW158" s="14" t="s">
        <v>36</v>
      </c>
      <c r="AX158" s="14" t="s">
        <v>80</v>
      </c>
      <c r="AY158" s="227" t="s">
        <v>136</v>
      </c>
    </row>
    <row r="159" spans="1:65" s="13" customFormat="1" ht="10.199999999999999">
      <c r="B159" s="207"/>
      <c r="C159" s="208"/>
      <c r="D159" s="202" t="s">
        <v>147</v>
      </c>
      <c r="E159" s="209" t="s">
        <v>1</v>
      </c>
      <c r="F159" s="210" t="s">
        <v>425</v>
      </c>
      <c r="G159" s="208"/>
      <c r="H159" s="211">
        <v>867.4</v>
      </c>
      <c r="I159" s="212"/>
      <c r="J159" s="208"/>
      <c r="K159" s="208"/>
      <c r="L159" s="213"/>
      <c r="M159" s="214"/>
      <c r="N159" s="215"/>
      <c r="O159" s="215"/>
      <c r="P159" s="215"/>
      <c r="Q159" s="215"/>
      <c r="R159" s="215"/>
      <c r="S159" s="215"/>
      <c r="T159" s="216"/>
      <c r="AT159" s="217" t="s">
        <v>147</v>
      </c>
      <c r="AU159" s="217" t="s">
        <v>90</v>
      </c>
      <c r="AV159" s="13" t="s">
        <v>90</v>
      </c>
      <c r="AW159" s="13" t="s">
        <v>36</v>
      </c>
      <c r="AX159" s="13" t="s">
        <v>88</v>
      </c>
      <c r="AY159" s="217" t="s">
        <v>136</v>
      </c>
    </row>
    <row r="160" spans="1:65" s="2" customFormat="1" ht="16.5" customHeight="1">
      <c r="A160" s="35"/>
      <c r="B160" s="36"/>
      <c r="C160" s="188" t="s">
        <v>200</v>
      </c>
      <c r="D160" s="188" t="s">
        <v>139</v>
      </c>
      <c r="E160" s="189" t="s">
        <v>426</v>
      </c>
      <c r="F160" s="190" t="s">
        <v>427</v>
      </c>
      <c r="G160" s="191" t="s">
        <v>142</v>
      </c>
      <c r="H160" s="192">
        <v>220.5</v>
      </c>
      <c r="I160" s="193"/>
      <c r="J160" s="194">
        <f>ROUND(I160*H160,2)</f>
        <v>0</v>
      </c>
      <c r="K160" s="195"/>
      <c r="L160" s="40"/>
      <c r="M160" s="196" t="s">
        <v>1</v>
      </c>
      <c r="N160" s="197" t="s">
        <v>45</v>
      </c>
      <c r="O160" s="72"/>
      <c r="P160" s="198">
        <f>O160*H160</f>
        <v>0</v>
      </c>
      <c r="Q160" s="198">
        <v>0</v>
      </c>
      <c r="R160" s="198">
        <f>Q160*H160</f>
        <v>0</v>
      </c>
      <c r="S160" s="198">
        <v>0</v>
      </c>
      <c r="T160" s="199">
        <f>S160*H160</f>
        <v>0</v>
      </c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R160" s="200" t="s">
        <v>143</v>
      </c>
      <c r="AT160" s="200" t="s">
        <v>139</v>
      </c>
      <c r="AU160" s="200" t="s">
        <v>90</v>
      </c>
      <c r="AY160" s="18" t="s">
        <v>136</v>
      </c>
      <c r="BE160" s="201">
        <f>IF(N160="základní",J160,0)</f>
        <v>0</v>
      </c>
      <c r="BF160" s="201">
        <f>IF(N160="snížená",J160,0)</f>
        <v>0</v>
      </c>
      <c r="BG160" s="201">
        <f>IF(N160="zákl. přenesená",J160,0)</f>
        <v>0</v>
      </c>
      <c r="BH160" s="201">
        <f>IF(N160="sníž. přenesená",J160,0)</f>
        <v>0</v>
      </c>
      <c r="BI160" s="201">
        <f>IF(N160="nulová",J160,0)</f>
        <v>0</v>
      </c>
      <c r="BJ160" s="18" t="s">
        <v>88</v>
      </c>
      <c r="BK160" s="201">
        <f>ROUND(I160*H160,2)</f>
        <v>0</v>
      </c>
      <c r="BL160" s="18" t="s">
        <v>143</v>
      </c>
      <c r="BM160" s="200" t="s">
        <v>428</v>
      </c>
    </row>
    <row r="161" spans="1:65" s="2" customFormat="1" ht="19.2">
      <c r="A161" s="35"/>
      <c r="B161" s="36"/>
      <c r="C161" s="37"/>
      <c r="D161" s="202" t="s">
        <v>145</v>
      </c>
      <c r="E161" s="37"/>
      <c r="F161" s="203" t="s">
        <v>429</v>
      </c>
      <c r="G161" s="37"/>
      <c r="H161" s="37"/>
      <c r="I161" s="204"/>
      <c r="J161" s="37"/>
      <c r="K161" s="37"/>
      <c r="L161" s="40"/>
      <c r="M161" s="205"/>
      <c r="N161" s="206"/>
      <c r="O161" s="72"/>
      <c r="P161" s="72"/>
      <c r="Q161" s="72"/>
      <c r="R161" s="72"/>
      <c r="S161" s="72"/>
      <c r="T161" s="73"/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T161" s="18" t="s">
        <v>145</v>
      </c>
      <c r="AU161" s="18" t="s">
        <v>90</v>
      </c>
    </row>
    <row r="162" spans="1:65" s="14" customFormat="1" ht="10.199999999999999">
      <c r="B162" s="218"/>
      <c r="C162" s="219"/>
      <c r="D162" s="202" t="s">
        <v>147</v>
      </c>
      <c r="E162" s="220" t="s">
        <v>1</v>
      </c>
      <c r="F162" s="221" t="s">
        <v>353</v>
      </c>
      <c r="G162" s="219"/>
      <c r="H162" s="220" t="s">
        <v>1</v>
      </c>
      <c r="I162" s="222"/>
      <c r="J162" s="219"/>
      <c r="K162" s="219"/>
      <c r="L162" s="223"/>
      <c r="M162" s="224"/>
      <c r="N162" s="225"/>
      <c r="O162" s="225"/>
      <c r="P162" s="225"/>
      <c r="Q162" s="225"/>
      <c r="R162" s="225"/>
      <c r="S162" s="225"/>
      <c r="T162" s="226"/>
      <c r="AT162" s="227" t="s">
        <v>147</v>
      </c>
      <c r="AU162" s="227" t="s">
        <v>90</v>
      </c>
      <c r="AV162" s="14" t="s">
        <v>88</v>
      </c>
      <c r="AW162" s="14" t="s">
        <v>36</v>
      </c>
      <c r="AX162" s="14" t="s">
        <v>80</v>
      </c>
      <c r="AY162" s="227" t="s">
        <v>136</v>
      </c>
    </row>
    <row r="163" spans="1:65" s="13" customFormat="1" ht="10.199999999999999">
      <c r="B163" s="207"/>
      <c r="C163" s="208"/>
      <c r="D163" s="202" t="s">
        <v>147</v>
      </c>
      <c r="E163" s="209" t="s">
        <v>388</v>
      </c>
      <c r="F163" s="210" t="s">
        <v>389</v>
      </c>
      <c r="G163" s="208"/>
      <c r="H163" s="211">
        <v>220.5</v>
      </c>
      <c r="I163" s="212"/>
      <c r="J163" s="208"/>
      <c r="K163" s="208"/>
      <c r="L163" s="213"/>
      <c r="M163" s="214"/>
      <c r="N163" s="215"/>
      <c r="O163" s="215"/>
      <c r="P163" s="215"/>
      <c r="Q163" s="215"/>
      <c r="R163" s="215"/>
      <c r="S163" s="215"/>
      <c r="T163" s="216"/>
      <c r="AT163" s="217" t="s">
        <v>147</v>
      </c>
      <c r="AU163" s="217" t="s">
        <v>90</v>
      </c>
      <c r="AV163" s="13" t="s">
        <v>90</v>
      </c>
      <c r="AW163" s="13" t="s">
        <v>36</v>
      </c>
      <c r="AX163" s="13" t="s">
        <v>88</v>
      </c>
      <c r="AY163" s="217" t="s">
        <v>136</v>
      </c>
    </row>
    <row r="164" spans="1:65" s="2" customFormat="1" ht="16.5" customHeight="1">
      <c r="A164" s="35"/>
      <c r="B164" s="36"/>
      <c r="C164" s="188" t="s">
        <v>208</v>
      </c>
      <c r="D164" s="188" t="s">
        <v>139</v>
      </c>
      <c r="E164" s="189" t="s">
        <v>430</v>
      </c>
      <c r="F164" s="190" t="s">
        <v>431</v>
      </c>
      <c r="G164" s="191" t="s">
        <v>151</v>
      </c>
      <c r="H164" s="192">
        <v>613.6</v>
      </c>
      <c r="I164" s="193"/>
      <c r="J164" s="194">
        <f>ROUND(I164*H164,2)</f>
        <v>0</v>
      </c>
      <c r="K164" s="195"/>
      <c r="L164" s="40"/>
      <c r="M164" s="196" t="s">
        <v>1</v>
      </c>
      <c r="N164" s="197" t="s">
        <v>45</v>
      </c>
      <c r="O164" s="72"/>
      <c r="P164" s="198">
        <f>O164*H164</f>
        <v>0</v>
      </c>
      <c r="Q164" s="198">
        <v>0</v>
      </c>
      <c r="R164" s="198">
        <f>Q164*H164</f>
        <v>0</v>
      </c>
      <c r="S164" s="198">
        <v>0</v>
      </c>
      <c r="T164" s="199">
        <f>S164*H164</f>
        <v>0</v>
      </c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R164" s="200" t="s">
        <v>143</v>
      </c>
      <c r="AT164" s="200" t="s">
        <v>139</v>
      </c>
      <c r="AU164" s="200" t="s">
        <v>90</v>
      </c>
      <c r="AY164" s="18" t="s">
        <v>136</v>
      </c>
      <c r="BE164" s="201">
        <f>IF(N164="základní",J164,0)</f>
        <v>0</v>
      </c>
      <c r="BF164" s="201">
        <f>IF(N164="snížená",J164,0)</f>
        <v>0</v>
      </c>
      <c r="BG164" s="201">
        <f>IF(N164="zákl. přenesená",J164,0)</f>
        <v>0</v>
      </c>
      <c r="BH164" s="201">
        <f>IF(N164="sníž. přenesená",J164,0)</f>
        <v>0</v>
      </c>
      <c r="BI164" s="201">
        <f>IF(N164="nulová",J164,0)</f>
        <v>0</v>
      </c>
      <c r="BJ164" s="18" t="s">
        <v>88</v>
      </c>
      <c r="BK164" s="201">
        <f>ROUND(I164*H164,2)</f>
        <v>0</v>
      </c>
      <c r="BL164" s="18" t="s">
        <v>143</v>
      </c>
      <c r="BM164" s="200" t="s">
        <v>432</v>
      </c>
    </row>
    <row r="165" spans="1:65" s="2" customFormat="1" ht="10.199999999999999">
      <c r="A165" s="35"/>
      <c r="B165" s="36"/>
      <c r="C165" s="37"/>
      <c r="D165" s="202" t="s">
        <v>145</v>
      </c>
      <c r="E165" s="37"/>
      <c r="F165" s="203" t="s">
        <v>433</v>
      </c>
      <c r="G165" s="37"/>
      <c r="H165" s="37"/>
      <c r="I165" s="204"/>
      <c r="J165" s="37"/>
      <c r="K165" s="37"/>
      <c r="L165" s="40"/>
      <c r="M165" s="205"/>
      <c r="N165" s="206"/>
      <c r="O165" s="72"/>
      <c r="P165" s="72"/>
      <c r="Q165" s="72"/>
      <c r="R165" s="72"/>
      <c r="S165" s="72"/>
      <c r="T165" s="73"/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T165" s="18" t="s">
        <v>145</v>
      </c>
      <c r="AU165" s="18" t="s">
        <v>90</v>
      </c>
    </row>
    <row r="166" spans="1:65" s="13" customFormat="1" ht="10.199999999999999">
      <c r="B166" s="207"/>
      <c r="C166" s="208"/>
      <c r="D166" s="202" t="s">
        <v>147</v>
      </c>
      <c r="E166" s="209" t="s">
        <v>1</v>
      </c>
      <c r="F166" s="210" t="s">
        <v>384</v>
      </c>
      <c r="G166" s="208"/>
      <c r="H166" s="211">
        <v>613.6</v>
      </c>
      <c r="I166" s="212"/>
      <c r="J166" s="208"/>
      <c r="K166" s="208"/>
      <c r="L166" s="213"/>
      <c r="M166" s="214"/>
      <c r="N166" s="215"/>
      <c r="O166" s="215"/>
      <c r="P166" s="215"/>
      <c r="Q166" s="215"/>
      <c r="R166" s="215"/>
      <c r="S166" s="215"/>
      <c r="T166" s="216"/>
      <c r="AT166" s="217" t="s">
        <v>147</v>
      </c>
      <c r="AU166" s="217" t="s">
        <v>90</v>
      </c>
      <c r="AV166" s="13" t="s">
        <v>90</v>
      </c>
      <c r="AW166" s="13" t="s">
        <v>36</v>
      </c>
      <c r="AX166" s="13" t="s">
        <v>88</v>
      </c>
      <c r="AY166" s="217" t="s">
        <v>136</v>
      </c>
    </row>
    <row r="167" spans="1:65" s="2" customFormat="1" ht="16.5" customHeight="1">
      <c r="A167" s="35"/>
      <c r="B167" s="36"/>
      <c r="C167" s="244" t="s">
        <v>221</v>
      </c>
      <c r="D167" s="244" t="s">
        <v>434</v>
      </c>
      <c r="E167" s="245" t="s">
        <v>435</v>
      </c>
      <c r="F167" s="246" t="s">
        <v>436</v>
      </c>
      <c r="G167" s="247" t="s">
        <v>437</v>
      </c>
      <c r="H167" s="248">
        <v>0.307</v>
      </c>
      <c r="I167" s="249"/>
      <c r="J167" s="250">
        <f>ROUND(I167*H167,2)</f>
        <v>0</v>
      </c>
      <c r="K167" s="251"/>
      <c r="L167" s="252"/>
      <c r="M167" s="253" t="s">
        <v>1</v>
      </c>
      <c r="N167" s="254" t="s">
        <v>45</v>
      </c>
      <c r="O167" s="72"/>
      <c r="P167" s="198">
        <f>O167*H167</f>
        <v>0</v>
      </c>
      <c r="Q167" s="198">
        <v>1E-3</v>
      </c>
      <c r="R167" s="198">
        <f>Q167*H167</f>
        <v>3.0699999999999998E-4</v>
      </c>
      <c r="S167" s="198">
        <v>0</v>
      </c>
      <c r="T167" s="199">
        <f>S167*H167</f>
        <v>0</v>
      </c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R167" s="200" t="s">
        <v>188</v>
      </c>
      <c r="AT167" s="200" t="s">
        <v>434</v>
      </c>
      <c r="AU167" s="200" t="s">
        <v>90</v>
      </c>
      <c r="AY167" s="18" t="s">
        <v>136</v>
      </c>
      <c r="BE167" s="201">
        <f>IF(N167="základní",J167,0)</f>
        <v>0</v>
      </c>
      <c r="BF167" s="201">
        <f>IF(N167="snížená",J167,0)</f>
        <v>0</v>
      </c>
      <c r="BG167" s="201">
        <f>IF(N167="zákl. přenesená",J167,0)</f>
        <v>0</v>
      </c>
      <c r="BH167" s="201">
        <f>IF(N167="sníž. přenesená",J167,0)</f>
        <v>0</v>
      </c>
      <c r="BI167" s="201">
        <f>IF(N167="nulová",J167,0)</f>
        <v>0</v>
      </c>
      <c r="BJ167" s="18" t="s">
        <v>88</v>
      </c>
      <c r="BK167" s="201">
        <f>ROUND(I167*H167,2)</f>
        <v>0</v>
      </c>
      <c r="BL167" s="18" t="s">
        <v>143</v>
      </c>
      <c r="BM167" s="200" t="s">
        <v>438</v>
      </c>
    </row>
    <row r="168" spans="1:65" s="2" customFormat="1" ht="10.199999999999999">
      <c r="A168" s="35"/>
      <c r="B168" s="36"/>
      <c r="C168" s="37"/>
      <c r="D168" s="202" t="s">
        <v>145</v>
      </c>
      <c r="E168" s="37"/>
      <c r="F168" s="203" t="s">
        <v>436</v>
      </c>
      <c r="G168" s="37"/>
      <c r="H168" s="37"/>
      <c r="I168" s="204"/>
      <c r="J168" s="37"/>
      <c r="K168" s="37"/>
      <c r="L168" s="40"/>
      <c r="M168" s="205"/>
      <c r="N168" s="206"/>
      <c r="O168" s="72"/>
      <c r="P168" s="72"/>
      <c r="Q168" s="72"/>
      <c r="R168" s="72"/>
      <c r="S168" s="72"/>
      <c r="T168" s="73"/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T168" s="18" t="s">
        <v>145</v>
      </c>
      <c r="AU168" s="18" t="s">
        <v>90</v>
      </c>
    </row>
    <row r="169" spans="1:65" s="13" customFormat="1" ht="10.199999999999999">
      <c r="B169" s="207"/>
      <c r="C169" s="208"/>
      <c r="D169" s="202" t="s">
        <v>147</v>
      </c>
      <c r="E169" s="209" t="s">
        <v>1</v>
      </c>
      <c r="F169" s="210" t="s">
        <v>439</v>
      </c>
      <c r="G169" s="208"/>
      <c r="H169" s="211">
        <v>15.34</v>
      </c>
      <c r="I169" s="212"/>
      <c r="J169" s="208"/>
      <c r="K169" s="208"/>
      <c r="L169" s="213"/>
      <c r="M169" s="214"/>
      <c r="N169" s="215"/>
      <c r="O169" s="215"/>
      <c r="P169" s="215"/>
      <c r="Q169" s="215"/>
      <c r="R169" s="215"/>
      <c r="S169" s="215"/>
      <c r="T169" s="216"/>
      <c r="AT169" s="217" t="s">
        <v>147</v>
      </c>
      <c r="AU169" s="217" t="s">
        <v>90</v>
      </c>
      <c r="AV169" s="13" t="s">
        <v>90</v>
      </c>
      <c r="AW169" s="13" t="s">
        <v>36</v>
      </c>
      <c r="AX169" s="13" t="s">
        <v>80</v>
      </c>
      <c r="AY169" s="217" t="s">
        <v>136</v>
      </c>
    </row>
    <row r="170" spans="1:65" s="13" customFormat="1" ht="10.199999999999999">
      <c r="B170" s="207"/>
      <c r="C170" s="208"/>
      <c r="D170" s="202" t="s">
        <v>147</v>
      </c>
      <c r="E170" s="209" t="s">
        <v>1</v>
      </c>
      <c r="F170" s="210" t="s">
        <v>440</v>
      </c>
      <c r="G170" s="208"/>
      <c r="H170" s="211">
        <v>0.307</v>
      </c>
      <c r="I170" s="212"/>
      <c r="J170" s="208"/>
      <c r="K170" s="208"/>
      <c r="L170" s="213"/>
      <c r="M170" s="214"/>
      <c r="N170" s="215"/>
      <c r="O170" s="215"/>
      <c r="P170" s="215"/>
      <c r="Q170" s="215"/>
      <c r="R170" s="215"/>
      <c r="S170" s="215"/>
      <c r="T170" s="216"/>
      <c r="AT170" s="217" t="s">
        <v>147</v>
      </c>
      <c r="AU170" s="217" t="s">
        <v>90</v>
      </c>
      <c r="AV170" s="13" t="s">
        <v>90</v>
      </c>
      <c r="AW170" s="13" t="s">
        <v>36</v>
      </c>
      <c r="AX170" s="13" t="s">
        <v>88</v>
      </c>
      <c r="AY170" s="217" t="s">
        <v>136</v>
      </c>
    </row>
    <row r="171" spans="1:65" s="2" customFormat="1" ht="16.5" customHeight="1">
      <c r="A171" s="35"/>
      <c r="B171" s="36"/>
      <c r="C171" s="188" t="s">
        <v>226</v>
      </c>
      <c r="D171" s="188" t="s">
        <v>139</v>
      </c>
      <c r="E171" s="189" t="s">
        <v>441</v>
      </c>
      <c r="F171" s="190" t="s">
        <v>442</v>
      </c>
      <c r="G171" s="191" t="s">
        <v>151</v>
      </c>
      <c r="H171" s="192">
        <v>306.8</v>
      </c>
      <c r="I171" s="193"/>
      <c r="J171" s="194">
        <f>ROUND(I171*H171,2)</f>
        <v>0</v>
      </c>
      <c r="K171" s="195"/>
      <c r="L171" s="40"/>
      <c r="M171" s="196" t="s">
        <v>1</v>
      </c>
      <c r="N171" s="197" t="s">
        <v>45</v>
      </c>
      <c r="O171" s="72"/>
      <c r="P171" s="198">
        <f>O171*H171</f>
        <v>0</v>
      </c>
      <c r="Q171" s="198">
        <v>0</v>
      </c>
      <c r="R171" s="198">
        <f>Q171*H171</f>
        <v>0</v>
      </c>
      <c r="S171" s="198">
        <v>0</v>
      </c>
      <c r="T171" s="199">
        <f>S171*H171</f>
        <v>0</v>
      </c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R171" s="200" t="s">
        <v>143</v>
      </c>
      <c r="AT171" s="200" t="s">
        <v>139</v>
      </c>
      <c r="AU171" s="200" t="s">
        <v>90</v>
      </c>
      <c r="AY171" s="18" t="s">
        <v>136</v>
      </c>
      <c r="BE171" s="201">
        <f>IF(N171="základní",J171,0)</f>
        <v>0</v>
      </c>
      <c r="BF171" s="201">
        <f>IF(N171="snížená",J171,0)</f>
        <v>0</v>
      </c>
      <c r="BG171" s="201">
        <f>IF(N171="zákl. přenesená",J171,0)</f>
        <v>0</v>
      </c>
      <c r="BH171" s="201">
        <f>IF(N171="sníž. přenesená",J171,0)</f>
        <v>0</v>
      </c>
      <c r="BI171" s="201">
        <f>IF(N171="nulová",J171,0)</f>
        <v>0</v>
      </c>
      <c r="BJ171" s="18" t="s">
        <v>88</v>
      </c>
      <c r="BK171" s="201">
        <f>ROUND(I171*H171,2)</f>
        <v>0</v>
      </c>
      <c r="BL171" s="18" t="s">
        <v>143</v>
      </c>
      <c r="BM171" s="200" t="s">
        <v>443</v>
      </c>
    </row>
    <row r="172" spans="1:65" s="2" customFormat="1" ht="19.2">
      <c r="A172" s="35"/>
      <c r="B172" s="36"/>
      <c r="C172" s="37"/>
      <c r="D172" s="202" t="s">
        <v>145</v>
      </c>
      <c r="E172" s="37"/>
      <c r="F172" s="203" t="s">
        <v>444</v>
      </c>
      <c r="G172" s="37"/>
      <c r="H172" s="37"/>
      <c r="I172" s="204"/>
      <c r="J172" s="37"/>
      <c r="K172" s="37"/>
      <c r="L172" s="40"/>
      <c r="M172" s="205"/>
      <c r="N172" s="206"/>
      <c r="O172" s="72"/>
      <c r="P172" s="72"/>
      <c r="Q172" s="72"/>
      <c r="R172" s="72"/>
      <c r="S172" s="72"/>
      <c r="T172" s="73"/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T172" s="18" t="s">
        <v>145</v>
      </c>
      <c r="AU172" s="18" t="s">
        <v>90</v>
      </c>
    </row>
    <row r="173" spans="1:65" s="14" customFormat="1" ht="10.199999999999999">
      <c r="B173" s="218"/>
      <c r="C173" s="219"/>
      <c r="D173" s="202" t="s">
        <v>147</v>
      </c>
      <c r="E173" s="220" t="s">
        <v>1</v>
      </c>
      <c r="F173" s="221" t="s">
        <v>353</v>
      </c>
      <c r="G173" s="219"/>
      <c r="H173" s="220" t="s">
        <v>1</v>
      </c>
      <c r="I173" s="222"/>
      <c r="J173" s="219"/>
      <c r="K173" s="219"/>
      <c r="L173" s="223"/>
      <c r="M173" s="224"/>
      <c r="N173" s="225"/>
      <c r="O173" s="225"/>
      <c r="P173" s="225"/>
      <c r="Q173" s="225"/>
      <c r="R173" s="225"/>
      <c r="S173" s="225"/>
      <c r="T173" s="226"/>
      <c r="AT173" s="227" t="s">
        <v>147</v>
      </c>
      <c r="AU173" s="227" t="s">
        <v>90</v>
      </c>
      <c r="AV173" s="14" t="s">
        <v>88</v>
      </c>
      <c r="AW173" s="14" t="s">
        <v>36</v>
      </c>
      <c r="AX173" s="14" t="s">
        <v>80</v>
      </c>
      <c r="AY173" s="227" t="s">
        <v>136</v>
      </c>
    </row>
    <row r="174" spans="1:65" s="13" customFormat="1" ht="10.199999999999999">
      <c r="B174" s="207"/>
      <c r="C174" s="208"/>
      <c r="D174" s="202" t="s">
        <v>147</v>
      </c>
      <c r="E174" s="209" t="s">
        <v>1</v>
      </c>
      <c r="F174" s="210" t="s">
        <v>445</v>
      </c>
      <c r="G174" s="208"/>
      <c r="H174" s="211">
        <v>306.8</v>
      </c>
      <c r="I174" s="212"/>
      <c r="J174" s="208"/>
      <c r="K174" s="208"/>
      <c r="L174" s="213"/>
      <c r="M174" s="214"/>
      <c r="N174" s="215"/>
      <c r="O174" s="215"/>
      <c r="P174" s="215"/>
      <c r="Q174" s="215"/>
      <c r="R174" s="215"/>
      <c r="S174" s="215"/>
      <c r="T174" s="216"/>
      <c r="AT174" s="217" t="s">
        <v>147</v>
      </c>
      <c r="AU174" s="217" t="s">
        <v>90</v>
      </c>
      <c r="AV174" s="13" t="s">
        <v>90</v>
      </c>
      <c r="AW174" s="13" t="s">
        <v>36</v>
      </c>
      <c r="AX174" s="13" t="s">
        <v>88</v>
      </c>
      <c r="AY174" s="217" t="s">
        <v>136</v>
      </c>
    </row>
    <row r="175" spans="1:65" s="2" customFormat="1" ht="16.5" customHeight="1">
      <c r="A175" s="35"/>
      <c r="B175" s="36"/>
      <c r="C175" s="188" t="s">
        <v>232</v>
      </c>
      <c r="D175" s="188" t="s">
        <v>139</v>
      </c>
      <c r="E175" s="189" t="s">
        <v>446</v>
      </c>
      <c r="F175" s="190" t="s">
        <v>447</v>
      </c>
      <c r="G175" s="191" t="s">
        <v>151</v>
      </c>
      <c r="H175" s="192">
        <v>306.8</v>
      </c>
      <c r="I175" s="193"/>
      <c r="J175" s="194">
        <f>ROUND(I175*H175,2)</f>
        <v>0</v>
      </c>
      <c r="K175" s="195"/>
      <c r="L175" s="40"/>
      <c r="M175" s="196" t="s">
        <v>1</v>
      </c>
      <c r="N175" s="197" t="s">
        <v>45</v>
      </c>
      <c r="O175" s="72"/>
      <c r="P175" s="198">
        <f>O175*H175</f>
        <v>0</v>
      </c>
      <c r="Q175" s="198">
        <v>0</v>
      </c>
      <c r="R175" s="198">
        <f>Q175*H175</f>
        <v>0</v>
      </c>
      <c r="S175" s="198">
        <v>0</v>
      </c>
      <c r="T175" s="199">
        <f>S175*H175</f>
        <v>0</v>
      </c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R175" s="200" t="s">
        <v>143</v>
      </c>
      <c r="AT175" s="200" t="s">
        <v>139</v>
      </c>
      <c r="AU175" s="200" t="s">
        <v>90</v>
      </c>
      <c r="AY175" s="18" t="s">
        <v>136</v>
      </c>
      <c r="BE175" s="201">
        <f>IF(N175="základní",J175,0)</f>
        <v>0</v>
      </c>
      <c r="BF175" s="201">
        <f>IF(N175="snížená",J175,0)</f>
        <v>0</v>
      </c>
      <c r="BG175" s="201">
        <f>IF(N175="zákl. přenesená",J175,0)</f>
        <v>0</v>
      </c>
      <c r="BH175" s="201">
        <f>IF(N175="sníž. přenesená",J175,0)</f>
        <v>0</v>
      </c>
      <c r="BI175" s="201">
        <f>IF(N175="nulová",J175,0)</f>
        <v>0</v>
      </c>
      <c r="BJ175" s="18" t="s">
        <v>88</v>
      </c>
      <c r="BK175" s="201">
        <f>ROUND(I175*H175,2)</f>
        <v>0</v>
      </c>
      <c r="BL175" s="18" t="s">
        <v>143</v>
      </c>
      <c r="BM175" s="200" t="s">
        <v>448</v>
      </c>
    </row>
    <row r="176" spans="1:65" s="2" customFormat="1" ht="19.2">
      <c r="A176" s="35"/>
      <c r="B176" s="36"/>
      <c r="C176" s="37"/>
      <c r="D176" s="202" t="s">
        <v>145</v>
      </c>
      <c r="E176" s="37"/>
      <c r="F176" s="203" t="s">
        <v>449</v>
      </c>
      <c r="G176" s="37"/>
      <c r="H176" s="37"/>
      <c r="I176" s="204"/>
      <c r="J176" s="37"/>
      <c r="K176" s="37"/>
      <c r="L176" s="40"/>
      <c r="M176" s="205"/>
      <c r="N176" s="206"/>
      <c r="O176" s="72"/>
      <c r="P176" s="72"/>
      <c r="Q176" s="72"/>
      <c r="R176" s="72"/>
      <c r="S176" s="72"/>
      <c r="T176" s="73"/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T176" s="18" t="s">
        <v>145</v>
      </c>
      <c r="AU176" s="18" t="s">
        <v>90</v>
      </c>
    </row>
    <row r="177" spans="1:65" s="14" customFormat="1" ht="10.199999999999999">
      <c r="B177" s="218"/>
      <c r="C177" s="219"/>
      <c r="D177" s="202" t="s">
        <v>147</v>
      </c>
      <c r="E177" s="220" t="s">
        <v>1</v>
      </c>
      <c r="F177" s="221" t="s">
        <v>353</v>
      </c>
      <c r="G177" s="219"/>
      <c r="H177" s="220" t="s">
        <v>1</v>
      </c>
      <c r="I177" s="222"/>
      <c r="J177" s="219"/>
      <c r="K177" s="219"/>
      <c r="L177" s="223"/>
      <c r="M177" s="224"/>
      <c r="N177" s="225"/>
      <c r="O177" s="225"/>
      <c r="P177" s="225"/>
      <c r="Q177" s="225"/>
      <c r="R177" s="225"/>
      <c r="S177" s="225"/>
      <c r="T177" s="226"/>
      <c r="AT177" s="227" t="s">
        <v>147</v>
      </c>
      <c r="AU177" s="227" t="s">
        <v>90</v>
      </c>
      <c r="AV177" s="14" t="s">
        <v>88</v>
      </c>
      <c r="AW177" s="14" t="s">
        <v>36</v>
      </c>
      <c r="AX177" s="14" t="s">
        <v>80</v>
      </c>
      <c r="AY177" s="227" t="s">
        <v>136</v>
      </c>
    </row>
    <row r="178" spans="1:65" s="13" customFormat="1" ht="10.199999999999999">
      <c r="B178" s="207"/>
      <c r="C178" s="208"/>
      <c r="D178" s="202" t="s">
        <v>147</v>
      </c>
      <c r="E178" s="209" t="s">
        <v>1</v>
      </c>
      <c r="F178" s="210" t="s">
        <v>445</v>
      </c>
      <c r="G178" s="208"/>
      <c r="H178" s="211">
        <v>306.8</v>
      </c>
      <c r="I178" s="212"/>
      <c r="J178" s="208"/>
      <c r="K178" s="208"/>
      <c r="L178" s="213"/>
      <c r="M178" s="214"/>
      <c r="N178" s="215"/>
      <c r="O178" s="215"/>
      <c r="P178" s="215"/>
      <c r="Q178" s="215"/>
      <c r="R178" s="215"/>
      <c r="S178" s="215"/>
      <c r="T178" s="216"/>
      <c r="AT178" s="217" t="s">
        <v>147</v>
      </c>
      <c r="AU178" s="217" t="s">
        <v>90</v>
      </c>
      <c r="AV178" s="13" t="s">
        <v>90</v>
      </c>
      <c r="AW178" s="13" t="s">
        <v>36</v>
      </c>
      <c r="AX178" s="13" t="s">
        <v>88</v>
      </c>
      <c r="AY178" s="217" t="s">
        <v>136</v>
      </c>
    </row>
    <row r="179" spans="1:65" s="2" customFormat="1" ht="16.5" customHeight="1">
      <c r="A179" s="35"/>
      <c r="B179" s="36"/>
      <c r="C179" s="188" t="s">
        <v>8</v>
      </c>
      <c r="D179" s="188" t="s">
        <v>139</v>
      </c>
      <c r="E179" s="189" t="s">
        <v>450</v>
      </c>
      <c r="F179" s="190" t="s">
        <v>451</v>
      </c>
      <c r="G179" s="191" t="s">
        <v>151</v>
      </c>
      <c r="H179" s="192">
        <v>613.6</v>
      </c>
      <c r="I179" s="193"/>
      <c r="J179" s="194">
        <f>ROUND(I179*H179,2)</f>
        <v>0</v>
      </c>
      <c r="K179" s="195"/>
      <c r="L179" s="40"/>
      <c r="M179" s="196" t="s">
        <v>1</v>
      </c>
      <c r="N179" s="197" t="s">
        <v>45</v>
      </c>
      <c r="O179" s="72"/>
      <c r="P179" s="198">
        <f>O179*H179</f>
        <v>0</v>
      </c>
      <c r="Q179" s="198">
        <v>0</v>
      </c>
      <c r="R179" s="198">
        <f>Q179*H179</f>
        <v>0</v>
      </c>
      <c r="S179" s="198">
        <v>0</v>
      </c>
      <c r="T179" s="199">
        <f>S179*H179</f>
        <v>0</v>
      </c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  <c r="AR179" s="200" t="s">
        <v>143</v>
      </c>
      <c r="AT179" s="200" t="s">
        <v>139</v>
      </c>
      <c r="AU179" s="200" t="s">
        <v>90</v>
      </c>
      <c r="AY179" s="18" t="s">
        <v>136</v>
      </c>
      <c r="BE179" s="201">
        <f>IF(N179="základní",J179,0)</f>
        <v>0</v>
      </c>
      <c r="BF179" s="201">
        <f>IF(N179="snížená",J179,0)</f>
        <v>0</v>
      </c>
      <c r="BG179" s="201">
        <f>IF(N179="zákl. přenesená",J179,0)</f>
        <v>0</v>
      </c>
      <c r="BH179" s="201">
        <f>IF(N179="sníž. přenesená",J179,0)</f>
        <v>0</v>
      </c>
      <c r="BI179" s="201">
        <f>IF(N179="nulová",J179,0)</f>
        <v>0</v>
      </c>
      <c r="BJ179" s="18" t="s">
        <v>88</v>
      </c>
      <c r="BK179" s="201">
        <f>ROUND(I179*H179,2)</f>
        <v>0</v>
      </c>
      <c r="BL179" s="18" t="s">
        <v>143</v>
      </c>
      <c r="BM179" s="200" t="s">
        <v>452</v>
      </c>
    </row>
    <row r="180" spans="1:65" s="2" customFormat="1" ht="10.199999999999999">
      <c r="A180" s="35"/>
      <c r="B180" s="36"/>
      <c r="C180" s="37"/>
      <c r="D180" s="202" t="s">
        <v>145</v>
      </c>
      <c r="E180" s="37"/>
      <c r="F180" s="203" t="s">
        <v>453</v>
      </c>
      <c r="G180" s="37"/>
      <c r="H180" s="37"/>
      <c r="I180" s="204"/>
      <c r="J180" s="37"/>
      <c r="K180" s="37"/>
      <c r="L180" s="40"/>
      <c r="M180" s="205"/>
      <c r="N180" s="206"/>
      <c r="O180" s="72"/>
      <c r="P180" s="72"/>
      <c r="Q180" s="72"/>
      <c r="R180" s="72"/>
      <c r="S180" s="72"/>
      <c r="T180" s="73"/>
      <c r="U180" s="35"/>
      <c r="V180" s="35"/>
      <c r="W180" s="35"/>
      <c r="X180" s="35"/>
      <c r="Y180" s="35"/>
      <c r="Z180" s="35"/>
      <c r="AA180" s="35"/>
      <c r="AB180" s="35"/>
      <c r="AC180" s="35"/>
      <c r="AD180" s="35"/>
      <c r="AE180" s="35"/>
      <c r="AT180" s="18" t="s">
        <v>145</v>
      </c>
      <c r="AU180" s="18" t="s">
        <v>90</v>
      </c>
    </row>
    <row r="181" spans="1:65" s="14" customFormat="1" ht="10.199999999999999">
      <c r="B181" s="218"/>
      <c r="C181" s="219"/>
      <c r="D181" s="202" t="s">
        <v>147</v>
      </c>
      <c r="E181" s="220" t="s">
        <v>1</v>
      </c>
      <c r="F181" s="221" t="s">
        <v>353</v>
      </c>
      <c r="G181" s="219"/>
      <c r="H181" s="220" t="s">
        <v>1</v>
      </c>
      <c r="I181" s="222"/>
      <c r="J181" s="219"/>
      <c r="K181" s="219"/>
      <c r="L181" s="223"/>
      <c r="M181" s="224"/>
      <c r="N181" s="225"/>
      <c r="O181" s="225"/>
      <c r="P181" s="225"/>
      <c r="Q181" s="225"/>
      <c r="R181" s="225"/>
      <c r="S181" s="225"/>
      <c r="T181" s="226"/>
      <c r="AT181" s="227" t="s">
        <v>147</v>
      </c>
      <c r="AU181" s="227" t="s">
        <v>90</v>
      </c>
      <c r="AV181" s="14" t="s">
        <v>88</v>
      </c>
      <c r="AW181" s="14" t="s">
        <v>36</v>
      </c>
      <c r="AX181" s="14" t="s">
        <v>80</v>
      </c>
      <c r="AY181" s="227" t="s">
        <v>136</v>
      </c>
    </row>
    <row r="182" spans="1:65" s="13" customFormat="1" ht="10.199999999999999">
      <c r="B182" s="207"/>
      <c r="C182" s="208"/>
      <c r="D182" s="202" t="s">
        <v>147</v>
      </c>
      <c r="E182" s="209" t="s">
        <v>384</v>
      </c>
      <c r="F182" s="210" t="s">
        <v>385</v>
      </c>
      <c r="G182" s="208"/>
      <c r="H182" s="211">
        <v>613.6</v>
      </c>
      <c r="I182" s="212"/>
      <c r="J182" s="208"/>
      <c r="K182" s="208"/>
      <c r="L182" s="213"/>
      <c r="M182" s="214"/>
      <c r="N182" s="215"/>
      <c r="O182" s="215"/>
      <c r="P182" s="215"/>
      <c r="Q182" s="215"/>
      <c r="R182" s="215"/>
      <c r="S182" s="215"/>
      <c r="T182" s="216"/>
      <c r="AT182" s="217" t="s">
        <v>147</v>
      </c>
      <c r="AU182" s="217" t="s">
        <v>90</v>
      </c>
      <c r="AV182" s="13" t="s">
        <v>90</v>
      </c>
      <c r="AW182" s="13" t="s">
        <v>36</v>
      </c>
      <c r="AX182" s="13" t="s">
        <v>88</v>
      </c>
      <c r="AY182" s="217" t="s">
        <v>136</v>
      </c>
    </row>
    <row r="183" spans="1:65" s="12" customFormat="1" ht="22.8" customHeight="1">
      <c r="B183" s="172"/>
      <c r="C183" s="173"/>
      <c r="D183" s="174" t="s">
        <v>79</v>
      </c>
      <c r="E183" s="186" t="s">
        <v>143</v>
      </c>
      <c r="F183" s="186" t="s">
        <v>454</v>
      </c>
      <c r="G183" s="173"/>
      <c r="H183" s="173"/>
      <c r="I183" s="176"/>
      <c r="J183" s="187">
        <f>BK183</f>
        <v>0</v>
      </c>
      <c r="K183" s="173"/>
      <c r="L183" s="178"/>
      <c r="M183" s="179"/>
      <c r="N183" s="180"/>
      <c r="O183" s="180"/>
      <c r="P183" s="181">
        <f>SUM(P184:P207)</f>
        <v>0</v>
      </c>
      <c r="Q183" s="180"/>
      <c r="R183" s="181">
        <f>SUM(R184:R207)</f>
        <v>2512.5836429999995</v>
      </c>
      <c r="S183" s="180"/>
      <c r="T183" s="182">
        <f>SUM(T184:T207)</f>
        <v>0</v>
      </c>
      <c r="AR183" s="183" t="s">
        <v>88</v>
      </c>
      <c r="AT183" s="184" t="s">
        <v>79</v>
      </c>
      <c r="AU183" s="184" t="s">
        <v>88</v>
      </c>
      <c r="AY183" s="183" t="s">
        <v>136</v>
      </c>
      <c r="BK183" s="185">
        <f>SUM(BK184:BK207)</f>
        <v>0</v>
      </c>
    </row>
    <row r="184" spans="1:65" s="2" customFormat="1" ht="16.5" customHeight="1">
      <c r="A184" s="35"/>
      <c r="B184" s="36"/>
      <c r="C184" s="188" t="s">
        <v>245</v>
      </c>
      <c r="D184" s="188" t="s">
        <v>139</v>
      </c>
      <c r="E184" s="189" t="s">
        <v>455</v>
      </c>
      <c r="F184" s="190" t="s">
        <v>456</v>
      </c>
      <c r="G184" s="191" t="s">
        <v>151</v>
      </c>
      <c r="H184" s="192">
        <v>303.3</v>
      </c>
      <c r="I184" s="193"/>
      <c r="J184" s="194">
        <f>ROUND(I184*H184,2)</f>
        <v>0</v>
      </c>
      <c r="K184" s="195"/>
      <c r="L184" s="40"/>
      <c r="M184" s="196" t="s">
        <v>1</v>
      </c>
      <c r="N184" s="197" t="s">
        <v>45</v>
      </c>
      <c r="O184" s="72"/>
      <c r="P184" s="198">
        <f>O184*H184</f>
        <v>0</v>
      </c>
      <c r="Q184" s="198">
        <v>0.31879000000000002</v>
      </c>
      <c r="R184" s="198">
        <f>Q184*H184</f>
        <v>96.689007000000004</v>
      </c>
      <c r="S184" s="198">
        <v>0</v>
      </c>
      <c r="T184" s="199">
        <f>S184*H184</f>
        <v>0</v>
      </c>
      <c r="U184" s="35"/>
      <c r="V184" s="35"/>
      <c r="W184" s="35"/>
      <c r="X184" s="35"/>
      <c r="Y184" s="35"/>
      <c r="Z184" s="35"/>
      <c r="AA184" s="35"/>
      <c r="AB184" s="35"/>
      <c r="AC184" s="35"/>
      <c r="AD184" s="35"/>
      <c r="AE184" s="35"/>
      <c r="AR184" s="200" t="s">
        <v>143</v>
      </c>
      <c r="AT184" s="200" t="s">
        <v>139</v>
      </c>
      <c r="AU184" s="200" t="s">
        <v>90</v>
      </c>
      <c r="AY184" s="18" t="s">
        <v>136</v>
      </c>
      <c r="BE184" s="201">
        <f>IF(N184="základní",J184,0)</f>
        <v>0</v>
      </c>
      <c r="BF184" s="201">
        <f>IF(N184="snížená",J184,0)</f>
        <v>0</v>
      </c>
      <c r="BG184" s="201">
        <f>IF(N184="zákl. přenesená",J184,0)</f>
        <v>0</v>
      </c>
      <c r="BH184" s="201">
        <f>IF(N184="sníž. přenesená",J184,0)</f>
        <v>0</v>
      </c>
      <c r="BI184" s="201">
        <f>IF(N184="nulová",J184,0)</f>
        <v>0</v>
      </c>
      <c r="BJ184" s="18" t="s">
        <v>88</v>
      </c>
      <c r="BK184" s="201">
        <f>ROUND(I184*H184,2)</f>
        <v>0</v>
      </c>
      <c r="BL184" s="18" t="s">
        <v>143</v>
      </c>
      <c r="BM184" s="200" t="s">
        <v>457</v>
      </c>
    </row>
    <row r="185" spans="1:65" s="2" customFormat="1" ht="10.199999999999999">
      <c r="A185" s="35"/>
      <c r="B185" s="36"/>
      <c r="C185" s="37"/>
      <c r="D185" s="202" t="s">
        <v>145</v>
      </c>
      <c r="E185" s="37"/>
      <c r="F185" s="203" t="s">
        <v>458</v>
      </c>
      <c r="G185" s="37"/>
      <c r="H185" s="37"/>
      <c r="I185" s="204"/>
      <c r="J185" s="37"/>
      <c r="K185" s="37"/>
      <c r="L185" s="40"/>
      <c r="M185" s="205"/>
      <c r="N185" s="206"/>
      <c r="O185" s="72"/>
      <c r="P185" s="72"/>
      <c r="Q185" s="72"/>
      <c r="R185" s="72"/>
      <c r="S185" s="72"/>
      <c r="T185" s="73"/>
      <c r="U185" s="35"/>
      <c r="V185" s="35"/>
      <c r="W185" s="35"/>
      <c r="X185" s="35"/>
      <c r="Y185" s="35"/>
      <c r="Z185" s="35"/>
      <c r="AA185" s="35"/>
      <c r="AB185" s="35"/>
      <c r="AC185" s="35"/>
      <c r="AD185" s="35"/>
      <c r="AE185" s="35"/>
      <c r="AT185" s="18" t="s">
        <v>145</v>
      </c>
      <c r="AU185" s="18" t="s">
        <v>90</v>
      </c>
    </row>
    <row r="186" spans="1:65" s="14" customFormat="1" ht="10.199999999999999">
      <c r="B186" s="218"/>
      <c r="C186" s="219"/>
      <c r="D186" s="202" t="s">
        <v>147</v>
      </c>
      <c r="E186" s="220" t="s">
        <v>1</v>
      </c>
      <c r="F186" s="221" t="s">
        <v>353</v>
      </c>
      <c r="G186" s="219"/>
      <c r="H186" s="220" t="s">
        <v>1</v>
      </c>
      <c r="I186" s="222"/>
      <c r="J186" s="219"/>
      <c r="K186" s="219"/>
      <c r="L186" s="223"/>
      <c r="M186" s="224"/>
      <c r="N186" s="225"/>
      <c r="O186" s="225"/>
      <c r="P186" s="225"/>
      <c r="Q186" s="225"/>
      <c r="R186" s="225"/>
      <c r="S186" s="225"/>
      <c r="T186" s="226"/>
      <c r="AT186" s="227" t="s">
        <v>147</v>
      </c>
      <c r="AU186" s="227" t="s">
        <v>90</v>
      </c>
      <c r="AV186" s="14" t="s">
        <v>88</v>
      </c>
      <c r="AW186" s="14" t="s">
        <v>36</v>
      </c>
      <c r="AX186" s="14" t="s">
        <v>80</v>
      </c>
      <c r="AY186" s="227" t="s">
        <v>136</v>
      </c>
    </row>
    <row r="187" spans="1:65" s="13" customFormat="1" ht="10.199999999999999">
      <c r="B187" s="207"/>
      <c r="C187" s="208"/>
      <c r="D187" s="202" t="s">
        <v>147</v>
      </c>
      <c r="E187" s="209" t="s">
        <v>1</v>
      </c>
      <c r="F187" s="210" t="s">
        <v>459</v>
      </c>
      <c r="G187" s="208"/>
      <c r="H187" s="211">
        <v>303.3</v>
      </c>
      <c r="I187" s="212"/>
      <c r="J187" s="208"/>
      <c r="K187" s="208"/>
      <c r="L187" s="213"/>
      <c r="M187" s="214"/>
      <c r="N187" s="215"/>
      <c r="O187" s="215"/>
      <c r="P187" s="215"/>
      <c r="Q187" s="215"/>
      <c r="R187" s="215"/>
      <c r="S187" s="215"/>
      <c r="T187" s="216"/>
      <c r="AT187" s="217" t="s">
        <v>147</v>
      </c>
      <c r="AU187" s="217" t="s">
        <v>90</v>
      </c>
      <c r="AV187" s="13" t="s">
        <v>90</v>
      </c>
      <c r="AW187" s="13" t="s">
        <v>36</v>
      </c>
      <c r="AX187" s="13" t="s">
        <v>88</v>
      </c>
      <c r="AY187" s="217" t="s">
        <v>136</v>
      </c>
    </row>
    <row r="188" spans="1:65" s="2" customFormat="1" ht="16.5" customHeight="1">
      <c r="A188" s="35"/>
      <c r="B188" s="36"/>
      <c r="C188" s="188" t="s">
        <v>252</v>
      </c>
      <c r="D188" s="188" t="s">
        <v>139</v>
      </c>
      <c r="E188" s="189" t="s">
        <v>460</v>
      </c>
      <c r="F188" s="190" t="s">
        <v>461</v>
      </c>
      <c r="G188" s="191" t="s">
        <v>142</v>
      </c>
      <c r="H188" s="192">
        <v>659.3</v>
      </c>
      <c r="I188" s="193"/>
      <c r="J188" s="194">
        <f>ROUND(I188*H188,2)</f>
        <v>0</v>
      </c>
      <c r="K188" s="195"/>
      <c r="L188" s="40"/>
      <c r="M188" s="196" t="s">
        <v>1</v>
      </c>
      <c r="N188" s="197" t="s">
        <v>45</v>
      </c>
      <c r="O188" s="72"/>
      <c r="P188" s="198">
        <f>O188*H188</f>
        <v>0</v>
      </c>
      <c r="Q188" s="198">
        <v>1.9967999999999999</v>
      </c>
      <c r="R188" s="198">
        <f>Q188*H188</f>
        <v>1316.4902399999999</v>
      </c>
      <c r="S188" s="198">
        <v>0</v>
      </c>
      <c r="T188" s="199">
        <f>S188*H188</f>
        <v>0</v>
      </c>
      <c r="U188" s="35"/>
      <c r="V188" s="35"/>
      <c r="W188" s="35"/>
      <c r="X188" s="35"/>
      <c r="Y188" s="35"/>
      <c r="Z188" s="35"/>
      <c r="AA188" s="35"/>
      <c r="AB188" s="35"/>
      <c r="AC188" s="35"/>
      <c r="AD188" s="35"/>
      <c r="AE188" s="35"/>
      <c r="AR188" s="200" t="s">
        <v>143</v>
      </c>
      <c r="AT188" s="200" t="s">
        <v>139</v>
      </c>
      <c r="AU188" s="200" t="s">
        <v>90</v>
      </c>
      <c r="AY188" s="18" t="s">
        <v>136</v>
      </c>
      <c r="BE188" s="201">
        <f>IF(N188="základní",J188,0)</f>
        <v>0</v>
      </c>
      <c r="BF188" s="201">
        <f>IF(N188="snížená",J188,0)</f>
        <v>0</v>
      </c>
      <c r="BG188" s="201">
        <f>IF(N188="zákl. přenesená",J188,0)</f>
        <v>0</v>
      </c>
      <c r="BH188" s="201">
        <f>IF(N188="sníž. přenesená",J188,0)</f>
        <v>0</v>
      </c>
      <c r="BI188" s="201">
        <f>IF(N188="nulová",J188,0)</f>
        <v>0</v>
      </c>
      <c r="BJ188" s="18" t="s">
        <v>88</v>
      </c>
      <c r="BK188" s="201">
        <f>ROUND(I188*H188,2)</f>
        <v>0</v>
      </c>
      <c r="BL188" s="18" t="s">
        <v>143</v>
      </c>
      <c r="BM188" s="200" t="s">
        <v>462</v>
      </c>
    </row>
    <row r="189" spans="1:65" s="2" customFormat="1" ht="19.2">
      <c r="A189" s="35"/>
      <c r="B189" s="36"/>
      <c r="C189" s="37"/>
      <c r="D189" s="202" t="s">
        <v>145</v>
      </c>
      <c r="E189" s="37"/>
      <c r="F189" s="203" t="s">
        <v>463</v>
      </c>
      <c r="G189" s="37"/>
      <c r="H189" s="37"/>
      <c r="I189" s="204"/>
      <c r="J189" s="37"/>
      <c r="K189" s="37"/>
      <c r="L189" s="40"/>
      <c r="M189" s="205"/>
      <c r="N189" s="206"/>
      <c r="O189" s="72"/>
      <c r="P189" s="72"/>
      <c r="Q189" s="72"/>
      <c r="R189" s="72"/>
      <c r="S189" s="72"/>
      <c r="T189" s="73"/>
      <c r="U189" s="35"/>
      <c r="V189" s="35"/>
      <c r="W189" s="35"/>
      <c r="X189" s="35"/>
      <c r="Y189" s="35"/>
      <c r="Z189" s="35"/>
      <c r="AA189" s="35"/>
      <c r="AB189" s="35"/>
      <c r="AC189" s="35"/>
      <c r="AD189" s="35"/>
      <c r="AE189" s="35"/>
      <c r="AT189" s="18" t="s">
        <v>145</v>
      </c>
      <c r="AU189" s="18" t="s">
        <v>90</v>
      </c>
    </row>
    <row r="190" spans="1:65" s="2" customFormat="1" ht="19.2">
      <c r="A190" s="35"/>
      <c r="B190" s="36"/>
      <c r="C190" s="37"/>
      <c r="D190" s="202" t="s">
        <v>219</v>
      </c>
      <c r="E190" s="37"/>
      <c r="F190" s="239" t="s">
        <v>464</v>
      </c>
      <c r="G190" s="37"/>
      <c r="H190" s="37"/>
      <c r="I190" s="204"/>
      <c r="J190" s="37"/>
      <c r="K190" s="37"/>
      <c r="L190" s="40"/>
      <c r="M190" s="205"/>
      <c r="N190" s="206"/>
      <c r="O190" s="72"/>
      <c r="P190" s="72"/>
      <c r="Q190" s="72"/>
      <c r="R190" s="72"/>
      <c r="S190" s="72"/>
      <c r="T190" s="73"/>
      <c r="U190" s="35"/>
      <c r="V190" s="35"/>
      <c r="W190" s="35"/>
      <c r="X190" s="35"/>
      <c r="Y190" s="35"/>
      <c r="Z190" s="35"/>
      <c r="AA190" s="35"/>
      <c r="AB190" s="35"/>
      <c r="AC190" s="35"/>
      <c r="AD190" s="35"/>
      <c r="AE190" s="35"/>
      <c r="AT190" s="18" t="s">
        <v>219</v>
      </c>
      <c r="AU190" s="18" t="s">
        <v>90</v>
      </c>
    </row>
    <row r="191" spans="1:65" s="14" customFormat="1" ht="10.199999999999999">
      <c r="B191" s="218"/>
      <c r="C191" s="219"/>
      <c r="D191" s="202" t="s">
        <v>147</v>
      </c>
      <c r="E191" s="220" t="s">
        <v>1</v>
      </c>
      <c r="F191" s="221" t="s">
        <v>353</v>
      </c>
      <c r="G191" s="219"/>
      <c r="H191" s="220" t="s">
        <v>1</v>
      </c>
      <c r="I191" s="222"/>
      <c r="J191" s="219"/>
      <c r="K191" s="219"/>
      <c r="L191" s="223"/>
      <c r="M191" s="224"/>
      <c r="N191" s="225"/>
      <c r="O191" s="225"/>
      <c r="P191" s="225"/>
      <c r="Q191" s="225"/>
      <c r="R191" s="225"/>
      <c r="S191" s="225"/>
      <c r="T191" s="226"/>
      <c r="AT191" s="227" t="s">
        <v>147</v>
      </c>
      <c r="AU191" s="227" t="s">
        <v>90</v>
      </c>
      <c r="AV191" s="14" t="s">
        <v>88</v>
      </c>
      <c r="AW191" s="14" t="s">
        <v>36</v>
      </c>
      <c r="AX191" s="14" t="s">
        <v>80</v>
      </c>
      <c r="AY191" s="227" t="s">
        <v>136</v>
      </c>
    </row>
    <row r="192" spans="1:65" s="13" customFormat="1" ht="10.199999999999999">
      <c r="B192" s="207"/>
      <c r="C192" s="208"/>
      <c r="D192" s="202" t="s">
        <v>147</v>
      </c>
      <c r="E192" s="209" t="s">
        <v>1</v>
      </c>
      <c r="F192" s="210" t="s">
        <v>465</v>
      </c>
      <c r="G192" s="208"/>
      <c r="H192" s="211">
        <v>659.3</v>
      </c>
      <c r="I192" s="212"/>
      <c r="J192" s="208"/>
      <c r="K192" s="208"/>
      <c r="L192" s="213"/>
      <c r="M192" s="214"/>
      <c r="N192" s="215"/>
      <c r="O192" s="215"/>
      <c r="P192" s="215"/>
      <c r="Q192" s="215"/>
      <c r="R192" s="215"/>
      <c r="S192" s="215"/>
      <c r="T192" s="216"/>
      <c r="AT192" s="217" t="s">
        <v>147</v>
      </c>
      <c r="AU192" s="217" t="s">
        <v>90</v>
      </c>
      <c r="AV192" s="13" t="s">
        <v>90</v>
      </c>
      <c r="AW192" s="13" t="s">
        <v>36</v>
      </c>
      <c r="AX192" s="13" t="s">
        <v>80</v>
      </c>
      <c r="AY192" s="217" t="s">
        <v>136</v>
      </c>
    </row>
    <row r="193" spans="1:65" s="15" customFormat="1" ht="10.199999999999999">
      <c r="B193" s="228"/>
      <c r="C193" s="229"/>
      <c r="D193" s="202" t="s">
        <v>147</v>
      </c>
      <c r="E193" s="230" t="s">
        <v>1</v>
      </c>
      <c r="F193" s="231" t="s">
        <v>214</v>
      </c>
      <c r="G193" s="229"/>
      <c r="H193" s="232">
        <v>659.3</v>
      </c>
      <c r="I193" s="233"/>
      <c r="J193" s="229"/>
      <c r="K193" s="229"/>
      <c r="L193" s="234"/>
      <c r="M193" s="235"/>
      <c r="N193" s="236"/>
      <c r="O193" s="236"/>
      <c r="P193" s="236"/>
      <c r="Q193" s="236"/>
      <c r="R193" s="236"/>
      <c r="S193" s="236"/>
      <c r="T193" s="237"/>
      <c r="AT193" s="238" t="s">
        <v>147</v>
      </c>
      <c r="AU193" s="238" t="s">
        <v>90</v>
      </c>
      <c r="AV193" s="15" t="s">
        <v>143</v>
      </c>
      <c r="AW193" s="15" t="s">
        <v>36</v>
      </c>
      <c r="AX193" s="15" t="s">
        <v>88</v>
      </c>
      <c r="AY193" s="238" t="s">
        <v>136</v>
      </c>
    </row>
    <row r="194" spans="1:65" s="2" customFormat="1" ht="16.5" customHeight="1">
      <c r="A194" s="35"/>
      <c r="B194" s="36"/>
      <c r="C194" s="188" t="s">
        <v>332</v>
      </c>
      <c r="D194" s="188" t="s">
        <v>139</v>
      </c>
      <c r="E194" s="189" t="s">
        <v>466</v>
      </c>
      <c r="F194" s="190" t="s">
        <v>467</v>
      </c>
      <c r="G194" s="191" t="s">
        <v>142</v>
      </c>
      <c r="H194" s="192">
        <v>442.2</v>
      </c>
      <c r="I194" s="193"/>
      <c r="J194" s="194">
        <f>ROUND(I194*H194,2)</f>
        <v>0</v>
      </c>
      <c r="K194" s="195"/>
      <c r="L194" s="40"/>
      <c r="M194" s="196" t="s">
        <v>1</v>
      </c>
      <c r="N194" s="197" t="s">
        <v>45</v>
      </c>
      <c r="O194" s="72"/>
      <c r="P194" s="198">
        <f>O194*H194</f>
        <v>0</v>
      </c>
      <c r="Q194" s="198">
        <v>2.13408</v>
      </c>
      <c r="R194" s="198">
        <f>Q194*H194</f>
        <v>943.69017599999995</v>
      </c>
      <c r="S194" s="198">
        <v>0</v>
      </c>
      <c r="T194" s="199">
        <f>S194*H194</f>
        <v>0</v>
      </c>
      <c r="U194" s="35"/>
      <c r="V194" s="35"/>
      <c r="W194" s="35"/>
      <c r="X194" s="35"/>
      <c r="Y194" s="35"/>
      <c r="Z194" s="35"/>
      <c r="AA194" s="35"/>
      <c r="AB194" s="35"/>
      <c r="AC194" s="35"/>
      <c r="AD194" s="35"/>
      <c r="AE194" s="35"/>
      <c r="AR194" s="200" t="s">
        <v>143</v>
      </c>
      <c r="AT194" s="200" t="s">
        <v>139</v>
      </c>
      <c r="AU194" s="200" t="s">
        <v>90</v>
      </c>
      <c r="AY194" s="18" t="s">
        <v>136</v>
      </c>
      <c r="BE194" s="201">
        <f>IF(N194="základní",J194,0)</f>
        <v>0</v>
      </c>
      <c r="BF194" s="201">
        <f>IF(N194="snížená",J194,0)</f>
        <v>0</v>
      </c>
      <c r="BG194" s="201">
        <f>IF(N194="zákl. přenesená",J194,0)</f>
        <v>0</v>
      </c>
      <c r="BH194" s="201">
        <f>IF(N194="sníž. přenesená",J194,0)</f>
        <v>0</v>
      </c>
      <c r="BI194" s="201">
        <f>IF(N194="nulová",J194,0)</f>
        <v>0</v>
      </c>
      <c r="BJ194" s="18" t="s">
        <v>88</v>
      </c>
      <c r="BK194" s="201">
        <f>ROUND(I194*H194,2)</f>
        <v>0</v>
      </c>
      <c r="BL194" s="18" t="s">
        <v>143</v>
      </c>
      <c r="BM194" s="200" t="s">
        <v>468</v>
      </c>
    </row>
    <row r="195" spans="1:65" s="2" customFormat="1" ht="10.199999999999999">
      <c r="A195" s="35"/>
      <c r="B195" s="36"/>
      <c r="C195" s="37"/>
      <c r="D195" s="202" t="s">
        <v>145</v>
      </c>
      <c r="E195" s="37"/>
      <c r="F195" s="203" t="s">
        <v>469</v>
      </c>
      <c r="G195" s="37"/>
      <c r="H195" s="37"/>
      <c r="I195" s="204"/>
      <c r="J195" s="37"/>
      <c r="K195" s="37"/>
      <c r="L195" s="40"/>
      <c r="M195" s="205"/>
      <c r="N195" s="206"/>
      <c r="O195" s="72"/>
      <c r="P195" s="72"/>
      <c r="Q195" s="72"/>
      <c r="R195" s="72"/>
      <c r="S195" s="72"/>
      <c r="T195" s="73"/>
      <c r="U195" s="35"/>
      <c r="V195" s="35"/>
      <c r="W195" s="35"/>
      <c r="X195" s="35"/>
      <c r="Y195" s="35"/>
      <c r="Z195" s="35"/>
      <c r="AA195" s="35"/>
      <c r="AB195" s="35"/>
      <c r="AC195" s="35"/>
      <c r="AD195" s="35"/>
      <c r="AE195" s="35"/>
      <c r="AT195" s="18" t="s">
        <v>145</v>
      </c>
      <c r="AU195" s="18" t="s">
        <v>90</v>
      </c>
    </row>
    <row r="196" spans="1:65" s="14" customFormat="1" ht="10.199999999999999">
      <c r="B196" s="218"/>
      <c r="C196" s="219"/>
      <c r="D196" s="202" t="s">
        <v>147</v>
      </c>
      <c r="E196" s="220" t="s">
        <v>1</v>
      </c>
      <c r="F196" s="221" t="s">
        <v>353</v>
      </c>
      <c r="G196" s="219"/>
      <c r="H196" s="220" t="s">
        <v>1</v>
      </c>
      <c r="I196" s="222"/>
      <c r="J196" s="219"/>
      <c r="K196" s="219"/>
      <c r="L196" s="223"/>
      <c r="M196" s="224"/>
      <c r="N196" s="225"/>
      <c r="O196" s="225"/>
      <c r="P196" s="225"/>
      <c r="Q196" s="225"/>
      <c r="R196" s="225"/>
      <c r="S196" s="225"/>
      <c r="T196" s="226"/>
      <c r="AT196" s="227" t="s">
        <v>147</v>
      </c>
      <c r="AU196" s="227" t="s">
        <v>90</v>
      </c>
      <c r="AV196" s="14" t="s">
        <v>88</v>
      </c>
      <c r="AW196" s="14" t="s">
        <v>36</v>
      </c>
      <c r="AX196" s="14" t="s">
        <v>80</v>
      </c>
      <c r="AY196" s="227" t="s">
        <v>136</v>
      </c>
    </row>
    <row r="197" spans="1:65" s="13" customFormat="1" ht="10.199999999999999">
      <c r="B197" s="207"/>
      <c r="C197" s="208"/>
      <c r="D197" s="202" t="s">
        <v>147</v>
      </c>
      <c r="E197" s="209" t="s">
        <v>1</v>
      </c>
      <c r="F197" s="210" t="s">
        <v>470</v>
      </c>
      <c r="G197" s="208"/>
      <c r="H197" s="211">
        <v>442.2</v>
      </c>
      <c r="I197" s="212"/>
      <c r="J197" s="208"/>
      <c r="K197" s="208"/>
      <c r="L197" s="213"/>
      <c r="M197" s="214"/>
      <c r="N197" s="215"/>
      <c r="O197" s="215"/>
      <c r="P197" s="215"/>
      <c r="Q197" s="215"/>
      <c r="R197" s="215"/>
      <c r="S197" s="215"/>
      <c r="T197" s="216"/>
      <c r="AT197" s="217" t="s">
        <v>147</v>
      </c>
      <c r="AU197" s="217" t="s">
        <v>90</v>
      </c>
      <c r="AV197" s="13" t="s">
        <v>90</v>
      </c>
      <c r="AW197" s="13" t="s">
        <v>36</v>
      </c>
      <c r="AX197" s="13" t="s">
        <v>80</v>
      </c>
      <c r="AY197" s="217" t="s">
        <v>136</v>
      </c>
    </row>
    <row r="198" spans="1:65" s="15" customFormat="1" ht="10.199999999999999">
      <c r="B198" s="228"/>
      <c r="C198" s="229"/>
      <c r="D198" s="202" t="s">
        <v>147</v>
      </c>
      <c r="E198" s="230" t="s">
        <v>1</v>
      </c>
      <c r="F198" s="231" t="s">
        <v>214</v>
      </c>
      <c r="G198" s="229"/>
      <c r="H198" s="232">
        <v>442.2</v>
      </c>
      <c r="I198" s="233"/>
      <c r="J198" s="229"/>
      <c r="K198" s="229"/>
      <c r="L198" s="234"/>
      <c r="M198" s="235"/>
      <c r="N198" s="236"/>
      <c r="O198" s="236"/>
      <c r="P198" s="236"/>
      <c r="Q198" s="236"/>
      <c r="R198" s="236"/>
      <c r="S198" s="236"/>
      <c r="T198" s="237"/>
      <c r="AT198" s="238" t="s">
        <v>147</v>
      </c>
      <c r="AU198" s="238" t="s">
        <v>90</v>
      </c>
      <c r="AV198" s="15" t="s">
        <v>143</v>
      </c>
      <c r="AW198" s="15" t="s">
        <v>36</v>
      </c>
      <c r="AX198" s="15" t="s">
        <v>88</v>
      </c>
      <c r="AY198" s="238" t="s">
        <v>136</v>
      </c>
    </row>
    <row r="199" spans="1:65" s="2" customFormat="1" ht="16.5" customHeight="1">
      <c r="A199" s="35"/>
      <c r="B199" s="36"/>
      <c r="C199" s="188" t="s">
        <v>339</v>
      </c>
      <c r="D199" s="188" t="s">
        <v>139</v>
      </c>
      <c r="E199" s="189" t="s">
        <v>471</v>
      </c>
      <c r="F199" s="190" t="s">
        <v>472</v>
      </c>
      <c r="G199" s="191" t="s">
        <v>151</v>
      </c>
      <c r="H199" s="192">
        <v>321.60000000000002</v>
      </c>
      <c r="I199" s="193"/>
      <c r="J199" s="194">
        <f>ROUND(I199*H199,2)</f>
        <v>0</v>
      </c>
      <c r="K199" s="195"/>
      <c r="L199" s="40"/>
      <c r="M199" s="196" t="s">
        <v>1</v>
      </c>
      <c r="N199" s="197" t="s">
        <v>45</v>
      </c>
      <c r="O199" s="72"/>
      <c r="P199" s="198">
        <f>O199*H199</f>
        <v>0</v>
      </c>
      <c r="Q199" s="198">
        <v>0</v>
      </c>
      <c r="R199" s="198">
        <f>Q199*H199</f>
        <v>0</v>
      </c>
      <c r="S199" s="198">
        <v>0</v>
      </c>
      <c r="T199" s="199">
        <f>S199*H199</f>
        <v>0</v>
      </c>
      <c r="U199" s="35"/>
      <c r="V199" s="35"/>
      <c r="W199" s="35"/>
      <c r="X199" s="35"/>
      <c r="Y199" s="35"/>
      <c r="Z199" s="35"/>
      <c r="AA199" s="35"/>
      <c r="AB199" s="35"/>
      <c r="AC199" s="35"/>
      <c r="AD199" s="35"/>
      <c r="AE199" s="35"/>
      <c r="AR199" s="200" t="s">
        <v>143</v>
      </c>
      <c r="AT199" s="200" t="s">
        <v>139</v>
      </c>
      <c r="AU199" s="200" t="s">
        <v>90</v>
      </c>
      <c r="AY199" s="18" t="s">
        <v>136</v>
      </c>
      <c r="BE199" s="201">
        <f>IF(N199="základní",J199,0)</f>
        <v>0</v>
      </c>
      <c r="BF199" s="201">
        <f>IF(N199="snížená",J199,0)</f>
        <v>0</v>
      </c>
      <c r="BG199" s="201">
        <f>IF(N199="zákl. přenesená",J199,0)</f>
        <v>0</v>
      </c>
      <c r="BH199" s="201">
        <f>IF(N199="sníž. přenesená",J199,0)</f>
        <v>0</v>
      </c>
      <c r="BI199" s="201">
        <f>IF(N199="nulová",J199,0)</f>
        <v>0</v>
      </c>
      <c r="BJ199" s="18" t="s">
        <v>88</v>
      </c>
      <c r="BK199" s="201">
        <f>ROUND(I199*H199,2)</f>
        <v>0</v>
      </c>
      <c r="BL199" s="18" t="s">
        <v>143</v>
      </c>
      <c r="BM199" s="200" t="s">
        <v>473</v>
      </c>
    </row>
    <row r="200" spans="1:65" s="2" customFormat="1" ht="19.2">
      <c r="A200" s="35"/>
      <c r="B200" s="36"/>
      <c r="C200" s="37"/>
      <c r="D200" s="202" t="s">
        <v>145</v>
      </c>
      <c r="E200" s="37"/>
      <c r="F200" s="203" t="s">
        <v>474</v>
      </c>
      <c r="G200" s="37"/>
      <c r="H200" s="37"/>
      <c r="I200" s="204"/>
      <c r="J200" s="37"/>
      <c r="K200" s="37"/>
      <c r="L200" s="40"/>
      <c r="M200" s="205"/>
      <c r="N200" s="206"/>
      <c r="O200" s="72"/>
      <c r="P200" s="72"/>
      <c r="Q200" s="72"/>
      <c r="R200" s="72"/>
      <c r="S200" s="72"/>
      <c r="T200" s="73"/>
      <c r="U200" s="35"/>
      <c r="V200" s="35"/>
      <c r="W200" s="35"/>
      <c r="X200" s="35"/>
      <c r="Y200" s="35"/>
      <c r="Z200" s="35"/>
      <c r="AA200" s="35"/>
      <c r="AB200" s="35"/>
      <c r="AC200" s="35"/>
      <c r="AD200" s="35"/>
      <c r="AE200" s="35"/>
      <c r="AT200" s="18" t="s">
        <v>145</v>
      </c>
      <c r="AU200" s="18" t="s">
        <v>90</v>
      </c>
    </row>
    <row r="201" spans="1:65" s="14" customFormat="1" ht="10.199999999999999">
      <c r="B201" s="218"/>
      <c r="C201" s="219"/>
      <c r="D201" s="202" t="s">
        <v>147</v>
      </c>
      <c r="E201" s="220" t="s">
        <v>1</v>
      </c>
      <c r="F201" s="221" t="s">
        <v>353</v>
      </c>
      <c r="G201" s="219"/>
      <c r="H201" s="220" t="s">
        <v>1</v>
      </c>
      <c r="I201" s="222"/>
      <c r="J201" s="219"/>
      <c r="K201" s="219"/>
      <c r="L201" s="223"/>
      <c r="M201" s="224"/>
      <c r="N201" s="225"/>
      <c r="O201" s="225"/>
      <c r="P201" s="225"/>
      <c r="Q201" s="225"/>
      <c r="R201" s="225"/>
      <c r="S201" s="225"/>
      <c r="T201" s="226"/>
      <c r="AT201" s="227" t="s">
        <v>147</v>
      </c>
      <c r="AU201" s="227" t="s">
        <v>90</v>
      </c>
      <c r="AV201" s="14" t="s">
        <v>88</v>
      </c>
      <c r="AW201" s="14" t="s">
        <v>36</v>
      </c>
      <c r="AX201" s="14" t="s">
        <v>80</v>
      </c>
      <c r="AY201" s="227" t="s">
        <v>136</v>
      </c>
    </row>
    <row r="202" spans="1:65" s="13" customFormat="1" ht="10.199999999999999">
      <c r="B202" s="207"/>
      <c r="C202" s="208"/>
      <c r="D202" s="202" t="s">
        <v>147</v>
      </c>
      <c r="E202" s="209" t="s">
        <v>1</v>
      </c>
      <c r="F202" s="210" t="s">
        <v>475</v>
      </c>
      <c r="G202" s="208"/>
      <c r="H202" s="211">
        <v>321.60000000000002</v>
      </c>
      <c r="I202" s="212"/>
      <c r="J202" s="208"/>
      <c r="K202" s="208"/>
      <c r="L202" s="213"/>
      <c r="M202" s="214"/>
      <c r="N202" s="215"/>
      <c r="O202" s="215"/>
      <c r="P202" s="215"/>
      <c r="Q202" s="215"/>
      <c r="R202" s="215"/>
      <c r="S202" s="215"/>
      <c r="T202" s="216"/>
      <c r="AT202" s="217" t="s">
        <v>147</v>
      </c>
      <c r="AU202" s="217" t="s">
        <v>90</v>
      </c>
      <c r="AV202" s="13" t="s">
        <v>90</v>
      </c>
      <c r="AW202" s="13" t="s">
        <v>36</v>
      </c>
      <c r="AX202" s="13" t="s">
        <v>80</v>
      </c>
      <c r="AY202" s="217" t="s">
        <v>136</v>
      </c>
    </row>
    <row r="203" spans="1:65" s="15" customFormat="1" ht="10.199999999999999">
      <c r="B203" s="228"/>
      <c r="C203" s="229"/>
      <c r="D203" s="202" t="s">
        <v>147</v>
      </c>
      <c r="E203" s="230" t="s">
        <v>1</v>
      </c>
      <c r="F203" s="231" t="s">
        <v>214</v>
      </c>
      <c r="G203" s="229"/>
      <c r="H203" s="232">
        <v>321.60000000000002</v>
      </c>
      <c r="I203" s="233"/>
      <c r="J203" s="229"/>
      <c r="K203" s="229"/>
      <c r="L203" s="234"/>
      <c r="M203" s="235"/>
      <c r="N203" s="236"/>
      <c r="O203" s="236"/>
      <c r="P203" s="236"/>
      <c r="Q203" s="236"/>
      <c r="R203" s="236"/>
      <c r="S203" s="236"/>
      <c r="T203" s="237"/>
      <c r="AT203" s="238" t="s">
        <v>147</v>
      </c>
      <c r="AU203" s="238" t="s">
        <v>90</v>
      </c>
      <c r="AV203" s="15" t="s">
        <v>143</v>
      </c>
      <c r="AW203" s="15" t="s">
        <v>36</v>
      </c>
      <c r="AX203" s="15" t="s">
        <v>88</v>
      </c>
      <c r="AY203" s="238" t="s">
        <v>136</v>
      </c>
    </row>
    <row r="204" spans="1:65" s="2" customFormat="1" ht="16.5" customHeight="1">
      <c r="A204" s="35"/>
      <c r="B204" s="36"/>
      <c r="C204" s="188" t="s">
        <v>215</v>
      </c>
      <c r="D204" s="188" t="s">
        <v>139</v>
      </c>
      <c r="E204" s="189" t="s">
        <v>476</v>
      </c>
      <c r="F204" s="190" t="s">
        <v>477</v>
      </c>
      <c r="G204" s="191" t="s">
        <v>151</v>
      </c>
      <c r="H204" s="192">
        <v>303.3</v>
      </c>
      <c r="I204" s="193"/>
      <c r="J204" s="194">
        <f>ROUND(I204*H204,2)</f>
        <v>0</v>
      </c>
      <c r="K204" s="195"/>
      <c r="L204" s="40"/>
      <c r="M204" s="196" t="s">
        <v>1</v>
      </c>
      <c r="N204" s="197" t="s">
        <v>45</v>
      </c>
      <c r="O204" s="72"/>
      <c r="P204" s="198">
        <f>O204*H204</f>
        <v>0</v>
      </c>
      <c r="Q204" s="198">
        <v>0.51339999999999997</v>
      </c>
      <c r="R204" s="198">
        <f>Q204*H204</f>
        <v>155.71421999999998</v>
      </c>
      <c r="S204" s="198">
        <v>0</v>
      </c>
      <c r="T204" s="199">
        <f>S204*H204</f>
        <v>0</v>
      </c>
      <c r="U204" s="35"/>
      <c r="V204" s="35"/>
      <c r="W204" s="35"/>
      <c r="X204" s="35"/>
      <c r="Y204" s="35"/>
      <c r="Z204" s="35"/>
      <c r="AA204" s="35"/>
      <c r="AB204" s="35"/>
      <c r="AC204" s="35"/>
      <c r="AD204" s="35"/>
      <c r="AE204" s="35"/>
      <c r="AR204" s="200" t="s">
        <v>143</v>
      </c>
      <c r="AT204" s="200" t="s">
        <v>139</v>
      </c>
      <c r="AU204" s="200" t="s">
        <v>90</v>
      </c>
      <c r="AY204" s="18" t="s">
        <v>136</v>
      </c>
      <c r="BE204" s="201">
        <f>IF(N204="základní",J204,0)</f>
        <v>0</v>
      </c>
      <c r="BF204" s="201">
        <f>IF(N204="snížená",J204,0)</f>
        <v>0</v>
      </c>
      <c r="BG204" s="201">
        <f>IF(N204="zákl. přenesená",J204,0)</f>
        <v>0</v>
      </c>
      <c r="BH204" s="201">
        <f>IF(N204="sníž. přenesená",J204,0)</f>
        <v>0</v>
      </c>
      <c r="BI204" s="201">
        <f>IF(N204="nulová",J204,0)</f>
        <v>0</v>
      </c>
      <c r="BJ204" s="18" t="s">
        <v>88</v>
      </c>
      <c r="BK204" s="201">
        <f>ROUND(I204*H204,2)</f>
        <v>0</v>
      </c>
      <c r="BL204" s="18" t="s">
        <v>143</v>
      </c>
      <c r="BM204" s="200" t="s">
        <v>478</v>
      </c>
    </row>
    <row r="205" spans="1:65" s="2" customFormat="1" ht="19.2">
      <c r="A205" s="35"/>
      <c r="B205" s="36"/>
      <c r="C205" s="37"/>
      <c r="D205" s="202" t="s">
        <v>145</v>
      </c>
      <c r="E205" s="37"/>
      <c r="F205" s="203" t="s">
        <v>479</v>
      </c>
      <c r="G205" s="37"/>
      <c r="H205" s="37"/>
      <c r="I205" s="204"/>
      <c r="J205" s="37"/>
      <c r="K205" s="37"/>
      <c r="L205" s="40"/>
      <c r="M205" s="205"/>
      <c r="N205" s="206"/>
      <c r="O205" s="72"/>
      <c r="P205" s="72"/>
      <c r="Q205" s="72"/>
      <c r="R205" s="72"/>
      <c r="S205" s="72"/>
      <c r="T205" s="73"/>
      <c r="U205" s="35"/>
      <c r="V205" s="35"/>
      <c r="W205" s="35"/>
      <c r="X205" s="35"/>
      <c r="Y205" s="35"/>
      <c r="Z205" s="35"/>
      <c r="AA205" s="35"/>
      <c r="AB205" s="35"/>
      <c r="AC205" s="35"/>
      <c r="AD205" s="35"/>
      <c r="AE205" s="35"/>
      <c r="AT205" s="18" t="s">
        <v>145</v>
      </c>
      <c r="AU205" s="18" t="s">
        <v>90</v>
      </c>
    </row>
    <row r="206" spans="1:65" s="14" customFormat="1" ht="10.199999999999999">
      <c r="B206" s="218"/>
      <c r="C206" s="219"/>
      <c r="D206" s="202" t="s">
        <v>147</v>
      </c>
      <c r="E206" s="220" t="s">
        <v>1</v>
      </c>
      <c r="F206" s="221" t="s">
        <v>353</v>
      </c>
      <c r="G206" s="219"/>
      <c r="H206" s="220" t="s">
        <v>1</v>
      </c>
      <c r="I206" s="222"/>
      <c r="J206" s="219"/>
      <c r="K206" s="219"/>
      <c r="L206" s="223"/>
      <c r="M206" s="224"/>
      <c r="N206" s="225"/>
      <c r="O206" s="225"/>
      <c r="P206" s="225"/>
      <c r="Q206" s="225"/>
      <c r="R206" s="225"/>
      <c r="S206" s="225"/>
      <c r="T206" s="226"/>
      <c r="AT206" s="227" t="s">
        <v>147</v>
      </c>
      <c r="AU206" s="227" t="s">
        <v>90</v>
      </c>
      <c r="AV206" s="14" t="s">
        <v>88</v>
      </c>
      <c r="AW206" s="14" t="s">
        <v>36</v>
      </c>
      <c r="AX206" s="14" t="s">
        <v>80</v>
      </c>
      <c r="AY206" s="227" t="s">
        <v>136</v>
      </c>
    </row>
    <row r="207" spans="1:65" s="13" customFormat="1" ht="10.199999999999999">
      <c r="B207" s="207"/>
      <c r="C207" s="208"/>
      <c r="D207" s="202" t="s">
        <v>147</v>
      </c>
      <c r="E207" s="209" t="s">
        <v>1</v>
      </c>
      <c r="F207" s="210" t="s">
        <v>459</v>
      </c>
      <c r="G207" s="208"/>
      <c r="H207" s="211">
        <v>303.3</v>
      </c>
      <c r="I207" s="212"/>
      <c r="J207" s="208"/>
      <c r="K207" s="208"/>
      <c r="L207" s="213"/>
      <c r="M207" s="214"/>
      <c r="N207" s="215"/>
      <c r="O207" s="215"/>
      <c r="P207" s="215"/>
      <c r="Q207" s="215"/>
      <c r="R207" s="215"/>
      <c r="S207" s="215"/>
      <c r="T207" s="216"/>
      <c r="AT207" s="217" t="s">
        <v>147</v>
      </c>
      <c r="AU207" s="217" t="s">
        <v>90</v>
      </c>
      <c r="AV207" s="13" t="s">
        <v>90</v>
      </c>
      <c r="AW207" s="13" t="s">
        <v>36</v>
      </c>
      <c r="AX207" s="13" t="s">
        <v>88</v>
      </c>
      <c r="AY207" s="217" t="s">
        <v>136</v>
      </c>
    </row>
    <row r="208" spans="1:65" s="12" customFormat="1" ht="22.8" customHeight="1">
      <c r="B208" s="172"/>
      <c r="C208" s="173"/>
      <c r="D208" s="174" t="s">
        <v>79</v>
      </c>
      <c r="E208" s="186" t="s">
        <v>155</v>
      </c>
      <c r="F208" s="186" t="s">
        <v>156</v>
      </c>
      <c r="G208" s="173"/>
      <c r="H208" s="173"/>
      <c r="I208" s="176"/>
      <c r="J208" s="187">
        <f>BK208</f>
        <v>0</v>
      </c>
      <c r="K208" s="173"/>
      <c r="L208" s="178"/>
      <c r="M208" s="179"/>
      <c r="N208" s="180"/>
      <c r="O208" s="180"/>
      <c r="P208" s="181">
        <f>SUM(P209:P242)</f>
        <v>0</v>
      </c>
      <c r="Q208" s="180"/>
      <c r="R208" s="181">
        <f>SUM(R209:R242)</f>
        <v>0</v>
      </c>
      <c r="S208" s="180"/>
      <c r="T208" s="182">
        <f>SUM(T209:T242)</f>
        <v>0</v>
      </c>
      <c r="AR208" s="183" t="s">
        <v>88</v>
      </c>
      <c r="AT208" s="184" t="s">
        <v>79</v>
      </c>
      <c r="AU208" s="184" t="s">
        <v>88</v>
      </c>
      <c r="AY208" s="183" t="s">
        <v>136</v>
      </c>
      <c r="BK208" s="185">
        <f>SUM(BK209:BK242)</f>
        <v>0</v>
      </c>
    </row>
    <row r="209" spans="1:65" s="2" customFormat="1" ht="16.5" customHeight="1">
      <c r="A209" s="35"/>
      <c r="B209" s="36"/>
      <c r="C209" s="188" t="s">
        <v>7</v>
      </c>
      <c r="D209" s="188" t="s">
        <v>139</v>
      </c>
      <c r="E209" s="189" t="s">
        <v>480</v>
      </c>
      <c r="F209" s="190" t="s">
        <v>481</v>
      </c>
      <c r="G209" s="191" t="s">
        <v>482</v>
      </c>
      <c r="H209" s="192">
        <v>31</v>
      </c>
      <c r="I209" s="193"/>
      <c r="J209" s="194">
        <f>ROUND(I209*H209,2)</f>
        <v>0</v>
      </c>
      <c r="K209" s="195"/>
      <c r="L209" s="40"/>
      <c r="M209" s="196" t="s">
        <v>1</v>
      </c>
      <c r="N209" s="197" t="s">
        <v>45</v>
      </c>
      <c r="O209" s="72"/>
      <c r="P209" s="198">
        <f>O209*H209</f>
        <v>0</v>
      </c>
      <c r="Q209" s="198">
        <v>0</v>
      </c>
      <c r="R209" s="198">
        <f>Q209*H209</f>
        <v>0</v>
      </c>
      <c r="S209" s="198">
        <v>0</v>
      </c>
      <c r="T209" s="199">
        <f>S209*H209</f>
        <v>0</v>
      </c>
      <c r="U209" s="35"/>
      <c r="V209" s="35"/>
      <c r="W209" s="35"/>
      <c r="X209" s="35"/>
      <c r="Y209" s="35"/>
      <c r="Z209" s="35"/>
      <c r="AA209" s="35"/>
      <c r="AB209" s="35"/>
      <c r="AC209" s="35"/>
      <c r="AD209" s="35"/>
      <c r="AE209" s="35"/>
      <c r="AR209" s="200" t="s">
        <v>143</v>
      </c>
      <c r="AT209" s="200" t="s">
        <v>139</v>
      </c>
      <c r="AU209" s="200" t="s">
        <v>90</v>
      </c>
      <c r="AY209" s="18" t="s">
        <v>136</v>
      </c>
      <c r="BE209" s="201">
        <f>IF(N209="základní",J209,0)</f>
        <v>0</v>
      </c>
      <c r="BF209" s="201">
        <f>IF(N209="snížená",J209,0)</f>
        <v>0</v>
      </c>
      <c r="BG209" s="201">
        <f>IF(N209="zákl. přenesená",J209,0)</f>
        <v>0</v>
      </c>
      <c r="BH209" s="201">
        <f>IF(N209="sníž. přenesená",J209,0)</f>
        <v>0</v>
      </c>
      <c r="BI209" s="201">
        <f>IF(N209="nulová",J209,0)</f>
        <v>0</v>
      </c>
      <c r="BJ209" s="18" t="s">
        <v>88</v>
      </c>
      <c r="BK209" s="201">
        <f>ROUND(I209*H209,2)</f>
        <v>0</v>
      </c>
      <c r="BL209" s="18" t="s">
        <v>143</v>
      </c>
      <c r="BM209" s="200" t="s">
        <v>483</v>
      </c>
    </row>
    <row r="210" spans="1:65" s="2" customFormat="1" ht="124.8">
      <c r="A210" s="35"/>
      <c r="B210" s="36"/>
      <c r="C210" s="37"/>
      <c r="D210" s="202" t="s">
        <v>145</v>
      </c>
      <c r="E210" s="37"/>
      <c r="F210" s="203" t="s">
        <v>484</v>
      </c>
      <c r="G210" s="37"/>
      <c r="H210" s="37"/>
      <c r="I210" s="204"/>
      <c r="J210" s="37"/>
      <c r="K210" s="37"/>
      <c r="L210" s="40"/>
      <c r="M210" s="205"/>
      <c r="N210" s="206"/>
      <c r="O210" s="72"/>
      <c r="P210" s="72"/>
      <c r="Q210" s="72"/>
      <c r="R210" s="72"/>
      <c r="S210" s="72"/>
      <c r="T210" s="73"/>
      <c r="U210" s="35"/>
      <c r="V210" s="35"/>
      <c r="W210" s="35"/>
      <c r="X210" s="35"/>
      <c r="Y210" s="35"/>
      <c r="Z210" s="35"/>
      <c r="AA210" s="35"/>
      <c r="AB210" s="35"/>
      <c r="AC210" s="35"/>
      <c r="AD210" s="35"/>
      <c r="AE210" s="35"/>
      <c r="AT210" s="18" t="s">
        <v>145</v>
      </c>
      <c r="AU210" s="18" t="s">
        <v>90</v>
      </c>
    </row>
    <row r="211" spans="1:65" s="13" customFormat="1" ht="10.199999999999999">
      <c r="B211" s="207"/>
      <c r="C211" s="208"/>
      <c r="D211" s="202" t="s">
        <v>147</v>
      </c>
      <c r="E211" s="209" t="s">
        <v>1</v>
      </c>
      <c r="F211" s="210" t="s">
        <v>485</v>
      </c>
      <c r="G211" s="208"/>
      <c r="H211" s="211">
        <v>1</v>
      </c>
      <c r="I211" s="212"/>
      <c r="J211" s="208"/>
      <c r="K211" s="208"/>
      <c r="L211" s="213"/>
      <c r="M211" s="214"/>
      <c r="N211" s="215"/>
      <c r="O211" s="215"/>
      <c r="P211" s="215"/>
      <c r="Q211" s="215"/>
      <c r="R211" s="215"/>
      <c r="S211" s="215"/>
      <c r="T211" s="216"/>
      <c r="AT211" s="217" t="s">
        <v>147</v>
      </c>
      <c r="AU211" s="217" t="s">
        <v>90</v>
      </c>
      <c r="AV211" s="13" t="s">
        <v>90</v>
      </c>
      <c r="AW211" s="13" t="s">
        <v>36</v>
      </c>
      <c r="AX211" s="13" t="s">
        <v>80</v>
      </c>
      <c r="AY211" s="217" t="s">
        <v>136</v>
      </c>
    </row>
    <row r="212" spans="1:65" s="13" customFormat="1" ht="10.199999999999999">
      <c r="B212" s="207"/>
      <c r="C212" s="208"/>
      <c r="D212" s="202" t="s">
        <v>147</v>
      </c>
      <c r="E212" s="209" t="s">
        <v>1</v>
      </c>
      <c r="F212" s="210" t="s">
        <v>486</v>
      </c>
      <c r="G212" s="208"/>
      <c r="H212" s="211">
        <v>1</v>
      </c>
      <c r="I212" s="212"/>
      <c r="J212" s="208"/>
      <c r="K212" s="208"/>
      <c r="L212" s="213"/>
      <c r="M212" s="214"/>
      <c r="N212" s="215"/>
      <c r="O212" s="215"/>
      <c r="P212" s="215"/>
      <c r="Q212" s="215"/>
      <c r="R212" s="215"/>
      <c r="S212" s="215"/>
      <c r="T212" s="216"/>
      <c r="AT212" s="217" t="s">
        <v>147</v>
      </c>
      <c r="AU212" s="217" t="s">
        <v>90</v>
      </c>
      <c r="AV212" s="13" t="s">
        <v>90</v>
      </c>
      <c r="AW212" s="13" t="s">
        <v>36</v>
      </c>
      <c r="AX212" s="13" t="s">
        <v>80</v>
      </c>
      <c r="AY212" s="217" t="s">
        <v>136</v>
      </c>
    </row>
    <row r="213" spans="1:65" s="13" customFormat="1" ht="10.199999999999999">
      <c r="B213" s="207"/>
      <c r="C213" s="208"/>
      <c r="D213" s="202" t="s">
        <v>147</v>
      </c>
      <c r="E213" s="209" t="s">
        <v>1</v>
      </c>
      <c r="F213" s="210" t="s">
        <v>487</v>
      </c>
      <c r="G213" s="208"/>
      <c r="H213" s="211">
        <v>1</v>
      </c>
      <c r="I213" s="212"/>
      <c r="J213" s="208"/>
      <c r="K213" s="208"/>
      <c r="L213" s="213"/>
      <c r="M213" s="214"/>
      <c r="N213" s="215"/>
      <c r="O213" s="215"/>
      <c r="P213" s="215"/>
      <c r="Q213" s="215"/>
      <c r="R213" s="215"/>
      <c r="S213" s="215"/>
      <c r="T213" s="216"/>
      <c r="AT213" s="217" t="s">
        <v>147</v>
      </c>
      <c r="AU213" s="217" t="s">
        <v>90</v>
      </c>
      <c r="AV213" s="13" t="s">
        <v>90</v>
      </c>
      <c r="AW213" s="13" t="s">
        <v>36</v>
      </c>
      <c r="AX213" s="13" t="s">
        <v>80</v>
      </c>
      <c r="AY213" s="217" t="s">
        <v>136</v>
      </c>
    </row>
    <row r="214" spans="1:65" s="13" customFormat="1" ht="10.199999999999999">
      <c r="B214" s="207"/>
      <c r="C214" s="208"/>
      <c r="D214" s="202" t="s">
        <v>147</v>
      </c>
      <c r="E214" s="209" t="s">
        <v>1</v>
      </c>
      <c r="F214" s="210" t="s">
        <v>488</v>
      </c>
      <c r="G214" s="208"/>
      <c r="H214" s="211">
        <v>1</v>
      </c>
      <c r="I214" s="212"/>
      <c r="J214" s="208"/>
      <c r="K214" s="208"/>
      <c r="L214" s="213"/>
      <c r="M214" s="214"/>
      <c r="N214" s="215"/>
      <c r="O214" s="215"/>
      <c r="P214" s="215"/>
      <c r="Q214" s="215"/>
      <c r="R214" s="215"/>
      <c r="S214" s="215"/>
      <c r="T214" s="216"/>
      <c r="AT214" s="217" t="s">
        <v>147</v>
      </c>
      <c r="AU214" s="217" t="s">
        <v>90</v>
      </c>
      <c r="AV214" s="13" t="s">
        <v>90</v>
      </c>
      <c r="AW214" s="13" t="s">
        <v>36</v>
      </c>
      <c r="AX214" s="13" t="s">
        <v>80</v>
      </c>
      <c r="AY214" s="217" t="s">
        <v>136</v>
      </c>
    </row>
    <row r="215" spans="1:65" s="13" customFormat="1" ht="10.199999999999999">
      <c r="B215" s="207"/>
      <c r="C215" s="208"/>
      <c r="D215" s="202" t="s">
        <v>147</v>
      </c>
      <c r="E215" s="209" t="s">
        <v>1</v>
      </c>
      <c r="F215" s="210" t="s">
        <v>489</v>
      </c>
      <c r="G215" s="208"/>
      <c r="H215" s="211">
        <v>1</v>
      </c>
      <c r="I215" s="212"/>
      <c r="J215" s="208"/>
      <c r="K215" s="208"/>
      <c r="L215" s="213"/>
      <c r="M215" s="214"/>
      <c r="N215" s="215"/>
      <c r="O215" s="215"/>
      <c r="P215" s="215"/>
      <c r="Q215" s="215"/>
      <c r="R215" s="215"/>
      <c r="S215" s="215"/>
      <c r="T215" s="216"/>
      <c r="AT215" s="217" t="s">
        <v>147</v>
      </c>
      <c r="AU215" s="217" t="s">
        <v>90</v>
      </c>
      <c r="AV215" s="13" t="s">
        <v>90</v>
      </c>
      <c r="AW215" s="13" t="s">
        <v>36</v>
      </c>
      <c r="AX215" s="13" t="s">
        <v>80</v>
      </c>
      <c r="AY215" s="217" t="s">
        <v>136</v>
      </c>
    </row>
    <row r="216" spans="1:65" s="13" customFormat="1" ht="10.199999999999999">
      <c r="B216" s="207"/>
      <c r="C216" s="208"/>
      <c r="D216" s="202" t="s">
        <v>147</v>
      </c>
      <c r="E216" s="209" t="s">
        <v>1</v>
      </c>
      <c r="F216" s="210" t="s">
        <v>490</v>
      </c>
      <c r="G216" s="208"/>
      <c r="H216" s="211">
        <v>1</v>
      </c>
      <c r="I216" s="212"/>
      <c r="J216" s="208"/>
      <c r="K216" s="208"/>
      <c r="L216" s="213"/>
      <c r="M216" s="214"/>
      <c r="N216" s="215"/>
      <c r="O216" s="215"/>
      <c r="P216" s="215"/>
      <c r="Q216" s="215"/>
      <c r="R216" s="215"/>
      <c r="S216" s="215"/>
      <c r="T216" s="216"/>
      <c r="AT216" s="217" t="s">
        <v>147</v>
      </c>
      <c r="AU216" s="217" t="s">
        <v>90</v>
      </c>
      <c r="AV216" s="13" t="s">
        <v>90</v>
      </c>
      <c r="AW216" s="13" t="s">
        <v>36</v>
      </c>
      <c r="AX216" s="13" t="s">
        <v>80</v>
      </c>
      <c r="AY216" s="217" t="s">
        <v>136</v>
      </c>
    </row>
    <row r="217" spans="1:65" s="13" customFormat="1" ht="10.199999999999999">
      <c r="B217" s="207"/>
      <c r="C217" s="208"/>
      <c r="D217" s="202" t="s">
        <v>147</v>
      </c>
      <c r="E217" s="209" t="s">
        <v>1</v>
      </c>
      <c r="F217" s="210" t="s">
        <v>490</v>
      </c>
      <c r="G217" s="208"/>
      <c r="H217" s="211">
        <v>1</v>
      </c>
      <c r="I217" s="212"/>
      <c r="J217" s="208"/>
      <c r="K217" s="208"/>
      <c r="L217" s="213"/>
      <c r="M217" s="214"/>
      <c r="N217" s="215"/>
      <c r="O217" s="215"/>
      <c r="P217" s="215"/>
      <c r="Q217" s="215"/>
      <c r="R217" s="215"/>
      <c r="S217" s="215"/>
      <c r="T217" s="216"/>
      <c r="AT217" s="217" t="s">
        <v>147</v>
      </c>
      <c r="AU217" s="217" t="s">
        <v>90</v>
      </c>
      <c r="AV217" s="13" t="s">
        <v>90</v>
      </c>
      <c r="AW217" s="13" t="s">
        <v>36</v>
      </c>
      <c r="AX217" s="13" t="s">
        <v>80</v>
      </c>
      <c r="AY217" s="217" t="s">
        <v>136</v>
      </c>
    </row>
    <row r="218" spans="1:65" s="13" customFormat="1" ht="10.199999999999999">
      <c r="B218" s="207"/>
      <c r="C218" s="208"/>
      <c r="D218" s="202" t="s">
        <v>147</v>
      </c>
      <c r="E218" s="209" t="s">
        <v>1</v>
      </c>
      <c r="F218" s="210" t="s">
        <v>491</v>
      </c>
      <c r="G218" s="208"/>
      <c r="H218" s="211">
        <v>1</v>
      </c>
      <c r="I218" s="212"/>
      <c r="J218" s="208"/>
      <c r="K218" s="208"/>
      <c r="L218" s="213"/>
      <c r="M218" s="214"/>
      <c r="N218" s="215"/>
      <c r="O218" s="215"/>
      <c r="P218" s="215"/>
      <c r="Q218" s="215"/>
      <c r="R218" s="215"/>
      <c r="S218" s="215"/>
      <c r="T218" s="216"/>
      <c r="AT218" s="217" t="s">
        <v>147</v>
      </c>
      <c r="AU218" s="217" t="s">
        <v>90</v>
      </c>
      <c r="AV218" s="13" t="s">
        <v>90</v>
      </c>
      <c r="AW218" s="13" t="s">
        <v>36</v>
      </c>
      <c r="AX218" s="13" t="s">
        <v>80</v>
      </c>
      <c r="AY218" s="217" t="s">
        <v>136</v>
      </c>
    </row>
    <row r="219" spans="1:65" s="13" customFormat="1" ht="10.199999999999999">
      <c r="B219" s="207"/>
      <c r="C219" s="208"/>
      <c r="D219" s="202" t="s">
        <v>147</v>
      </c>
      <c r="E219" s="209" t="s">
        <v>1</v>
      </c>
      <c r="F219" s="210" t="s">
        <v>492</v>
      </c>
      <c r="G219" s="208"/>
      <c r="H219" s="211">
        <v>1</v>
      </c>
      <c r="I219" s="212"/>
      <c r="J219" s="208"/>
      <c r="K219" s="208"/>
      <c r="L219" s="213"/>
      <c r="M219" s="214"/>
      <c r="N219" s="215"/>
      <c r="O219" s="215"/>
      <c r="P219" s="215"/>
      <c r="Q219" s="215"/>
      <c r="R219" s="215"/>
      <c r="S219" s="215"/>
      <c r="T219" s="216"/>
      <c r="AT219" s="217" t="s">
        <v>147</v>
      </c>
      <c r="AU219" s="217" t="s">
        <v>90</v>
      </c>
      <c r="AV219" s="13" t="s">
        <v>90</v>
      </c>
      <c r="AW219" s="13" t="s">
        <v>36</v>
      </c>
      <c r="AX219" s="13" t="s">
        <v>80</v>
      </c>
      <c r="AY219" s="217" t="s">
        <v>136</v>
      </c>
    </row>
    <row r="220" spans="1:65" s="13" customFormat="1" ht="10.199999999999999">
      <c r="B220" s="207"/>
      <c r="C220" s="208"/>
      <c r="D220" s="202" t="s">
        <v>147</v>
      </c>
      <c r="E220" s="209" t="s">
        <v>1</v>
      </c>
      <c r="F220" s="210" t="s">
        <v>493</v>
      </c>
      <c r="G220" s="208"/>
      <c r="H220" s="211">
        <v>1</v>
      </c>
      <c r="I220" s="212"/>
      <c r="J220" s="208"/>
      <c r="K220" s="208"/>
      <c r="L220" s="213"/>
      <c r="M220" s="214"/>
      <c r="N220" s="215"/>
      <c r="O220" s="215"/>
      <c r="P220" s="215"/>
      <c r="Q220" s="215"/>
      <c r="R220" s="215"/>
      <c r="S220" s="215"/>
      <c r="T220" s="216"/>
      <c r="AT220" s="217" t="s">
        <v>147</v>
      </c>
      <c r="AU220" s="217" t="s">
        <v>90</v>
      </c>
      <c r="AV220" s="13" t="s">
        <v>90</v>
      </c>
      <c r="AW220" s="13" t="s">
        <v>36</v>
      </c>
      <c r="AX220" s="13" t="s">
        <v>80</v>
      </c>
      <c r="AY220" s="217" t="s">
        <v>136</v>
      </c>
    </row>
    <row r="221" spans="1:65" s="13" customFormat="1" ht="10.199999999999999">
      <c r="B221" s="207"/>
      <c r="C221" s="208"/>
      <c r="D221" s="202" t="s">
        <v>147</v>
      </c>
      <c r="E221" s="209" t="s">
        <v>1</v>
      </c>
      <c r="F221" s="210" t="s">
        <v>494</v>
      </c>
      <c r="G221" s="208"/>
      <c r="H221" s="211">
        <v>1</v>
      </c>
      <c r="I221" s="212"/>
      <c r="J221" s="208"/>
      <c r="K221" s="208"/>
      <c r="L221" s="213"/>
      <c r="M221" s="214"/>
      <c r="N221" s="215"/>
      <c r="O221" s="215"/>
      <c r="P221" s="215"/>
      <c r="Q221" s="215"/>
      <c r="R221" s="215"/>
      <c r="S221" s="215"/>
      <c r="T221" s="216"/>
      <c r="AT221" s="217" t="s">
        <v>147</v>
      </c>
      <c r="AU221" s="217" t="s">
        <v>90</v>
      </c>
      <c r="AV221" s="13" t="s">
        <v>90</v>
      </c>
      <c r="AW221" s="13" t="s">
        <v>36</v>
      </c>
      <c r="AX221" s="13" t="s">
        <v>80</v>
      </c>
      <c r="AY221" s="217" t="s">
        <v>136</v>
      </c>
    </row>
    <row r="222" spans="1:65" s="13" customFormat="1" ht="10.199999999999999">
      <c r="B222" s="207"/>
      <c r="C222" s="208"/>
      <c r="D222" s="202" t="s">
        <v>147</v>
      </c>
      <c r="E222" s="209" t="s">
        <v>1</v>
      </c>
      <c r="F222" s="210" t="s">
        <v>495</v>
      </c>
      <c r="G222" s="208"/>
      <c r="H222" s="211">
        <v>1</v>
      </c>
      <c r="I222" s="212"/>
      <c r="J222" s="208"/>
      <c r="K222" s="208"/>
      <c r="L222" s="213"/>
      <c r="M222" s="214"/>
      <c r="N222" s="215"/>
      <c r="O222" s="215"/>
      <c r="P222" s="215"/>
      <c r="Q222" s="215"/>
      <c r="R222" s="215"/>
      <c r="S222" s="215"/>
      <c r="T222" s="216"/>
      <c r="AT222" s="217" t="s">
        <v>147</v>
      </c>
      <c r="AU222" s="217" t="s">
        <v>90</v>
      </c>
      <c r="AV222" s="13" t="s">
        <v>90</v>
      </c>
      <c r="AW222" s="13" t="s">
        <v>36</v>
      </c>
      <c r="AX222" s="13" t="s">
        <v>80</v>
      </c>
      <c r="AY222" s="217" t="s">
        <v>136</v>
      </c>
    </row>
    <row r="223" spans="1:65" s="13" customFormat="1" ht="10.199999999999999">
      <c r="B223" s="207"/>
      <c r="C223" s="208"/>
      <c r="D223" s="202" t="s">
        <v>147</v>
      </c>
      <c r="E223" s="209" t="s">
        <v>1</v>
      </c>
      <c r="F223" s="210" t="s">
        <v>496</v>
      </c>
      <c r="G223" s="208"/>
      <c r="H223" s="211">
        <v>1</v>
      </c>
      <c r="I223" s="212"/>
      <c r="J223" s="208"/>
      <c r="K223" s="208"/>
      <c r="L223" s="213"/>
      <c r="M223" s="214"/>
      <c r="N223" s="215"/>
      <c r="O223" s="215"/>
      <c r="P223" s="215"/>
      <c r="Q223" s="215"/>
      <c r="R223" s="215"/>
      <c r="S223" s="215"/>
      <c r="T223" s="216"/>
      <c r="AT223" s="217" t="s">
        <v>147</v>
      </c>
      <c r="AU223" s="217" t="s">
        <v>90</v>
      </c>
      <c r="AV223" s="13" t="s">
        <v>90</v>
      </c>
      <c r="AW223" s="13" t="s">
        <v>36</v>
      </c>
      <c r="AX223" s="13" t="s">
        <v>80</v>
      </c>
      <c r="AY223" s="217" t="s">
        <v>136</v>
      </c>
    </row>
    <row r="224" spans="1:65" s="13" customFormat="1" ht="10.199999999999999">
      <c r="B224" s="207"/>
      <c r="C224" s="208"/>
      <c r="D224" s="202" t="s">
        <v>147</v>
      </c>
      <c r="E224" s="209" t="s">
        <v>1</v>
      </c>
      <c r="F224" s="210" t="s">
        <v>497</v>
      </c>
      <c r="G224" s="208"/>
      <c r="H224" s="211">
        <v>1</v>
      </c>
      <c r="I224" s="212"/>
      <c r="J224" s="208"/>
      <c r="K224" s="208"/>
      <c r="L224" s="213"/>
      <c r="M224" s="214"/>
      <c r="N224" s="215"/>
      <c r="O224" s="215"/>
      <c r="P224" s="215"/>
      <c r="Q224" s="215"/>
      <c r="R224" s="215"/>
      <c r="S224" s="215"/>
      <c r="T224" s="216"/>
      <c r="AT224" s="217" t="s">
        <v>147</v>
      </c>
      <c r="AU224" s="217" t="s">
        <v>90</v>
      </c>
      <c r="AV224" s="13" t="s">
        <v>90</v>
      </c>
      <c r="AW224" s="13" t="s">
        <v>36</v>
      </c>
      <c r="AX224" s="13" t="s">
        <v>80</v>
      </c>
      <c r="AY224" s="217" t="s">
        <v>136</v>
      </c>
    </row>
    <row r="225" spans="2:51" s="13" customFormat="1" ht="10.199999999999999">
      <c r="B225" s="207"/>
      <c r="C225" s="208"/>
      <c r="D225" s="202" t="s">
        <v>147</v>
      </c>
      <c r="E225" s="209" t="s">
        <v>1</v>
      </c>
      <c r="F225" s="210" t="s">
        <v>498</v>
      </c>
      <c r="G225" s="208"/>
      <c r="H225" s="211">
        <v>1</v>
      </c>
      <c r="I225" s="212"/>
      <c r="J225" s="208"/>
      <c r="K225" s="208"/>
      <c r="L225" s="213"/>
      <c r="M225" s="214"/>
      <c r="N225" s="215"/>
      <c r="O225" s="215"/>
      <c r="P225" s="215"/>
      <c r="Q225" s="215"/>
      <c r="R225" s="215"/>
      <c r="S225" s="215"/>
      <c r="T225" s="216"/>
      <c r="AT225" s="217" t="s">
        <v>147</v>
      </c>
      <c r="AU225" s="217" t="s">
        <v>90</v>
      </c>
      <c r="AV225" s="13" t="s">
        <v>90</v>
      </c>
      <c r="AW225" s="13" t="s">
        <v>36</v>
      </c>
      <c r="AX225" s="13" t="s">
        <v>80</v>
      </c>
      <c r="AY225" s="217" t="s">
        <v>136</v>
      </c>
    </row>
    <row r="226" spans="2:51" s="13" customFormat="1" ht="10.199999999999999">
      <c r="B226" s="207"/>
      <c r="C226" s="208"/>
      <c r="D226" s="202" t="s">
        <v>147</v>
      </c>
      <c r="E226" s="209" t="s">
        <v>1</v>
      </c>
      <c r="F226" s="210" t="s">
        <v>498</v>
      </c>
      <c r="G226" s="208"/>
      <c r="H226" s="211">
        <v>1</v>
      </c>
      <c r="I226" s="212"/>
      <c r="J226" s="208"/>
      <c r="K226" s="208"/>
      <c r="L226" s="213"/>
      <c r="M226" s="214"/>
      <c r="N226" s="215"/>
      <c r="O226" s="215"/>
      <c r="P226" s="215"/>
      <c r="Q226" s="215"/>
      <c r="R226" s="215"/>
      <c r="S226" s="215"/>
      <c r="T226" s="216"/>
      <c r="AT226" s="217" t="s">
        <v>147</v>
      </c>
      <c r="AU226" s="217" t="s">
        <v>90</v>
      </c>
      <c r="AV226" s="13" t="s">
        <v>90</v>
      </c>
      <c r="AW226" s="13" t="s">
        <v>36</v>
      </c>
      <c r="AX226" s="13" t="s">
        <v>80</v>
      </c>
      <c r="AY226" s="217" t="s">
        <v>136</v>
      </c>
    </row>
    <row r="227" spans="2:51" s="13" customFormat="1" ht="10.199999999999999">
      <c r="B227" s="207"/>
      <c r="C227" s="208"/>
      <c r="D227" s="202" t="s">
        <v>147</v>
      </c>
      <c r="E227" s="209" t="s">
        <v>1</v>
      </c>
      <c r="F227" s="210" t="s">
        <v>499</v>
      </c>
      <c r="G227" s="208"/>
      <c r="H227" s="211">
        <v>1</v>
      </c>
      <c r="I227" s="212"/>
      <c r="J227" s="208"/>
      <c r="K227" s="208"/>
      <c r="L227" s="213"/>
      <c r="M227" s="214"/>
      <c r="N227" s="215"/>
      <c r="O227" s="215"/>
      <c r="P227" s="215"/>
      <c r="Q227" s="215"/>
      <c r="R227" s="215"/>
      <c r="S227" s="215"/>
      <c r="T227" s="216"/>
      <c r="AT227" s="217" t="s">
        <v>147</v>
      </c>
      <c r="AU227" s="217" t="s">
        <v>90</v>
      </c>
      <c r="AV227" s="13" t="s">
        <v>90</v>
      </c>
      <c r="AW227" s="13" t="s">
        <v>36</v>
      </c>
      <c r="AX227" s="13" t="s">
        <v>80</v>
      </c>
      <c r="AY227" s="217" t="s">
        <v>136</v>
      </c>
    </row>
    <row r="228" spans="2:51" s="13" customFormat="1" ht="10.199999999999999">
      <c r="B228" s="207"/>
      <c r="C228" s="208"/>
      <c r="D228" s="202" t="s">
        <v>147</v>
      </c>
      <c r="E228" s="209" t="s">
        <v>1</v>
      </c>
      <c r="F228" s="210" t="s">
        <v>500</v>
      </c>
      <c r="G228" s="208"/>
      <c r="H228" s="211">
        <v>1</v>
      </c>
      <c r="I228" s="212"/>
      <c r="J228" s="208"/>
      <c r="K228" s="208"/>
      <c r="L228" s="213"/>
      <c r="M228" s="214"/>
      <c r="N228" s="215"/>
      <c r="O228" s="215"/>
      <c r="P228" s="215"/>
      <c r="Q228" s="215"/>
      <c r="R228" s="215"/>
      <c r="S228" s="215"/>
      <c r="T228" s="216"/>
      <c r="AT228" s="217" t="s">
        <v>147</v>
      </c>
      <c r="AU228" s="217" t="s">
        <v>90</v>
      </c>
      <c r="AV228" s="13" t="s">
        <v>90</v>
      </c>
      <c r="AW228" s="13" t="s">
        <v>36</v>
      </c>
      <c r="AX228" s="13" t="s">
        <v>80</v>
      </c>
      <c r="AY228" s="217" t="s">
        <v>136</v>
      </c>
    </row>
    <row r="229" spans="2:51" s="13" customFormat="1" ht="10.199999999999999">
      <c r="B229" s="207"/>
      <c r="C229" s="208"/>
      <c r="D229" s="202" t="s">
        <v>147</v>
      </c>
      <c r="E229" s="209" t="s">
        <v>1</v>
      </c>
      <c r="F229" s="210" t="s">
        <v>501</v>
      </c>
      <c r="G229" s="208"/>
      <c r="H229" s="211">
        <v>1</v>
      </c>
      <c r="I229" s="212"/>
      <c r="J229" s="208"/>
      <c r="K229" s="208"/>
      <c r="L229" s="213"/>
      <c r="M229" s="214"/>
      <c r="N229" s="215"/>
      <c r="O229" s="215"/>
      <c r="P229" s="215"/>
      <c r="Q229" s="215"/>
      <c r="R229" s="215"/>
      <c r="S229" s="215"/>
      <c r="T229" s="216"/>
      <c r="AT229" s="217" t="s">
        <v>147</v>
      </c>
      <c r="AU229" s="217" t="s">
        <v>90</v>
      </c>
      <c r="AV229" s="13" t="s">
        <v>90</v>
      </c>
      <c r="AW229" s="13" t="s">
        <v>36</v>
      </c>
      <c r="AX229" s="13" t="s">
        <v>80</v>
      </c>
      <c r="AY229" s="217" t="s">
        <v>136</v>
      </c>
    </row>
    <row r="230" spans="2:51" s="13" customFormat="1" ht="10.199999999999999">
      <c r="B230" s="207"/>
      <c r="C230" s="208"/>
      <c r="D230" s="202" t="s">
        <v>147</v>
      </c>
      <c r="E230" s="209" t="s">
        <v>1</v>
      </c>
      <c r="F230" s="210" t="s">
        <v>502</v>
      </c>
      <c r="G230" s="208"/>
      <c r="H230" s="211">
        <v>1</v>
      </c>
      <c r="I230" s="212"/>
      <c r="J230" s="208"/>
      <c r="K230" s="208"/>
      <c r="L230" s="213"/>
      <c r="M230" s="214"/>
      <c r="N230" s="215"/>
      <c r="O230" s="215"/>
      <c r="P230" s="215"/>
      <c r="Q230" s="215"/>
      <c r="R230" s="215"/>
      <c r="S230" s="215"/>
      <c r="T230" s="216"/>
      <c r="AT230" s="217" t="s">
        <v>147</v>
      </c>
      <c r="AU230" s="217" t="s">
        <v>90</v>
      </c>
      <c r="AV230" s="13" t="s">
        <v>90</v>
      </c>
      <c r="AW230" s="13" t="s">
        <v>36</v>
      </c>
      <c r="AX230" s="13" t="s">
        <v>80</v>
      </c>
      <c r="AY230" s="217" t="s">
        <v>136</v>
      </c>
    </row>
    <row r="231" spans="2:51" s="13" customFormat="1" ht="10.199999999999999">
      <c r="B231" s="207"/>
      <c r="C231" s="208"/>
      <c r="D231" s="202" t="s">
        <v>147</v>
      </c>
      <c r="E231" s="209" t="s">
        <v>1</v>
      </c>
      <c r="F231" s="210" t="s">
        <v>503</v>
      </c>
      <c r="G231" s="208"/>
      <c r="H231" s="211">
        <v>1</v>
      </c>
      <c r="I231" s="212"/>
      <c r="J231" s="208"/>
      <c r="K231" s="208"/>
      <c r="L231" s="213"/>
      <c r="M231" s="214"/>
      <c r="N231" s="215"/>
      <c r="O231" s="215"/>
      <c r="P231" s="215"/>
      <c r="Q231" s="215"/>
      <c r="R231" s="215"/>
      <c r="S231" s="215"/>
      <c r="T231" s="216"/>
      <c r="AT231" s="217" t="s">
        <v>147</v>
      </c>
      <c r="AU231" s="217" t="s">
        <v>90</v>
      </c>
      <c r="AV231" s="13" t="s">
        <v>90</v>
      </c>
      <c r="AW231" s="13" t="s">
        <v>36</v>
      </c>
      <c r="AX231" s="13" t="s">
        <v>80</v>
      </c>
      <c r="AY231" s="217" t="s">
        <v>136</v>
      </c>
    </row>
    <row r="232" spans="2:51" s="13" customFormat="1" ht="10.199999999999999">
      <c r="B232" s="207"/>
      <c r="C232" s="208"/>
      <c r="D232" s="202" t="s">
        <v>147</v>
      </c>
      <c r="E232" s="209" t="s">
        <v>1</v>
      </c>
      <c r="F232" s="210" t="s">
        <v>504</v>
      </c>
      <c r="G232" s="208"/>
      <c r="H232" s="211">
        <v>1</v>
      </c>
      <c r="I232" s="212"/>
      <c r="J232" s="208"/>
      <c r="K232" s="208"/>
      <c r="L232" s="213"/>
      <c r="M232" s="214"/>
      <c r="N232" s="215"/>
      <c r="O232" s="215"/>
      <c r="P232" s="215"/>
      <c r="Q232" s="215"/>
      <c r="R232" s="215"/>
      <c r="S232" s="215"/>
      <c r="T232" s="216"/>
      <c r="AT232" s="217" t="s">
        <v>147</v>
      </c>
      <c r="AU232" s="217" t="s">
        <v>90</v>
      </c>
      <c r="AV232" s="13" t="s">
        <v>90</v>
      </c>
      <c r="AW232" s="13" t="s">
        <v>36</v>
      </c>
      <c r="AX232" s="13" t="s">
        <v>80</v>
      </c>
      <c r="AY232" s="217" t="s">
        <v>136</v>
      </c>
    </row>
    <row r="233" spans="2:51" s="13" customFormat="1" ht="10.199999999999999">
      <c r="B233" s="207"/>
      <c r="C233" s="208"/>
      <c r="D233" s="202" t="s">
        <v>147</v>
      </c>
      <c r="E233" s="209" t="s">
        <v>1</v>
      </c>
      <c r="F233" s="210" t="s">
        <v>505</v>
      </c>
      <c r="G233" s="208"/>
      <c r="H233" s="211">
        <v>1</v>
      </c>
      <c r="I233" s="212"/>
      <c r="J233" s="208"/>
      <c r="K233" s="208"/>
      <c r="L233" s="213"/>
      <c r="M233" s="214"/>
      <c r="N233" s="215"/>
      <c r="O233" s="215"/>
      <c r="P233" s="215"/>
      <c r="Q233" s="215"/>
      <c r="R233" s="215"/>
      <c r="S233" s="215"/>
      <c r="T233" s="216"/>
      <c r="AT233" s="217" t="s">
        <v>147</v>
      </c>
      <c r="AU233" s="217" t="s">
        <v>90</v>
      </c>
      <c r="AV233" s="13" t="s">
        <v>90</v>
      </c>
      <c r="AW233" s="13" t="s">
        <v>36</v>
      </c>
      <c r="AX233" s="13" t="s">
        <v>80</v>
      </c>
      <c r="AY233" s="217" t="s">
        <v>136</v>
      </c>
    </row>
    <row r="234" spans="2:51" s="13" customFormat="1" ht="10.199999999999999">
      <c r="B234" s="207"/>
      <c r="C234" s="208"/>
      <c r="D234" s="202" t="s">
        <v>147</v>
      </c>
      <c r="E234" s="209" t="s">
        <v>1</v>
      </c>
      <c r="F234" s="210" t="s">
        <v>506</v>
      </c>
      <c r="G234" s="208"/>
      <c r="H234" s="211">
        <v>1</v>
      </c>
      <c r="I234" s="212"/>
      <c r="J234" s="208"/>
      <c r="K234" s="208"/>
      <c r="L234" s="213"/>
      <c r="M234" s="214"/>
      <c r="N234" s="215"/>
      <c r="O234" s="215"/>
      <c r="P234" s="215"/>
      <c r="Q234" s="215"/>
      <c r="R234" s="215"/>
      <c r="S234" s="215"/>
      <c r="T234" s="216"/>
      <c r="AT234" s="217" t="s">
        <v>147</v>
      </c>
      <c r="AU234" s="217" t="s">
        <v>90</v>
      </c>
      <c r="AV234" s="13" t="s">
        <v>90</v>
      </c>
      <c r="AW234" s="13" t="s">
        <v>36</v>
      </c>
      <c r="AX234" s="13" t="s">
        <v>80</v>
      </c>
      <c r="AY234" s="217" t="s">
        <v>136</v>
      </c>
    </row>
    <row r="235" spans="2:51" s="13" customFormat="1" ht="10.199999999999999">
      <c r="B235" s="207"/>
      <c r="C235" s="208"/>
      <c r="D235" s="202" t="s">
        <v>147</v>
      </c>
      <c r="E235" s="209" t="s">
        <v>1</v>
      </c>
      <c r="F235" s="210" t="s">
        <v>507</v>
      </c>
      <c r="G235" s="208"/>
      <c r="H235" s="211">
        <v>1</v>
      </c>
      <c r="I235" s="212"/>
      <c r="J235" s="208"/>
      <c r="K235" s="208"/>
      <c r="L235" s="213"/>
      <c r="M235" s="214"/>
      <c r="N235" s="215"/>
      <c r="O235" s="215"/>
      <c r="P235" s="215"/>
      <c r="Q235" s="215"/>
      <c r="R235" s="215"/>
      <c r="S235" s="215"/>
      <c r="T235" s="216"/>
      <c r="AT235" s="217" t="s">
        <v>147</v>
      </c>
      <c r="AU235" s="217" t="s">
        <v>90</v>
      </c>
      <c r="AV235" s="13" t="s">
        <v>90</v>
      </c>
      <c r="AW235" s="13" t="s">
        <v>36</v>
      </c>
      <c r="AX235" s="13" t="s">
        <v>80</v>
      </c>
      <c r="AY235" s="217" t="s">
        <v>136</v>
      </c>
    </row>
    <row r="236" spans="2:51" s="13" customFormat="1" ht="10.199999999999999">
      <c r="B236" s="207"/>
      <c r="C236" s="208"/>
      <c r="D236" s="202" t="s">
        <v>147</v>
      </c>
      <c r="E236" s="209" t="s">
        <v>1</v>
      </c>
      <c r="F236" s="210" t="s">
        <v>508</v>
      </c>
      <c r="G236" s="208"/>
      <c r="H236" s="211">
        <v>1</v>
      </c>
      <c r="I236" s="212"/>
      <c r="J236" s="208"/>
      <c r="K236" s="208"/>
      <c r="L236" s="213"/>
      <c r="M236" s="214"/>
      <c r="N236" s="215"/>
      <c r="O236" s="215"/>
      <c r="P236" s="215"/>
      <c r="Q236" s="215"/>
      <c r="R236" s="215"/>
      <c r="S236" s="215"/>
      <c r="T236" s="216"/>
      <c r="AT236" s="217" t="s">
        <v>147</v>
      </c>
      <c r="AU236" s="217" t="s">
        <v>90</v>
      </c>
      <c r="AV236" s="13" t="s">
        <v>90</v>
      </c>
      <c r="AW236" s="13" t="s">
        <v>36</v>
      </c>
      <c r="AX236" s="13" t="s">
        <v>80</v>
      </c>
      <c r="AY236" s="217" t="s">
        <v>136</v>
      </c>
    </row>
    <row r="237" spans="2:51" s="13" customFormat="1" ht="10.199999999999999">
      <c r="B237" s="207"/>
      <c r="C237" s="208"/>
      <c r="D237" s="202" t="s">
        <v>147</v>
      </c>
      <c r="E237" s="209" t="s">
        <v>1</v>
      </c>
      <c r="F237" s="210" t="s">
        <v>509</v>
      </c>
      <c r="G237" s="208"/>
      <c r="H237" s="211">
        <v>1</v>
      </c>
      <c r="I237" s="212"/>
      <c r="J237" s="208"/>
      <c r="K237" s="208"/>
      <c r="L237" s="213"/>
      <c r="M237" s="214"/>
      <c r="N237" s="215"/>
      <c r="O237" s="215"/>
      <c r="P237" s="215"/>
      <c r="Q237" s="215"/>
      <c r="R237" s="215"/>
      <c r="S237" s="215"/>
      <c r="T237" s="216"/>
      <c r="AT237" s="217" t="s">
        <v>147</v>
      </c>
      <c r="AU237" s="217" t="s">
        <v>90</v>
      </c>
      <c r="AV237" s="13" t="s">
        <v>90</v>
      </c>
      <c r="AW237" s="13" t="s">
        <v>36</v>
      </c>
      <c r="AX237" s="13" t="s">
        <v>80</v>
      </c>
      <c r="AY237" s="217" t="s">
        <v>136</v>
      </c>
    </row>
    <row r="238" spans="2:51" s="13" customFormat="1" ht="10.199999999999999">
      <c r="B238" s="207"/>
      <c r="C238" s="208"/>
      <c r="D238" s="202" t="s">
        <v>147</v>
      </c>
      <c r="E238" s="209" t="s">
        <v>1</v>
      </c>
      <c r="F238" s="210" t="s">
        <v>510</v>
      </c>
      <c r="G238" s="208"/>
      <c r="H238" s="211">
        <v>1</v>
      </c>
      <c r="I238" s="212"/>
      <c r="J238" s="208"/>
      <c r="K238" s="208"/>
      <c r="L238" s="213"/>
      <c r="M238" s="214"/>
      <c r="N238" s="215"/>
      <c r="O238" s="215"/>
      <c r="P238" s="215"/>
      <c r="Q238" s="215"/>
      <c r="R238" s="215"/>
      <c r="S238" s="215"/>
      <c r="T238" s="216"/>
      <c r="AT238" s="217" t="s">
        <v>147</v>
      </c>
      <c r="AU238" s="217" t="s">
        <v>90</v>
      </c>
      <c r="AV238" s="13" t="s">
        <v>90</v>
      </c>
      <c r="AW238" s="13" t="s">
        <v>36</v>
      </c>
      <c r="AX238" s="13" t="s">
        <v>80</v>
      </c>
      <c r="AY238" s="217" t="s">
        <v>136</v>
      </c>
    </row>
    <row r="239" spans="2:51" s="13" customFormat="1" ht="10.199999999999999">
      <c r="B239" s="207"/>
      <c r="C239" s="208"/>
      <c r="D239" s="202" t="s">
        <v>147</v>
      </c>
      <c r="E239" s="209" t="s">
        <v>1</v>
      </c>
      <c r="F239" s="210" t="s">
        <v>511</v>
      </c>
      <c r="G239" s="208"/>
      <c r="H239" s="211">
        <v>1</v>
      </c>
      <c r="I239" s="212"/>
      <c r="J239" s="208"/>
      <c r="K239" s="208"/>
      <c r="L239" s="213"/>
      <c r="M239" s="214"/>
      <c r="N239" s="215"/>
      <c r="O239" s="215"/>
      <c r="P239" s="215"/>
      <c r="Q239" s="215"/>
      <c r="R239" s="215"/>
      <c r="S239" s="215"/>
      <c r="T239" s="216"/>
      <c r="AT239" s="217" t="s">
        <v>147</v>
      </c>
      <c r="AU239" s="217" t="s">
        <v>90</v>
      </c>
      <c r="AV239" s="13" t="s">
        <v>90</v>
      </c>
      <c r="AW239" s="13" t="s">
        <v>36</v>
      </c>
      <c r="AX239" s="13" t="s">
        <v>80</v>
      </c>
      <c r="AY239" s="217" t="s">
        <v>136</v>
      </c>
    </row>
    <row r="240" spans="2:51" s="13" customFormat="1" ht="10.199999999999999">
      <c r="B240" s="207"/>
      <c r="C240" s="208"/>
      <c r="D240" s="202" t="s">
        <v>147</v>
      </c>
      <c r="E240" s="209" t="s">
        <v>1</v>
      </c>
      <c r="F240" s="210" t="s">
        <v>512</v>
      </c>
      <c r="G240" s="208"/>
      <c r="H240" s="211">
        <v>1</v>
      </c>
      <c r="I240" s="212"/>
      <c r="J240" s="208"/>
      <c r="K240" s="208"/>
      <c r="L240" s="213"/>
      <c r="M240" s="214"/>
      <c r="N240" s="215"/>
      <c r="O240" s="215"/>
      <c r="P240" s="215"/>
      <c r="Q240" s="215"/>
      <c r="R240" s="215"/>
      <c r="S240" s="215"/>
      <c r="T240" s="216"/>
      <c r="AT240" s="217" t="s">
        <v>147</v>
      </c>
      <c r="AU240" s="217" t="s">
        <v>90</v>
      </c>
      <c r="AV240" s="13" t="s">
        <v>90</v>
      </c>
      <c r="AW240" s="13" t="s">
        <v>36</v>
      </c>
      <c r="AX240" s="13" t="s">
        <v>80</v>
      </c>
      <c r="AY240" s="217" t="s">
        <v>136</v>
      </c>
    </row>
    <row r="241" spans="1:65" s="13" customFormat="1" ht="10.199999999999999">
      <c r="B241" s="207"/>
      <c r="C241" s="208"/>
      <c r="D241" s="202" t="s">
        <v>147</v>
      </c>
      <c r="E241" s="209" t="s">
        <v>1</v>
      </c>
      <c r="F241" s="210" t="s">
        <v>513</v>
      </c>
      <c r="G241" s="208"/>
      <c r="H241" s="211">
        <v>1</v>
      </c>
      <c r="I241" s="212"/>
      <c r="J241" s="208"/>
      <c r="K241" s="208"/>
      <c r="L241" s="213"/>
      <c r="M241" s="214"/>
      <c r="N241" s="215"/>
      <c r="O241" s="215"/>
      <c r="P241" s="215"/>
      <c r="Q241" s="215"/>
      <c r="R241" s="215"/>
      <c r="S241" s="215"/>
      <c r="T241" s="216"/>
      <c r="AT241" s="217" t="s">
        <v>147</v>
      </c>
      <c r="AU241" s="217" t="s">
        <v>90</v>
      </c>
      <c r="AV241" s="13" t="s">
        <v>90</v>
      </c>
      <c r="AW241" s="13" t="s">
        <v>36</v>
      </c>
      <c r="AX241" s="13" t="s">
        <v>80</v>
      </c>
      <c r="AY241" s="217" t="s">
        <v>136</v>
      </c>
    </row>
    <row r="242" spans="1:65" s="15" customFormat="1" ht="10.199999999999999">
      <c r="B242" s="228"/>
      <c r="C242" s="229"/>
      <c r="D242" s="202" t="s">
        <v>147</v>
      </c>
      <c r="E242" s="230" t="s">
        <v>1</v>
      </c>
      <c r="F242" s="231" t="s">
        <v>214</v>
      </c>
      <c r="G242" s="229"/>
      <c r="H242" s="232">
        <v>31</v>
      </c>
      <c r="I242" s="233"/>
      <c r="J242" s="229"/>
      <c r="K242" s="229"/>
      <c r="L242" s="234"/>
      <c r="M242" s="235"/>
      <c r="N242" s="236"/>
      <c r="O242" s="236"/>
      <c r="P242" s="236"/>
      <c r="Q242" s="236"/>
      <c r="R242" s="236"/>
      <c r="S242" s="236"/>
      <c r="T242" s="237"/>
      <c r="AT242" s="238" t="s">
        <v>147</v>
      </c>
      <c r="AU242" s="238" t="s">
        <v>90</v>
      </c>
      <c r="AV242" s="15" t="s">
        <v>143</v>
      </c>
      <c r="AW242" s="15" t="s">
        <v>36</v>
      </c>
      <c r="AX242" s="15" t="s">
        <v>88</v>
      </c>
      <c r="AY242" s="238" t="s">
        <v>136</v>
      </c>
    </row>
    <row r="243" spans="1:65" s="12" customFormat="1" ht="22.8" customHeight="1">
      <c r="B243" s="172"/>
      <c r="C243" s="173"/>
      <c r="D243" s="174" t="s">
        <v>79</v>
      </c>
      <c r="E243" s="186" t="s">
        <v>514</v>
      </c>
      <c r="F243" s="186" t="s">
        <v>515</v>
      </c>
      <c r="G243" s="173"/>
      <c r="H243" s="173"/>
      <c r="I243" s="176"/>
      <c r="J243" s="187">
        <f>BK243</f>
        <v>0</v>
      </c>
      <c r="K243" s="173"/>
      <c r="L243" s="178"/>
      <c r="M243" s="179"/>
      <c r="N243" s="180"/>
      <c r="O243" s="180"/>
      <c r="P243" s="181">
        <f>SUM(P244:P250)</f>
        <v>0</v>
      </c>
      <c r="Q243" s="180"/>
      <c r="R243" s="181">
        <f>SUM(R244:R250)</f>
        <v>0</v>
      </c>
      <c r="S243" s="180"/>
      <c r="T243" s="182">
        <f>SUM(T244:T250)</f>
        <v>0</v>
      </c>
      <c r="AR243" s="183" t="s">
        <v>88</v>
      </c>
      <c r="AT243" s="184" t="s">
        <v>79</v>
      </c>
      <c r="AU243" s="184" t="s">
        <v>88</v>
      </c>
      <c r="AY243" s="183" t="s">
        <v>136</v>
      </c>
      <c r="BK243" s="185">
        <f>SUM(BK244:BK250)</f>
        <v>0</v>
      </c>
    </row>
    <row r="244" spans="1:65" s="2" customFormat="1" ht="24.15" customHeight="1">
      <c r="A244" s="35"/>
      <c r="B244" s="36"/>
      <c r="C244" s="188" t="s">
        <v>516</v>
      </c>
      <c r="D244" s="188" t="s">
        <v>139</v>
      </c>
      <c r="E244" s="189" t="s">
        <v>517</v>
      </c>
      <c r="F244" s="190" t="s">
        <v>518</v>
      </c>
      <c r="G244" s="191" t="s">
        <v>376</v>
      </c>
      <c r="H244" s="192">
        <v>384.18</v>
      </c>
      <c r="I244" s="193"/>
      <c r="J244" s="194">
        <f>ROUND(I244*H244,2)</f>
        <v>0</v>
      </c>
      <c r="K244" s="195"/>
      <c r="L244" s="40"/>
      <c r="M244" s="196" t="s">
        <v>1</v>
      </c>
      <c r="N244" s="197" t="s">
        <v>45</v>
      </c>
      <c r="O244" s="72"/>
      <c r="P244" s="198">
        <f>O244*H244</f>
        <v>0</v>
      </c>
      <c r="Q244" s="198">
        <v>0</v>
      </c>
      <c r="R244" s="198">
        <f>Q244*H244</f>
        <v>0</v>
      </c>
      <c r="S244" s="198">
        <v>0</v>
      </c>
      <c r="T244" s="199">
        <f>S244*H244</f>
        <v>0</v>
      </c>
      <c r="U244" s="35"/>
      <c r="V244" s="35"/>
      <c r="W244" s="35"/>
      <c r="X244" s="35"/>
      <c r="Y244" s="35"/>
      <c r="Z244" s="35"/>
      <c r="AA244" s="35"/>
      <c r="AB244" s="35"/>
      <c r="AC244" s="35"/>
      <c r="AD244" s="35"/>
      <c r="AE244" s="35"/>
      <c r="AR244" s="200" t="s">
        <v>143</v>
      </c>
      <c r="AT244" s="200" t="s">
        <v>139</v>
      </c>
      <c r="AU244" s="200" t="s">
        <v>90</v>
      </c>
      <c r="AY244" s="18" t="s">
        <v>136</v>
      </c>
      <c r="BE244" s="201">
        <f>IF(N244="základní",J244,0)</f>
        <v>0</v>
      </c>
      <c r="BF244" s="201">
        <f>IF(N244="snížená",J244,0)</f>
        <v>0</v>
      </c>
      <c r="BG244" s="201">
        <f>IF(N244="zákl. přenesená",J244,0)</f>
        <v>0</v>
      </c>
      <c r="BH244" s="201">
        <f>IF(N244="sníž. přenesená",J244,0)</f>
        <v>0</v>
      </c>
      <c r="BI244" s="201">
        <f>IF(N244="nulová",J244,0)</f>
        <v>0</v>
      </c>
      <c r="BJ244" s="18" t="s">
        <v>88</v>
      </c>
      <c r="BK244" s="201">
        <f>ROUND(I244*H244,2)</f>
        <v>0</v>
      </c>
      <c r="BL244" s="18" t="s">
        <v>143</v>
      </c>
      <c r="BM244" s="200" t="s">
        <v>519</v>
      </c>
    </row>
    <row r="245" spans="1:65" s="2" customFormat="1" ht="19.2">
      <c r="A245" s="35"/>
      <c r="B245" s="36"/>
      <c r="C245" s="37"/>
      <c r="D245" s="202" t="s">
        <v>145</v>
      </c>
      <c r="E245" s="37"/>
      <c r="F245" s="203" t="s">
        <v>520</v>
      </c>
      <c r="G245" s="37"/>
      <c r="H245" s="37"/>
      <c r="I245" s="204"/>
      <c r="J245" s="37"/>
      <c r="K245" s="37"/>
      <c r="L245" s="40"/>
      <c r="M245" s="205"/>
      <c r="N245" s="206"/>
      <c r="O245" s="72"/>
      <c r="P245" s="72"/>
      <c r="Q245" s="72"/>
      <c r="R245" s="72"/>
      <c r="S245" s="72"/>
      <c r="T245" s="73"/>
      <c r="U245" s="35"/>
      <c r="V245" s="35"/>
      <c r="W245" s="35"/>
      <c r="X245" s="35"/>
      <c r="Y245" s="35"/>
      <c r="Z245" s="35"/>
      <c r="AA245" s="35"/>
      <c r="AB245" s="35"/>
      <c r="AC245" s="35"/>
      <c r="AD245" s="35"/>
      <c r="AE245" s="35"/>
      <c r="AT245" s="18" t="s">
        <v>145</v>
      </c>
      <c r="AU245" s="18" t="s">
        <v>90</v>
      </c>
    </row>
    <row r="246" spans="1:65" s="2" customFormat="1" ht="16.5" customHeight="1">
      <c r="A246" s="35"/>
      <c r="B246" s="36"/>
      <c r="C246" s="188" t="s">
        <v>521</v>
      </c>
      <c r="D246" s="188" t="s">
        <v>139</v>
      </c>
      <c r="E246" s="189" t="s">
        <v>522</v>
      </c>
      <c r="F246" s="190" t="s">
        <v>523</v>
      </c>
      <c r="G246" s="191" t="s">
        <v>376</v>
      </c>
      <c r="H246" s="192">
        <v>384.18</v>
      </c>
      <c r="I246" s="193"/>
      <c r="J246" s="194">
        <f>ROUND(I246*H246,2)</f>
        <v>0</v>
      </c>
      <c r="K246" s="195"/>
      <c r="L246" s="40"/>
      <c r="M246" s="196" t="s">
        <v>1</v>
      </c>
      <c r="N246" s="197" t="s">
        <v>45</v>
      </c>
      <c r="O246" s="72"/>
      <c r="P246" s="198">
        <f>O246*H246</f>
        <v>0</v>
      </c>
      <c r="Q246" s="198">
        <v>0</v>
      </c>
      <c r="R246" s="198">
        <f>Q246*H246</f>
        <v>0</v>
      </c>
      <c r="S246" s="198">
        <v>0</v>
      </c>
      <c r="T246" s="199">
        <f>S246*H246</f>
        <v>0</v>
      </c>
      <c r="U246" s="35"/>
      <c r="V246" s="35"/>
      <c r="W246" s="35"/>
      <c r="X246" s="35"/>
      <c r="Y246" s="35"/>
      <c r="Z246" s="35"/>
      <c r="AA246" s="35"/>
      <c r="AB246" s="35"/>
      <c r="AC246" s="35"/>
      <c r="AD246" s="35"/>
      <c r="AE246" s="35"/>
      <c r="AR246" s="200" t="s">
        <v>143</v>
      </c>
      <c r="AT246" s="200" t="s">
        <v>139</v>
      </c>
      <c r="AU246" s="200" t="s">
        <v>90</v>
      </c>
      <c r="AY246" s="18" t="s">
        <v>136</v>
      </c>
      <c r="BE246" s="201">
        <f>IF(N246="základní",J246,0)</f>
        <v>0</v>
      </c>
      <c r="BF246" s="201">
        <f>IF(N246="snížená",J246,0)</f>
        <v>0</v>
      </c>
      <c r="BG246" s="201">
        <f>IF(N246="zákl. přenesená",J246,0)</f>
        <v>0</v>
      </c>
      <c r="BH246" s="201">
        <f>IF(N246="sníž. přenesená",J246,0)</f>
        <v>0</v>
      </c>
      <c r="BI246" s="201">
        <f>IF(N246="nulová",J246,0)</f>
        <v>0</v>
      </c>
      <c r="BJ246" s="18" t="s">
        <v>88</v>
      </c>
      <c r="BK246" s="201">
        <f>ROUND(I246*H246,2)</f>
        <v>0</v>
      </c>
      <c r="BL246" s="18" t="s">
        <v>143</v>
      </c>
      <c r="BM246" s="200" t="s">
        <v>524</v>
      </c>
    </row>
    <row r="247" spans="1:65" s="2" customFormat="1" ht="19.2">
      <c r="A247" s="35"/>
      <c r="B247" s="36"/>
      <c r="C247" s="37"/>
      <c r="D247" s="202" t="s">
        <v>145</v>
      </c>
      <c r="E247" s="37"/>
      <c r="F247" s="203" t="s">
        <v>525</v>
      </c>
      <c r="G247" s="37"/>
      <c r="H247" s="37"/>
      <c r="I247" s="204"/>
      <c r="J247" s="37"/>
      <c r="K247" s="37"/>
      <c r="L247" s="40"/>
      <c r="M247" s="205"/>
      <c r="N247" s="206"/>
      <c r="O247" s="72"/>
      <c r="P247" s="72"/>
      <c r="Q247" s="72"/>
      <c r="R247" s="72"/>
      <c r="S247" s="72"/>
      <c r="T247" s="73"/>
      <c r="U247" s="35"/>
      <c r="V247" s="35"/>
      <c r="W247" s="35"/>
      <c r="X247" s="35"/>
      <c r="Y247" s="35"/>
      <c r="Z247" s="35"/>
      <c r="AA247" s="35"/>
      <c r="AB247" s="35"/>
      <c r="AC247" s="35"/>
      <c r="AD247" s="35"/>
      <c r="AE247" s="35"/>
      <c r="AT247" s="18" t="s">
        <v>145</v>
      </c>
      <c r="AU247" s="18" t="s">
        <v>90</v>
      </c>
    </row>
    <row r="248" spans="1:65" s="2" customFormat="1" ht="16.5" customHeight="1">
      <c r="A248" s="35"/>
      <c r="B248" s="36"/>
      <c r="C248" s="188" t="s">
        <v>526</v>
      </c>
      <c r="D248" s="188" t="s">
        <v>139</v>
      </c>
      <c r="E248" s="189" t="s">
        <v>527</v>
      </c>
      <c r="F248" s="190" t="s">
        <v>528</v>
      </c>
      <c r="G248" s="191" t="s">
        <v>376</v>
      </c>
      <c r="H248" s="192">
        <v>8451.9599999999991</v>
      </c>
      <c r="I248" s="193"/>
      <c r="J248" s="194">
        <f>ROUND(I248*H248,2)</f>
        <v>0</v>
      </c>
      <c r="K248" s="195"/>
      <c r="L248" s="40"/>
      <c r="M248" s="196" t="s">
        <v>1</v>
      </c>
      <c r="N248" s="197" t="s">
        <v>45</v>
      </c>
      <c r="O248" s="72"/>
      <c r="P248" s="198">
        <f>O248*H248</f>
        <v>0</v>
      </c>
      <c r="Q248" s="198">
        <v>0</v>
      </c>
      <c r="R248" s="198">
        <f>Q248*H248</f>
        <v>0</v>
      </c>
      <c r="S248" s="198">
        <v>0</v>
      </c>
      <c r="T248" s="199">
        <f>S248*H248</f>
        <v>0</v>
      </c>
      <c r="U248" s="35"/>
      <c r="V248" s="35"/>
      <c r="W248" s="35"/>
      <c r="X248" s="35"/>
      <c r="Y248" s="35"/>
      <c r="Z248" s="35"/>
      <c r="AA248" s="35"/>
      <c r="AB248" s="35"/>
      <c r="AC248" s="35"/>
      <c r="AD248" s="35"/>
      <c r="AE248" s="35"/>
      <c r="AR248" s="200" t="s">
        <v>143</v>
      </c>
      <c r="AT248" s="200" t="s">
        <v>139</v>
      </c>
      <c r="AU248" s="200" t="s">
        <v>90</v>
      </c>
      <c r="AY248" s="18" t="s">
        <v>136</v>
      </c>
      <c r="BE248" s="201">
        <f>IF(N248="základní",J248,0)</f>
        <v>0</v>
      </c>
      <c r="BF248" s="201">
        <f>IF(N248="snížená",J248,0)</f>
        <v>0</v>
      </c>
      <c r="BG248" s="201">
        <f>IF(N248="zákl. přenesená",J248,0)</f>
        <v>0</v>
      </c>
      <c r="BH248" s="201">
        <f>IF(N248="sníž. přenesená",J248,0)</f>
        <v>0</v>
      </c>
      <c r="BI248" s="201">
        <f>IF(N248="nulová",J248,0)</f>
        <v>0</v>
      </c>
      <c r="BJ248" s="18" t="s">
        <v>88</v>
      </c>
      <c r="BK248" s="201">
        <f>ROUND(I248*H248,2)</f>
        <v>0</v>
      </c>
      <c r="BL248" s="18" t="s">
        <v>143</v>
      </c>
      <c r="BM248" s="200" t="s">
        <v>529</v>
      </c>
    </row>
    <row r="249" spans="1:65" s="2" customFormat="1" ht="19.2">
      <c r="A249" s="35"/>
      <c r="B249" s="36"/>
      <c r="C249" s="37"/>
      <c r="D249" s="202" t="s">
        <v>145</v>
      </c>
      <c r="E249" s="37"/>
      <c r="F249" s="203" t="s">
        <v>530</v>
      </c>
      <c r="G249" s="37"/>
      <c r="H249" s="37"/>
      <c r="I249" s="204"/>
      <c r="J249" s="37"/>
      <c r="K249" s="37"/>
      <c r="L249" s="40"/>
      <c r="M249" s="205"/>
      <c r="N249" s="206"/>
      <c r="O249" s="72"/>
      <c r="P249" s="72"/>
      <c r="Q249" s="72"/>
      <c r="R249" s="72"/>
      <c r="S249" s="72"/>
      <c r="T249" s="73"/>
      <c r="U249" s="35"/>
      <c r="V249" s="35"/>
      <c r="W249" s="35"/>
      <c r="X249" s="35"/>
      <c r="Y249" s="35"/>
      <c r="Z249" s="35"/>
      <c r="AA249" s="35"/>
      <c r="AB249" s="35"/>
      <c r="AC249" s="35"/>
      <c r="AD249" s="35"/>
      <c r="AE249" s="35"/>
      <c r="AT249" s="18" t="s">
        <v>145</v>
      </c>
      <c r="AU249" s="18" t="s">
        <v>90</v>
      </c>
    </row>
    <row r="250" spans="1:65" s="13" customFormat="1" ht="10.199999999999999">
      <c r="B250" s="207"/>
      <c r="C250" s="208"/>
      <c r="D250" s="202" t="s">
        <v>147</v>
      </c>
      <c r="E250" s="209" t="s">
        <v>1</v>
      </c>
      <c r="F250" s="210" t="s">
        <v>531</v>
      </c>
      <c r="G250" s="208"/>
      <c r="H250" s="211">
        <v>8451.9599999999991</v>
      </c>
      <c r="I250" s="212"/>
      <c r="J250" s="208"/>
      <c r="K250" s="208"/>
      <c r="L250" s="213"/>
      <c r="M250" s="214"/>
      <c r="N250" s="215"/>
      <c r="O250" s="215"/>
      <c r="P250" s="215"/>
      <c r="Q250" s="215"/>
      <c r="R250" s="215"/>
      <c r="S250" s="215"/>
      <c r="T250" s="216"/>
      <c r="AT250" s="217" t="s">
        <v>147</v>
      </c>
      <c r="AU250" s="217" t="s">
        <v>90</v>
      </c>
      <c r="AV250" s="13" t="s">
        <v>90</v>
      </c>
      <c r="AW250" s="13" t="s">
        <v>36</v>
      </c>
      <c r="AX250" s="13" t="s">
        <v>88</v>
      </c>
      <c r="AY250" s="217" t="s">
        <v>136</v>
      </c>
    </row>
    <row r="251" spans="1:65" s="12" customFormat="1" ht="22.8" customHeight="1">
      <c r="B251" s="172"/>
      <c r="C251" s="173"/>
      <c r="D251" s="174" t="s">
        <v>79</v>
      </c>
      <c r="E251" s="186" t="s">
        <v>532</v>
      </c>
      <c r="F251" s="186" t="s">
        <v>533</v>
      </c>
      <c r="G251" s="173"/>
      <c r="H251" s="173"/>
      <c r="I251" s="176"/>
      <c r="J251" s="187">
        <f>BK251</f>
        <v>0</v>
      </c>
      <c r="K251" s="173"/>
      <c r="L251" s="178"/>
      <c r="M251" s="179"/>
      <c r="N251" s="180"/>
      <c r="O251" s="180"/>
      <c r="P251" s="181">
        <f>SUM(P252:P253)</f>
        <v>0</v>
      </c>
      <c r="Q251" s="180"/>
      <c r="R251" s="181">
        <f>SUM(R252:R253)</f>
        <v>0</v>
      </c>
      <c r="S251" s="180"/>
      <c r="T251" s="182">
        <f>SUM(T252:T253)</f>
        <v>0</v>
      </c>
      <c r="AR251" s="183" t="s">
        <v>88</v>
      </c>
      <c r="AT251" s="184" t="s">
        <v>79</v>
      </c>
      <c r="AU251" s="184" t="s">
        <v>88</v>
      </c>
      <c r="AY251" s="183" t="s">
        <v>136</v>
      </c>
      <c r="BK251" s="185">
        <f>SUM(BK252:BK253)</f>
        <v>0</v>
      </c>
    </row>
    <row r="252" spans="1:65" s="2" customFormat="1" ht="16.5" customHeight="1">
      <c r="A252" s="35"/>
      <c r="B252" s="36"/>
      <c r="C252" s="188" t="s">
        <v>534</v>
      </c>
      <c r="D252" s="188" t="s">
        <v>139</v>
      </c>
      <c r="E252" s="189" t="s">
        <v>535</v>
      </c>
      <c r="F252" s="190" t="s">
        <v>536</v>
      </c>
      <c r="G252" s="191" t="s">
        <v>376</v>
      </c>
      <c r="H252" s="192">
        <v>2446.616</v>
      </c>
      <c r="I252" s="193"/>
      <c r="J252" s="194">
        <f>ROUND(I252*H252,2)</f>
        <v>0</v>
      </c>
      <c r="K252" s="195"/>
      <c r="L252" s="40"/>
      <c r="M252" s="196" t="s">
        <v>1</v>
      </c>
      <c r="N252" s="197" t="s">
        <v>45</v>
      </c>
      <c r="O252" s="72"/>
      <c r="P252" s="198">
        <f>O252*H252</f>
        <v>0</v>
      </c>
      <c r="Q252" s="198">
        <v>0</v>
      </c>
      <c r="R252" s="198">
        <f>Q252*H252</f>
        <v>0</v>
      </c>
      <c r="S252" s="198">
        <v>0</v>
      </c>
      <c r="T252" s="199">
        <f>S252*H252</f>
        <v>0</v>
      </c>
      <c r="U252" s="35"/>
      <c r="V252" s="35"/>
      <c r="W252" s="35"/>
      <c r="X252" s="35"/>
      <c r="Y252" s="35"/>
      <c r="Z252" s="35"/>
      <c r="AA252" s="35"/>
      <c r="AB252" s="35"/>
      <c r="AC252" s="35"/>
      <c r="AD252" s="35"/>
      <c r="AE252" s="35"/>
      <c r="AR252" s="200" t="s">
        <v>143</v>
      </c>
      <c r="AT252" s="200" t="s">
        <v>139</v>
      </c>
      <c r="AU252" s="200" t="s">
        <v>90</v>
      </c>
      <c r="AY252" s="18" t="s">
        <v>136</v>
      </c>
      <c r="BE252" s="201">
        <f>IF(N252="základní",J252,0)</f>
        <v>0</v>
      </c>
      <c r="BF252" s="201">
        <f>IF(N252="snížená",J252,0)</f>
        <v>0</v>
      </c>
      <c r="BG252" s="201">
        <f>IF(N252="zákl. přenesená",J252,0)</f>
        <v>0</v>
      </c>
      <c r="BH252" s="201">
        <f>IF(N252="sníž. přenesená",J252,0)</f>
        <v>0</v>
      </c>
      <c r="BI252" s="201">
        <f>IF(N252="nulová",J252,0)</f>
        <v>0</v>
      </c>
      <c r="BJ252" s="18" t="s">
        <v>88</v>
      </c>
      <c r="BK252" s="201">
        <f>ROUND(I252*H252,2)</f>
        <v>0</v>
      </c>
      <c r="BL252" s="18" t="s">
        <v>143</v>
      </c>
      <c r="BM252" s="200" t="s">
        <v>537</v>
      </c>
    </row>
    <row r="253" spans="1:65" s="2" customFormat="1" ht="10.199999999999999">
      <c r="A253" s="35"/>
      <c r="B253" s="36"/>
      <c r="C253" s="37"/>
      <c r="D253" s="202" t="s">
        <v>145</v>
      </c>
      <c r="E253" s="37"/>
      <c r="F253" s="203" t="s">
        <v>538</v>
      </c>
      <c r="G253" s="37"/>
      <c r="H253" s="37"/>
      <c r="I253" s="204"/>
      <c r="J253" s="37"/>
      <c r="K253" s="37"/>
      <c r="L253" s="40"/>
      <c r="M253" s="255"/>
      <c r="N253" s="256"/>
      <c r="O253" s="257"/>
      <c r="P253" s="257"/>
      <c r="Q253" s="257"/>
      <c r="R253" s="257"/>
      <c r="S253" s="257"/>
      <c r="T253" s="258"/>
      <c r="U253" s="35"/>
      <c r="V253" s="35"/>
      <c r="W253" s="35"/>
      <c r="X253" s="35"/>
      <c r="Y253" s="35"/>
      <c r="Z253" s="35"/>
      <c r="AA253" s="35"/>
      <c r="AB253" s="35"/>
      <c r="AC253" s="35"/>
      <c r="AD253" s="35"/>
      <c r="AE253" s="35"/>
      <c r="AT253" s="18" t="s">
        <v>145</v>
      </c>
      <c r="AU253" s="18" t="s">
        <v>90</v>
      </c>
    </row>
    <row r="254" spans="1:65" s="2" customFormat="1" ht="6.9" customHeight="1">
      <c r="A254" s="35"/>
      <c r="B254" s="55"/>
      <c r="C254" s="56"/>
      <c r="D254" s="56"/>
      <c r="E254" s="56"/>
      <c r="F254" s="56"/>
      <c r="G254" s="56"/>
      <c r="H254" s="56"/>
      <c r="I254" s="56"/>
      <c r="J254" s="56"/>
      <c r="K254" s="56"/>
      <c r="L254" s="40"/>
      <c r="M254" s="35"/>
      <c r="O254" s="35"/>
      <c r="P254" s="35"/>
      <c r="Q254" s="35"/>
      <c r="R254" s="35"/>
      <c r="S254" s="35"/>
      <c r="T254" s="35"/>
      <c r="U254" s="35"/>
      <c r="V254" s="35"/>
      <c r="W254" s="35"/>
      <c r="X254" s="35"/>
      <c r="Y254" s="35"/>
      <c r="Z254" s="35"/>
      <c r="AA254" s="35"/>
      <c r="AB254" s="35"/>
      <c r="AC254" s="35"/>
      <c r="AD254" s="35"/>
      <c r="AE254" s="35"/>
    </row>
  </sheetData>
  <sheetProtection algorithmName="SHA-512" hashValue="aW52BHz73BMeeRz9CXc9nv5XZZnJbqm1NKL1g/yEOu7oKSMKd6s83Jg/cufrbg8kts/YNRRNZSKmTELfWcMvxg==" saltValue="xh3o0p+2OLU2ia9r4IvqK71LsIsk2tNk+Mji+Fd6+b8diECoCR2cIFxEVTm+7uSO57TBqeegbOTpeSljVhtv3A==" spinCount="100000" sheet="1" objects="1" scenarios="1" formatColumns="0" formatRows="0" autoFilter="0"/>
  <autoFilter ref="C121:K253" xr:uid="{00000000-0009-0000-0000-000003000000}"/>
  <mergeCells count="9">
    <mergeCell ref="E87:H87"/>
    <mergeCell ref="E112:H112"/>
    <mergeCell ref="E114:H114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2:BM259"/>
  <sheetViews>
    <sheetView showGridLines="0" workbookViewId="0"/>
  </sheetViews>
  <sheetFormatPr defaultRowHeight="14.4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100.85546875" style="1" customWidth="1"/>
    <col min="7" max="7" width="7.42578125" style="1" customWidth="1"/>
    <col min="8" max="8" width="14" style="1" customWidth="1"/>
    <col min="9" max="9" width="15.85546875" style="1" customWidth="1"/>
    <col min="10" max="10" width="22.28515625" style="1" customWidth="1"/>
    <col min="11" max="11" width="22.28515625" style="1" hidden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2" spans="1:46" s="1" customFormat="1" ht="36.9" customHeight="1">
      <c r="L2" s="324"/>
      <c r="M2" s="324"/>
      <c r="N2" s="324"/>
      <c r="O2" s="324"/>
      <c r="P2" s="324"/>
      <c r="Q2" s="324"/>
      <c r="R2" s="324"/>
      <c r="S2" s="324"/>
      <c r="T2" s="324"/>
      <c r="U2" s="324"/>
      <c r="V2" s="324"/>
      <c r="AT2" s="18" t="s">
        <v>99</v>
      </c>
    </row>
    <row r="3" spans="1:46" s="1" customFormat="1" ht="6.9" customHeight="1">
      <c r="B3" s="109"/>
      <c r="C3" s="110"/>
      <c r="D3" s="110"/>
      <c r="E3" s="110"/>
      <c r="F3" s="110"/>
      <c r="G3" s="110"/>
      <c r="H3" s="110"/>
      <c r="I3" s="110"/>
      <c r="J3" s="110"/>
      <c r="K3" s="110"/>
      <c r="L3" s="21"/>
      <c r="AT3" s="18" t="s">
        <v>90</v>
      </c>
    </row>
    <row r="4" spans="1:46" s="1" customFormat="1" ht="24.9" customHeight="1">
      <c r="B4" s="21"/>
      <c r="D4" s="111" t="s">
        <v>103</v>
      </c>
      <c r="L4" s="21"/>
      <c r="M4" s="112" t="s">
        <v>10</v>
      </c>
      <c r="AT4" s="18" t="s">
        <v>4</v>
      </c>
    </row>
    <row r="5" spans="1:46" s="1" customFormat="1" ht="6.9" customHeight="1">
      <c r="B5" s="21"/>
      <c r="L5" s="21"/>
    </row>
    <row r="6" spans="1:46" s="1" customFormat="1" ht="12" customHeight="1">
      <c r="B6" s="21"/>
      <c r="D6" s="113" t="s">
        <v>16</v>
      </c>
      <c r="L6" s="21"/>
    </row>
    <row r="7" spans="1:46" s="1" customFormat="1" ht="16.5" customHeight="1">
      <c r="B7" s="21"/>
      <c r="E7" s="325" t="str">
        <f>'Rekapitulace stavby'!K6</f>
        <v>Ostrovský potok, Ostrov - těžba nánosů a úprava toku - etapa I.</v>
      </c>
      <c r="F7" s="326"/>
      <c r="G7" s="326"/>
      <c r="H7" s="326"/>
      <c r="L7" s="21"/>
    </row>
    <row r="8" spans="1:46" s="2" customFormat="1" ht="12" customHeight="1">
      <c r="A8" s="35"/>
      <c r="B8" s="40"/>
      <c r="C8" s="35"/>
      <c r="D8" s="113" t="s">
        <v>104</v>
      </c>
      <c r="E8" s="35"/>
      <c r="F8" s="35"/>
      <c r="G8" s="35"/>
      <c r="H8" s="35"/>
      <c r="I8" s="35"/>
      <c r="J8" s="35"/>
      <c r="K8" s="35"/>
      <c r="L8" s="52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pans="1:46" s="2" customFormat="1" ht="16.5" customHeight="1">
      <c r="A9" s="35"/>
      <c r="B9" s="40"/>
      <c r="C9" s="35"/>
      <c r="D9" s="35"/>
      <c r="E9" s="327" t="s">
        <v>539</v>
      </c>
      <c r="F9" s="328"/>
      <c r="G9" s="328"/>
      <c r="H9" s="328"/>
      <c r="I9" s="35"/>
      <c r="J9" s="35"/>
      <c r="K9" s="35"/>
      <c r="L9" s="52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46" s="2" customFormat="1" ht="10.199999999999999">
      <c r="A10" s="35"/>
      <c r="B10" s="40"/>
      <c r="C10" s="35"/>
      <c r="D10" s="35"/>
      <c r="E10" s="35"/>
      <c r="F10" s="35"/>
      <c r="G10" s="35"/>
      <c r="H10" s="35"/>
      <c r="I10" s="35"/>
      <c r="J10" s="35"/>
      <c r="K10" s="35"/>
      <c r="L10" s="52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46" s="2" customFormat="1" ht="12" customHeight="1">
      <c r="A11" s="35"/>
      <c r="B11" s="40"/>
      <c r="C11" s="35"/>
      <c r="D11" s="113" t="s">
        <v>18</v>
      </c>
      <c r="E11" s="35"/>
      <c r="F11" s="114" t="s">
        <v>1</v>
      </c>
      <c r="G11" s="35"/>
      <c r="H11" s="35"/>
      <c r="I11" s="113" t="s">
        <v>19</v>
      </c>
      <c r="J11" s="114" t="s">
        <v>1</v>
      </c>
      <c r="K11" s="35"/>
      <c r="L11" s="52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 ht="12" customHeight="1">
      <c r="A12" s="35"/>
      <c r="B12" s="40"/>
      <c r="C12" s="35"/>
      <c r="D12" s="113" t="s">
        <v>20</v>
      </c>
      <c r="E12" s="35"/>
      <c r="F12" s="114" t="s">
        <v>38</v>
      </c>
      <c r="G12" s="35"/>
      <c r="H12" s="35"/>
      <c r="I12" s="113" t="s">
        <v>22</v>
      </c>
      <c r="J12" s="115" t="str">
        <f>'Rekapitulace stavby'!AN8</f>
        <v>27. 7. 2021</v>
      </c>
      <c r="K12" s="35"/>
      <c r="L12" s="52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0.8" customHeight="1">
      <c r="A13" s="35"/>
      <c r="B13" s="40"/>
      <c r="C13" s="35"/>
      <c r="D13" s="35"/>
      <c r="E13" s="35"/>
      <c r="F13" s="35"/>
      <c r="G13" s="35"/>
      <c r="H13" s="35"/>
      <c r="I13" s="35"/>
      <c r="J13" s="35"/>
      <c r="K13" s="35"/>
      <c r="L13" s="52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2" customHeight="1">
      <c r="A14" s="35"/>
      <c r="B14" s="40"/>
      <c r="C14" s="35"/>
      <c r="D14" s="113" t="s">
        <v>24</v>
      </c>
      <c r="E14" s="35"/>
      <c r="F14" s="35"/>
      <c r="G14" s="35"/>
      <c r="H14" s="35"/>
      <c r="I14" s="113" t="s">
        <v>25</v>
      </c>
      <c r="J14" s="114" t="s">
        <v>1</v>
      </c>
      <c r="K14" s="35"/>
      <c r="L14" s="52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8" customHeight="1">
      <c r="A15" s="35"/>
      <c r="B15" s="40"/>
      <c r="C15" s="35"/>
      <c r="D15" s="35"/>
      <c r="E15" s="114" t="s">
        <v>38</v>
      </c>
      <c r="F15" s="35"/>
      <c r="G15" s="35"/>
      <c r="H15" s="35"/>
      <c r="I15" s="113" t="s">
        <v>28</v>
      </c>
      <c r="J15" s="114" t="s">
        <v>1</v>
      </c>
      <c r="K15" s="35"/>
      <c r="L15" s="52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6.9" customHeight="1">
      <c r="A16" s="35"/>
      <c r="B16" s="40"/>
      <c r="C16" s="35"/>
      <c r="D16" s="35"/>
      <c r="E16" s="35"/>
      <c r="F16" s="35"/>
      <c r="G16" s="35"/>
      <c r="H16" s="35"/>
      <c r="I16" s="35"/>
      <c r="J16" s="35"/>
      <c r="K16" s="35"/>
      <c r="L16" s="52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2" customHeight="1">
      <c r="A17" s="35"/>
      <c r="B17" s="40"/>
      <c r="C17" s="35"/>
      <c r="D17" s="113" t="s">
        <v>30</v>
      </c>
      <c r="E17" s="35"/>
      <c r="F17" s="35"/>
      <c r="G17" s="35"/>
      <c r="H17" s="35"/>
      <c r="I17" s="113" t="s">
        <v>25</v>
      </c>
      <c r="J17" s="31" t="str">
        <f>'Rekapitulace stavby'!AN13</f>
        <v>Vyplň údaj</v>
      </c>
      <c r="K17" s="35"/>
      <c r="L17" s="52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18" customHeight="1">
      <c r="A18" s="35"/>
      <c r="B18" s="40"/>
      <c r="C18" s="35"/>
      <c r="D18" s="35"/>
      <c r="E18" s="329" t="str">
        <f>'Rekapitulace stavby'!E14</f>
        <v>Vyplň údaj</v>
      </c>
      <c r="F18" s="330"/>
      <c r="G18" s="330"/>
      <c r="H18" s="330"/>
      <c r="I18" s="113" t="s">
        <v>28</v>
      </c>
      <c r="J18" s="31" t="str">
        <f>'Rekapitulace stavby'!AN14</f>
        <v>Vyplň údaj</v>
      </c>
      <c r="K18" s="35"/>
      <c r="L18" s="52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6.9" customHeight="1">
      <c r="A19" s="35"/>
      <c r="B19" s="40"/>
      <c r="C19" s="35"/>
      <c r="D19" s="35"/>
      <c r="E19" s="35"/>
      <c r="F19" s="35"/>
      <c r="G19" s="35"/>
      <c r="H19" s="35"/>
      <c r="I19" s="35"/>
      <c r="J19" s="35"/>
      <c r="K19" s="35"/>
      <c r="L19" s="52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12" customHeight="1">
      <c r="A20" s="35"/>
      <c r="B20" s="40"/>
      <c r="C20" s="35"/>
      <c r="D20" s="113" t="s">
        <v>32</v>
      </c>
      <c r="E20" s="35"/>
      <c r="F20" s="35"/>
      <c r="G20" s="35"/>
      <c r="H20" s="35"/>
      <c r="I20" s="113" t="s">
        <v>25</v>
      </c>
      <c r="J20" s="114" t="s">
        <v>1</v>
      </c>
      <c r="K20" s="35"/>
      <c r="L20" s="52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18" customHeight="1">
      <c r="A21" s="35"/>
      <c r="B21" s="40"/>
      <c r="C21" s="35"/>
      <c r="D21" s="35"/>
      <c r="E21" s="114" t="s">
        <v>38</v>
      </c>
      <c r="F21" s="35"/>
      <c r="G21" s="35"/>
      <c r="H21" s="35"/>
      <c r="I21" s="113" t="s">
        <v>28</v>
      </c>
      <c r="J21" s="114" t="s">
        <v>1</v>
      </c>
      <c r="K21" s="35"/>
      <c r="L21" s="52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6.9" customHeight="1">
      <c r="A22" s="35"/>
      <c r="B22" s="40"/>
      <c r="C22" s="35"/>
      <c r="D22" s="35"/>
      <c r="E22" s="35"/>
      <c r="F22" s="35"/>
      <c r="G22" s="35"/>
      <c r="H22" s="35"/>
      <c r="I22" s="35"/>
      <c r="J22" s="35"/>
      <c r="K22" s="35"/>
      <c r="L22" s="52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12" customHeight="1">
      <c r="A23" s="35"/>
      <c r="B23" s="40"/>
      <c r="C23" s="35"/>
      <c r="D23" s="113" t="s">
        <v>37</v>
      </c>
      <c r="E23" s="35"/>
      <c r="F23" s="35"/>
      <c r="G23" s="35"/>
      <c r="H23" s="35"/>
      <c r="I23" s="113" t="s">
        <v>25</v>
      </c>
      <c r="J23" s="114" t="s">
        <v>1</v>
      </c>
      <c r="K23" s="35"/>
      <c r="L23" s="52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18" customHeight="1">
      <c r="A24" s="35"/>
      <c r="B24" s="40"/>
      <c r="C24" s="35"/>
      <c r="D24" s="35"/>
      <c r="E24" s="114" t="s">
        <v>38</v>
      </c>
      <c r="F24" s="35"/>
      <c r="G24" s="35"/>
      <c r="H24" s="35"/>
      <c r="I24" s="113" t="s">
        <v>28</v>
      </c>
      <c r="J24" s="114" t="s">
        <v>1</v>
      </c>
      <c r="K24" s="35"/>
      <c r="L24" s="52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6.9" customHeight="1">
      <c r="A25" s="35"/>
      <c r="B25" s="40"/>
      <c r="C25" s="35"/>
      <c r="D25" s="35"/>
      <c r="E25" s="35"/>
      <c r="F25" s="35"/>
      <c r="G25" s="35"/>
      <c r="H25" s="35"/>
      <c r="I25" s="35"/>
      <c r="J25" s="35"/>
      <c r="K25" s="35"/>
      <c r="L25" s="52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12" customHeight="1">
      <c r="A26" s="35"/>
      <c r="B26" s="40"/>
      <c r="C26" s="35"/>
      <c r="D26" s="113" t="s">
        <v>39</v>
      </c>
      <c r="E26" s="35"/>
      <c r="F26" s="35"/>
      <c r="G26" s="35"/>
      <c r="H26" s="35"/>
      <c r="I26" s="35"/>
      <c r="J26" s="35"/>
      <c r="K26" s="35"/>
      <c r="L26" s="52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8" customFormat="1" ht="16.5" customHeight="1">
      <c r="A27" s="116"/>
      <c r="B27" s="117"/>
      <c r="C27" s="116"/>
      <c r="D27" s="116"/>
      <c r="E27" s="331" t="s">
        <v>1</v>
      </c>
      <c r="F27" s="331"/>
      <c r="G27" s="331"/>
      <c r="H27" s="331"/>
      <c r="I27" s="116"/>
      <c r="J27" s="116"/>
      <c r="K27" s="116"/>
      <c r="L27" s="118"/>
      <c r="S27" s="116"/>
      <c r="T27" s="116"/>
      <c r="U27" s="116"/>
      <c r="V27" s="116"/>
      <c r="W27" s="116"/>
      <c r="X27" s="116"/>
      <c r="Y27" s="116"/>
      <c r="Z27" s="116"/>
      <c r="AA27" s="116"/>
      <c r="AB27" s="116"/>
      <c r="AC27" s="116"/>
      <c r="AD27" s="116"/>
      <c r="AE27" s="116"/>
    </row>
    <row r="28" spans="1:31" s="2" customFormat="1" ht="6.9" customHeight="1">
      <c r="A28" s="35"/>
      <c r="B28" s="40"/>
      <c r="C28" s="35"/>
      <c r="D28" s="35"/>
      <c r="E28" s="35"/>
      <c r="F28" s="35"/>
      <c r="G28" s="35"/>
      <c r="H28" s="35"/>
      <c r="I28" s="35"/>
      <c r="J28" s="35"/>
      <c r="K28" s="35"/>
      <c r="L28" s="52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2" customFormat="1" ht="6.9" customHeight="1">
      <c r="A29" s="35"/>
      <c r="B29" s="40"/>
      <c r="C29" s="35"/>
      <c r="D29" s="119"/>
      <c r="E29" s="119"/>
      <c r="F29" s="119"/>
      <c r="G29" s="119"/>
      <c r="H29" s="119"/>
      <c r="I29" s="119"/>
      <c r="J29" s="119"/>
      <c r="K29" s="119"/>
      <c r="L29" s="52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pans="1:31" s="2" customFormat="1" ht="25.35" customHeight="1">
      <c r="A30" s="35"/>
      <c r="B30" s="40"/>
      <c r="C30" s="35"/>
      <c r="D30" s="120" t="s">
        <v>40</v>
      </c>
      <c r="E30" s="35"/>
      <c r="F30" s="35"/>
      <c r="G30" s="35"/>
      <c r="H30" s="35"/>
      <c r="I30" s="35"/>
      <c r="J30" s="121">
        <f>ROUND(J123, 2)</f>
        <v>0</v>
      </c>
      <c r="K30" s="35"/>
      <c r="L30" s="52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6.9" customHeight="1">
      <c r="A31" s="35"/>
      <c r="B31" s="40"/>
      <c r="C31" s="35"/>
      <c r="D31" s="119"/>
      <c r="E31" s="119"/>
      <c r="F31" s="119"/>
      <c r="G31" s="119"/>
      <c r="H31" s="119"/>
      <c r="I31" s="119"/>
      <c r="J31" s="119"/>
      <c r="K31" s="119"/>
      <c r="L31" s="52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14.4" customHeight="1">
      <c r="A32" s="35"/>
      <c r="B32" s="40"/>
      <c r="C32" s="35"/>
      <c r="D32" s="35"/>
      <c r="E32" s="35"/>
      <c r="F32" s="122" t="s">
        <v>42</v>
      </c>
      <c r="G32" s="35"/>
      <c r="H32" s="35"/>
      <c r="I32" s="122" t="s">
        <v>41</v>
      </c>
      <c r="J32" s="122" t="s">
        <v>43</v>
      </c>
      <c r="K32" s="35"/>
      <c r="L32" s="52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14.4" customHeight="1">
      <c r="A33" s="35"/>
      <c r="B33" s="40"/>
      <c r="C33" s="35"/>
      <c r="D33" s="123" t="s">
        <v>44</v>
      </c>
      <c r="E33" s="113" t="s">
        <v>45</v>
      </c>
      <c r="F33" s="124">
        <f>ROUND((SUM(BE123:BE258)),  2)</f>
        <v>0</v>
      </c>
      <c r="G33" s="35"/>
      <c r="H33" s="35"/>
      <c r="I33" s="125">
        <v>0.21</v>
      </c>
      <c r="J33" s="124">
        <f>ROUND(((SUM(BE123:BE258))*I33),  2)</f>
        <v>0</v>
      </c>
      <c r="K33" s="35"/>
      <c r="L33" s="52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14.4" customHeight="1">
      <c r="A34" s="35"/>
      <c r="B34" s="40"/>
      <c r="C34" s="35"/>
      <c r="D34" s="35"/>
      <c r="E34" s="113" t="s">
        <v>46</v>
      </c>
      <c r="F34" s="124">
        <f>ROUND((SUM(BF123:BF258)),  2)</f>
        <v>0</v>
      </c>
      <c r="G34" s="35"/>
      <c r="H34" s="35"/>
      <c r="I34" s="125">
        <v>0.15</v>
      </c>
      <c r="J34" s="124">
        <f>ROUND(((SUM(BF123:BF258))*I34),  2)</f>
        <v>0</v>
      </c>
      <c r="K34" s="35"/>
      <c r="L34" s="52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" hidden="1" customHeight="1">
      <c r="A35" s="35"/>
      <c r="B35" s="40"/>
      <c r="C35" s="35"/>
      <c r="D35" s="35"/>
      <c r="E35" s="113" t="s">
        <v>47</v>
      </c>
      <c r="F35" s="124">
        <f>ROUND((SUM(BG123:BG258)),  2)</f>
        <v>0</v>
      </c>
      <c r="G35" s="35"/>
      <c r="H35" s="35"/>
      <c r="I35" s="125">
        <v>0.21</v>
      </c>
      <c r="J35" s="124">
        <f>0</f>
        <v>0</v>
      </c>
      <c r="K35" s="35"/>
      <c r="L35" s="52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" hidden="1" customHeight="1">
      <c r="A36" s="35"/>
      <c r="B36" s="40"/>
      <c r="C36" s="35"/>
      <c r="D36" s="35"/>
      <c r="E36" s="113" t="s">
        <v>48</v>
      </c>
      <c r="F36" s="124">
        <f>ROUND((SUM(BH123:BH258)),  2)</f>
        <v>0</v>
      </c>
      <c r="G36" s="35"/>
      <c r="H36" s="35"/>
      <c r="I36" s="125">
        <v>0.15</v>
      </c>
      <c r="J36" s="124">
        <f>0</f>
        <v>0</v>
      </c>
      <c r="K36" s="35"/>
      <c r="L36" s="52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" hidden="1" customHeight="1">
      <c r="A37" s="35"/>
      <c r="B37" s="40"/>
      <c r="C37" s="35"/>
      <c r="D37" s="35"/>
      <c r="E37" s="113" t="s">
        <v>49</v>
      </c>
      <c r="F37" s="124">
        <f>ROUND((SUM(BI123:BI258)),  2)</f>
        <v>0</v>
      </c>
      <c r="G37" s="35"/>
      <c r="H37" s="35"/>
      <c r="I37" s="125">
        <v>0</v>
      </c>
      <c r="J37" s="124">
        <f>0</f>
        <v>0</v>
      </c>
      <c r="K37" s="35"/>
      <c r="L37" s="52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6.9" customHeight="1">
      <c r="A38" s="35"/>
      <c r="B38" s="40"/>
      <c r="C38" s="35"/>
      <c r="D38" s="35"/>
      <c r="E38" s="35"/>
      <c r="F38" s="35"/>
      <c r="G38" s="35"/>
      <c r="H38" s="35"/>
      <c r="I38" s="35"/>
      <c r="J38" s="35"/>
      <c r="K38" s="35"/>
      <c r="L38" s="52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25.35" customHeight="1">
      <c r="A39" s="35"/>
      <c r="B39" s="40"/>
      <c r="C39" s="126"/>
      <c r="D39" s="127" t="s">
        <v>50</v>
      </c>
      <c r="E39" s="128"/>
      <c r="F39" s="128"/>
      <c r="G39" s="129" t="s">
        <v>51</v>
      </c>
      <c r="H39" s="130" t="s">
        <v>52</v>
      </c>
      <c r="I39" s="128"/>
      <c r="J39" s="131">
        <f>SUM(J30:J37)</f>
        <v>0</v>
      </c>
      <c r="K39" s="132"/>
      <c r="L39" s="52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14.4" customHeight="1">
      <c r="A40" s="35"/>
      <c r="B40" s="40"/>
      <c r="C40" s="35"/>
      <c r="D40" s="35"/>
      <c r="E40" s="35"/>
      <c r="F40" s="35"/>
      <c r="G40" s="35"/>
      <c r="H40" s="35"/>
      <c r="I40" s="35"/>
      <c r="J40" s="35"/>
      <c r="K40" s="35"/>
      <c r="L40" s="52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pans="1:31" s="1" customFormat="1" ht="14.4" customHeight="1">
      <c r="B41" s="21"/>
      <c r="L41" s="21"/>
    </row>
    <row r="42" spans="1:31" s="1" customFormat="1" ht="14.4" customHeight="1">
      <c r="B42" s="21"/>
      <c r="L42" s="21"/>
    </row>
    <row r="43" spans="1:31" s="1" customFormat="1" ht="14.4" customHeight="1">
      <c r="B43" s="21"/>
      <c r="L43" s="21"/>
    </row>
    <row r="44" spans="1:31" s="1" customFormat="1" ht="14.4" customHeight="1">
      <c r="B44" s="21"/>
      <c r="L44" s="21"/>
    </row>
    <row r="45" spans="1:31" s="1" customFormat="1" ht="14.4" customHeight="1">
      <c r="B45" s="21"/>
      <c r="L45" s="21"/>
    </row>
    <row r="46" spans="1:31" s="1" customFormat="1" ht="14.4" customHeight="1">
      <c r="B46" s="21"/>
      <c r="L46" s="21"/>
    </row>
    <row r="47" spans="1:31" s="1" customFormat="1" ht="14.4" customHeight="1">
      <c r="B47" s="21"/>
      <c r="L47" s="21"/>
    </row>
    <row r="48" spans="1:31" s="1" customFormat="1" ht="14.4" customHeight="1">
      <c r="B48" s="21"/>
      <c r="L48" s="21"/>
    </row>
    <row r="49" spans="1:31" s="1" customFormat="1" ht="14.4" customHeight="1">
      <c r="B49" s="21"/>
      <c r="L49" s="21"/>
    </row>
    <row r="50" spans="1:31" s="2" customFormat="1" ht="14.4" customHeight="1">
      <c r="B50" s="52"/>
      <c r="D50" s="133" t="s">
        <v>53</v>
      </c>
      <c r="E50" s="134"/>
      <c r="F50" s="134"/>
      <c r="G50" s="133" t="s">
        <v>54</v>
      </c>
      <c r="H50" s="134"/>
      <c r="I50" s="134"/>
      <c r="J50" s="134"/>
      <c r="K50" s="134"/>
      <c r="L50" s="52"/>
    </row>
    <row r="51" spans="1:31" ht="10.199999999999999">
      <c r="B51" s="21"/>
      <c r="L51" s="21"/>
    </row>
    <row r="52" spans="1:31" ht="10.199999999999999">
      <c r="B52" s="21"/>
      <c r="L52" s="21"/>
    </row>
    <row r="53" spans="1:31" ht="10.199999999999999">
      <c r="B53" s="21"/>
      <c r="L53" s="21"/>
    </row>
    <row r="54" spans="1:31" ht="10.199999999999999">
      <c r="B54" s="21"/>
      <c r="L54" s="21"/>
    </row>
    <row r="55" spans="1:31" ht="10.199999999999999">
      <c r="B55" s="21"/>
      <c r="L55" s="21"/>
    </row>
    <row r="56" spans="1:31" ht="10.199999999999999">
      <c r="B56" s="21"/>
      <c r="L56" s="21"/>
    </row>
    <row r="57" spans="1:31" ht="10.199999999999999">
      <c r="B57" s="21"/>
      <c r="L57" s="21"/>
    </row>
    <row r="58" spans="1:31" ht="10.199999999999999">
      <c r="B58" s="21"/>
      <c r="L58" s="21"/>
    </row>
    <row r="59" spans="1:31" ht="10.199999999999999">
      <c r="B59" s="21"/>
      <c r="L59" s="21"/>
    </row>
    <row r="60" spans="1:31" ht="10.199999999999999">
      <c r="B60" s="21"/>
      <c r="L60" s="21"/>
    </row>
    <row r="61" spans="1:31" s="2" customFormat="1" ht="13.2">
      <c r="A61" s="35"/>
      <c r="B61" s="40"/>
      <c r="C61" s="35"/>
      <c r="D61" s="135" t="s">
        <v>55</v>
      </c>
      <c r="E61" s="136"/>
      <c r="F61" s="137" t="s">
        <v>56</v>
      </c>
      <c r="G61" s="135" t="s">
        <v>55</v>
      </c>
      <c r="H61" s="136"/>
      <c r="I61" s="136"/>
      <c r="J61" s="138" t="s">
        <v>56</v>
      </c>
      <c r="K61" s="136"/>
      <c r="L61" s="52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 spans="1:31" ht="10.199999999999999">
      <c r="B62" s="21"/>
      <c r="L62" s="21"/>
    </row>
    <row r="63" spans="1:31" ht="10.199999999999999">
      <c r="B63" s="21"/>
      <c r="L63" s="21"/>
    </row>
    <row r="64" spans="1:31" ht="10.199999999999999">
      <c r="B64" s="21"/>
      <c r="L64" s="21"/>
    </row>
    <row r="65" spans="1:31" s="2" customFormat="1" ht="13.2">
      <c r="A65" s="35"/>
      <c r="B65" s="40"/>
      <c r="C65" s="35"/>
      <c r="D65" s="133" t="s">
        <v>57</v>
      </c>
      <c r="E65" s="139"/>
      <c r="F65" s="139"/>
      <c r="G65" s="133" t="s">
        <v>58</v>
      </c>
      <c r="H65" s="139"/>
      <c r="I65" s="139"/>
      <c r="J65" s="139"/>
      <c r="K65" s="139"/>
      <c r="L65" s="52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 spans="1:31" ht="10.199999999999999">
      <c r="B66" s="21"/>
      <c r="L66" s="21"/>
    </row>
    <row r="67" spans="1:31" ht="10.199999999999999">
      <c r="B67" s="21"/>
      <c r="L67" s="21"/>
    </row>
    <row r="68" spans="1:31" ht="10.199999999999999">
      <c r="B68" s="21"/>
      <c r="L68" s="21"/>
    </row>
    <row r="69" spans="1:31" ht="10.199999999999999">
      <c r="B69" s="21"/>
      <c r="L69" s="21"/>
    </row>
    <row r="70" spans="1:31" ht="10.199999999999999">
      <c r="B70" s="21"/>
      <c r="L70" s="21"/>
    </row>
    <row r="71" spans="1:31" ht="10.199999999999999">
      <c r="B71" s="21"/>
      <c r="L71" s="21"/>
    </row>
    <row r="72" spans="1:31" ht="10.199999999999999">
      <c r="B72" s="21"/>
      <c r="L72" s="21"/>
    </row>
    <row r="73" spans="1:31" ht="10.199999999999999">
      <c r="B73" s="21"/>
      <c r="L73" s="21"/>
    </row>
    <row r="74" spans="1:31" ht="10.199999999999999">
      <c r="B74" s="21"/>
      <c r="L74" s="21"/>
    </row>
    <row r="75" spans="1:31" ht="10.199999999999999">
      <c r="B75" s="21"/>
      <c r="L75" s="21"/>
    </row>
    <row r="76" spans="1:31" s="2" customFormat="1" ht="13.2">
      <c r="A76" s="35"/>
      <c r="B76" s="40"/>
      <c r="C76" s="35"/>
      <c r="D76" s="135" t="s">
        <v>55</v>
      </c>
      <c r="E76" s="136"/>
      <c r="F76" s="137" t="s">
        <v>56</v>
      </c>
      <c r="G76" s="135" t="s">
        <v>55</v>
      </c>
      <c r="H76" s="136"/>
      <c r="I76" s="136"/>
      <c r="J76" s="138" t="s">
        <v>56</v>
      </c>
      <c r="K76" s="136"/>
      <c r="L76" s="52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31" s="2" customFormat="1" ht="14.4" customHeight="1">
      <c r="A77" s="35"/>
      <c r="B77" s="140"/>
      <c r="C77" s="141"/>
      <c r="D77" s="141"/>
      <c r="E77" s="141"/>
      <c r="F77" s="141"/>
      <c r="G77" s="141"/>
      <c r="H77" s="141"/>
      <c r="I77" s="141"/>
      <c r="J77" s="141"/>
      <c r="K77" s="141"/>
      <c r="L77" s="52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pans="1:47" s="2" customFormat="1" ht="6.9" customHeight="1">
      <c r="A81" s="35"/>
      <c r="B81" s="142"/>
      <c r="C81" s="143"/>
      <c r="D81" s="143"/>
      <c r="E81" s="143"/>
      <c r="F81" s="143"/>
      <c r="G81" s="143"/>
      <c r="H81" s="143"/>
      <c r="I81" s="143"/>
      <c r="J81" s="143"/>
      <c r="K81" s="143"/>
      <c r="L81" s="52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pans="1:47" s="2" customFormat="1" ht="24.9" customHeight="1">
      <c r="A82" s="35"/>
      <c r="B82" s="36"/>
      <c r="C82" s="24" t="s">
        <v>106</v>
      </c>
      <c r="D82" s="37"/>
      <c r="E82" s="37"/>
      <c r="F82" s="37"/>
      <c r="G82" s="37"/>
      <c r="H82" s="37"/>
      <c r="I82" s="37"/>
      <c r="J82" s="37"/>
      <c r="K82" s="37"/>
      <c r="L82" s="52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pans="1:47" s="2" customFormat="1" ht="6.9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52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pans="1:47" s="2" customFormat="1" ht="12" customHeight="1">
      <c r="A84" s="35"/>
      <c r="B84" s="36"/>
      <c r="C84" s="30" t="s">
        <v>16</v>
      </c>
      <c r="D84" s="37"/>
      <c r="E84" s="37"/>
      <c r="F84" s="37"/>
      <c r="G84" s="37"/>
      <c r="H84" s="37"/>
      <c r="I84" s="37"/>
      <c r="J84" s="37"/>
      <c r="K84" s="37"/>
      <c r="L84" s="52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pans="1:47" s="2" customFormat="1" ht="16.5" customHeight="1">
      <c r="A85" s="35"/>
      <c r="B85" s="36"/>
      <c r="C85" s="37"/>
      <c r="D85" s="37"/>
      <c r="E85" s="332" t="str">
        <f>E7</f>
        <v>Ostrovský potok, Ostrov - těžba nánosů a úprava toku - etapa I.</v>
      </c>
      <c r="F85" s="333"/>
      <c r="G85" s="333"/>
      <c r="H85" s="333"/>
      <c r="I85" s="37"/>
      <c r="J85" s="37"/>
      <c r="K85" s="37"/>
      <c r="L85" s="52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pans="1:47" s="2" customFormat="1" ht="12" customHeight="1">
      <c r="A86" s="35"/>
      <c r="B86" s="36"/>
      <c r="C86" s="30" t="s">
        <v>104</v>
      </c>
      <c r="D86" s="37"/>
      <c r="E86" s="37"/>
      <c r="F86" s="37"/>
      <c r="G86" s="37"/>
      <c r="H86" s="37"/>
      <c r="I86" s="37"/>
      <c r="J86" s="37"/>
      <c r="K86" s="37"/>
      <c r="L86" s="52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pans="1:47" s="2" customFormat="1" ht="16.5" customHeight="1">
      <c r="A87" s="35"/>
      <c r="B87" s="36"/>
      <c r="C87" s="37"/>
      <c r="D87" s="37"/>
      <c r="E87" s="284" t="str">
        <f>E9</f>
        <v>SO-03 - Oprava stupně v ř.km 11.635</v>
      </c>
      <c r="F87" s="334"/>
      <c r="G87" s="334"/>
      <c r="H87" s="334"/>
      <c r="I87" s="37"/>
      <c r="J87" s="37"/>
      <c r="K87" s="37"/>
      <c r="L87" s="52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pans="1:47" s="2" customFormat="1" ht="6.9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52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pans="1:47" s="2" customFormat="1" ht="12" customHeight="1">
      <c r="A89" s="35"/>
      <c r="B89" s="36"/>
      <c r="C89" s="30" t="s">
        <v>20</v>
      </c>
      <c r="D89" s="37"/>
      <c r="E89" s="37"/>
      <c r="F89" s="28" t="str">
        <f>F12</f>
        <v xml:space="preserve"> </v>
      </c>
      <c r="G89" s="37"/>
      <c r="H89" s="37"/>
      <c r="I89" s="30" t="s">
        <v>22</v>
      </c>
      <c r="J89" s="67" t="str">
        <f>IF(J12="","",J12)</f>
        <v>27. 7. 2021</v>
      </c>
      <c r="K89" s="37"/>
      <c r="L89" s="52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pans="1:47" s="2" customFormat="1" ht="6.9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52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pans="1:47" s="2" customFormat="1" ht="15.15" customHeight="1">
      <c r="A91" s="35"/>
      <c r="B91" s="36"/>
      <c r="C91" s="30" t="s">
        <v>24</v>
      </c>
      <c r="D91" s="37"/>
      <c r="E91" s="37"/>
      <c r="F91" s="28" t="str">
        <f>E15</f>
        <v xml:space="preserve"> </v>
      </c>
      <c r="G91" s="37"/>
      <c r="H91" s="37"/>
      <c r="I91" s="30" t="s">
        <v>32</v>
      </c>
      <c r="J91" s="33" t="str">
        <f>E21</f>
        <v xml:space="preserve"> </v>
      </c>
      <c r="K91" s="37"/>
      <c r="L91" s="52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pans="1:47" s="2" customFormat="1" ht="15.15" customHeight="1">
      <c r="A92" s="35"/>
      <c r="B92" s="36"/>
      <c r="C92" s="30" t="s">
        <v>30</v>
      </c>
      <c r="D92" s="37"/>
      <c r="E92" s="37"/>
      <c r="F92" s="28" t="str">
        <f>IF(E18="","",E18)</f>
        <v>Vyplň údaj</v>
      </c>
      <c r="G92" s="37"/>
      <c r="H92" s="37"/>
      <c r="I92" s="30" t="s">
        <v>37</v>
      </c>
      <c r="J92" s="33" t="str">
        <f>E24</f>
        <v xml:space="preserve"> </v>
      </c>
      <c r="K92" s="37"/>
      <c r="L92" s="52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pans="1:47" s="2" customFormat="1" ht="10.35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52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pans="1:47" s="2" customFormat="1" ht="29.25" customHeight="1">
      <c r="A94" s="35"/>
      <c r="B94" s="36"/>
      <c r="C94" s="144" t="s">
        <v>107</v>
      </c>
      <c r="D94" s="145"/>
      <c r="E94" s="145"/>
      <c r="F94" s="145"/>
      <c r="G94" s="145"/>
      <c r="H94" s="145"/>
      <c r="I94" s="145"/>
      <c r="J94" s="146" t="s">
        <v>108</v>
      </c>
      <c r="K94" s="145"/>
      <c r="L94" s="52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pans="1:47" s="2" customFormat="1" ht="10.35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52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pans="1:47" s="2" customFormat="1" ht="22.8" customHeight="1">
      <c r="A96" s="35"/>
      <c r="B96" s="36"/>
      <c r="C96" s="147" t="s">
        <v>109</v>
      </c>
      <c r="D96" s="37"/>
      <c r="E96" s="37"/>
      <c r="F96" s="37"/>
      <c r="G96" s="37"/>
      <c r="H96" s="37"/>
      <c r="I96" s="37"/>
      <c r="J96" s="85">
        <f>J123</f>
        <v>0</v>
      </c>
      <c r="K96" s="37"/>
      <c r="L96" s="52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8" t="s">
        <v>110</v>
      </c>
    </row>
    <row r="97" spans="1:31" s="9" customFormat="1" ht="24.9" customHeight="1">
      <c r="B97" s="148"/>
      <c r="C97" s="149"/>
      <c r="D97" s="150" t="s">
        <v>111</v>
      </c>
      <c r="E97" s="151"/>
      <c r="F97" s="151"/>
      <c r="G97" s="151"/>
      <c r="H97" s="151"/>
      <c r="I97" s="151"/>
      <c r="J97" s="152">
        <f>J124</f>
        <v>0</v>
      </c>
      <c r="K97" s="149"/>
      <c r="L97" s="153"/>
    </row>
    <row r="98" spans="1:31" s="10" customFormat="1" ht="19.95" customHeight="1">
      <c r="B98" s="154"/>
      <c r="C98" s="155"/>
      <c r="D98" s="156" t="s">
        <v>347</v>
      </c>
      <c r="E98" s="157"/>
      <c r="F98" s="157"/>
      <c r="G98" s="157"/>
      <c r="H98" s="157"/>
      <c r="I98" s="157"/>
      <c r="J98" s="158">
        <f>J125</f>
        <v>0</v>
      </c>
      <c r="K98" s="155"/>
      <c r="L98" s="159"/>
    </row>
    <row r="99" spans="1:31" s="10" customFormat="1" ht="19.95" customHeight="1">
      <c r="B99" s="154"/>
      <c r="C99" s="155"/>
      <c r="D99" s="156" t="s">
        <v>540</v>
      </c>
      <c r="E99" s="157"/>
      <c r="F99" s="157"/>
      <c r="G99" s="157"/>
      <c r="H99" s="157"/>
      <c r="I99" s="157"/>
      <c r="J99" s="158">
        <f>J164</f>
        <v>0</v>
      </c>
      <c r="K99" s="155"/>
      <c r="L99" s="159"/>
    </row>
    <row r="100" spans="1:31" s="10" customFormat="1" ht="19.95" customHeight="1">
      <c r="B100" s="154"/>
      <c r="C100" s="155"/>
      <c r="D100" s="156" t="s">
        <v>391</v>
      </c>
      <c r="E100" s="157"/>
      <c r="F100" s="157"/>
      <c r="G100" s="157"/>
      <c r="H100" s="157"/>
      <c r="I100" s="157"/>
      <c r="J100" s="158">
        <f>J187</f>
        <v>0</v>
      </c>
      <c r="K100" s="155"/>
      <c r="L100" s="159"/>
    </row>
    <row r="101" spans="1:31" s="10" customFormat="1" ht="19.95" customHeight="1">
      <c r="B101" s="154"/>
      <c r="C101" s="155"/>
      <c r="D101" s="156" t="s">
        <v>113</v>
      </c>
      <c r="E101" s="157"/>
      <c r="F101" s="157"/>
      <c r="G101" s="157"/>
      <c r="H101" s="157"/>
      <c r="I101" s="157"/>
      <c r="J101" s="158">
        <f>J208</f>
        <v>0</v>
      </c>
      <c r="K101" s="155"/>
      <c r="L101" s="159"/>
    </row>
    <row r="102" spans="1:31" s="10" customFormat="1" ht="19.95" customHeight="1">
      <c r="B102" s="154"/>
      <c r="C102" s="155"/>
      <c r="D102" s="156" t="s">
        <v>392</v>
      </c>
      <c r="E102" s="157"/>
      <c r="F102" s="157"/>
      <c r="G102" s="157"/>
      <c r="H102" s="157"/>
      <c r="I102" s="157"/>
      <c r="J102" s="158">
        <f>J248</f>
        <v>0</v>
      </c>
      <c r="K102" s="155"/>
      <c r="L102" s="159"/>
    </row>
    <row r="103" spans="1:31" s="10" customFormat="1" ht="19.95" customHeight="1">
      <c r="B103" s="154"/>
      <c r="C103" s="155"/>
      <c r="D103" s="156" t="s">
        <v>393</v>
      </c>
      <c r="E103" s="157"/>
      <c r="F103" s="157"/>
      <c r="G103" s="157"/>
      <c r="H103" s="157"/>
      <c r="I103" s="157"/>
      <c r="J103" s="158">
        <f>J256</f>
        <v>0</v>
      </c>
      <c r="K103" s="155"/>
      <c r="L103" s="159"/>
    </row>
    <row r="104" spans="1:31" s="2" customFormat="1" ht="21.75" customHeight="1">
      <c r="A104" s="35"/>
      <c r="B104" s="36"/>
      <c r="C104" s="37"/>
      <c r="D104" s="37"/>
      <c r="E104" s="37"/>
      <c r="F104" s="37"/>
      <c r="G104" s="37"/>
      <c r="H104" s="37"/>
      <c r="I104" s="37"/>
      <c r="J104" s="37"/>
      <c r="K104" s="37"/>
      <c r="L104" s="52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</row>
    <row r="105" spans="1:31" s="2" customFormat="1" ht="6.9" customHeight="1">
      <c r="A105" s="35"/>
      <c r="B105" s="55"/>
      <c r="C105" s="56"/>
      <c r="D105" s="56"/>
      <c r="E105" s="56"/>
      <c r="F105" s="56"/>
      <c r="G105" s="56"/>
      <c r="H105" s="56"/>
      <c r="I105" s="56"/>
      <c r="J105" s="56"/>
      <c r="K105" s="56"/>
      <c r="L105" s="52"/>
      <c r="S105" s="35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</row>
    <row r="109" spans="1:31" s="2" customFormat="1" ht="6.9" customHeight="1">
      <c r="A109" s="35"/>
      <c r="B109" s="57"/>
      <c r="C109" s="58"/>
      <c r="D109" s="58"/>
      <c r="E109" s="58"/>
      <c r="F109" s="58"/>
      <c r="G109" s="58"/>
      <c r="H109" s="58"/>
      <c r="I109" s="58"/>
      <c r="J109" s="58"/>
      <c r="K109" s="58"/>
      <c r="L109" s="52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0" spans="1:31" s="2" customFormat="1" ht="24.9" customHeight="1">
      <c r="A110" s="35"/>
      <c r="B110" s="36"/>
      <c r="C110" s="24" t="s">
        <v>121</v>
      </c>
      <c r="D110" s="37"/>
      <c r="E110" s="37"/>
      <c r="F110" s="37"/>
      <c r="G110" s="37"/>
      <c r="H110" s="37"/>
      <c r="I110" s="37"/>
      <c r="J110" s="37"/>
      <c r="K110" s="37"/>
      <c r="L110" s="52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pans="1:31" s="2" customFormat="1" ht="6.9" customHeight="1">
      <c r="A111" s="35"/>
      <c r="B111" s="36"/>
      <c r="C111" s="37"/>
      <c r="D111" s="37"/>
      <c r="E111" s="37"/>
      <c r="F111" s="37"/>
      <c r="G111" s="37"/>
      <c r="H111" s="37"/>
      <c r="I111" s="37"/>
      <c r="J111" s="37"/>
      <c r="K111" s="37"/>
      <c r="L111" s="52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pans="1:31" s="2" customFormat="1" ht="12" customHeight="1">
      <c r="A112" s="35"/>
      <c r="B112" s="36"/>
      <c r="C112" s="30" t="s">
        <v>16</v>
      </c>
      <c r="D112" s="37"/>
      <c r="E112" s="37"/>
      <c r="F112" s="37"/>
      <c r="G112" s="37"/>
      <c r="H112" s="37"/>
      <c r="I112" s="37"/>
      <c r="J112" s="37"/>
      <c r="K112" s="37"/>
      <c r="L112" s="52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pans="1:65" s="2" customFormat="1" ht="16.5" customHeight="1">
      <c r="A113" s="35"/>
      <c r="B113" s="36"/>
      <c r="C113" s="37"/>
      <c r="D113" s="37"/>
      <c r="E113" s="332" t="str">
        <f>E7</f>
        <v>Ostrovský potok, Ostrov - těžba nánosů a úprava toku - etapa I.</v>
      </c>
      <c r="F113" s="333"/>
      <c r="G113" s="333"/>
      <c r="H113" s="333"/>
      <c r="I113" s="37"/>
      <c r="J113" s="37"/>
      <c r="K113" s="37"/>
      <c r="L113" s="52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pans="1:65" s="2" customFormat="1" ht="12" customHeight="1">
      <c r="A114" s="35"/>
      <c r="B114" s="36"/>
      <c r="C114" s="30" t="s">
        <v>104</v>
      </c>
      <c r="D114" s="37"/>
      <c r="E114" s="37"/>
      <c r="F114" s="37"/>
      <c r="G114" s="37"/>
      <c r="H114" s="37"/>
      <c r="I114" s="37"/>
      <c r="J114" s="37"/>
      <c r="K114" s="37"/>
      <c r="L114" s="52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pans="1:65" s="2" customFormat="1" ht="16.5" customHeight="1">
      <c r="A115" s="35"/>
      <c r="B115" s="36"/>
      <c r="C115" s="37"/>
      <c r="D115" s="37"/>
      <c r="E115" s="284" t="str">
        <f>E9</f>
        <v>SO-03 - Oprava stupně v ř.km 11.635</v>
      </c>
      <c r="F115" s="334"/>
      <c r="G115" s="334"/>
      <c r="H115" s="334"/>
      <c r="I115" s="37"/>
      <c r="J115" s="37"/>
      <c r="K115" s="37"/>
      <c r="L115" s="52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pans="1:65" s="2" customFormat="1" ht="6.9" customHeight="1">
      <c r="A116" s="35"/>
      <c r="B116" s="36"/>
      <c r="C116" s="37"/>
      <c r="D116" s="37"/>
      <c r="E116" s="37"/>
      <c r="F116" s="37"/>
      <c r="G116" s="37"/>
      <c r="H116" s="37"/>
      <c r="I116" s="37"/>
      <c r="J116" s="37"/>
      <c r="K116" s="37"/>
      <c r="L116" s="52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pans="1:65" s="2" customFormat="1" ht="12" customHeight="1">
      <c r="A117" s="35"/>
      <c r="B117" s="36"/>
      <c r="C117" s="30" t="s">
        <v>20</v>
      </c>
      <c r="D117" s="37"/>
      <c r="E117" s="37"/>
      <c r="F117" s="28" t="str">
        <f>F12</f>
        <v xml:space="preserve"> </v>
      </c>
      <c r="G117" s="37"/>
      <c r="H117" s="37"/>
      <c r="I117" s="30" t="s">
        <v>22</v>
      </c>
      <c r="J117" s="67" t="str">
        <f>IF(J12="","",J12)</f>
        <v>27. 7. 2021</v>
      </c>
      <c r="K117" s="37"/>
      <c r="L117" s="52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pans="1:65" s="2" customFormat="1" ht="6.9" customHeight="1">
      <c r="A118" s="35"/>
      <c r="B118" s="36"/>
      <c r="C118" s="37"/>
      <c r="D118" s="37"/>
      <c r="E118" s="37"/>
      <c r="F118" s="37"/>
      <c r="G118" s="37"/>
      <c r="H118" s="37"/>
      <c r="I118" s="37"/>
      <c r="J118" s="37"/>
      <c r="K118" s="37"/>
      <c r="L118" s="52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pans="1:65" s="2" customFormat="1" ht="15.15" customHeight="1">
      <c r="A119" s="35"/>
      <c r="B119" s="36"/>
      <c r="C119" s="30" t="s">
        <v>24</v>
      </c>
      <c r="D119" s="37"/>
      <c r="E119" s="37"/>
      <c r="F119" s="28" t="str">
        <f>E15</f>
        <v xml:space="preserve"> </v>
      </c>
      <c r="G119" s="37"/>
      <c r="H119" s="37"/>
      <c r="I119" s="30" t="s">
        <v>32</v>
      </c>
      <c r="J119" s="33" t="str">
        <f>E21</f>
        <v xml:space="preserve"> </v>
      </c>
      <c r="K119" s="37"/>
      <c r="L119" s="52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pans="1:65" s="2" customFormat="1" ht="15.15" customHeight="1">
      <c r="A120" s="35"/>
      <c r="B120" s="36"/>
      <c r="C120" s="30" t="s">
        <v>30</v>
      </c>
      <c r="D120" s="37"/>
      <c r="E120" s="37"/>
      <c r="F120" s="28" t="str">
        <f>IF(E18="","",E18)</f>
        <v>Vyplň údaj</v>
      </c>
      <c r="G120" s="37"/>
      <c r="H120" s="37"/>
      <c r="I120" s="30" t="s">
        <v>37</v>
      </c>
      <c r="J120" s="33" t="str">
        <f>E24</f>
        <v xml:space="preserve"> </v>
      </c>
      <c r="K120" s="37"/>
      <c r="L120" s="52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pans="1:65" s="2" customFormat="1" ht="10.35" customHeight="1">
      <c r="A121" s="35"/>
      <c r="B121" s="36"/>
      <c r="C121" s="37"/>
      <c r="D121" s="37"/>
      <c r="E121" s="37"/>
      <c r="F121" s="37"/>
      <c r="G121" s="37"/>
      <c r="H121" s="37"/>
      <c r="I121" s="37"/>
      <c r="J121" s="37"/>
      <c r="K121" s="37"/>
      <c r="L121" s="52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</row>
    <row r="122" spans="1:65" s="11" customFormat="1" ht="29.25" customHeight="1">
      <c r="A122" s="160"/>
      <c r="B122" s="161"/>
      <c r="C122" s="162" t="s">
        <v>122</v>
      </c>
      <c r="D122" s="163" t="s">
        <v>65</v>
      </c>
      <c r="E122" s="163" t="s">
        <v>61</v>
      </c>
      <c r="F122" s="163" t="s">
        <v>62</v>
      </c>
      <c r="G122" s="163" t="s">
        <v>123</v>
      </c>
      <c r="H122" s="163" t="s">
        <v>124</v>
      </c>
      <c r="I122" s="163" t="s">
        <v>125</v>
      </c>
      <c r="J122" s="164" t="s">
        <v>108</v>
      </c>
      <c r="K122" s="165" t="s">
        <v>126</v>
      </c>
      <c r="L122" s="166"/>
      <c r="M122" s="76" t="s">
        <v>1</v>
      </c>
      <c r="N122" s="77" t="s">
        <v>44</v>
      </c>
      <c r="O122" s="77" t="s">
        <v>127</v>
      </c>
      <c r="P122" s="77" t="s">
        <v>128</v>
      </c>
      <c r="Q122" s="77" t="s">
        <v>129</v>
      </c>
      <c r="R122" s="77" t="s">
        <v>130</v>
      </c>
      <c r="S122" s="77" t="s">
        <v>131</v>
      </c>
      <c r="T122" s="78" t="s">
        <v>132</v>
      </c>
      <c r="U122" s="160"/>
      <c r="V122" s="160"/>
      <c r="W122" s="160"/>
      <c r="X122" s="160"/>
      <c r="Y122" s="160"/>
      <c r="Z122" s="160"/>
      <c r="AA122" s="160"/>
      <c r="AB122" s="160"/>
      <c r="AC122" s="160"/>
      <c r="AD122" s="160"/>
      <c r="AE122" s="160"/>
    </row>
    <row r="123" spans="1:65" s="2" customFormat="1" ht="22.8" customHeight="1">
      <c r="A123" s="35"/>
      <c r="B123" s="36"/>
      <c r="C123" s="83" t="s">
        <v>133</v>
      </c>
      <c r="D123" s="37"/>
      <c r="E123" s="37"/>
      <c r="F123" s="37"/>
      <c r="G123" s="37"/>
      <c r="H123" s="37"/>
      <c r="I123" s="37"/>
      <c r="J123" s="167">
        <f>BK123</f>
        <v>0</v>
      </c>
      <c r="K123" s="37"/>
      <c r="L123" s="40"/>
      <c r="M123" s="79"/>
      <c r="N123" s="168"/>
      <c r="O123" s="80"/>
      <c r="P123" s="169">
        <f>P124</f>
        <v>0</v>
      </c>
      <c r="Q123" s="80"/>
      <c r="R123" s="169">
        <f>R124</f>
        <v>70.2561824331721</v>
      </c>
      <c r="S123" s="80"/>
      <c r="T123" s="170">
        <f>T124</f>
        <v>11.000800000000002</v>
      </c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  <c r="AT123" s="18" t="s">
        <v>79</v>
      </c>
      <c r="AU123" s="18" t="s">
        <v>110</v>
      </c>
      <c r="BK123" s="171">
        <f>BK124</f>
        <v>0</v>
      </c>
    </row>
    <row r="124" spans="1:65" s="12" customFormat="1" ht="25.95" customHeight="1">
      <c r="B124" s="172"/>
      <c r="C124" s="173"/>
      <c r="D124" s="174" t="s">
        <v>79</v>
      </c>
      <c r="E124" s="175" t="s">
        <v>134</v>
      </c>
      <c r="F124" s="175" t="s">
        <v>135</v>
      </c>
      <c r="G124" s="173"/>
      <c r="H124" s="173"/>
      <c r="I124" s="176"/>
      <c r="J124" s="177">
        <f>BK124</f>
        <v>0</v>
      </c>
      <c r="K124" s="173"/>
      <c r="L124" s="178"/>
      <c r="M124" s="179"/>
      <c r="N124" s="180"/>
      <c r="O124" s="180"/>
      <c r="P124" s="181">
        <f>P125+P164+P187+P208+P248+P256</f>
        <v>0</v>
      </c>
      <c r="Q124" s="180"/>
      <c r="R124" s="181">
        <f>R125+R164+R187+R208+R248+R256</f>
        <v>70.2561824331721</v>
      </c>
      <c r="S124" s="180"/>
      <c r="T124" s="182">
        <f>T125+T164+T187+T208+T248+T256</f>
        <v>11.000800000000002</v>
      </c>
      <c r="AR124" s="183" t="s">
        <v>88</v>
      </c>
      <c r="AT124" s="184" t="s">
        <v>79</v>
      </c>
      <c r="AU124" s="184" t="s">
        <v>80</v>
      </c>
      <c r="AY124" s="183" t="s">
        <v>136</v>
      </c>
      <c r="BK124" s="185">
        <f>BK125+BK164+BK187+BK208+BK248+BK256</f>
        <v>0</v>
      </c>
    </row>
    <row r="125" spans="1:65" s="12" customFormat="1" ht="22.8" customHeight="1">
      <c r="B125" s="172"/>
      <c r="C125" s="173"/>
      <c r="D125" s="174" t="s">
        <v>79</v>
      </c>
      <c r="E125" s="186" t="s">
        <v>88</v>
      </c>
      <c r="F125" s="186" t="s">
        <v>348</v>
      </c>
      <c r="G125" s="173"/>
      <c r="H125" s="173"/>
      <c r="I125" s="176"/>
      <c r="J125" s="187">
        <f>BK125</f>
        <v>0</v>
      </c>
      <c r="K125" s="173"/>
      <c r="L125" s="178"/>
      <c r="M125" s="179"/>
      <c r="N125" s="180"/>
      <c r="O125" s="180"/>
      <c r="P125" s="181">
        <f>SUM(P126:P163)</f>
        <v>0</v>
      </c>
      <c r="Q125" s="180"/>
      <c r="R125" s="181">
        <f>SUM(R126:R163)</f>
        <v>0.33097729999999997</v>
      </c>
      <c r="S125" s="180"/>
      <c r="T125" s="182">
        <f>SUM(T126:T163)</f>
        <v>0</v>
      </c>
      <c r="AR125" s="183" t="s">
        <v>88</v>
      </c>
      <c r="AT125" s="184" t="s">
        <v>79</v>
      </c>
      <c r="AU125" s="184" t="s">
        <v>88</v>
      </c>
      <c r="AY125" s="183" t="s">
        <v>136</v>
      </c>
      <c r="BK125" s="185">
        <f>SUM(BK126:BK163)</f>
        <v>0</v>
      </c>
    </row>
    <row r="126" spans="1:65" s="2" customFormat="1" ht="16.5" customHeight="1">
      <c r="A126" s="35"/>
      <c r="B126" s="36"/>
      <c r="C126" s="188" t="s">
        <v>88</v>
      </c>
      <c r="D126" s="188" t="s">
        <v>139</v>
      </c>
      <c r="E126" s="189" t="s">
        <v>541</v>
      </c>
      <c r="F126" s="190" t="s">
        <v>542</v>
      </c>
      <c r="G126" s="191" t="s">
        <v>396</v>
      </c>
      <c r="H126" s="192">
        <v>15</v>
      </c>
      <c r="I126" s="193"/>
      <c r="J126" s="194">
        <f>ROUND(I126*H126,2)</f>
        <v>0</v>
      </c>
      <c r="K126" s="195"/>
      <c r="L126" s="40"/>
      <c r="M126" s="196" t="s">
        <v>1</v>
      </c>
      <c r="N126" s="197" t="s">
        <v>45</v>
      </c>
      <c r="O126" s="72"/>
      <c r="P126" s="198">
        <f>O126*H126</f>
        <v>0</v>
      </c>
      <c r="Q126" s="198">
        <v>2.19291816E-2</v>
      </c>
      <c r="R126" s="198">
        <f>Q126*H126</f>
        <v>0.32893772399999999</v>
      </c>
      <c r="S126" s="198">
        <v>0</v>
      </c>
      <c r="T126" s="199">
        <f>S126*H126</f>
        <v>0</v>
      </c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R126" s="200" t="s">
        <v>143</v>
      </c>
      <c r="AT126" s="200" t="s">
        <v>139</v>
      </c>
      <c r="AU126" s="200" t="s">
        <v>90</v>
      </c>
      <c r="AY126" s="18" t="s">
        <v>136</v>
      </c>
      <c r="BE126" s="201">
        <f>IF(N126="základní",J126,0)</f>
        <v>0</v>
      </c>
      <c r="BF126" s="201">
        <f>IF(N126="snížená",J126,0)</f>
        <v>0</v>
      </c>
      <c r="BG126" s="201">
        <f>IF(N126="zákl. přenesená",J126,0)</f>
        <v>0</v>
      </c>
      <c r="BH126" s="201">
        <f>IF(N126="sníž. přenesená",J126,0)</f>
        <v>0</v>
      </c>
      <c r="BI126" s="201">
        <f>IF(N126="nulová",J126,0)</f>
        <v>0</v>
      </c>
      <c r="BJ126" s="18" t="s">
        <v>88</v>
      </c>
      <c r="BK126" s="201">
        <f>ROUND(I126*H126,2)</f>
        <v>0</v>
      </c>
      <c r="BL126" s="18" t="s">
        <v>143</v>
      </c>
      <c r="BM126" s="200" t="s">
        <v>543</v>
      </c>
    </row>
    <row r="127" spans="1:65" s="2" customFormat="1" ht="10.199999999999999">
      <c r="A127" s="35"/>
      <c r="B127" s="36"/>
      <c r="C127" s="37"/>
      <c r="D127" s="202" t="s">
        <v>145</v>
      </c>
      <c r="E127" s="37"/>
      <c r="F127" s="203" t="s">
        <v>544</v>
      </c>
      <c r="G127" s="37"/>
      <c r="H127" s="37"/>
      <c r="I127" s="204"/>
      <c r="J127" s="37"/>
      <c r="K127" s="37"/>
      <c r="L127" s="40"/>
      <c r="M127" s="205"/>
      <c r="N127" s="206"/>
      <c r="O127" s="72"/>
      <c r="P127" s="72"/>
      <c r="Q127" s="72"/>
      <c r="R127" s="72"/>
      <c r="S127" s="72"/>
      <c r="T127" s="73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T127" s="18" t="s">
        <v>145</v>
      </c>
      <c r="AU127" s="18" t="s">
        <v>90</v>
      </c>
    </row>
    <row r="128" spans="1:65" s="2" customFormat="1" ht="16.5" customHeight="1">
      <c r="A128" s="35"/>
      <c r="B128" s="36"/>
      <c r="C128" s="188" t="s">
        <v>90</v>
      </c>
      <c r="D128" s="188" t="s">
        <v>139</v>
      </c>
      <c r="E128" s="189" t="s">
        <v>545</v>
      </c>
      <c r="F128" s="190" t="s">
        <v>546</v>
      </c>
      <c r="G128" s="191" t="s">
        <v>547</v>
      </c>
      <c r="H128" s="192">
        <v>40</v>
      </c>
      <c r="I128" s="193"/>
      <c r="J128" s="194">
        <f>ROUND(I128*H128,2)</f>
        <v>0</v>
      </c>
      <c r="K128" s="195"/>
      <c r="L128" s="40"/>
      <c r="M128" s="196" t="s">
        <v>1</v>
      </c>
      <c r="N128" s="197" t="s">
        <v>45</v>
      </c>
      <c r="O128" s="72"/>
      <c r="P128" s="198">
        <f>O128*H128</f>
        <v>0</v>
      </c>
      <c r="Q128" s="198">
        <v>5.0989399999999997E-5</v>
      </c>
      <c r="R128" s="198">
        <f>Q128*H128</f>
        <v>2.039576E-3</v>
      </c>
      <c r="S128" s="198">
        <v>0</v>
      </c>
      <c r="T128" s="199">
        <f>S128*H128</f>
        <v>0</v>
      </c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R128" s="200" t="s">
        <v>143</v>
      </c>
      <c r="AT128" s="200" t="s">
        <v>139</v>
      </c>
      <c r="AU128" s="200" t="s">
        <v>90</v>
      </c>
      <c r="AY128" s="18" t="s">
        <v>136</v>
      </c>
      <c r="BE128" s="201">
        <f>IF(N128="základní",J128,0)</f>
        <v>0</v>
      </c>
      <c r="BF128" s="201">
        <f>IF(N128="snížená",J128,0)</f>
        <v>0</v>
      </c>
      <c r="BG128" s="201">
        <f>IF(N128="zákl. přenesená",J128,0)</f>
        <v>0</v>
      </c>
      <c r="BH128" s="201">
        <f>IF(N128="sníž. přenesená",J128,0)</f>
        <v>0</v>
      </c>
      <c r="BI128" s="201">
        <f>IF(N128="nulová",J128,0)</f>
        <v>0</v>
      </c>
      <c r="BJ128" s="18" t="s">
        <v>88</v>
      </c>
      <c r="BK128" s="201">
        <f>ROUND(I128*H128,2)</f>
        <v>0</v>
      </c>
      <c r="BL128" s="18" t="s">
        <v>143</v>
      </c>
      <c r="BM128" s="200" t="s">
        <v>548</v>
      </c>
    </row>
    <row r="129" spans="1:65" s="2" customFormat="1" ht="10.199999999999999">
      <c r="A129" s="35"/>
      <c r="B129" s="36"/>
      <c r="C129" s="37"/>
      <c r="D129" s="202" t="s">
        <v>145</v>
      </c>
      <c r="E129" s="37"/>
      <c r="F129" s="203" t="s">
        <v>549</v>
      </c>
      <c r="G129" s="37"/>
      <c r="H129" s="37"/>
      <c r="I129" s="204"/>
      <c r="J129" s="37"/>
      <c r="K129" s="37"/>
      <c r="L129" s="40"/>
      <c r="M129" s="205"/>
      <c r="N129" s="206"/>
      <c r="O129" s="72"/>
      <c r="P129" s="72"/>
      <c r="Q129" s="72"/>
      <c r="R129" s="72"/>
      <c r="S129" s="72"/>
      <c r="T129" s="73"/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T129" s="18" t="s">
        <v>145</v>
      </c>
      <c r="AU129" s="18" t="s">
        <v>90</v>
      </c>
    </row>
    <row r="130" spans="1:65" s="2" customFormat="1" ht="16.5" customHeight="1">
      <c r="A130" s="35"/>
      <c r="B130" s="36"/>
      <c r="C130" s="188" t="s">
        <v>157</v>
      </c>
      <c r="D130" s="188" t="s">
        <v>139</v>
      </c>
      <c r="E130" s="189" t="s">
        <v>550</v>
      </c>
      <c r="F130" s="190" t="s">
        <v>551</v>
      </c>
      <c r="G130" s="191" t="s">
        <v>552</v>
      </c>
      <c r="H130" s="192">
        <v>5</v>
      </c>
      <c r="I130" s="193"/>
      <c r="J130" s="194">
        <f>ROUND(I130*H130,2)</f>
        <v>0</v>
      </c>
      <c r="K130" s="195"/>
      <c r="L130" s="40"/>
      <c r="M130" s="196" t="s">
        <v>1</v>
      </c>
      <c r="N130" s="197" t="s">
        <v>45</v>
      </c>
      <c r="O130" s="72"/>
      <c r="P130" s="198">
        <f>O130*H130</f>
        <v>0</v>
      </c>
      <c r="Q130" s="198">
        <v>0</v>
      </c>
      <c r="R130" s="198">
        <f>Q130*H130</f>
        <v>0</v>
      </c>
      <c r="S130" s="198">
        <v>0</v>
      </c>
      <c r="T130" s="199">
        <f>S130*H130</f>
        <v>0</v>
      </c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R130" s="200" t="s">
        <v>143</v>
      </c>
      <c r="AT130" s="200" t="s">
        <v>139</v>
      </c>
      <c r="AU130" s="200" t="s">
        <v>90</v>
      </c>
      <c r="AY130" s="18" t="s">
        <v>136</v>
      </c>
      <c r="BE130" s="201">
        <f>IF(N130="základní",J130,0)</f>
        <v>0</v>
      </c>
      <c r="BF130" s="201">
        <f>IF(N130="snížená",J130,0)</f>
        <v>0</v>
      </c>
      <c r="BG130" s="201">
        <f>IF(N130="zákl. přenesená",J130,0)</f>
        <v>0</v>
      </c>
      <c r="BH130" s="201">
        <f>IF(N130="sníž. přenesená",J130,0)</f>
        <v>0</v>
      </c>
      <c r="BI130" s="201">
        <f>IF(N130="nulová",J130,0)</f>
        <v>0</v>
      </c>
      <c r="BJ130" s="18" t="s">
        <v>88</v>
      </c>
      <c r="BK130" s="201">
        <f>ROUND(I130*H130,2)</f>
        <v>0</v>
      </c>
      <c r="BL130" s="18" t="s">
        <v>143</v>
      </c>
      <c r="BM130" s="200" t="s">
        <v>553</v>
      </c>
    </row>
    <row r="131" spans="1:65" s="2" customFormat="1" ht="19.2">
      <c r="A131" s="35"/>
      <c r="B131" s="36"/>
      <c r="C131" s="37"/>
      <c r="D131" s="202" t="s">
        <v>145</v>
      </c>
      <c r="E131" s="37"/>
      <c r="F131" s="203" t="s">
        <v>554</v>
      </c>
      <c r="G131" s="37"/>
      <c r="H131" s="37"/>
      <c r="I131" s="204"/>
      <c r="J131" s="37"/>
      <c r="K131" s="37"/>
      <c r="L131" s="40"/>
      <c r="M131" s="205"/>
      <c r="N131" s="206"/>
      <c r="O131" s="72"/>
      <c r="P131" s="72"/>
      <c r="Q131" s="72"/>
      <c r="R131" s="72"/>
      <c r="S131" s="72"/>
      <c r="T131" s="73"/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T131" s="18" t="s">
        <v>145</v>
      </c>
      <c r="AU131" s="18" t="s">
        <v>90</v>
      </c>
    </row>
    <row r="132" spans="1:65" s="2" customFormat="1" ht="16.5" customHeight="1">
      <c r="A132" s="35"/>
      <c r="B132" s="36"/>
      <c r="C132" s="188" t="s">
        <v>143</v>
      </c>
      <c r="D132" s="188" t="s">
        <v>139</v>
      </c>
      <c r="E132" s="189" t="s">
        <v>555</v>
      </c>
      <c r="F132" s="190" t="s">
        <v>556</v>
      </c>
      <c r="G132" s="191" t="s">
        <v>142</v>
      </c>
      <c r="H132" s="192">
        <v>89</v>
      </c>
      <c r="I132" s="193"/>
      <c r="J132" s="194">
        <f>ROUND(I132*H132,2)</f>
        <v>0</v>
      </c>
      <c r="K132" s="195"/>
      <c r="L132" s="40"/>
      <c r="M132" s="196" t="s">
        <v>1</v>
      </c>
      <c r="N132" s="197" t="s">
        <v>45</v>
      </c>
      <c r="O132" s="72"/>
      <c r="P132" s="198">
        <f>O132*H132</f>
        <v>0</v>
      </c>
      <c r="Q132" s="198">
        <v>0</v>
      </c>
      <c r="R132" s="198">
        <f>Q132*H132</f>
        <v>0</v>
      </c>
      <c r="S132" s="198">
        <v>0</v>
      </c>
      <c r="T132" s="199">
        <f>S132*H132</f>
        <v>0</v>
      </c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R132" s="200" t="s">
        <v>143</v>
      </c>
      <c r="AT132" s="200" t="s">
        <v>139</v>
      </c>
      <c r="AU132" s="200" t="s">
        <v>90</v>
      </c>
      <c r="AY132" s="18" t="s">
        <v>136</v>
      </c>
      <c r="BE132" s="201">
        <f>IF(N132="základní",J132,0)</f>
        <v>0</v>
      </c>
      <c r="BF132" s="201">
        <f>IF(N132="snížená",J132,0)</f>
        <v>0</v>
      </c>
      <c r="BG132" s="201">
        <f>IF(N132="zákl. přenesená",J132,0)</f>
        <v>0</v>
      </c>
      <c r="BH132" s="201">
        <f>IF(N132="sníž. přenesená",J132,0)</f>
        <v>0</v>
      </c>
      <c r="BI132" s="201">
        <f>IF(N132="nulová",J132,0)</f>
        <v>0</v>
      </c>
      <c r="BJ132" s="18" t="s">
        <v>88</v>
      </c>
      <c r="BK132" s="201">
        <f>ROUND(I132*H132,2)</f>
        <v>0</v>
      </c>
      <c r="BL132" s="18" t="s">
        <v>143</v>
      </c>
      <c r="BM132" s="200" t="s">
        <v>557</v>
      </c>
    </row>
    <row r="133" spans="1:65" s="2" customFormat="1" ht="19.2">
      <c r="A133" s="35"/>
      <c r="B133" s="36"/>
      <c r="C133" s="37"/>
      <c r="D133" s="202" t="s">
        <v>145</v>
      </c>
      <c r="E133" s="37"/>
      <c r="F133" s="203" t="s">
        <v>558</v>
      </c>
      <c r="G133" s="37"/>
      <c r="H133" s="37"/>
      <c r="I133" s="204"/>
      <c r="J133" s="37"/>
      <c r="K133" s="37"/>
      <c r="L133" s="40"/>
      <c r="M133" s="205"/>
      <c r="N133" s="206"/>
      <c r="O133" s="72"/>
      <c r="P133" s="72"/>
      <c r="Q133" s="72"/>
      <c r="R133" s="72"/>
      <c r="S133" s="72"/>
      <c r="T133" s="73"/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T133" s="18" t="s">
        <v>145</v>
      </c>
      <c r="AU133" s="18" t="s">
        <v>90</v>
      </c>
    </row>
    <row r="134" spans="1:65" s="14" customFormat="1" ht="10.199999999999999">
      <c r="B134" s="218"/>
      <c r="C134" s="219"/>
      <c r="D134" s="202" t="s">
        <v>147</v>
      </c>
      <c r="E134" s="220" t="s">
        <v>1</v>
      </c>
      <c r="F134" s="221" t="s">
        <v>353</v>
      </c>
      <c r="G134" s="219"/>
      <c r="H134" s="220" t="s">
        <v>1</v>
      </c>
      <c r="I134" s="222"/>
      <c r="J134" s="219"/>
      <c r="K134" s="219"/>
      <c r="L134" s="223"/>
      <c r="M134" s="224"/>
      <c r="N134" s="225"/>
      <c r="O134" s="225"/>
      <c r="P134" s="225"/>
      <c r="Q134" s="225"/>
      <c r="R134" s="225"/>
      <c r="S134" s="225"/>
      <c r="T134" s="226"/>
      <c r="AT134" s="227" t="s">
        <v>147</v>
      </c>
      <c r="AU134" s="227" t="s">
        <v>90</v>
      </c>
      <c r="AV134" s="14" t="s">
        <v>88</v>
      </c>
      <c r="AW134" s="14" t="s">
        <v>36</v>
      </c>
      <c r="AX134" s="14" t="s">
        <v>80</v>
      </c>
      <c r="AY134" s="227" t="s">
        <v>136</v>
      </c>
    </row>
    <row r="135" spans="1:65" s="13" customFormat="1" ht="10.199999999999999">
      <c r="B135" s="207"/>
      <c r="C135" s="208"/>
      <c r="D135" s="202" t="s">
        <v>147</v>
      </c>
      <c r="E135" s="209" t="s">
        <v>1</v>
      </c>
      <c r="F135" s="210" t="s">
        <v>559</v>
      </c>
      <c r="G135" s="208"/>
      <c r="H135" s="211">
        <v>89</v>
      </c>
      <c r="I135" s="212"/>
      <c r="J135" s="208"/>
      <c r="K135" s="208"/>
      <c r="L135" s="213"/>
      <c r="M135" s="214"/>
      <c r="N135" s="215"/>
      <c r="O135" s="215"/>
      <c r="P135" s="215"/>
      <c r="Q135" s="215"/>
      <c r="R135" s="215"/>
      <c r="S135" s="215"/>
      <c r="T135" s="216"/>
      <c r="AT135" s="217" t="s">
        <v>147</v>
      </c>
      <c r="AU135" s="217" t="s">
        <v>90</v>
      </c>
      <c r="AV135" s="13" t="s">
        <v>90</v>
      </c>
      <c r="AW135" s="13" t="s">
        <v>36</v>
      </c>
      <c r="AX135" s="13" t="s">
        <v>88</v>
      </c>
      <c r="AY135" s="217" t="s">
        <v>136</v>
      </c>
    </row>
    <row r="136" spans="1:65" s="2" customFormat="1" ht="21.75" customHeight="1">
      <c r="A136" s="35"/>
      <c r="B136" s="36"/>
      <c r="C136" s="188" t="s">
        <v>137</v>
      </c>
      <c r="D136" s="188" t="s">
        <v>139</v>
      </c>
      <c r="E136" s="189" t="s">
        <v>408</v>
      </c>
      <c r="F136" s="190" t="s">
        <v>409</v>
      </c>
      <c r="G136" s="191" t="s">
        <v>142</v>
      </c>
      <c r="H136" s="192">
        <v>84</v>
      </c>
      <c r="I136" s="193"/>
      <c r="J136" s="194">
        <f>ROUND(I136*H136,2)</f>
        <v>0</v>
      </c>
      <c r="K136" s="195"/>
      <c r="L136" s="40"/>
      <c r="M136" s="196" t="s">
        <v>1</v>
      </c>
      <c r="N136" s="197" t="s">
        <v>45</v>
      </c>
      <c r="O136" s="72"/>
      <c r="P136" s="198">
        <f>O136*H136</f>
        <v>0</v>
      </c>
      <c r="Q136" s="198">
        <v>0</v>
      </c>
      <c r="R136" s="198">
        <f>Q136*H136</f>
        <v>0</v>
      </c>
      <c r="S136" s="198">
        <v>0</v>
      </c>
      <c r="T136" s="199">
        <f>S136*H136</f>
        <v>0</v>
      </c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R136" s="200" t="s">
        <v>143</v>
      </c>
      <c r="AT136" s="200" t="s">
        <v>139</v>
      </c>
      <c r="AU136" s="200" t="s">
        <v>90</v>
      </c>
      <c r="AY136" s="18" t="s">
        <v>136</v>
      </c>
      <c r="BE136" s="201">
        <f>IF(N136="základní",J136,0)</f>
        <v>0</v>
      </c>
      <c r="BF136" s="201">
        <f>IF(N136="snížená",J136,0)</f>
        <v>0</v>
      </c>
      <c r="BG136" s="201">
        <f>IF(N136="zákl. přenesená",J136,0)</f>
        <v>0</v>
      </c>
      <c r="BH136" s="201">
        <f>IF(N136="sníž. přenesená",J136,0)</f>
        <v>0</v>
      </c>
      <c r="BI136" s="201">
        <f>IF(N136="nulová",J136,0)</f>
        <v>0</v>
      </c>
      <c r="BJ136" s="18" t="s">
        <v>88</v>
      </c>
      <c r="BK136" s="201">
        <f>ROUND(I136*H136,2)</f>
        <v>0</v>
      </c>
      <c r="BL136" s="18" t="s">
        <v>143</v>
      </c>
      <c r="BM136" s="200" t="s">
        <v>560</v>
      </c>
    </row>
    <row r="137" spans="1:65" s="2" customFormat="1" ht="19.2">
      <c r="A137" s="35"/>
      <c r="B137" s="36"/>
      <c r="C137" s="37"/>
      <c r="D137" s="202" t="s">
        <v>145</v>
      </c>
      <c r="E137" s="37"/>
      <c r="F137" s="203" t="s">
        <v>411</v>
      </c>
      <c r="G137" s="37"/>
      <c r="H137" s="37"/>
      <c r="I137" s="204"/>
      <c r="J137" s="37"/>
      <c r="K137" s="37"/>
      <c r="L137" s="40"/>
      <c r="M137" s="205"/>
      <c r="N137" s="206"/>
      <c r="O137" s="72"/>
      <c r="P137" s="72"/>
      <c r="Q137" s="72"/>
      <c r="R137" s="72"/>
      <c r="S137" s="72"/>
      <c r="T137" s="73"/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T137" s="18" t="s">
        <v>145</v>
      </c>
      <c r="AU137" s="18" t="s">
        <v>90</v>
      </c>
    </row>
    <row r="138" spans="1:65" s="14" customFormat="1" ht="10.199999999999999">
      <c r="B138" s="218"/>
      <c r="C138" s="219"/>
      <c r="D138" s="202" t="s">
        <v>147</v>
      </c>
      <c r="E138" s="220" t="s">
        <v>1</v>
      </c>
      <c r="F138" s="221" t="s">
        <v>412</v>
      </c>
      <c r="G138" s="219"/>
      <c r="H138" s="220" t="s">
        <v>1</v>
      </c>
      <c r="I138" s="222"/>
      <c r="J138" s="219"/>
      <c r="K138" s="219"/>
      <c r="L138" s="223"/>
      <c r="M138" s="224"/>
      <c r="N138" s="225"/>
      <c r="O138" s="225"/>
      <c r="P138" s="225"/>
      <c r="Q138" s="225"/>
      <c r="R138" s="225"/>
      <c r="S138" s="225"/>
      <c r="T138" s="226"/>
      <c r="AT138" s="227" t="s">
        <v>147</v>
      </c>
      <c r="AU138" s="227" t="s">
        <v>90</v>
      </c>
      <c r="AV138" s="14" t="s">
        <v>88</v>
      </c>
      <c r="AW138" s="14" t="s">
        <v>36</v>
      </c>
      <c r="AX138" s="14" t="s">
        <v>80</v>
      </c>
      <c r="AY138" s="227" t="s">
        <v>136</v>
      </c>
    </row>
    <row r="139" spans="1:65" s="13" customFormat="1" ht="10.199999999999999">
      <c r="B139" s="207"/>
      <c r="C139" s="208"/>
      <c r="D139" s="202" t="s">
        <v>147</v>
      </c>
      <c r="E139" s="209" t="s">
        <v>1</v>
      </c>
      <c r="F139" s="210" t="s">
        <v>561</v>
      </c>
      <c r="G139" s="208"/>
      <c r="H139" s="211">
        <v>84</v>
      </c>
      <c r="I139" s="212"/>
      <c r="J139" s="208"/>
      <c r="K139" s="208"/>
      <c r="L139" s="213"/>
      <c r="M139" s="214"/>
      <c r="N139" s="215"/>
      <c r="O139" s="215"/>
      <c r="P139" s="215"/>
      <c r="Q139" s="215"/>
      <c r="R139" s="215"/>
      <c r="S139" s="215"/>
      <c r="T139" s="216"/>
      <c r="AT139" s="217" t="s">
        <v>147</v>
      </c>
      <c r="AU139" s="217" t="s">
        <v>90</v>
      </c>
      <c r="AV139" s="13" t="s">
        <v>90</v>
      </c>
      <c r="AW139" s="13" t="s">
        <v>36</v>
      </c>
      <c r="AX139" s="13" t="s">
        <v>88</v>
      </c>
      <c r="AY139" s="217" t="s">
        <v>136</v>
      </c>
    </row>
    <row r="140" spans="1:65" s="2" customFormat="1" ht="21.75" customHeight="1">
      <c r="A140" s="35"/>
      <c r="B140" s="36"/>
      <c r="C140" s="188" t="s">
        <v>177</v>
      </c>
      <c r="D140" s="188" t="s">
        <v>139</v>
      </c>
      <c r="E140" s="189" t="s">
        <v>355</v>
      </c>
      <c r="F140" s="190" t="s">
        <v>356</v>
      </c>
      <c r="G140" s="191" t="s">
        <v>142</v>
      </c>
      <c r="H140" s="192">
        <v>47</v>
      </c>
      <c r="I140" s="193"/>
      <c r="J140" s="194">
        <f>ROUND(I140*H140,2)</f>
        <v>0</v>
      </c>
      <c r="K140" s="195"/>
      <c r="L140" s="40"/>
      <c r="M140" s="196" t="s">
        <v>1</v>
      </c>
      <c r="N140" s="197" t="s">
        <v>45</v>
      </c>
      <c r="O140" s="72"/>
      <c r="P140" s="198">
        <f>O140*H140</f>
        <v>0</v>
      </c>
      <c r="Q140" s="198">
        <v>0</v>
      </c>
      <c r="R140" s="198">
        <f>Q140*H140</f>
        <v>0</v>
      </c>
      <c r="S140" s="198">
        <v>0</v>
      </c>
      <c r="T140" s="199">
        <f>S140*H140</f>
        <v>0</v>
      </c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R140" s="200" t="s">
        <v>143</v>
      </c>
      <c r="AT140" s="200" t="s">
        <v>139</v>
      </c>
      <c r="AU140" s="200" t="s">
        <v>90</v>
      </c>
      <c r="AY140" s="18" t="s">
        <v>136</v>
      </c>
      <c r="BE140" s="201">
        <f>IF(N140="základní",J140,0)</f>
        <v>0</v>
      </c>
      <c r="BF140" s="201">
        <f>IF(N140="snížená",J140,0)</f>
        <v>0</v>
      </c>
      <c r="BG140" s="201">
        <f>IF(N140="zákl. přenesená",J140,0)</f>
        <v>0</v>
      </c>
      <c r="BH140" s="201">
        <f>IF(N140="sníž. přenesená",J140,0)</f>
        <v>0</v>
      </c>
      <c r="BI140" s="201">
        <f>IF(N140="nulová",J140,0)</f>
        <v>0</v>
      </c>
      <c r="BJ140" s="18" t="s">
        <v>88</v>
      </c>
      <c r="BK140" s="201">
        <f>ROUND(I140*H140,2)</f>
        <v>0</v>
      </c>
      <c r="BL140" s="18" t="s">
        <v>143</v>
      </c>
      <c r="BM140" s="200" t="s">
        <v>562</v>
      </c>
    </row>
    <row r="141" spans="1:65" s="2" customFormat="1" ht="19.2">
      <c r="A141" s="35"/>
      <c r="B141" s="36"/>
      <c r="C141" s="37"/>
      <c r="D141" s="202" t="s">
        <v>145</v>
      </c>
      <c r="E141" s="37"/>
      <c r="F141" s="203" t="s">
        <v>358</v>
      </c>
      <c r="G141" s="37"/>
      <c r="H141" s="37"/>
      <c r="I141" s="204"/>
      <c r="J141" s="37"/>
      <c r="K141" s="37"/>
      <c r="L141" s="40"/>
      <c r="M141" s="205"/>
      <c r="N141" s="206"/>
      <c r="O141" s="72"/>
      <c r="P141" s="72"/>
      <c r="Q141" s="72"/>
      <c r="R141" s="72"/>
      <c r="S141" s="72"/>
      <c r="T141" s="73"/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T141" s="18" t="s">
        <v>145</v>
      </c>
      <c r="AU141" s="18" t="s">
        <v>90</v>
      </c>
    </row>
    <row r="142" spans="1:65" s="14" customFormat="1" ht="10.199999999999999">
      <c r="B142" s="218"/>
      <c r="C142" s="219"/>
      <c r="D142" s="202" t="s">
        <v>147</v>
      </c>
      <c r="E142" s="220" t="s">
        <v>1</v>
      </c>
      <c r="F142" s="221" t="s">
        <v>353</v>
      </c>
      <c r="G142" s="219"/>
      <c r="H142" s="220" t="s">
        <v>1</v>
      </c>
      <c r="I142" s="222"/>
      <c r="J142" s="219"/>
      <c r="K142" s="219"/>
      <c r="L142" s="223"/>
      <c r="M142" s="224"/>
      <c r="N142" s="225"/>
      <c r="O142" s="225"/>
      <c r="P142" s="225"/>
      <c r="Q142" s="225"/>
      <c r="R142" s="225"/>
      <c r="S142" s="225"/>
      <c r="T142" s="226"/>
      <c r="AT142" s="227" t="s">
        <v>147</v>
      </c>
      <c r="AU142" s="227" t="s">
        <v>90</v>
      </c>
      <c r="AV142" s="14" t="s">
        <v>88</v>
      </c>
      <c r="AW142" s="14" t="s">
        <v>36</v>
      </c>
      <c r="AX142" s="14" t="s">
        <v>80</v>
      </c>
      <c r="AY142" s="227" t="s">
        <v>136</v>
      </c>
    </row>
    <row r="143" spans="1:65" s="13" customFormat="1" ht="10.199999999999999">
      <c r="B143" s="207"/>
      <c r="C143" s="208"/>
      <c r="D143" s="202" t="s">
        <v>147</v>
      </c>
      <c r="E143" s="209" t="s">
        <v>1</v>
      </c>
      <c r="F143" s="210" t="s">
        <v>563</v>
      </c>
      <c r="G143" s="208"/>
      <c r="H143" s="211">
        <v>47</v>
      </c>
      <c r="I143" s="212"/>
      <c r="J143" s="208"/>
      <c r="K143" s="208"/>
      <c r="L143" s="213"/>
      <c r="M143" s="214"/>
      <c r="N143" s="215"/>
      <c r="O143" s="215"/>
      <c r="P143" s="215"/>
      <c r="Q143" s="215"/>
      <c r="R143" s="215"/>
      <c r="S143" s="215"/>
      <c r="T143" s="216"/>
      <c r="AT143" s="217" t="s">
        <v>147</v>
      </c>
      <c r="AU143" s="217" t="s">
        <v>90</v>
      </c>
      <c r="AV143" s="13" t="s">
        <v>90</v>
      </c>
      <c r="AW143" s="13" t="s">
        <v>36</v>
      </c>
      <c r="AX143" s="13" t="s">
        <v>88</v>
      </c>
      <c r="AY143" s="217" t="s">
        <v>136</v>
      </c>
    </row>
    <row r="144" spans="1:65" s="2" customFormat="1" ht="24.15" customHeight="1">
      <c r="A144" s="35"/>
      <c r="B144" s="36"/>
      <c r="C144" s="188" t="s">
        <v>181</v>
      </c>
      <c r="D144" s="188" t="s">
        <v>139</v>
      </c>
      <c r="E144" s="189" t="s">
        <v>361</v>
      </c>
      <c r="F144" s="190" t="s">
        <v>362</v>
      </c>
      <c r="G144" s="191" t="s">
        <v>142</v>
      </c>
      <c r="H144" s="192">
        <v>47</v>
      </c>
      <c r="I144" s="193"/>
      <c r="J144" s="194">
        <f>ROUND(I144*H144,2)</f>
        <v>0</v>
      </c>
      <c r="K144" s="195"/>
      <c r="L144" s="40"/>
      <c r="M144" s="196" t="s">
        <v>1</v>
      </c>
      <c r="N144" s="197" t="s">
        <v>45</v>
      </c>
      <c r="O144" s="72"/>
      <c r="P144" s="198">
        <f>O144*H144</f>
        <v>0</v>
      </c>
      <c r="Q144" s="198">
        <v>0</v>
      </c>
      <c r="R144" s="198">
        <f>Q144*H144</f>
        <v>0</v>
      </c>
      <c r="S144" s="198">
        <v>0</v>
      </c>
      <c r="T144" s="199">
        <f>S144*H144</f>
        <v>0</v>
      </c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R144" s="200" t="s">
        <v>143</v>
      </c>
      <c r="AT144" s="200" t="s">
        <v>139</v>
      </c>
      <c r="AU144" s="200" t="s">
        <v>90</v>
      </c>
      <c r="AY144" s="18" t="s">
        <v>136</v>
      </c>
      <c r="BE144" s="201">
        <f>IF(N144="základní",J144,0)</f>
        <v>0</v>
      </c>
      <c r="BF144" s="201">
        <f>IF(N144="snížená",J144,0)</f>
        <v>0</v>
      </c>
      <c r="BG144" s="201">
        <f>IF(N144="zákl. přenesená",J144,0)</f>
        <v>0</v>
      </c>
      <c r="BH144" s="201">
        <f>IF(N144="sníž. přenesená",J144,0)</f>
        <v>0</v>
      </c>
      <c r="BI144" s="201">
        <f>IF(N144="nulová",J144,0)</f>
        <v>0</v>
      </c>
      <c r="BJ144" s="18" t="s">
        <v>88</v>
      </c>
      <c r="BK144" s="201">
        <f>ROUND(I144*H144,2)</f>
        <v>0</v>
      </c>
      <c r="BL144" s="18" t="s">
        <v>143</v>
      </c>
      <c r="BM144" s="200" t="s">
        <v>564</v>
      </c>
    </row>
    <row r="145" spans="1:65" s="2" customFormat="1" ht="28.8">
      <c r="A145" s="35"/>
      <c r="B145" s="36"/>
      <c r="C145" s="37"/>
      <c r="D145" s="202" t="s">
        <v>145</v>
      </c>
      <c r="E145" s="37"/>
      <c r="F145" s="203" t="s">
        <v>364</v>
      </c>
      <c r="G145" s="37"/>
      <c r="H145" s="37"/>
      <c r="I145" s="204"/>
      <c r="J145" s="37"/>
      <c r="K145" s="37"/>
      <c r="L145" s="40"/>
      <c r="M145" s="205"/>
      <c r="N145" s="206"/>
      <c r="O145" s="72"/>
      <c r="P145" s="72"/>
      <c r="Q145" s="72"/>
      <c r="R145" s="72"/>
      <c r="S145" s="72"/>
      <c r="T145" s="73"/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T145" s="18" t="s">
        <v>145</v>
      </c>
      <c r="AU145" s="18" t="s">
        <v>90</v>
      </c>
    </row>
    <row r="146" spans="1:65" s="14" customFormat="1" ht="10.199999999999999">
      <c r="B146" s="218"/>
      <c r="C146" s="219"/>
      <c r="D146" s="202" t="s">
        <v>147</v>
      </c>
      <c r="E146" s="220" t="s">
        <v>1</v>
      </c>
      <c r="F146" s="221" t="s">
        <v>353</v>
      </c>
      <c r="G146" s="219"/>
      <c r="H146" s="220" t="s">
        <v>1</v>
      </c>
      <c r="I146" s="222"/>
      <c r="J146" s="219"/>
      <c r="K146" s="219"/>
      <c r="L146" s="223"/>
      <c r="M146" s="224"/>
      <c r="N146" s="225"/>
      <c r="O146" s="225"/>
      <c r="P146" s="225"/>
      <c r="Q146" s="225"/>
      <c r="R146" s="225"/>
      <c r="S146" s="225"/>
      <c r="T146" s="226"/>
      <c r="AT146" s="227" t="s">
        <v>147</v>
      </c>
      <c r="AU146" s="227" t="s">
        <v>90</v>
      </c>
      <c r="AV146" s="14" t="s">
        <v>88</v>
      </c>
      <c r="AW146" s="14" t="s">
        <v>36</v>
      </c>
      <c r="AX146" s="14" t="s">
        <v>80</v>
      </c>
      <c r="AY146" s="227" t="s">
        <v>136</v>
      </c>
    </row>
    <row r="147" spans="1:65" s="13" customFormat="1" ht="10.199999999999999">
      <c r="B147" s="207"/>
      <c r="C147" s="208"/>
      <c r="D147" s="202" t="s">
        <v>147</v>
      </c>
      <c r="E147" s="209" t="s">
        <v>1</v>
      </c>
      <c r="F147" s="210" t="s">
        <v>563</v>
      </c>
      <c r="G147" s="208"/>
      <c r="H147" s="211">
        <v>47</v>
      </c>
      <c r="I147" s="212"/>
      <c r="J147" s="208"/>
      <c r="K147" s="208"/>
      <c r="L147" s="213"/>
      <c r="M147" s="214"/>
      <c r="N147" s="215"/>
      <c r="O147" s="215"/>
      <c r="P147" s="215"/>
      <c r="Q147" s="215"/>
      <c r="R147" s="215"/>
      <c r="S147" s="215"/>
      <c r="T147" s="216"/>
      <c r="AT147" s="217" t="s">
        <v>147</v>
      </c>
      <c r="AU147" s="217" t="s">
        <v>90</v>
      </c>
      <c r="AV147" s="13" t="s">
        <v>90</v>
      </c>
      <c r="AW147" s="13" t="s">
        <v>36</v>
      </c>
      <c r="AX147" s="13" t="s">
        <v>88</v>
      </c>
      <c r="AY147" s="217" t="s">
        <v>136</v>
      </c>
    </row>
    <row r="148" spans="1:65" s="2" customFormat="1" ht="16.5" customHeight="1">
      <c r="A148" s="35"/>
      <c r="B148" s="36"/>
      <c r="C148" s="188" t="s">
        <v>188</v>
      </c>
      <c r="D148" s="188" t="s">
        <v>139</v>
      </c>
      <c r="E148" s="189" t="s">
        <v>565</v>
      </c>
      <c r="F148" s="190" t="s">
        <v>566</v>
      </c>
      <c r="G148" s="191" t="s">
        <v>142</v>
      </c>
      <c r="H148" s="192">
        <v>42</v>
      </c>
      <c r="I148" s="193"/>
      <c r="J148" s="194">
        <f>ROUND(I148*H148,2)</f>
        <v>0</v>
      </c>
      <c r="K148" s="195"/>
      <c r="L148" s="40"/>
      <c r="M148" s="196" t="s">
        <v>1</v>
      </c>
      <c r="N148" s="197" t="s">
        <v>45</v>
      </c>
      <c r="O148" s="72"/>
      <c r="P148" s="198">
        <f>O148*H148</f>
        <v>0</v>
      </c>
      <c r="Q148" s="198">
        <v>0</v>
      </c>
      <c r="R148" s="198">
        <f>Q148*H148</f>
        <v>0</v>
      </c>
      <c r="S148" s="198">
        <v>0</v>
      </c>
      <c r="T148" s="199">
        <f>S148*H148</f>
        <v>0</v>
      </c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R148" s="200" t="s">
        <v>143</v>
      </c>
      <c r="AT148" s="200" t="s">
        <v>139</v>
      </c>
      <c r="AU148" s="200" t="s">
        <v>90</v>
      </c>
      <c r="AY148" s="18" t="s">
        <v>136</v>
      </c>
      <c r="BE148" s="201">
        <f>IF(N148="základní",J148,0)</f>
        <v>0</v>
      </c>
      <c r="BF148" s="201">
        <f>IF(N148="snížená",J148,0)</f>
        <v>0</v>
      </c>
      <c r="BG148" s="201">
        <f>IF(N148="zákl. přenesená",J148,0)</f>
        <v>0</v>
      </c>
      <c r="BH148" s="201">
        <f>IF(N148="sníž. přenesená",J148,0)</f>
        <v>0</v>
      </c>
      <c r="BI148" s="201">
        <f>IF(N148="nulová",J148,0)</f>
        <v>0</v>
      </c>
      <c r="BJ148" s="18" t="s">
        <v>88</v>
      </c>
      <c r="BK148" s="201">
        <f>ROUND(I148*H148,2)</f>
        <v>0</v>
      </c>
      <c r="BL148" s="18" t="s">
        <v>143</v>
      </c>
      <c r="BM148" s="200" t="s">
        <v>567</v>
      </c>
    </row>
    <row r="149" spans="1:65" s="2" customFormat="1" ht="19.2">
      <c r="A149" s="35"/>
      <c r="B149" s="36"/>
      <c r="C149" s="37"/>
      <c r="D149" s="202" t="s">
        <v>145</v>
      </c>
      <c r="E149" s="37"/>
      <c r="F149" s="203" t="s">
        <v>568</v>
      </c>
      <c r="G149" s="37"/>
      <c r="H149" s="37"/>
      <c r="I149" s="204"/>
      <c r="J149" s="37"/>
      <c r="K149" s="37"/>
      <c r="L149" s="40"/>
      <c r="M149" s="205"/>
      <c r="N149" s="206"/>
      <c r="O149" s="72"/>
      <c r="P149" s="72"/>
      <c r="Q149" s="72"/>
      <c r="R149" s="72"/>
      <c r="S149" s="72"/>
      <c r="T149" s="73"/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T149" s="18" t="s">
        <v>145</v>
      </c>
      <c r="AU149" s="18" t="s">
        <v>90</v>
      </c>
    </row>
    <row r="150" spans="1:65" s="14" customFormat="1" ht="10.199999999999999">
      <c r="B150" s="218"/>
      <c r="C150" s="219"/>
      <c r="D150" s="202" t="s">
        <v>147</v>
      </c>
      <c r="E150" s="220" t="s">
        <v>1</v>
      </c>
      <c r="F150" s="221" t="s">
        <v>353</v>
      </c>
      <c r="G150" s="219"/>
      <c r="H150" s="220" t="s">
        <v>1</v>
      </c>
      <c r="I150" s="222"/>
      <c r="J150" s="219"/>
      <c r="K150" s="219"/>
      <c r="L150" s="223"/>
      <c r="M150" s="224"/>
      <c r="N150" s="225"/>
      <c r="O150" s="225"/>
      <c r="P150" s="225"/>
      <c r="Q150" s="225"/>
      <c r="R150" s="225"/>
      <c r="S150" s="225"/>
      <c r="T150" s="226"/>
      <c r="AT150" s="227" t="s">
        <v>147</v>
      </c>
      <c r="AU150" s="227" t="s">
        <v>90</v>
      </c>
      <c r="AV150" s="14" t="s">
        <v>88</v>
      </c>
      <c r="AW150" s="14" t="s">
        <v>36</v>
      </c>
      <c r="AX150" s="14" t="s">
        <v>80</v>
      </c>
      <c r="AY150" s="227" t="s">
        <v>136</v>
      </c>
    </row>
    <row r="151" spans="1:65" s="13" customFormat="1" ht="10.199999999999999">
      <c r="B151" s="207"/>
      <c r="C151" s="208"/>
      <c r="D151" s="202" t="s">
        <v>147</v>
      </c>
      <c r="E151" s="209" t="s">
        <v>1</v>
      </c>
      <c r="F151" s="210" t="s">
        <v>569</v>
      </c>
      <c r="G151" s="208"/>
      <c r="H151" s="211">
        <v>42</v>
      </c>
      <c r="I151" s="212"/>
      <c r="J151" s="208"/>
      <c r="K151" s="208"/>
      <c r="L151" s="213"/>
      <c r="M151" s="214"/>
      <c r="N151" s="215"/>
      <c r="O151" s="215"/>
      <c r="P151" s="215"/>
      <c r="Q151" s="215"/>
      <c r="R151" s="215"/>
      <c r="S151" s="215"/>
      <c r="T151" s="216"/>
      <c r="AT151" s="217" t="s">
        <v>147</v>
      </c>
      <c r="AU151" s="217" t="s">
        <v>90</v>
      </c>
      <c r="AV151" s="13" t="s">
        <v>90</v>
      </c>
      <c r="AW151" s="13" t="s">
        <v>36</v>
      </c>
      <c r="AX151" s="13" t="s">
        <v>88</v>
      </c>
      <c r="AY151" s="217" t="s">
        <v>136</v>
      </c>
    </row>
    <row r="152" spans="1:65" s="2" customFormat="1" ht="16.5" customHeight="1">
      <c r="A152" s="35"/>
      <c r="B152" s="36"/>
      <c r="C152" s="188" t="s">
        <v>155</v>
      </c>
      <c r="D152" s="188" t="s">
        <v>139</v>
      </c>
      <c r="E152" s="189" t="s">
        <v>374</v>
      </c>
      <c r="F152" s="190" t="s">
        <v>375</v>
      </c>
      <c r="G152" s="191" t="s">
        <v>376</v>
      </c>
      <c r="H152" s="192">
        <v>94</v>
      </c>
      <c r="I152" s="193"/>
      <c r="J152" s="194">
        <f>ROUND(I152*H152,2)</f>
        <v>0</v>
      </c>
      <c r="K152" s="195"/>
      <c r="L152" s="40"/>
      <c r="M152" s="196" t="s">
        <v>1</v>
      </c>
      <c r="N152" s="197" t="s">
        <v>45</v>
      </c>
      <c r="O152" s="72"/>
      <c r="P152" s="198">
        <f>O152*H152</f>
        <v>0</v>
      </c>
      <c r="Q152" s="198">
        <v>0</v>
      </c>
      <c r="R152" s="198">
        <f>Q152*H152</f>
        <v>0</v>
      </c>
      <c r="S152" s="198">
        <v>0</v>
      </c>
      <c r="T152" s="199">
        <f>S152*H152</f>
        <v>0</v>
      </c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R152" s="200" t="s">
        <v>143</v>
      </c>
      <c r="AT152" s="200" t="s">
        <v>139</v>
      </c>
      <c r="AU152" s="200" t="s">
        <v>90</v>
      </c>
      <c r="AY152" s="18" t="s">
        <v>136</v>
      </c>
      <c r="BE152" s="201">
        <f>IF(N152="základní",J152,0)</f>
        <v>0</v>
      </c>
      <c r="BF152" s="201">
        <f>IF(N152="snížená",J152,0)</f>
        <v>0</v>
      </c>
      <c r="BG152" s="201">
        <f>IF(N152="zákl. přenesená",J152,0)</f>
        <v>0</v>
      </c>
      <c r="BH152" s="201">
        <f>IF(N152="sníž. přenesená",J152,0)</f>
        <v>0</v>
      </c>
      <c r="BI152" s="201">
        <f>IF(N152="nulová",J152,0)</f>
        <v>0</v>
      </c>
      <c r="BJ152" s="18" t="s">
        <v>88</v>
      </c>
      <c r="BK152" s="201">
        <f>ROUND(I152*H152,2)</f>
        <v>0</v>
      </c>
      <c r="BL152" s="18" t="s">
        <v>143</v>
      </c>
      <c r="BM152" s="200" t="s">
        <v>570</v>
      </c>
    </row>
    <row r="153" spans="1:65" s="2" customFormat="1" ht="19.2">
      <c r="A153" s="35"/>
      <c r="B153" s="36"/>
      <c r="C153" s="37"/>
      <c r="D153" s="202" t="s">
        <v>145</v>
      </c>
      <c r="E153" s="37"/>
      <c r="F153" s="203" t="s">
        <v>378</v>
      </c>
      <c r="G153" s="37"/>
      <c r="H153" s="37"/>
      <c r="I153" s="204"/>
      <c r="J153" s="37"/>
      <c r="K153" s="37"/>
      <c r="L153" s="40"/>
      <c r="M153" s="205"/>
      <c r="N153" s="206"/>
      <c r="O153" s="72"/>
      <c r="P153" s="72"/>
      <c r="Q153" s="72"/>
      <c r="R153" s="72"/>
      <c r="S153" s="72"/>
      <c r="T153" s="73"/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T153" s="18" t="s">
        <v>145</v>
      </c>
      <c r="AU153" s="18" t="s">
        <v>90</v>
      </c>
    </row>
    <row r="154" spans="1:65" s="14" customFormat="1" ht="10.199999999999999">
      <c r="B154" s="218"/>
      <c r="C154" s="219"/>
      <c r="D154" s="202" t="s">
        <v>147</v>
      </c>
      <c r="E154" s="220" t="s">
        <v>1</v>
      </c>
      <c r="F154" s="221" t="s">
        <v>353</v>
      </c>
      <c r="G154" s="219"/>
      <c r="H154" s="220" t="s">
        <v>1</v>
      </c>
      <c r="I154" s="222"/>
      <c r="J154" s="219"/>
      <c r="K154" s="219"/>
      <c r="L154" s="223"/>
      <c r="M154" s="224"/>
      <c r="N154" s="225"/>
      <c r="O154" s="225"/>
      <c r="P154" s="225"/>
      <c r="Q154" s="225"/>
      <c r="R154" s="225"/>
      <c r="S154" s="225"/>
      <c r="T154" s="226"/>
      <c r="AT154" s="227" t="s">
        <v>147</v>
      </c>
      <c r="AU154" s="227" t="s">
        <v>90</v>
      </c>
      <c r="AV154" s="14" t="s">
        <v>88</v>
      </c>
      <c r="AW154" s="14" t="s">
        <v>36</v>
      </c>
      <c r="AX154" s="14" t="s">
        <v>80</v>
      </c>
      <c r="AY154" s="227" t="s">
        <v>136</v>
      </c>
    </row>
    <row r="155" spans="1:65" s="13" customFormat="1" ht="10.199999999999999">
      <c r="B155" s="207"/>
      <c r="C155" s="208"/>
      <c r="D155" s="202" t="s">
        <v>147</v>
      </c>
      <c r="E155" s="209" t="s">
        <v>1</v>
      </c>
      <c r="F155" s="210" t="s">
        <v>571</v>
      </c>
      <c r="G155" s="208"/>
      <c r="H155" s="211">
        <v>94</v>
      </c>
      <c r="I155" s="212"/>
      <c r="J155" s="208"/>
      <c r="K155" s="208"/>
      <c r="L155" s="213"/>
      <c r="M155" s="214"/>
      <c r="N155" s="215"/>
      <c r="O155" s="215"/>
      <c r="P155" s="215"/>
      <c r="Q155" s="215"/>
      <c r="R155" s="215"/>
      <c r="S155" s="215"/>
      <c r="T155" s="216"/>
      <c r="AT155" s="217" t="s">
        <v>147</v>
      </c>
      <c r="AU155" s="217" t="s">
        <v>90</v>
      </c>
      <c r="AV155" s="13" t="s">
        <v>90</v>
      </c>
      <c r="AW155" s="13" t="s">
        <v>36</v>
      </c>
      <c r="AX155" s="13" t="s">
        <v>88</v>
      </c>
      <c r="AY155" s="217" t="s">
        <v>136</v>
      </c>
    </row>
    <row r="156" spans="1:65" s="2" customFormat="1" ht="16.5" customHeight="1">
      <c r="A156" s="35"/>
      <c r="B156" s="36"/>
      <c r="C156" s="188" t="s">
        <v>200</v>
      </c>
      <c r="D156" s="188" t="s">
        <v>139</v>
      </c>
      <c r="E156" s="189" t="s">
        <v>380</v>
      </c>
      <c r="F156" s="190" t="s">
        <v>381</v>
      </c>
      <c r="G156" s="191" t="s">
        <v>142</v>
      </c>
      <c r="H156" s="192">
        <v>47</v>
      </c>
      <c r="I156" s="193"/>
      <c r="J156" s="194">
        <f>ROUND(I156*H156,2)</f>
        <v>0</v>
      </c>
      <c r="K156" s="195"/>
      <c r="L156" s="40"/>
      <c r="M156" s="196" t="s">
        <v>1</v>
      </c>
      <c r="N156" s="197" t="s">
        <v>45</v>
      </c>
      <c r="O156" s="72"/>
      <c r="P156" s="198">
        <f>O156*H156</f>
        <v>0</v>
      </c>
      <c r="Q156" s="198">
        <v>0</v>
      </c>
      <c r="R156" s="198">
        <f>Q156*H156</f>
        <v>0</v>
      </c>
      <c r="S156" s="198">
        <v>0</v>
      </c>
      <c r="T156" s="199">
        <f>S156*H156</f>
        <v>0</v>
      </c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R156" s="200" t="s">
        <v>143</v>
      </c>
      <c r="AT156" s="200" t="s">
        <v>139</v>
      </c>
      <c r="AU156" s="200" t="s">
        <v>90</v>
      </c>
      <c r="AY156" s="18" t="s">
        <v>136</v>
      </c>
      <c r="BE156" s="201">
        <f>IF(N156="základní",J156,0)</f>
        <v>0</v>
      </c>
      <c r="BF156" s="201">
        <f>IF(N156="snížená",J156,0)</f>
        <v>0</v>
      </c>
      <c r="BG156" s="201">
        <f>IF(N156="zákl. přenesená",J156,0)</f>
        <v>0</v>
      </c>
      <c r="BH156" s="201">
        <f>IF(N156="sníž. přenesená",J156,0)</f>
        <v>0</v>
      </c>
      <c r="BI156" s="201">
        <f>IF(N156="nulová",J156,0)</f>
        <v>0</v>
      </c>
      <c r="BJ156" s="18" t="s">
        <v>88</v>
      </c>
      <c r="BK156" s="201">
        <f>ROUND(I156*H156,2)</f>
        <v>0</v>
      </c>
      <c r="BL156" s="18" t="s">
        <v>143</v>
      </c>
      <c r="BM156" s="200" t="s">
        <v>572</v>
      </c>
    </row>
    <row r="157" spans="1:65" s="2" customFormat="1" ht="10.199999999999999">
      <c r="A157" s="35"/>
      <c r="B157" s="36"/>
      <c r="C157" s="37"/>
      <c r="D157" s="202" t="s">
        <v>145</v>
      </c>
      <c r="E157" s="37"/>
      <c r="F157" s="203" t="s">
        <v>383</v>
      </c>
      <c r="G157" s="37"/>
      <c r="H157" s="37"/>
      <c r="I157" s="204"/>
      <c r="J157" s="37"/>
      <c r="K157" s="37"/>
      <c r="L157" s="40"/>
      <c r="M157" s="205"/>
      <c r="N157" s="206"/>
      <c r="O157" s="72"/>
      <c r="P157" s="72"/>
      <c r="Q157" s="72"/>
      <c r="R157" s="72"/>
      <c r="S157" s="72"/>
      <c r="T157" s="73"/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T157" s="18" t="s">
        <v>145</v>
      </c>
      <c r="AU157" s="18" t="s">
        <v>90</v>
      </c>
    </row>
    <row r="158" spans="1:65" s="14" customFormat="1" ht="10.199999999999999">
      <c r="B158" s="218"/>
      <c r="C158" s="219"/>
      <c r="D158" s="202" t="s">
        <v>147</v>
      </c>
      <c r="E158" s="220" t="s">
        <v>1</v>
      </c>
      <c r="F158" s="221" t="s">
        <v>353</v>
      </c>
      <c r="G158" s="219"/>
      <c r="H158" s="220" t="s">
        <v>1</v>
      </c>
      <c r="I158" s="222"/>
      <c r="J158" s="219"/>
      <c r="K158" s="219"/>
      <c r="L158" s="223"/>
      <c r="M158" s="224"/>
      <c r="N158" s="225"/>
      <c r="O158" s="225"/>
      <c r="P158" s="225"/>
      <c r="Q158" s="225"/>
      <c r="R158" s="225"/>
      <c r="S158" s="225"/>
      <c r="T158" s="226"/>
      <c r="AT158" s="227" t="s">
        <v>147</v>
      </c>
      <c r="AU158" s="227" t="s">
        <v>90</v>
      </c>
      <c r="AV158" s="14" t="s">
        <v>88</v>
      </c>
      <c r="AW158" s="14" t="s">
        <v>36</v>
      </c>
      <c r="AX158" s="14" t="s">
        <v>80</v>
      </c>
      <c r="AY158" s="227" t="s">
        <v>136</v>
      </c>
    </row>
    <row r="159" spans="1:65" s="13" customFormat="1" ht="10.199999999999999">
      <c r="B159" s="207"/>
      <c r="C159" s="208"/>
      <c r="D159" s="202" t="s">
        <v>147</v>
      </c>
      <c r="E159" s="209" t="s">
        <v>1</v>
      </c>
      <c r="F159" s="210" t="s">
        <v>563</v>
      </c>
      <c r="G159" s="208"/>
      <c r="H159" s="211">
        <v>47</v>
      </c>
      <c r="I159" s="212"/>
      <c r="J159" s="208"/>
      <c r="K159" s="208"/>
      <c r="L159" s="213"/>
      <c r="M159" s="214"/>
      <c r="N159" s="215"/>
      <c r="O159" s="215"/>
      <c r="P159" s="215"/>
      <c r="Q159" s="215"/>
      <c r="R159" s="215"/>
      <c r="S159" s="215"/>
      <c r="T159" s="216"/>
      <c r="AT159" s="217" t="s">
        <v>147</v>
      </c>
      <c r="AU159" s="217" t="s">
        <v>90</v>
      </c>
      <c r="AV159" s="13" t="s">
        <v>90</v>
      </c>
      <c r="AW159" s="13" t="s">
        <v>36</v>
      </c>
      <c r="AX159" s="13" t="s">
        <v>88</v>
      </c>
      <c r="AY159" s="217" t="s">
        <v>136</v>
      </c>
    </row>
    <row r="160" spans="1:65" s="2" customFormat="1" ht="16.5" customHeight="1">
      <c r="A160" s="35"/>
      <c r="B160" s="36"/>
      <c r="C160" s="188" t="s">
        <v>208</v>
      </c>
      <c r="D160" s="188" t="s">
        <v>139</v>
      </c>
      <c r="E160" s="189" t="s">
        <v>426</v>
      </c>
      <c r="F160" s="190" t="s">
        <v>427</v>
      </c>
      <c r="G160" s="191" t="s">
        <v>142</v>
      </c>
      <c r="H160" s="192">
        <v>42</v>
      </c>
      <c r="I160" s="193"/>
      <c r="J160" s="194">
        <f>ROUND(I160*H160,2)</f>
        <v>0</v>
      </c>
      <c r="K160" s="195"/>
      <c r="L160" s="40"/>
      <c r="M160" s="196" t="s">
        <v>1</v>
      </c>
      <c r="N160" s="197" t="s">
        <v>45</v>
      </c>
      <c r="O160" s="72"/>
      <c r="P160" s="198">
        <f>O160*H160</f>
        <v>0</v>
      </c>
      <c r="Q160" s="198">
        <v>0</v>
      </c>
      <c r="R160" s="198">
        <f>Q160*H160</f>
        <v>0</v>
      </c>
      <c r="S160" s="198">
        <v>0</v>
      </c>
      <c r="T160" s="199">
        <f>S160*H160</f>
        <v>0</v>
      </c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R160" s="200" t="s">
        <v>143</v>
      </c>
      <c r="AT160" s="200" t="s">
        <v>139</v>
      </c>
      <c r="AU160" s="200" t="s">
        <v>90</v>
      </c>
      <c r="AY160" s="18" t="s">
        <v>136</v>
      </c>
      <c r="BE160" s="201">
        <f>IF(N160="základní",J160,0)</f>
        <v>0</v>
      </c>
      <c r="BF160" s="201">
        <f>IF(N160="snížená",J160,0)</f>
        <v>0</v>
      </c>
      <c r="BG160" s="201">
        <f>IF(N160="zákl. přenesená",J160,0)</f>
        <v>0</v>
      </c>
      <c r="BH160" s="201">
        <f>IF(N160="sníž. přenesená",J160,0)</f>
        <v>0</v>
      </c>
      <c r="BI160" s="201">
        <f>IF(N160="nulová",J160,0)</f>
        <v>0</v>
      </c>
      <c r="BJ160" s="18" t="s">
        <v>88</v>
      </c>
      <c r="BK160" s="201">
        <f>ROUND(I160*H160,2)</f>
        <v>0</v>
      </c>
      <c r="BL160" s="18" t="s">
        <v>143</v>
      </c>
      <c r="BM160" s="200" t="s">
        <v>573</v>
      </c>
    </row>
    <row r="161" spans="1:65" s="2" customFormat="1" ht="19.2">
      <c r="A161" s="35"/>
      <c r="B161" s="36"/>
      <c r="C161" s="37"/>
      <c r="D161" s="202" t="s">
        <v>145</v>
      </c>
      <c r="E161" s="37"/>
      <c r="F161" s="203" t="s">
        <v>429</v>
      </c>
      <c r="G161" s="37"/>
      <c r="H161" s="37"/>
      <c r="I161" s="204"/>
      <c r="J161" s="37"/>
      <c r="K161" s="37"/>
      <c r="L161" s="40"/>
      <c r="M161" s="205"/>
      <c r="N161" s="206"/>
      <c r="O161" s="72"/>
      <c r="P161" s="72"/>
      <c r="Q161" s="72"/>
      <c r="R161" s="72"/>
      <c r="S161" s="72"/>
      <c r="T161" s="73"/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T161" s="18" t="s">
        <v>145</v>
      </c>
      <c r="AU161" s="18" t="s">
        <v>90</v>
      </c>
    </row>
    <row r="162" spans="1:65" s="14" customFormat="1" ht="10.199999999999999">
      <c r="B162" s="218"/>
      <c r="C162" s="219"/>
      <c r="D162" s="202" t="s">
        <v>147</v>
      </c>
      <c r="E162" s="220" t="s">
        <v>1</v>
      </c>
      <c r="F162" s="221" t="s">
        <v>353</v>
      </c>
      <c r="G162" s="219"/>
      <c r="H162" s="220" t="s">
        <v>1</v>
      </c>
      <c r="I162" s="222"/>
      <c r="J162" s="219"/>
      <c r="K162" s="219"/>
      <c r="L162" s="223"/>
      <c r="M162" s="224"/>
      <c r="N162" s="225"/>
      <c r="O162" s="225"/>
      <c r="P162" s="225"/>
      <c r="Q162" s="225"/>
      <c r="R162" s="225"/>
      <c r="S162" s="225"/>
      <c r="T162" s="226"/>
      <c r="AT162" s="227" t="s">
        <v>147</v>
      </c>
      <c r="AU162" s="227" t="s">
        <v>90</v>
      </c>
      <c r="AV162" s="14" t="s">
        <v>88</v>
      </c>
      <c r="AW162" s="14" t="s">
        <v>36</v>
      </c>
      <c r="AX162" s="14" t="s">
        <v>80</v>
      </c>
      <c r="AY162" s="227" t="s">
        <v>136</v>
      </c>
    </row>
    <row r="163" spans="1:65" s="13" customFormat="1" ht="10.199999999999999">
      <c r="B163" s="207"/>
      <c r="C163" s="208"/>
      <c r="D163" s="202" t="s">
        <v>147</v>
      </c>
      <c r="E163" s="209" t="s">
        <v>1</v>
      </c>
      <c r="F163" s="210" t="s">
        <v>569</v>
      </c>
      <c r="G163" s="208"/>
      <c r="H163" s="211">
        <v>42</v>
      </c>
      <c r="I163" s="212"/>
      <c r="J163" s="208"/>
      <c r="K163" s="208"/>
      <c r="L163" s="213"/>
      <c r="M163" s="214"/>
      <c r="N163" s="215"/>
      <c r="O163" s="215"/>
      <c r="P163" s="215"/>
      <c r="Q163" s="215"/>
      <c r="R163" s="215"/>
      <c r="S163" s="215"/>
      <c r="T163" s="216"/>
      <c r="AT163" s="217" t="s">
        <v>147</v>
      </c>
      <c r="AU163" s="217" t="s">
        <v>90</v>
      </c>
      <c r="AV163" s="13" t="s">
        <v>90</v>
      </c>
      <c r="AW163" s="13" t="s">
        <v>36</v>
      </c>
      <c r="AX163" s="13" t="s">
        <v>88</v>
      </c>
      <c r="AY163" s="217" t="s">
        <v>136</v>
      </c>
    </row>
    <row r="164" spans="1:65" s="12" customFormat="1" ht="22.8" customHeight="1">
      <c r="B164" s="172"/>
      <c r="C164" s="173"/>
      <c r="D164" s="174" t="s">
        <v>79</v>
      </c>
      <c r="E164" s="186" t="s">
        <v>157</v>
      </c>
      <c r="F164" s="186" t="s">
        <v>574</v>
      </c>
      <c r="G164" s="173"/>
      <c r="H164" s="173"/>
      <c r="I164" s="176"/>
      <c r="J164" s="187">
        <f>BK164</f>
        <v>0</v>
      </c>
      <c r="K164" s="173"/>
      <c r="L164" s="178"/>
      <c r="M164" s="179"/>
      <c r="N164" s="180"/>
      <c r="O164" s="180"/>
      <c r="P164" s="181">
        <f>SUM(P165:P186)</f>
        <v>0</v>
      </c>
      <c r="Q164" s="180"/>
      <c r="R164" s="181">
        <f>SUM(R165:R186)</f>
        <v>18.121052353172097</v>
      </c>
      <c r="S164" s="180"/>
      <c r="T164" s="182">
        <f>SUM(T165:T186)</f>
        <v>0</v>
      </c>
      <c r="AR164" s="183" t="s">
        <v>88</v>
      </c>
      <c r="AT164" s="184" t="s">
        <v>79</v>
      </c>
      <c r="AU164" s="184" t="s">
        <v>88</v>
      </c>
      <c r="AY164" s="183" t="s">
        <v>136</v>
      </c>
      <c r="BK164" s="185">
        <f>SUM(BK165:BK186)</f>
        <v>0</v>
      </c>
    </row>
    <row r="165" spans="1:65" s="2" customFormat="1" ht="16.5" customHeight="1">
      <c r="A165" s="35"/>
      <c r="B165" s="36"/>
      <c r="C165" s="188" t="s">
        <v>221</v>
      </c>
      <c r="D165" s="188" t="s">
        <v>139</v>
      </c>
      <c r="E165" s="189" t="s">
        <v>575</v>
      </c>
      <c r="F165" s="190" t="s">
        <v>576</v>
      </c>
      <c r="G165" s="191" t="s">
        <v>142</v>
      </c>
      <c r="H165" s="192">
        <v>4.5</v>
      </c>
      <c r="I165" s="193"/>
      <c r="J165" s="194">
        <f>ROUND(I165*H165,2)</f>
        <v>0</v>
      </c>
      <c r="K165" s="195"/>
      <c r="L165" s="40"/>
      <c r="M165" s="196" t="s">
        <v>1</v>
      </c>
      <c r="N165" s="197" t="s">
        <v>45</v>
      </c>
      <c r="O165" s="72"/>
      <c r="P165" s="198">
        <f>O165*H165</f>
        <v>0</v>
      </c>
      <c r="Q165" s="198">
        <v>0.36037999999999998</v>
      </c>
      <c r="R165" s="198">
        <f>Q165*H165</f>
        <v>1.62171</v>
      </c>
      <c r="S165" s="198">
        <v>0</v>
      </c>
      <c r="T165" s="199">
        <f>S165*H165</f>
        <v>0</v>
      </c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R165" s="200" t="s">
        <v>143</v>
      </c>
      <c r="AT165" s="200" t="s">
        <v>139</v>
      </c>
      <c r="AU165" s="200" t="s">
        <v>90</v>
      </c>
      <c r="AY165" s="18" t="s">
        <v>136</v>
      </c>
      <c r="BE165" s="201">
        <f>IF(N165="základní",J165,0)</f>
        <v>0</v>
      </c>
      <c r="BF165" s="201">
        <f>IF(N165="snížená",J165,0)</f>
        <v>0</v>
      </c>
      <c r="BG165" s="201">
        <f>IF(N165="zákl. přenesená",J165,0)</f>
        <v>0</v>
      </c>
      <c r="BH165" s="201">
        <f>IF(N165="sníž. přenesená",J165,0)</f>
        <v>0</v>
      </c>
      <c r="BI165" s="201">
        <f>IF(N165="nulová",J165,0)</f>
        <v>0</v>
      </c>
      <c r="BJ165" s="18" t="s">
        <v>88</v>
      </c>
      <c r="BK165" s="201">
        <f>ROUND(I165*H165,2)</f>
        <v>0</v>
      </c>
      <c r="BL165" s="18" t="s">
        <v>143</v>
      </c>
      <c r="BM165" s="200" t="s">
        <v>577</v>
      </c>
    </row>
    <row r="166" spans="1:65" s="2" customFormat="1" ht="28.8">
      <c r="A166" s="35"/>
      <c r="B166" s="36"/>
      <c r="C166" s="37"/>
      <c r="D166" s="202" t="s">
        <v>145</v>
      </c>
      <c r="E166" s="37"/>
      <c r="F166" s="203" t="s">
        <v>578</v>
      </c>
      <c r="G166" s="37"/>
      <c r="H166" s="37"/>
      <c r="I166" s="204"/>
      <c r="J166" s="37"/>
      <c r="K166" s="37"/>
      <c r="L166" s="40"/>
      <c r="M166" s="205"/>
      <c r="N166" s="206"/>
      <c r="O166" s="72"/>
      <c r="P166" s="72"/>
      <c r="Q166" s="72"/>
      <c r="R166" s="72"/>
      <c r="S166" s="72"/>
      <c r="T166" s="73"/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T166" s="18" t="s">
        <v>145</v>
      </c>
      <c r="AU166" s="18" t="s">
        <v>90</v>
      </c>
    </row>
    <row r="167" spans="1:65" s="14" customFormat="1" ht="10.199999999999999">
      <c r="B167" s="218"/>
      <c r="C167" s="219"/>
      <c r="D167" s="202" t="s">
        <v>147</v>
      </c>
      <c r="E167" s="220" t="s">
        <v>1</v>
      </c>
      <c r="F167" s="221" t="s">
        <v>353</v>
      </c>
      <c r="G167" s="219"/>
      <c r="H167" s="220" t="s">
        <v>1</v>
      </c>
      <c r="I167" s="222"/>
      <c r="J167" s="219"/>
      <c r="K167" s="219"/>
      <c r="L167" s="223"/>
      <c r="M167" s="224"/>
      <c r="N167" s="225"/>
      <c r="O167" s="225"/>
      <c r="P167" s="225"/>
      <c r="Q167" s="225"/>
      <c r="R167" s="225"/>
      <c r="S167" s="225"/>
      <c r="T167" s="226"/>
      <c r="AT167" s="227" t="s">
        <v>147</v>
      </c>
      <c r="AU167" s="227" t="s">
        <v>90</v>
      </c>
      <c r="AV167" s="14" t="s">
        <v>88</v>
      </c>
      <c r="AW167" s="14" t="s">
        <v>36</v>
      </c>
      <c r="AX167" s="14" t="s">
        <v>80</v>
      </c>
      <c r="AY167" s="227" t="s">
        <v>136</v>
      </c>
    </row>
    <row r="168" spans="1:65" s="13" customFormat="1" ht="10.199999999999999">
      <c r="B168" s="207"/>
      <c r="C168" s="208"/>
      <c r="D168" s="202" t="s">
        <v>147</v>
      </c>
      <c r="E168" s="209" t="s">
        <v>1</v>
      </c>
      <c r="F168" s="210" t="s">
        <v>579</v>
      </c>
      <c r="G168" s="208"/>
      <c r="H168" s="211">
        <v>4.5</v>
      </c>
      <c r="I168" s="212"/>
      <c r="J168" s="208"/>
      <c r="K168" s="208"/>
      <c r="L168" s="213"/>
      <c r="M168" s="214"/>
      <c r="N168" s="215"/>
      <c r="O168" s="215"/>
      <c r="P168" s="215"/>
      <c r="Q168" s="215"/>
      <c r="R168" s="215"/>
      <c r="S168" s="215"/>
      <c r="T168" s="216"/>
      <c r="AT168" s="217" t="s">
        <v>147</v>
      </c>
      <c r="AU168" s="217" t="s">
        <v>90</v>
      </c>
      <c r="AV168" s="13" t="s">
        <v>90</v>
      </c>
      <c r="AW168" s="13" t="s">
        <v>36</v>
      </c>
      <c r="AX168" s="13" t="s">
        <v>88</v>
      </c>
      <c r="AY168" s="217" t="s">
        <v>136</v>
      </c>
    </row>
    <row r="169" spans="1:65" s="2" customFormat="1" ht="16.5" customHeight="1">
      <c r="A169" s="35"/>
      <c r="B169" s="36"/>
      <c r="C169" s="244" t="s">
        <v>226</v>
      </c>
      <c r="D169" s="244" t="s">
        <v>434</v>
      </c>
      <c r="E169" s="245" t="s">
        <v>580</v>
      </c>
      <c r="F169" s="246" t="s">
        <v>581</v>
      </c>
      <c r="G169" s="247" t="s">
        <v>151</v>
      </c>
      <c r="H169" s="248">
        <v>15</v>
      </c>
      <c r="I169" s="249"/>
      <c r="J169" s="250">
        <f>ROUND(I169*H169,2)</f>
        <v>0</v>
      </c>
      <c r="K169" s="251"/>
      <c r="L169" s="252"/>
      <c r="M169" s="253" t="s">
        <v>1</v>
      </c>
      <c r="N169" s="254" t="s">
        <v>45</v>
      </c>
      <c r="O169" s="72"/>
      <c r="P169" s="198">
        <f>O169*H169</f>
        <v>0</v>
      </c>
      <c r="Q169" s="198">
        <v>0.77</v>
      </c>
      <c r="R169" s="198">
        <f>Q169*H169</f>
        <v>11.55</v>
      </c>
      <c r="S169" s="198">
        <v>0</v>
      </c>
      <c r="T169" s="199">
        <f>S169*H169</f>
        <v>0</v>
      </c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R169" s="200" t="s">
        <v>188</v>
      </c>
      <c r="AT169" s="200" t="s">
        <v>434</v>
      </c>
      <c r="AU169" s="200" t="s">
        <v>90</v>
      </c>
      <c r="AY169" s="18" t="s">
        <v>136</v>
      </c>
      <c r="BE169" s="201">
        <f>IF(N169="základní",J169,0)</f>
        <v>0</v>
      </c>
      <c r="BF169" s="201">
        <f>IF(N169="snížená",J169,0)</f>
        <v>0</v>
      </c>
      <c r="BG169" s="201">
        <f>IF(N169="zákl. přenesená",J169,0)</f>
        <v>0</v>
      </c>
      <c r="BH169" s="201">
        <f>IF(N169="sníž. přenesená",J169,0)</f>
        <v>0</v>
      </c>
      <c r="BI169" s="201">
        <f>IF(N169="nulová",J169,0)</f>
        <v>0</v>
      </c>
      <c r="BJ169" s="18" t="s">
        <v>88</v>
      </c>
      <c r="BK169" s="201">
        <f>ROUND(I169*H169,2)</f>
        <v>0</v>
      </c>
      <c r="BL169" s="18" t="s">
        <v>143</v>
      </c>
      <c r="BM169" s="200" t="s">
        <v>582</v>
      </c>
    </row>
    <row r="170" spans="1:65" s="2" customFormat="1" ht="10.199999999999999">
      <c r="A170" s="35"/>
      <c r="B170" s="36"/>
      <c r="C170" s="37"/>
      <c r="D170" s="202" t="s">
        <v>145</v>
      </c>
      <c r="E170" s="37"/>
      <c r="F170" s="203" t="s">
        <v>581</v>
      </c>
      <c r="G170" s="37"/>
      <c r="H170" s="37"/>
      <c r="I170" s="204"/>
      <c r="J170" s="37"/>
      <c r="K170" s="37"/>
      <c r="L170" s="40"/>
      <c r="M170" s="205"/>
      <c r="N170" s="206"/>
      <c r="O170" s="72"/>
      <c r="P170" s="72"/>
      <c r="Q170" s="72"/>
      <c r="R170" s="72"/>
      <c r="S170" s="72"/>
      <c r="T170" s="73"/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T170" s="18" t="s">
        <v>145</v>
      </c>
      <c r="AU170" s="18" t="s">
        <v>90</v>
      </c>
    </row>
    <row r="171" spans="1:65" s="14" customFormat="1" ht="10.199999999999999">
      <c r="B171" s="218"/>
      <c r="C171" s="219"/>
      <c r="D171" s="202" t="s">
        <v>147</v>
      </c>
      <c r="E171" s="220" t="s">
        <v>1</v>
      </c>
      <c r="F171" s="221" t="s">
        <v>353</v>
      </c>
      <c r="G171" s="219"/>
      <c r="H171" s="220" t="s">
        <v>1</v>
      </c>
      <c r="I171" s="222"/>
      <c r="J171" s="219"/>
      <c r="K171" s="219"/>
      <c r="L171" s="223"/>
      <c r="M171" s="224"/>
      <c r="N171" s="225"/>
      <c r="O171" s="225"/>
      <c r="P171" s="225"/>
      <c r="Q171" s="225"/>
      <c r="R171" s="225"/>
      <c r="S171" s="225"/>
      <c r="T171" s="226"/>
      <c r="AT171" s="227" t="s">
        <v>147</v>
      </c>
      <c r="AU171" s="227" t="s">
        <v>90</v>
      </c>
      <c r="AV171" s="14" t="s">
        <v>88</v>
      </c>
      <c r="AW171" s="14" t="s">
        <v>36</v>
      </c>
      <c r="AX171" s="14" t="s">
        <v>80</v>
      </c>
      <c r="AY171" s="227" t="s">
        <v>136</v>
      </c>
    </row>
    <row r="172" spans="1:65" s="13" customFormat="1" ht="10.199999999999999">
      <c r="B172" s="207"/>
      <c r="C172" s="208"/>
      <c r="D172" s="202" t="s">
        <v>147</v>
      </c>
      <c r="E172" s="209" t="s">
        <v>1</v>
      </c>
      <c r="F172" s="210" t="s">
        <v>583</v>
      </c>
      <c r="G172" s="208"/>
      <c r="H172" s="211">
        <v>15</v>
      </c>
      <c r="I172" s="212"/>
      <c r="J172" s="208"/>
      <c r="K172" s="208"/>
      <c r="L172" s="213"/>
      <c r="M172" s="214"/>
      <c r="N172" s="215"/>
      <c r="O172" s="215"/>
      <c r="P172" s="215"/>
      <c r="Q172" s="215"/>
      <c r="R172" s="215"/>
      <c r="S172" s="215"/>
      <c r="T172" s="216"/>
      <c r="AT172" s="217" t="s">
        <v>147</v>
      </c>
      <c r="AU172" s="217" t="s">
        <v>90</v>
      </c>
      <c r="AV172" s="13" t="s">
        <v>90</v>
      </c>
      <c r="AW172" s="13" t="s">
        <v>36</v>
      </c>
      <c r="AX172" s="13" t="s">
        <v>88</v>
      </c>
      <c r="AY172" s="217" t="s">
        <v>136</v>
      </c>
    </row>
    <row r="173" spans="1:65" s="2" customFormat="1" ht="16.5" customHeight="1">
      <c r="A173" s="35"/>
      <c r="B173" s="36"/>
      <c r="C173" s="188" t="s">
        <v>232</v>
      </c>
      <c r="D173" s="188" t="s">
        <v>139</v>
      </c>
      <c r="E173" s="189" t="s">
        <v>584</v>
      </c>
      <c r="F173" s="190" t="s">
        <v>585</v>
      </c>
      <c r="G173" s="191" t="s">
        <v>142</v>
      </c>
      <c r="H173" s="192">
        <v>1.7</v>
      </c>
      <c r="I173" s="193"/>
      <c r="J173" s="194">
        <f>ROUND(I173*H173,2)</f>
        <v>0</v>
      </c>
      <c r="K173" s="195"/>
      <c r="L173" s="40"/>
      <c r="M173" s="196" t="s">
        <v>1</v>
      </c>
      <c r="N173" s="197" t="s">
        <v>45</v>
      </c>
      <c r="O173" s="72"/>
      <c r="P173" s="198">
        <f>O173*H173</f>
        <v>0</v>
      </c>
      <c r="Q173" s="198">
        <v>2.8332345380000001</v>
      </c>
      <c r="R173" s="198">
        <f>Q173*H173</f>
        <v>4.8164987145999998</v>
      </c>
      <c r="S173" s="198">
        <v>0</v>
      </c>
      <c r="T173" s="199">
        <f>S173*H173</f>
        <v>0</v>
      </c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R173" s="200" t="s">
        <v>143</v>
      </c>
      <c r="AT173" s="200" t="s">
        <v>139</v>
      </c>
      <c r="AU173" s="200" t="s">
        <v>90</v>
      </c>
      <c r="AY173" s="18" t="s">
        <v>136</v>
      </c>
      <c r="BE173" s="201">
        <f>IF(N173="základní",J173,0)</f>
        <v>0</v>
      </c>
      <c r="BF173" s="201">
        <f>IF(N173="snížená",J173,0)</f>
        <v>0</v>
      </c>
      <c r="BG173" s="201">
        <f>IF(N173="zákl. přenesená",J173,0)</f>
        <v>0</v>
      </c>
      <c r="BH173" s="201">
        <f>IF(N173="sníž. přenesená",J173,0)</f>
        <v>0</v>
      </c>
      <c r="BI173" s="201">
        <f>IF(N173="nulová",J173,0)</f>
        <v>0</v>
      </c>
      <c r="BJ173" s="18" t="s">
        <v>88</v>
      </c>
      <c r="BK173" s="201">
        <f>ROUND(I173*H173,2)</f>
        <v>0</v>
      </c>
      <c r="BL173" s="18" t="s">
        <v>143</v>
      </c>
      <c r="BM173" s="200" t="s">
        <v>586</v>
      </c>
    </row>
    <row r="174" spans="1:65" s="2" customFormat="1" ht="28.8">
      <c r="A174" s="35"/>
      <c r="B174" s="36"/>
      <c r="C174" s="37"/>
      <c r="D174" s="202" t="s">
        <v>145</v>
      </c>
      <c r="E174" s="37"/>
      <c r="F174" s="203" t="s">
        <v>587</v>
      </c>
      <c r="G174" s="37"/>
      <c r="H174" s="37"/>
      <c r="I174" s="204"/>
      <c r="J174" s="37"/>
      <c r="K174" s="37"/>
      <c r="L174" s="40"/>
      <c r="M174" s="205"/>
      <c r="N174" s="206"/>
      <c r="O174" s="72"/>
      <c r="P174" s="72"/>
      <c r="Q174" s="72"/>
      <c r="R174" s="72"/>
      <c r="S174" s="72"/>
      <c r="T174" s="73"/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T174" s="18" t="s">
        <v>145</v>
      </c>
      <c r="AU174" s="18" t="s">
        <v>90</v>
      </c>
    </row>
    <row r="175" spans="1:65" s="14" customFormat="1" ht="10.199999999999999">
      <c r="B175" s="218"/>
      <c r="C175" s="219"/>
      <c r="D175" s="202" t="s">
        <v>147</v>
      </c>
      <c r="E175" s="220" t="s">
        <v>1</v>
      </c>
      <c r="F175" s="221" t="s">
        <v>353</v>
      </c>
      <c r="G175" s="219"/>
      <c r="H175" s="220" t="s">
        <v>1</v>
      </c>
      <c r="I175" s="222"/>
      <c r="J175" s="219"/>
      <c r="K175" s="219"/>
      <c r="L175" s="223"/>
      <c r="M175" s="224"/>
      <c r="N175" s="225"/>
      <c r="O175" s="225"/>
      <c r="P175" s="225"/>
      <c r="Q175" s="225"/>
      <c r="R175" s="225"/>
      <c r="S175" s="225"/>
      <c r="T175" s="226"/>
      <c r="AT175" s="227" t="s">
        <v>147</v>
      </c>
      <c r="AU175" s="227" t="s">
        <v>90</v>
      </c>
      <c r="AV175" s="14" t="s">
        <v>88</v>
      </c>
      <c r="AW175" s="14" t="s">
        <v>36</v>
      </c>
      <c r="AX175" s="14" t="s">
        <v>80</v>
      </c>
      <c r="AY175" s="227" t="s">
        <v>136</v>
      </c>
    </row>
    <row r="176" spans="1:65" s="13" customFormat="1" ht="10.199999999999999">
      <c r="B176" s="207"/>
      <c r="C176" s="208"/>
      <c r="D176" s="202" t="s">
        <v>147</v>
      </c>
      <c r="E176" s="209" t="s">
        <v>1</v>
      </c>
      <c r="F176" s="210" t="s">
        <v>588</v>
      </c>
      <c r="G176" s="208"/>
      <c r="H176" s="211">
        <v>1.7</v>
      </c>
      <c r="I176" s="212"/>
      <c r="J176" s="208"/>
      <c r="K176" s="208"/>
      <c r="L176" s="213"/>
      <c r="M176" s="214"/>
      <c r="N176" s="215"/>
      <c r="O176" s="215"/>
      <c r="P176" s="215"/>
      <c r="Q176" s="215"/>
      <c r="R176" s="215"/>
      <c r="S176" s="215"/>
      <c r="T176" s="216"/>
      <c r="AT176" s="217" t="s">
        <v>147</v>
      </c>
      <c r="AU176" s="217" t="s">
        <v>90</v>
      </c>
      <c r="AV176" s="13" t="s">
        <v>90</v>
      </c>
      <c r="AW176" s="13" t="s">
        <v>36</v>
      </c>
      <c r="AX176" s="13" t="s">
        <v>88</v>
      </c>
      <c r="AY176" s="217" t="s">
        <v>136</v>
      </c>
    </row>
    <row r="177" spans="1:65" s="2" customFormat="1" ht="16.5" customHeight="1">
      <c r="A177" s="35"/>
      <c r="B177" s="36"/>
      <c r="C177" s="188" t="s">
        <v>8</v>
      </c>
      <c r="D177" s="188" t="s">
        <v>139</v>
      </c>
      <c r="E177" s="189" t="s">
        <v>589</v>
      </c>
      <c r="F177" s="190" t="s">
        <v>590</v>
      </c>
      <c r="G177" s="191" t="s">
        <v>151</v>
      </c>
      <c r="H177" s="192">
        <v>6.8230000000000004</v>
      </c>
      <c r="I177" s="193"/>
      <c r="J177" s="194">
        <f>ROUND(I177*H177,2)</f>
        <v>0</v>
      </c>
      <c r="K177" s="195"/>
      <c r="L177" s="40"/>
      <c r="M177" s="196" t="s">
        <v>1</v>
      </c>
      <c r="N177" s="197" t="s">
        <v>45</v>
      </c>
      <c r="O177" s="72"/>
      <c r="P177" s="198">
        <f>O177*H177</f>
        <v>0</v>
      </c>
      <c r="Q177" s="198">
        <v>8.6524240000000006E-3</v>
      </c>
      <c r="R177" s="198">
        <f>Q177*H177</f>
        <v>5.9035488952000011E-2</v>
      </c>
      <c r="S177" s="198">
        <v>0</v>
      </c>
      <c r="T177" s="199">
        <f>S177*H177</f>
        <v>0</v>
      </c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R177" s="200" t="s">
        <v>143</v>
      </c>
      <c r="AT177" s="200" t="s">
        <v>139</v>
      </c>
      <c r="AU177" s="200" t="s">
        <v>90</v>
      </c>
      <c r="AY177" s="18" t="s">
        <v>136</v>
      </c>
      <c r="BE177" s="201">
        <f>IF(N177="základní",J177,0)</f>
        <v>0</v>
      </c>
      <c r="BF177" s="201">
        <f>IF(N177="snížená",J177,0)</f>
        <v>0</v>
      </c>
      <c r="BG177" s="201">
        <f>IF(N177="zákl. přenesená",J177,0)</f>
        <v>0</v>
      </c>
      <c r="BH177" s="201">
        <f>IF(N177="sníž. přenesená",J177,0)</f>
        <v>0</v>
      </c>
      <c r="BI177" s="201">
        <f>IF(N177="nulová",J177,0)</f>
        <v>0</v>
      </c>
      <c r="BJ177" s="18" t="s">
        <v>88</v>
      </c>
      <c r="BK177" s="201">
        <f>ROUND(I177*H177,2)</f>
        <v>0</v>
      </c>
      <c r="BL177" s="18" t="s">
        <v>143</v>
      </c>
      <c r="BM177" s="200" t="s">
        <v>591</v>
      </c>
    </row>
    <row r="178" spans="1:65" s="2" customFormat="1" ht="28.8">
      <c r="A178" s="35"/>
      <c r="B178" s="36"/>
      <c r="C178" s="37"/>
      <c r="D178" s="202" t="s">
        <v>145</v>
      </c>
      <c r="E178" s="37"/>
      <c r="F178" s="203" t="s">
        <v>592</v>
      </c>
      <c r="G178" s="37"/>
      <c r="H178" s="37"/>
      <c r="I178" s="204"/>
      <c r="J178" s="37"/>
      <c r="K178" s="37"/>
      <c r="L178" s="40"/>
      <c r="M178" s="205"/>
      <c r="N178" s="206"/>
      <c r="O178" s="72"/>
      <c r="P178" s="72"/>
      <c r="Q178" s="72"/>
      <c r="R178" s="72"/>
      <c r="S178" s="72"/>
      <c r="T178" s="73"/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T178" s="18" t="s">
        <v>145</v>
      </c>
      <c r="AU178" s="18" t="s">
        <v>90</v>
      </c>
    </row>
    <row r="179" spans="1:65" s="13" customFormat="1" ht="10.199999999999999">
      <c r="B179" s="207"/>
      <c r="C179" s="208"/>
      <c r="D179" s="202" t="s">
        <v>147</v>
      </c>
      <c r="E179" s="209" t="s">
        <v>1</v>
      </c>
      <c r="F179" s="210" t="s">
        <v>593</v>
      </c>
      <c r="G179" s="208"/>
      <c r="H179" s="211">
        <v>6.8230000000000004</v>
      </c>
      <c r="I179" s="212"/>
      <c r="J179" s="208"/>
      <c r="K179" s="208"/>
      <c r="L179" s="213"/>
      <c r="M179" s="214"/>
      <c r="N179" s="215"/>
      <c r="O179" s="215"/>
      <c r="P179" s="215"/>
      <c r="Q179" s="215"/>
      <c r="R179" s="215"/>
      <c r="S179" s="215"/>
      <c r="T179" s="216"/>
      <c r="AT179" s="217" t="s">
        <v>147</v>
      </c>
      <c r="AU179" s="217" t="s">
        <v>90</v>
      </c>
      <c r="AV179" s="13" t="s">
        <v>90</v>
      </c>
      <c r="AW179" s="13" t="s">
        <v>36</v>
      </c>
      <c r="AX179" s="13" t="s">
        <v>88</v>
      </c>
      <c r="AY179" s="217" t="s">
        <v>136</v>
      </c>
    </row>
    <row r="180" spans="1:65" s="2" customFormat="1" ht="16.5" customHeight="1">
      <c r="A180" s="35"/>
      <c r="B180" s="36"/>
      <c r="C180" s="188" t="s">
        <v>245</v>
      </c>
      <c r="D180" s="188" t="s">
        <v>139</v>
      </c>
      <c r="E180" s="189" t="s">
        <v>594</v>
      </c>
      <c r="F180" s="190" t="s">
        <v>595</v>
      </c>
      <c r="G180" s="191" t="s">
        <v>151</v>
      </c>
      <c r="H180" s="192">
        <v>6.8230000000000004</v>
      </c>
      <c r="I180" s="193"/>
      <c r="J180" s="194">
        <f>ROUND(I180*H180,2)</f>
        <v>0</v>
      </c>
      <c r="K180" s="195"/>
      <c r="L180" s="40"/>
      <c r="M180" s="196" t="s">
        <v>1</v>
      </c>
      <c r="N180" s="197" t="s">
        <v>45</v>
      </c>
      <c r="O180" s="72"/>
      <c r="P180" s="198">
        <f>O180*H180</f>
        <v>0</v>
      </c>
      <c r="Q180" s="198">
        <v>0</v>
      </c>
      <c r="R180" s="198">
        <f>Q180*H180</f>
        <v>0</v>
      </c>
      <c r="S180" s="198">
        <v>0</v>
      </c>
      <c r="T180" s="199">
        <f>S180*H180</f>
        <v>0</v>
      </c>
      <c r="U180" s="35"/>
      <c r="V180" s="35"/>
      <c r="W180" s="35"/>
      <c r="X180" s="35"/>
      <c r="Y180" s="35"/>
      <c r="Z180" s="35"/>
      <c r="AA180" s="35"/>
      <c r="AB180" s="35"/>
      <c r="AC180" s="35"/>
      <c r="AD180" s="35"/>
      <c r="AE180" s="35"/>
      <c r="AR180" s="200" t="s">
        <v>143</v>
      </c>
      <c r="AT180" s="200" t="s">
        <v>139</v>
      </c>
      <c r="AU180" s="200" t="s">
        <v>90</v>
      </c>
      <c r="AY180" s="18" t="s">
        <v>136</v>
      </c>
      <c r="BE180" s="201">
        <f>IF(N180="základní",J180,0)</f>
        <v>0</v>
      </c>
      <c r="BF180" s="201">
        <f>IF(N180="snížená",J180,0)</f>
        <v>0</v>
      </c>
      <c r="BG180" s="201">
        <f>IF(N180="zákl. přenesená",J180,0)</f>
        <v>0</v>
      </c>
      <c r="BH180" s="201">
        <f>IF(N180="sníž. přenesená",J180,0)</f>
        <v>0</v>
      </c>
      <c r="BI180" s="201">
        <f>IF(N180="nulová",J180,0)</f>
        <v>0</v>
      </c>
      <c r="BJ180" s="18" t="s">
        <v>88</v>
      </c>
      <c r="BK180" s="201">
        <f>ROUND(I180*H180,2)</f>
        <v>0</v>
      </c>
      <c r="BL180" s="18" t="s">
        <v>143</v>
      </c>
      <c r="BM180" s="200" t="s">
        <v>596</v>
      </c>
    </row>
    <row r="181" spans="1:65" s="2" customFormat="1" ht="28.8">
      <c r="A181" s="35"/>
      <c r="B181" s="36"/>
      <c r="C181" s="37"/>
      <c r="D181" s="202" t="s">
        <v>145</v>
      </c>
      <c r="E181" s="37"/>
      <c r="F181" s="203" t="s">
        <v>597</v>
      </c>
      <c r="G181" s="37"/>
      <c r="H181" s="37"/>
      <c r="I181" s="204"/>
      <c r="J181" s="37"/>
      <c r="K181" s="37"/>
      <c r="L181" s="40"/>
      <c r="M181" s="205"/>
      <c r="N181" s="206"/>
      <c r="O181" s="72"/>
      <c r="P181" s="72"/>
      <c r="Q181" s="72"/>
      <c r="R181" s="72"/>
      <c r="S181" s="72"/>
      <c r="T181" s="73"/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T181" s="18" t="s">
        <v>145</v>
      </c>
      <c r="AU181" s="18" t="s">
        <v>90</v>
      </c>
    </row>
    <row r="182" spans="1:65" s="13" customFormat="1" ht="10.199999999999999">
      <c r="B182" s="207"/>
      <c r="C182" s="208"/>
      <c r="D182" s="202" t="s">
        <v>147</v>
      </c>
      <c r="E182" s="209" t="s">
        <v>1</v>
      </c>
      <c r="F182" s="210" t="s">
        <v>593</v>
      </c>
      <c r="G182" s="208"/>
      <c r="H182" s="211">
        <v>6.8230000000000004</v>
      </c>
      <c r="I182" s="212"/>
      <c r="J182" s="208"/>
      <c r="K182" s="208"/>
      <c r="L182" s="213"/>
      <c r="M182" s="214"/>
      <c r="N182" s="215"/>
      <c r="O182" s="215"/>
      <c r="P182" s="215"/>
      <c r="Q182" s="215"/>
      <c r="R182" s="215"/>
      <c r="S182" s="215"/>
      <c r="T182" s="216"/>
      <c r="AT182" s="217" t="s">
        <v>147</v>
      </c>
      <c r="AU182" s="217" t="s">
        <v>90</v>
      </c>
      <c r="AV182" s="13" t="s">
        <v>90</v>
      </c>
      <c r="AW182" s="13" t="s">
        <v>36</v>
      </c>
      <c r="AX182" s="13" t="s">
        <v>88</v>
      </c>
      <c r="AY182" s="217" t="s">
        <v>136</v>
      </c>
    </row>
    <row r="183" spans="1:65" s="2" customFormat="1" ht="16.5" customHeight="1">
      <c r="A183" s="35"/>
      <c r="B183" s="36"/>
      <c r="C183" s="188" t="s">
        <v>252</v>
      </c>
      <c r="D183" s="188" t="s">
        <v>139</v>
      </c>
      <c r="E183" s="189" t="s">
        <v>598</v>
      </c>
      <c r="F183" s="190" t="s">
        <v>599</v>
      </c>
      <c r="G183" s="191" t="s">
        <v>376</v>
      </c>
      <c r="H183" s="192">
        <v>7.0999999999999994E-2</v>
      </c>
      <c r="I183" s="193"/>
      <c r="J183" s="194">
        <f>ROUND(I183*H183,2)</f>
        <v>0</v>
      </c>
      <c r="K183" s="195"/>
      <c r="L183" s="40"/>
      <c r="M183" s="196" t="s">
        <v>1</v>
      </c>
      <c r="N183" s="197" t="s">
        <v>45</v>
      </c>
      <c r="O183" s="72"/>
      <c r="P183" s="198">
        <f>O183*H183</f>
        <v>0</v>
      </c>
      <c r="Q183" s="198">
        <v>1.0395514030999999</v>
      </c>
      <c r="R183" s="198">
        <f>Q183*H183</f>
        <v>7.3808149620099989E-2</v>
      </c>
      <c r="S183" s="198">
        <v>0</v>
      </c>
      <c r="T183" s="199">
        <f>S183*H183</f>
        <v>0</v>
      </c>
      <c r="U183" s="35"/>
      <c r="V183" s="35"/>
      <c r="W183" s="35"/>
      <c r="X183" s="35"/>
      <c r="Y183" s="35"/>
      <c r="Z183" s="35"/>
      <c r="AA183" s="35"/>
      <c r="AB183" s="35"/>
      <c r="AC183" s="35"/>
      <c r="AD183" s="35"/>
      <c r="AE183" s="35"/>
      <c r="AR183" s="200" t="s">
        <v>143</v>
      </c>
      <c r="AT183" s="200" t="s">
        <v>139</v>
      </c>
      <c r="AU183" s="200" t="s">
        <v>90</v>
      </c>
      <c r="AY183" s="18" t="s">
        <v>136</v>
      </c>
      <c r="BE183" s="201">
        <f>IF(N183="základní",J183,0)</f>
        <v>0</v>
      </c>
      <c r="BF183" s="201">
        <f>IF(N183="snížená",J183,0)</f>
        <v>0</v>
      </c>
      <c r="BG183" s="201">
        <f>IF(N183="zákl. přenesená",J183,0)</f>
        <v>0</v>
      </c>
      <c r="BH183" s="201">
        <f>IF(N183="sníž. přenesená",J183,0)</f>
        <v>0</v>
      </c>
      <c r="BI183" s="201">
        <f>IF(N183="nulová",J183,0)</f>
        <v>0</v>
      </c>
      <c r="BJ183" s="18" t="s">
        <v>88</v>
      </c>
      <c r="BK183" s="201">
        <f>ROUND(I183*H183,2)</f>
        <v>0</v>
      </c>
      <c r="BL183" s="18" t="s">
        <v>143</v>
      </c>
      <c r="BM183" s="200" t="s">
        <v>600</v>
      </c>
    </row>
    <row r="184" spans="1:65" s="2" customFormat="1" ht="28.8">
      <c r="A184" s="35"/>
      <c r="B184" s="36"/>
      <c r="C184" s="37"/>
      <c r="D184" s="202" t="s">
        <v>145</v>
      </c>
      <c r="E184" s="37"/>
      <c r="F184" s="203" t="s">
        <v>601</v>
      </c>
      <c r="G184" s="37"/>
      <c r="H184" s="37"/>
      <c r="I184" s="204"/>
      <c r="J184" s="37"/>
      <c r="K184" s="37"/>
      <c r="L184" s="40"/>
      <c r="M184" s="205"/>
      <c r="N184" s="206"/>
      <c r="O184" s="72"/>
      <c r="P184" s="72"/>
      <c r="Q184" s="72"/>
      <c r="R184" s="72"/>
      <c r="S184" s="72"/>
      <c r="T184" s="73"/>
      <c r="U184" s="35"/>
      <c r="V184" s="35"/>
      <c r="W184" s="35"/>
      <c r="X184" s="35"/>
      <c r="Y184" s="35"/>
      <c r="Z184" s="35"/>
      <c r="AA184" s="35"/>
      <c r="AB184" s="35"/>
      <c r="AC184" s="35"/>
      <c r="AD184" s="35"/>
      <c r="AE184" s="35"/>
      <c r="AT184" s="18" t="s">
        <v>145</v>
      </c>
      <c r="AU184" s="18" t="s">
        <v>90</v>
      </c>
    </row>
    <row r="185" spans="1:65" s="14" customFormat="1" ht="10.199999999999999">
      <c r="B185" s="218"/>
      <c r="C185" s="219"/>
      <c r="D185" s="202" t="s">
        <v>147</v>
      </c>
      <c r="E185" s="220" t="s">
        <v>1</v>
      </c>
      <c r="F185" s="221" t="s">
        <v>353</v>
      </c>
      <c r="G185" s="219"/>
      <c r="H185" s="220" t="s">
        <v>1</v>
      </c>
      <c r="I185" s="222"/>
      <c r="J185" s="219"/>
      <c r="K185" s="219"/>
      <c r="L185" s="223"/>
      <c r="M185" s="224"/>
      <c r="N185" s="225"/>
      <c r="O185" s="225"/>
      <c r="P185" s="225"/>
      <c r="Q185" s="225"/>
      <c r="R185" s="225"/>
      <c r="S185" s="225"/>
      <c r="T185" s="226"/>
      <c r="AT185" s="227" t="s">
        <v>147</v>
      </c>
      <c r="AU185" s="227" t="s">
        <v>90</v>
      </c>
      <c r="AV185" s="14" t="s">
        <v>88</v>
      </c>
      <c r="AW185" s="14" t="s">
        <v>36</v>
      </c>
      <c r="AX185" s="14" t="s">
        <v>80</v>
      </c>
      <c r="AY185" s="227" t="s">
        <v>136</v>
      </c>
    </row>
    <row r="186" spans="1:65" s="13" customFormat="1" ht="10.199999999999999">
      <c r="B186" s="207"/>
      <c r="C186" s="208"/>
      <c r="D186" s="202" t="s">
        <v>147</v>
      </c>
      <c r="E186" s="209" t="s">
        <v>1</v>
      </c>
      <c r="F186" s="210" t="s">
        <v>602</v>
      </c>
      <c r="G186" s="208"/>
      <c r="H186" s="211">
        <v>7.0999999999999994E-2</v>
      </c>
      <c r="I186" s="212"/>
      <c r="J186" s="208"/>
      <c r="K186" s="208"/>
      <c r="L186" s="213"/>
      <c r="M186" s="214"/>
      <c r="N186" s="215"/>
      <c r="O186" s="215"/>
      <c r="P186" s="215"/>
      <c r="Q186" s="215"/>
      <c r="R186" s="215"/>
      <c r="S186" s="215"/>
      <c r="T186" s="216"/>
      <c r="AT186" s="217" t="s">
        <v>147</v>
      </c>
      <c r="AU186" s="217" t="s">
        <v>90</v>
      </c>
      <c r="AV186" s="13" t="s">
        <v>90</v>
      </c>
      <c r="AW186" s="13" t="s">
        <v>36</v>
      </c>
      <c r="AX186" s="13" t="s">
        <v>88</v>
      </c>
      <c r="AY186" s="217" t="s">
        <v>136</v>
      </c>
    </row>
    <row r="187" spans="1:65" s="12" customFormat="1" ht="22.8" customHeight="1">
      <c r="B187" s="172"/>
      <c r="C187" s="173"/>
      <c r="D187" s="174" t="s">
        <v>79</v>
      </c>
      <c r="E187" s="186" t="s">
        <v>143</v>
      </c>
      <c r="F187" s="186" t="s">
        <v>454</v>
      </c>
      <c r="G187" s="173"/>
      <c r="H187" s="173"/>
      <c r="I187" s="176"/>
      <c r="J187" s="187">
        <f>BK187</f>
        <v>0</v>
      </c>
      <c r="K187" s="173"/>
      <c r="L187" s="178"/>
      <c r="M187" s="179"/>
      <c r="N187" s="180"/>
      <c r="O187" s="180"/>
      <c r="P187" s="181">
        <f>SUM(P188:P207)</f>
        <v>0</v>
      </c>
      <c r="Q187" s="180"/>
      <c r="R187" s="181">
        <f>SUM(R188:R207)</f>
        <v>51.662813999999997</v>
      </c>
      <c r="S187" s="180"/>
      <c r="T187" s="182">
        <f>SUM(T188:T207)</f>
        <v>0</v>
      </c>
      <c r="AR187" s="183" t="s">
        <v>88</v>
      </c>
      <c r="AT187" s="184" t="s">
        <v>79</v>
      </c>
      <c r="AU187" s="184" t="s">
        <v>88</v>
      </c>
      <c r="AY187" s="183" t="s">
        <v>136</v>
      </c>
      <c r="BK187" s="185">
        <f>SUM(BK188:BK207)</f>
        <v>0</v>
      </c>
    </row>
    <row r="188" spans="1:65" s="2" customFormat="1" ht="16.5" customHeight="1">
      <c r="A188" s="35"/>
      <c r="B188" s="36"/>
      <c r="C188" s="188" t="s">
        <v>332</v>
      </c>
      <c r="D188" s="188" t="s">
        <v>139</v>
      </c>
      <c r="E188" s="189" t="s">
        <v>603</v>
      </c>
      <c r="F188" s="190" t="s">
        <v>604</v>
      </c>
      <c r="G188" s="191" t="s">
        <v>142</v>
      </c>
      <c r="H188" s="192">
        <v>1.5</v>
      </c>
      <c r="I188" s="193"/>
      <c r="J188" s="194">
        <f>ROUND(I188*H188,2)</f>
        <v>0</v>
      </c>
      <c r="K188" s="195"/>
      <c r="L188" s="40"/>
      <c r="M188" s="196" t="s">
        <v>1</v>
      </c>
      <c r="N188" s="197" t="s">
        <v>45</v>
      </c>
      <c r="O188" s="72"/>
      <c r="P188" s="198">
        <f>O188*H188</f>
        <v>0</v>
      </c>
      <c r="Q188" s="198">
        <v>2</v>
      </c>
      <c r="R188" s="198">
        <f>Q188*H188</f>
        <v>3</v>
      </c>
      <c r="S188" s="198">
        <v>0</v>
      </c>
      <c r="T188" s="199">
        <f>S188*H188</f>
        <v>0</v>
      </c>
      <c r="U188" s="35"/>
      <c r="V188" s="35"/>
      <c r="W188" s="35"/>
      <c r="X188" s="35"/>
      <c r="Y188" s="35"/>
      <c r="Z188" s="35"/>
      <c r="AA188" s="35"/>
      <c r="AB188" s="35"/>
      <c r="AC188" s="35"/>
      <c r="AD188" s="35"/>
      <c r="AE188" s="35"/>
      <c r="AR188" s="200" t="s">
        <v>143</v>
      </c>
      <c r="AT188" s="200" t="s">
        <v>139</v>
      </c>
      <c r="AU188" s="200" t="s">
        <v>90</v>
      </c>
      <c r="AY188" s="18" t="s">
        <v>136</v>
      </c>
      <c r="BE188" s="201">
        <f>IF(N188="základní",J188,0)</f>
        <v>0</v>
      </c>
      <c r="BF188" s="201">
        <f>IF(N188="snížená",J188,0)</f>
        <v>0</v>
      </c>
      <c r="BG188" s="201">
        <f>IF(N188="zákl. přenesená",J188,0)</f>
        <v>0</v>
      </c>
      <c r="BH188" s="201">
        <f>IF(N188="sníž. přenesená",J188,0)</f>
        <v>0</v>
      </c>
      <c r="BI188" s="201">
        <f>IF(N188="nulová",J188,0)</f>
        <v>0</v>
      </c>
      <c r="BJ188" s="18" t="s">
        <v>88</v>
      </c>
      <c r="BK188" s="201">
        <f>ROUND(I188*H188,2)</f>
        <v>0</v>
      </c>
      <c r="BL188" s="18" t="s">
        <v>143</v>
      </c>
      <c r="BM188" s="200" t="s">
        <v>605</v>
      </c>
    </row>
    <row r="189" spans="1:65" s="2" customFormat="1" ht="19.2">
      <c r="A189" s="35"/>
      <c r="B189" s="36"/>
      <c r="C189" s="37"/>
      <c r="D189" s="202" t="s">
        <v>145</v>
      </c>
      <c r="E189" s="37"/>
      <c r="F189" s="203" t="s">
        <v>606</v>
      </c>
      <c r="G189" s="37"/>
      <c r="H189" s="37"/>
      <c r="I189" s="204"/>
      <c r="J189" s="37"/>
      <c r="K189" s="37"/>
      <c r="L189" s="40"/>
      <c r="M189" s="205"/>
      <c r="N189" s="206"/>
      <c r="O189" s="72"/>
      <c r="P189" s="72"/>
      <c r="Q189" s="72"/>
      <c r="R189" s="72"/>
      <c r="S189" s="72"/>
      <c r="T189" s="73"/>
      <c r="U189" s="35"/>
      <c r="V189" s="35"/>
      <c r="W189" s="35"/>
      <c r="X189" s="35"/>
      <c r="Y189" s="35"/>
      <c r="Z189" s="35"/>
      <c r="AA189" s="35"/>
      <c r="AB189" s="35"/>
      <c r="AC189" s="35"/>
      <c r="AD189" s="35"/>
      <c r="AE189" s="35"/>
      <c r="AT189" s="18" t="s">
        <v>145</v>
      </c>
      <c r="AU189" s="18" t="s">
        <v>90</v>
      </c>
    </row>
    <row r="190" spans="1:65" s="14" customFormat="1" ht="10.199999999999999">
      <c r="B190" s="218"/>
      <c r="C190" s="219"/>
      <c r="D190" s="202" t="s">
        <v>147</v>
      </c>
      <c r="E190" s="220" t="s">
        <v>1</v>
      </c>
      <c r="F190" s="221" t="s">
        <v>353</v>
      </c>
      <c r="G190" s="219"/>
      <c r="H190" s="220" t="s">
        <v>1</v>
      </c>
      <c r="I190" s="222"/>
      <c r="J190" s="219"/>
      <c r="K190" s="219"/>
      <c r="L190" s="223"/>
      <c r="M190" s="224"/>
      <c r="N190" s="225"/>
      <c r="O190" s="225"/>
      <c r="P190" s="225"/>
      <c r="Q190" s="225"/>
      <c r="R190" s="225"/>
      <c r="S190" s="225"/>
      <c r="T190" s="226"/>
      <c r="AT190" s="227" t="s">
        <v>147</v>
      </c>
      <c r="AU190" s="227" t="s">
        <v>90</v>
      </c>
      <c r="AV190" s="14" t="s">
        <v>88</v>
      </c>
      <c r="AW190" s="14" t="s">
        <v>36</v>
      </c>
      <c r="AX190" s="14" t="s">
        <v>80</v>
      </c>
      <c r="AY190" s="227" t="s">
        <v>136</v>
      </c>
    </row>
    <row r="191" spans="1:65" s="13" customFormat="1" ht="10.199999999999999">
      <c r="B191" s="207"/>
      <c r="C191" s="208"/>
      <c r="D191" s="202" t="s">
        <v>147</v>
      </c>
      <c r="E191" s="209" t="s">
        <v>1</v>
      </c>
      <c r="F191" s="210" t="s">
        <v>607</v>
      </c>
      <c r="G191" s="208"/>
      <c r="H191" s="211">
        <v>1.5</v>
      </c>
      <c r="I191" s="212"/>
      <c r="J191" s="208"/>
      <c r="K191" s="208"/>
      <c r="L191" s="213"/>
      <c r="M191" s="214"/>
      <c r="N191" s="215"/>
      <c r="O191" s="215"/>
      <c r="P191" s="215"/>
      <c r="Q191" s="215"/>
      <c r="R191" s="215"/>
      <c r="S191" s="215"/>
      <c r="T191" s="216"/>
      <c r="AT191" s="217" t="s">
        <v>147</v>
      </c>
      <c r="AU191" s="217" t="s">
        <v>90</v>
      </c>
      <c r="AV191" s="13" t="s">
        <v>90</v>
      </c>
      <c r="AW191" s="13" t="s">
        <v>36</v>
      </c>
      <c r="AX191" s="13" t="s">
        <v>88</v>
      </c>
      <c r="AY191" s="217" t="s">
        <v>136</v>
      </c>
    </row>
    <row r="192" spans="1:65" s="2" customFormat="1" ht="16.5" customHeight="1">
      <c r="A192" s="35"/>
      <c r="B192" s="36"/>
      <c r="C192" s="188" t="s">
        <v>339</v>
      </c>
      <c r="D192" s="188" t="s">
        <v>139</v>
      </c>
      <c r="E192" s="189" t="s">
        <v>608</v>
      </c>
      <c r="F192" s="190" t="s">
        <v>609</v>
      </c>
      <c r="G192" s="191" t="s">
        <v>142</v>
      </c>
      <c r="H192" s="192">
        <v>1.575</v>
      </c>
      <c r="I192" s="193"/>
      <c r="J192" s="194">
        <f>ROUND(I192*H192,2)</f>
        <v>0</v>
      </c>
      <c r="K192" s="195"/>
      <c r="L192" s="40"/>
      <c r="M192" s="196" t="s">
        <v>1</v>
      </c>
      <c r="N192" s="197" t="s">
        <v>45</v>
      </c>
      <c r="O192" s="72"/>
      <c r="P192" s="198">
        <f>O192*H192</f>
        <v>0</v>
      </c>
      <c r="Q192" s="198">
        <v>1.89</v>
      </c>
      <c r="R192" s="198">
        <f>Q192*H192</f>
        <v>2.9767499999999996</v>
      </c>
      <c r="S192" s="198">
        <v>0</v>
      </c>
      <c r="T192" s="199">
        <f>S192*H192</f>
        <v>0</v>
      </c>
      <c r="U192" s="35"/>
      <c r="V192" s="35"/>
      <c r="W192" s="35"/>
      <c r="X192" s="35"/>
      <c r="Y192" s="35"/>
      <c r="Z192" s="35"/>
      <c r="AA192" s="35"/>
      <c r="AB192" s="35"/>
      <c r="AC192" s="35"/>
      <c r="AD192" s="35"/>
      <c r="AE192" s="35"/>
      <c r="AR192" s="200" t="s">
        <v>143</v>
      </c>
      <c r="AT192" s="200" t="s">
        <v>139</v>
      </c>
      <c r="AU192" s="200" t="s">
        <v>90</v>
      </c>
      <c r="AY192" s="18" t="s">
        <v>136</v>
      </c>
      <c r="BE192" s="201">
        <f>IF(N192="základní",J192,0)</f>
        <v>0</v>
      </c>
      <c r="BF192" s="201">
        <f>IF(N192="snížená",J192,0)</f>
        <v>0</v>
      </c>
      <c r="BG192" s="201">
        <f>IF(N192="zákl. přenesená",J192,0)</f>
        <v>0</v>
      </c>
      <c r="BH192" s="201">
        <f>IF(N192="sníž. přenesená",J192,0)</f>
        <v>0</v>
      </c>
      <c r="BI192" s="201">
        <f>IF(N192="nulová",J192,0)</f>
        <v>0</v>
      </c>
      <c r="BJ192" s="18" t="s">
        <v>88</v>
      </c>
      <c r="BK192" s="201">
        <f>ROUND(I192*H192,2)</f>
        <v>0</v>
      </c>
      <c r="BL192" s="18" t="s">
        <v>143</v>
      </c>
      <c r="BM192" s="200" t="s">
        <v>610</v>
      </c>
    </row>
    <row r="193" spans="1:65" s="2" customFormat="1" ht="10.199999999999999">
      <c r="A193" s="35"/>
      <c r="B193" s="36"/>
      <c r="C193" s="37"/>
      <c r="D193" s="202" t="s">
        <v>145</v>
      </c>
      <c r="E193" s="37"/>
      <c r="F193" s="203" t="s">
        <v>611</v>
      </c>
      <c r="G193" s="37"/>
      <c r="H193" s="37"/>
      <c r="I193" s="204"/>
      <c r="J193" s="37"/>
      <c r="K193" s="37"/>
      <c r="L193" s="40"/>
      <c r="M193" s="205"/>
      <c r="N193" s="206"/>
      <c r="O193" s="72"/>
      <c r="P193" s="72"/>
      <c r="Q193" s="72"/>
      <c r="R193" s="72"/>
      <c r="S193" s="72"/>
      <c r="T193" s="73"/>
      <c r="U193" s="35"/>
      <c r="V193" s="35"/>
      <c r="W193" s="35"/>
      <c r="X193" s="35"/>
      <c r="Y193" s="35"/>
      <c r="Z193" s="35"/>
      <c r="AA193" s="35"/>
      <c r="AB193" s="35"/>
      <c r="AC193" s="35"/>
      <c r="AD193" s="35"/>
      <c r="AE193" s="35"/>
      <c r="AT193" s="18" t="s">
        <v>145</v>
      </c>
      <c r="AU193" s="18" t="s">
        <v>90</v>
      </c>
    </row>
    <row r="194" spans="1:65" s="14" customFormat="1" ht="10.199999999999999">
      <c r="B194" s="218"/>
      <c r="C194" s="219"/>
      <c r="D194" s="202" t="s">
        <v>147</v>
      </c>
      <c r="E194" s="220" t="s">
        <v>1</v>
      </c>
      <c r="F194" s="221" t="s">
        <v>353</v>
      </c>
      <c r="G194" s="219"/>
      <c r="H194" s="220" t="s">
        <v>1</v>
      </c>
      <c r="I194" s="222"/>
      <c r="J194" s="219"/>
      <c r="K194" s="219"/>
      <c r="L194" s="223"/>
      <c r="M194" s="224"/>
      <c r="N194" s="225"/>
      <c r="O194" s="225"/>
      <c r="P194" s="225"/>
      <c r="Q194" s="225"/>
      <c r="R194" s="225"/>
      <c r="S194" s="225"/>
      <c r="T194" s="226"/>
      <c r="AT194" s="227" t="s">
        <v>147</v>
      </c>
      <c r="AU194" s="227" t="s">
        <v>90</v>
      </c>
      <c r="AV194" s="14" t="s">
        <v>88</v>
      </c>
      <c r="AW194" s="14" t="s">
        <v>36</v>
      </c>
      <c r="AX194" s="14" t="s">
        <v>80</v>
      </c>
      <c r="AY194" s="227" t="s">
        <v>136</v>
      </c>
    </row>
    <row r="195" spans="1:65" s="13" customFormat="1" ht="10.199999999999999">
      <c r="B195" s="207"/>
      <c r="C195" s="208"/>
      <c r="D195" s="202" t="s">
        <v>147</v>
      </c>
      <c r="E195" s="209" t="s">
        <v>1</v>
      </c>
      <c r="F195" s="210" t="s">
        <v>612</v>
      </c>
      <c r="G195" s="208"/>
      <c r="H195" s="211">
        <v>1.575</v>
      </c>
      <c r="I195" s="212"/>
      <c r="J195" s="208"/>
      <c r="K195" s="208"/>
      <c r="L195" s="213"/>
      <c r="M195" s="214"/>
      <c r="N195" s="215"/>
      <c r="O195" s="215"/>
      <c r="P195" s="215"/>
      <c r="Q195" s="215"/>
      <c r="R195" s="215"/>
      <c r="S195" s="215"/>
      <c r="T195" s="216"/>
      <c r="AT195" s="217" t="s">
        <v>147</v>
      </c>
      <c r="AU195" s="217" t="s">
        <v>90</v>
      </c>
      <c r="AV195" s="13" t="s">
        <v>90</v>
      </c>
      <c r="AW195" s="13" t="s">
        <v>36</v>
      </c>
      <c r="AX195" s="13" t="s">
        <v>88</v>
      </c>
      <c r="AY195" s="217" t="s">
        <v>136</v>
      </c>
    </row>
    <row r="196" spans="1:65" s="2" customFormat="1" ht="16.5" customHeight="1">
      <c r="A196" s="35"/>
      <c r="B196" s="36"/>
      <c r="C196" s="188" t="s">
        <v>215</v>
      </c>
      <c r="D196" s="188" t="s">
        <v>139</v>
      </c>
      <c r="E196" s="189" t="s">
        <v>613</v>
      </c>
      <c r="F196" s="190" t="s">
        <v>614</v>
      </c>
      <c r="G196" s="191" t="s">
        <v>142</v>
      </c>
      <c r="H196" s="192">
        <v>6.3</v>
      </c>
      <c r="I196" s="193"/>
      <c r="J196" s="194">
        <f>ROUND(I196*H196,2)</f>
        <v>0</v>
      </c>
      <c r="K196" s="195"/>
      <c r="L196" s="40"/>
      <c r="M196" s="196" t="s">
        <v>1</v>
      </c>
      <c r="N196" s="197" t="s">
        <v>45</v>
      </c>
      <c r="O196" s="72"/>
      <c r="P196" s="198">
        <f>O196*H196</f>
        <v>0</v>
      </c>
      <c r="Q196" s="198">
        <v>2.4340799999999998</v>
      </c>
      <c r="R196" s="198">
        <f>Q196*H196</f>
        <v>15.334703999999999</v>
      </c>
      <c r="S196" s="198">
        <v>0</v>
      </c>
      <c r="T196" s="199">
        <f>S196*H196</f>
        <v>0</v>
      </c>
      <c r="U196" s="35"/>
      <c r="V196" s="35"/>
      <c r="W196" s="35"/>
      <c r="X196" s="35"/>
      <c r="Y196" s="35"/>
      <c r="Z196" s="35"/>
      <c r="AA196" s="35"/>
      <c r="AB196" s="35"/>
      <c r="AC196" s="35"/>
      <c r="AD196" s="35"/>
      <c r="AE196" s="35"/>
      <c r="AR196" s="200" t="s">
        <v>143</v>
      </c>
      <c r="AT196" s="200" t="s">
        <v>139</v>
      </c>
      <c r="AU196" s="200" t="s">
        <v>90</v>
      </c>
      <c r="AY196" s="18" t="s">
        <v>136</v>
      </c>
      <c r="BE196" s="201">
        <f>IF(N196="základní",J196,0)</f>
        <v>0</v>
      </c>
      <c r="BF196" s="201">
        <f>IF(N196="snížená",J196,0)</f>
        <v>0</v>
      </c>
      <c r="BG196" s="201">
        <f>IF(N196="zákl. přenesená",J196,0)</f>
        <v>0</v>
      </c>
      <c r="BH196" s="201">
        <f>IF(N196="sníž. přenesená",J196,0)</f>
        <v>0</v>
      </c>
      <c r="BI196" s="201">
        <f>IF(N196="nulová",J196,0)</f>
        <v>0</v>
      </c>
      <c r="BJ196" s="18" t="s">
        <v>88</v>
      </c>
      <c r="BK196" s="201">
        <f>ROUND(I196*H196,2)</f>
        <v>0</v>
      </c>
      <c r="BL196" s="18" t="s">
        <v>143</v>
      </c>
      <c r="BM196" s="200" t="s">
        <v>615</v>
      </c>
    </row>
    <row r="197" spans="1:65" s="2" customFormat="1" ht="19.2">
      <c r="A197" s="35"/>
      <c r="B197" s="36"/>
      <c r="C197" s="37"/>
      <c r="D197" s="202" t="s">
        <v>145</v>
      </c>
      <c r="E197" s="37"/>
      <c r="F197" s="203" t="s">
        <v>616</v>
      </c>
      <c r="G197" s="37"/>
      <c r="H197" s="37"/>
      <c r="I197" s="204"/>
      <c r="J197" s="37"/>
      <c r="K197" s="37"/>
      <c r="L197" s="40"/>
      <c r="M197" s="205"/>
      <c r="N197" s="206"/>
      <c r="O197" s="72"/>
      <c r="P197" s="72"/>
      <c r="Q197" s="72"/>
      <c r="R197" s="72"/>
      <c r="S197" s="72"/>
      <c r="T197" s="73"/>
      <c r="U197" s="35"/>
      <c r="V197" s="35"/>
      <c r="W197" s="35"/>
      <c r="X197" s="35"/>
      <c r="Y197" s="35"/>
      <c r="Z197" s="35"/>
      <c r="AA197" s="35"/>
      <c r="AB197" s="35"/>
      <c r="AC197" s="35"/>
      <c r="AD197" s="35"/>
      <c r="AE197" s="35"/>
      <c r="AT197" s="18" t="s">
        <v>145</v>
      </c>
      <c r="AU197" s="18" t="s">
        <v>90</v>
      </c>
    </row>
    <row r="198" spans="1:65" s="14" customFormat="1" ht="10.199999999999999">
      <c r="B198" s="218"/>
      <c r="C198" s="219"/>
      <c r="D198" s="202" t="s">
        <v>147</v>
      </c>
      <c r="E198" s="220" t="s">
        <v>1</v>
      </c>
      <c r="F198" s="221" t="s">
        <v>353</v>
      </c>
      <c r="G198" s="219"/>
      <c r="H198" s="220" t="s">
        <v>1</v>
      </c>
      <c r="I198" s="222"/>
      <c r="J198" s="219"/>
      <c r="K198" s="219"/>
      <c r="L198" s="223"/>
      <c r="M198" s="224"/>
      <c r="N198" s="225"/>
      <c r="O198" s="225"/>
      <c r="P198" s="225"/>
      <c r="Q198" s="225"/>
      <c r="R198" s="225"/>
      <c r="S198" s="225"/>
      <c r="T198" s="226"/>
      <c r="AT198" s="227" t="s">
        <v>147</v>
      </c>
      <c r="AU198" s="227" t="s">
        <v>90</v>
      </c>
      <c r="AV198" s="14" t="s">
        <v>88</v>
      </c>
      <c r="AW198" s="14" t="s">
        <v>36</v>
      </c>
      <c r="AX198" s="14" t="s">
        <v>80</v>
      </c>
      <c r="AY198" s="227" t="s">
        <v>136</v>
      </c>
    </row>
    <row r="199" spans="1:65" s="13" customFormat="1" ht="10.199999999999999">
      <c r="B199" s="207"/>
      <c r="C199" s="208"/>
      <c r="D199" s="202" t="s">
        <v>147</v>
      </c>
      <c r="E199" s="209" t="s">
        <v>1</v>
      </c>
      <c r="F199" s="210" t="s">
        <v>617</v>
      </c>
      <c r="G199" s="208"/>
      <c r="H199" s="211">
        <v>6.3</v>
      </c>
      <c r="I199" s="212"/>
      <c r="J199" s="208"/>
      <c r="K199" s="208"/>
      <c r="L199" s="213"/>
      <c r="M199" s="214"/>
      <c r="N199" s="215"/>
      <c r="O199" s="215"/>
      <c r="P199" s="215"/>
      <c r="Q199" s="215"/>
      <c r="R199" s="215"/>
      <c r="S199" s="215"/>
      <c r="T199" s="216"/>
      <c r="AT199" s="217" t="s">
        <v>147</v>
      </c>
      <c r="AU199" s="217" t="s">
        <v>90</v>
      </c>
      <c r="AV199" s="13" t="s">
        <v>90</v>
      </c>
      <c r="AW199" s="13" t="s">
        <v>36</v>
      </c>
      <c r="AX199" s="13" t="s">
        <v>88</v>
      </c>
      <c r="AY199" s="217" t="s">
        <v>136</v>
      </c>
    </row>
    <row r="200" spans="1:65" s="2" customFormat="1" ht="16.5" customHeight="1">
      <c r="A200" s="35"/>
      <c r="B200" s="36"/>
      <c r="C200" s="188" t="s">
        <v>7</v>
      </c>
      <c r="D200" s="188" t="s">
        <v>139</v>
      </c>
      <c r="E200" s="189" t="s">
        <v>471</v>
      </c>
      <c r="F200" s="190" t="s">
        <v>472</v>
      </c>
      <c r="G200" s="191" t="s">
        <v>151</v>
      </c>
      <c r="H200" s="192">
        <v>10.5</v>
      </c>
      <c r="I200" s="193"/>
      <c r="J200" s="194">
        <f>ROUND(I200*H200,2)</f>
        <v>0</v>
      </c>
      <c r="K200" s="195"/>
      <c r="L200" s="40"/>
      <c r="M200" s="196" t="s">
        <v>1</v>
      </c>
      <c r="N200" s="197" t="s">
        <v>45</v>
      </c>
      <c r="O200" s="72"/>
      <c r="P200" s="198">
        <f>O200*H200</f>
        <v>0</v>
      </c>
      <c r="Q200" s="198">
        <v>0</v>
      </c>
      <c r="R200" s="198">
        <f>Q200*H200</f>
        <v>0</v>
      </c>
      <c r="S200" s="198">
        <v>0</v>
      </c>
      <c r="T200" s="199">
        <f>S200*H200</f>
        <v>0</v>
      </c>
      <c r="U200" s="35"/>
      <c r="V200" s="35"/>
      <c r="W200" s="35"/>
      <c r="X200" s="35"/>
      <c r="Y200" s="35"/>
      <c r="Z200" s="35"/>
      <c r="AA200" s="35"/>
      <c r="AB200" s="35"/>
      <c r="AC200" s="35"/>
      <c r="AD200" s="35"/>
      <c r="AE200" s="35"/>
      <c r="AR200" s="200" t="s">
        <v>143</v>
      </c>
      <c r="AT200" s="200" t="s">
        <v>139</v>
      </c>
      <c r="AU200" s="200" t="s">
        <v>90</v>
      </c>
      <c r="AY200" s="18" t="s">
        <v>136</v>
      </c>
      <c r="BE200" s="201">
        <f>IF(N200="základní",J200,0)</f>
        <v>0</v>
      </c>
      <c r="BF200" s="201">
        <f>IF(N200="snížená",J200,0)</f>
        <v>0</v>
      </c>
      <c r="BG200" s="201">
        <f>IF(N200="zákl. přenesená",J200,0)</f>
        <v>0</v>
      </c>
      <c r="BH200" s="201">
        <f>IF(N200="sníž. přenesená",J200,0)</f>
        <v>0</v>
      </c>
      <c r="BI200" s="201">
        <f>IF(N200="nulová",J200,0)</f>
        <v>0</v>
      </c>
      <c r="BJ200" s="18" t="s">
        <v>88</v>
      </c>
      <c r="BK200" s="201">
        <f>ROUND(I200*H200,2)</f>
        <v>0</v>
      </c>
      <c r="BL200" s="18" t="s">
        <v>143</v>
      </c>
      <c r="BM200" s="200" t="s">
        <v>618</v>
      </c>
    </row>
    <row r="201" spans="1:65" s="2" customFormat="1" ht="19.2">
      <c r="A201" s="35"/>
      <c r="B201" s="36"/>
      <c r="C201" s="37"/>
      <c r="D201" s="202" t="s">
        <v>145</v>
      </c>
      <c r="E201" s="37"/>
      <c r="F201" s="203" t="s">
        <v>474</v>
      </c>
      <c r="G201" s="37"/>
      <c r="H201" s="37"/>
      <c r="I201" s="204"/>
      <c r="J201" s="37"/>
      <c r="K201" s="37"/>
      <c r="L201" s="40"/>
      <c r="M201" s="205"/>
      <c r="N201" s="206"/>
      <c r="O201" s="72"/>
      <c r="P201" s="72"/>
      <c r="Q201" s="72"/>
      <c r="R201" s="72"/>
      <c r="S201" s="72"/>
      <c r="T201" s="73"/>
      <c r="U201" s="35"/>
      <c r="V201" s="35"/>
      <c r="W201" s="35"/>
      <c r="X201" s="35"/>
      <c r="Y201" s="35"/>
      <c r="Z201" s="35"/>
      <c r="AA201" s="35"/>
      <c r="AB201" s="35"/>
      <c r="AC201" s="35"/>
      <c r="AD201" s="35"/>
      <c r="AE201" s="35"/>
      <c r="AT201" s="18" t="s">
        <v>145</v>
      </c>
      <c r="AU201" s="18" t="s">
        <v>90</v>
      </c>
    </row>
    <row r="202" spans="1:65" s="14" customFormat="1" ht="10.199999999999999">
      <c r="B202" s="218"/>
      <c r="C202" s="219"/>
      <c r="D202" s="202" t="s">
        <v>147</v>
      </c>
      <c r="E202" s="220" t="s">
        <v>1</v>
      </c>
      <c r="F202" s="221" t="s">
        <v>353</v>
      </c>
      <c r="G202" s="219"/>
      <c r="H202" s="220" t="s">
        <v>1</v>
      </c>
      <c r="I202" s="222"/>
      <c r="J202" s="219"/>
      <c r="K202" s="219"/>
      <c r="L202" s="223"/>
      <c r="M202" s="224"/>
      <c r="N202" s="225"/>
      <c r="O202" s="225"/>
      <c r="P202" s="225"/>
      <c r="Q202" s="225"/>
      <c r="R202" s="225"/>
      <c r="S202" s="225"/>
      <c r="T202" s="226"/>
      <c r="AT202" s="227" t="s">
        <v>147</v>
      </c>
      <c r="AU202" s="227" t="s">
        <v>90</v>
      </c>
      <c r="AV202" s="14" t="s">
        <v>88</v>
      </c>
      <c r="AW202" s="14" t="s">
        <v>36</v>
      </c>
      <c r="AX202" s="14" t="s">
        <v>80</v>
      </c>
      <c r="AY202" s="227" t="s">
        <v>136</v>
      </c>
    </row>
    <row r="203" spans="1:65" s="13" customFormat="1" ht="10.199999999999999">
      <c r="B203" s="207"/>
      <c r="C203" s="208"/>
      <c r="D203" s="202" t="s">
        <v>147</v>
      </c>
      <c r="E203" s="209" t="s">
        <v>1</v>
      </c>
      <c r="F203" s="210" t="s">
        <v>619</v>
      </c>
      <c r="G203" s="208"/>
      <c r="H203" s="211">
        <v>10.5</v>
      </c>
      <c r="I203" s="212"/>
      <c r="J203" s="208"/>
      <c r="K203" s="208"/>
      <c r="L203" s="213"/>
      <c r="M203" s="214"/>
      <c r="N203" s="215"/>
      <c r="O203" s="215"/>
      <c r="P203" s="215"/>
      <c r="Q203" s="215"/>
      <c r="R203" s="215"/>
      <c r="S203" s="215"/>
      <c r="T203" s="216"/>
      <c r="AT203" s="217" t="s">
        <v>147</v>
      </c>
      <c r="AU203" s="217" t="s">
        <v>90</v>
      </c>
      <c r="AV203" s="13" t="s">
        <v>90</v>
      </c>
      <c r="AW203" s="13" t="s">
        <v>36</v>
      </c>
      <c r="AX203" s="13" t="s">
        <v>88</v>
      </c>
      <c r="AY203" s="217" t="s">
        <v>136</v>
      </c>
    </row>
    <row r="204" spans="1:65" s="2" customFormat="1" ht="16.5" customHeight="1">
      <c r="A204" s="35"/>
      <c r="B204" s="36"/>
      <c r="C204" s="188" t="s">
        <v>516</v>
      </c>
      <c r="D204" s="188" t="s">
        <v>139</v>
      </c>
      <c r="E204" s="189" t="s">
        <v>460</v>
      </c>
      <c r="F204" s="190" t="s">
        <v>461</v>
      </c>
      <c r="G204" s="191" t="s">
        <v>142</v>
      </c>
      <c r="H204" s="192">
        <v>15.2</v>
      </c>
      <c r="I204" s="193"/>
      <c r="J204" s="194">
        <f>ROUND(I204*H204,2)</f>
        <v>0</v>
      </c>
      <c r="K204" s="195"/>
      <c r="L204" s="40"/>
      <c r="M204" s="196" t="s">
        <v>1</v>
      </c>
      <c r="N204" s="197" t="s">
        <v>45</v>
      </c>
      <c r="O204" s="72"/>
      <c r="P204" s="198">
        <f>O204*H204</f>
        <v>0</v>
      </c>
      <c r="Q204" s="198">
        <v>1.9967999999999999</v>
      </c>
      <c r="R204" s="198">
        <f>Q204*H204</f>
        <v>30.351359999999996</v>
      </c>
      <c r="S204" s="198">
        <v>0</v>
      </c>
      <c r="T204" s="199">
        <f>S204*H204</f>
        <v>0</v>
      </c>
      <c r="U204" s="35"/>
      <c r="V204" s="35"/>
      <c r="W204" s="35"/>
      <c r="X204" s="35"/>
      <c r="Y204" s="35"/>
      <c r="Z204" s="35"/>
      <c r="AA204" s="35"/>
      <c r="AB204" s="35"/>
      <c r="AC204" s="35"/>
      <c r="AD204" s="35"/>
      <c r="AE204" s="35"/>
      <c r="AR204" s="200" t="s">
        <v>143</v>
      </c>
      <c r="AT204" s="200" t="s">
        <v>139</v>
      </c>
      <c r="AU204" s="200" t="s">
        <v>90</v>
      </c>
      <c r="AY204" s="18" t="s">
        <v>136</v>
      </c>
      <c r="BE204" s="201">
        <f>IF(N204="základní",J204,0)</f>
        <v>0</v>
      </c>
      <c r="BF204" s="201">
        <f>IF(N204="snížená",J204,0)</f>
        <v>0</v>
      </c>
      <c r="BG204" s="201">
        <f>IF(N204="zákl. přenesená",J204,0)</f>
        <v>0</v>
      </c>
      <c r="BH204" s="201">
        <f>IF(N204="sníž. přenesená",J204,0)</f>
        <v>0</v>
      </c>
      <c r="BI204" s="201">
        <f>IF(N204="nulová",J204,0)</f>
        <v>0</v>
      </c>
      <c r="BJ204" s="18" t="s">
        <v>88</v>
      </c>
      <c r="BK204" s="201">
        <f>ROUND(I204*H204,2)</f>
        <v>0</v>
      </c>
      <c r="BL204" s="18" t="s">
        <v>143</v>
      </c>
      <c r="BM204" s="200" t="s">
        <v>620</v>
      </c>
    </row>
    <row r="205" spans="1:65" s="2" customFormat="1" ht="19.2">
      <c r="A205" s="35"/>
      <c r="B205" s="36"/>
      <c r="C205" s="37"/>
      <c r="D205" s="202" t="s">
        <v>145</v>
      </c>
      <c r="E205" s="37"/>
      <c r="F205" s="203" t="s">
        <v>621</v>
      </c>
      <c r="G205" s="37"/>
      <c r="H205" s="37"/>
      <c r="I205" s="204"/>
      <c r="J205" s="37"/>
      <c r="K205" s="37"/>
      <c r="L205" s="40"/>
      <c r="M205" s="205"/>
      <c r="N205" s="206"/>
      <c r="O205" s="72"/>
      <c r="P205" s="72"/>
      <c r="Q205" s="72"/>
      <c r="R205" s="72"/>
      <c r="S205" s="72"/>
      <c r="T205" s="73"/>
      <c r="U205" s="35"/>
      <c r="V205" s="35"/>
      <c r="W205" s="35"/>
      <c r="X205" s="35"/>
      <c r="Y205" s="35"/>
      <c r="Z205" s="35"/>
      <c r="AA205" s="35"/>
      <c r="AB205" s="35"/>
      <c r="AC205" s="35"/>
      <c r="AD205" s="35"/>
      <c r="AE205" s="35"/>
      <c r="AT205" s="18" t="s">
        <v>145</v>
      </c>
      <c r="AU205" s="18" t="s">
        <v>90</v>
      </c>
    </row>
    <row r="206" spans="1:65" s="14" customFormat="1" ht="10.199999999999999">
      <c r="B206" s="218"/>
      <c r="C206" s="219"/>
      <c r="D206" s="202" t="s">
        <v>147</v>
      </c>
      <c r="E206" s="220" t="s">
        <v>1</v>
      </c>
      <c r="F206" s="221" t="s">
        <v>353</v>
      </c>
      <c r="G206" s="219"/>
      <c r="H206" s="220" t="s">
        <v>1</v>
      </c>
      <c r="I206" s="222"/>
      <c r="J206" s="219"/>
      <c r="K206" s="219"/>
      <c r="L206" s="223"/>
      <c r="M206" s="224"/>
      <c r="N206" s="225"/>
      <c r="O206" s="225"/>
      <c r="P206" s="225"/>
      <c r="Q206" s="225"/>
      <c r="R206" s="225"/>
      <c r="S206" s="225"/>
      <c r="T206" s="226"/>
      <c r="AT206" s="227" t="s">
        <v>147</v>
      </c>
      <c r="AU206" s="227" t="s">
        <v>90</v>
      </c>
      <c r="AV206" s="14" t="s">
        <v>88</v>
      </c>
      <c r="AW206" s="14" t="s">
        <v>36</v>
      </c>
      <c r="AX206" s="14" t="s">
        <v>80</v>
      </c>
      <c r="AY206" s="227" t="s">
        <v>136</v>
      </c>
    </row>
    <row r="207" spans="1:65" s="13" customFormat="1" ht="10.199999999999999">
      <c r="B207" s="207"/>
      <c r="C207" s="208"/>
      <c r="D207" s="202" t="s">
        <v>147</v>
      </c>
      <c r="E207" s="209" t="s">
        <v>1</v>
      </c>
      <c r="F207" s="210" t="s">
        <v>622</v>
      </c>
      <c r="G207" s="208"/>
      <c r="H207" s="211">
        <v>15.2</v>
      </c>
      <c r="I207" s="212"/>
      <c r="J207" s="208"/>
      <c r="K207" s="208"/>
      <c r="L207" s="213"/>
      <c r="M207" s="214"/>
      <c r="N207" s="215"/>
      <c r="O207" s="215"/>
      <c r="P207" s="215"/>
      <c r="Q207" s="215"/>
      <c r="R207" s="215"/>
      <c r="S207" s="215"/>
      <c r="T207" s="216"/>
      <c r="AT207" s="217" t="s">
        <v>147</v>
      </c>
      <c r="AU207" s="217" t="s">
        <v>90</v>
      </c>
      <c r="AV207" s="13" t="s">
        <v>90</v>
      </c>
      <c r="AW207" s="13" t="s">
        <v>36</v>
      </c>
      <c r="AX207" s="13" t="s">
        <v>88</v>
      </c>
      <c r="AY207" s="217" t="s">
        <v>136</v>
      </c>
    </row>
    <row r="208" spans="1:65" s="12" customFormat="1" ht="22.8" customHeight="1">
      <c r="B208" s="172"/>
      <c r="C208" s="173"/>
      <c r="D208" s="174" t="s">
        <v>79</v>
      </c>
      <c r="E208" s="186" t="s">
        <v>155</v>
      </c>
      <c r="F208" s="186" t="s">
        <v>156</v>
      </c>
      <c r="G208" s="173"/>
      <c r="H208" s="173"/>
      <c r="I208" s="176"/>
      <c r="J208" s="187">
        <f>BK208</f>
        <v>0</v>
      </c>
      <c r="K208" s="173"/>
      <c r="L208" s="178"/>
      <c r="M208" s="179"/>
      <c r="N208" s="180"/>
      <c r="O208" s="180"/>
      <c r="P208" s="181">
        <f>SUM(P209:P247)</f>
        <v>0</v>
      </c>
      <c r="Q208" s="180"/>
      <c r="R208" s="181">
        <f>SUM(R209:R247)</f>
        <v>0.14133877999999997</v>
      </c>
      <c r="S208" s="180"/>
      <c r="T208" s="182">
        <f>SUM(T209:T247)</f>
        <v>11.000800000000002</v>
      </c>
      <c r="AR208" s="183" t="s">
        <v>88</v>
      </c>
      <c r="AT208" s="184" t="s">
        <v>79</v>
      </c>
      <c r="AU208" s="184" t="s">
        <v>88</v>
      </c>
      <c r="AY208" s="183" t="s">
        <v>136</v>
      </c>
      <c r="BK208" s="185">
        <f>SUM(BK209:BK247)</f>
        <v>0</v>
      </c>
    </row>
    <row r="209" spans="1:65" s="2" customFormat="1" ht="16.5" customHeight="1">
      <c r="A209" s="35"/>
      <c r="B209" s="36"/>
      <c r="C209" s="188" t="s">
        <v>521</v>
      </c>
      <c r="D209" s="188" t="s">
        <v>139</v>
      </c>
      <c r="E209" s="189" t="s">
        <v>623</v>
      </c>
      <c r="F209" s="190" t="s">
        <v>624</v>
      </c>
      <c r="G209" s="191" t="s">
        <v>396</v>
      </c>
      <c r="H209" s="192">
        <v>17</v>
      </c>
      <c r="I209" s="193"/>
      <c r="J209" s="194">
        <f>ROUND(I209*H209,2)</f>
        <v>0</v>
      </c>
      <c r="K209" s="195"/>
      <c r="L209" s="40"/>
      <c r="M209" s="196" t="s">
        <v>1</v>
      </c>
      <c r="N209" s="197" t="s">
        <v>45</v>
      </c>
      <c r="O209" s="72"/>
      <c r="P209" s="198">
        <f>O209*H209</f>
        <v>0</v>
      </c>
      <c r="Q209" s="198">
        <v>2.2000000000000001E-4</v>
      </c>
      <c r="R209" s="198">
        <f>Q209*H209</f>
        <v>3.7400000000000003E-3</v>
      </c>
      <c r="S209" s="198">
        <v>0</v>
      </c>
      <c r="T209" s="199">
        <f>S209*H209</f>
        <v>0</v>
      </c>
      <c r="U209" s="35"/>
      <c r="V209" s="35"/>
      <c r="W209" s="35"/>
      <c r="X209" s="35"/>
      <c r="Y209" s="35"/>
      <c r="Z209" s="35"/>
      <c r="AA209" s="35"/>
      <c r="AB209" s="35"/>
      <c r="AC209" s="35"/>
      <c r="AD209" s="35"/>
      <c r="AE209" s="35"/>
      <c r="AR209" s="200" t="s">
        <v>143</v>
      </c>
      <c r="AT209" s="200" t="s">
        <v>139</v>
      </c>
      <c r="AU209" s="200" t="s">
        <v>90</v>
      </c>
      <c r="AY209" s="18" t="s">
        <v>136</v>
      </c>
      <c r="BE209" s="201">
        <f>IF(N209="základní",J209,0)</f>
        <v>0</v>
      </c>
      <c r="BF209" s="201">
        <f>IF(N209="snížená",J209,0)</f>
        <v>0</v>
      </c>
      <c r="BG209" s="201">
        <f>IF(N209="zákl. přenesená",J209,0)</f>
        <v>0</v>
      </c>
      <c r="BH209" s="201">
        <f>IF(N209="sníž. přenesená",J209,0)</f>
        <v>0</v>
      </c>
      <c r="BI209" s="201">
        <f>IF(N209="nulová",J209,0)</f>
        <v>0</v>
      </c>
      <c r="BJ209" s="18" t="s">
        <v>88</v>
      </c>
      <c r="BK209" s="201">
        <f>ROUND(I209*H209,2)</f>
        <v>0</v>
      </c>
      <c r="BL209" s="18" t="s">
        <v>143</v>
      </c>
      <c r="BM209" s="200" t="s">
        <v>625</v>
      </c>
    </row>
    <row r="210" spans="1:65" s="2" customFormat="1" ht="10.199999999999999">
      <c r="A210" s="35"/>
      <c r="B210" s="36"/>
      <c r="C210" s="37"/>
      <c r="D210" s="202" t="s">
        <v>145</v>
      </c>
      <c r="E210" s="37"/>
      <c r="F210" s="203" t="s">
        <v>626</v>
      </c>
      <c r="G210" s="37"/>
      <c r="H210" s="37"/>
      <c r="I210" s="204"/>
      <c r="J210" s="37"/>
      <c r="K210" s="37"/>
      <c r="L210" s="40"/>
      <c r="M210" s="205"/>
      <c r="N210" s="206"/>
      <c r="O210" s="72"/>
      <c r="P210" s="72"/>
      <c r="Q210" s="72"/>
      <c r="R210" s="72"/>
      <c r="S210" s="72"/>
      <c r="T210" s="73"/>
      <c r="U210" s="35"/>
      <c r="V210" s="35"/>
      <c r="W210" s="35"/>
      <c r="X210" s="35"/>
      <c r="Y210" s="35"/>
      <c r="Z210" s="35"/>
      <c r="AA210" s="35"/>
      <c r="AB210" s="35"/>
      <c r="AC210" s="35"/>
      <c r="AD210" s="35"/>
      <c r="AE210" s="35"/>
      <c r="AT210" s="18" t="s">
        <v>145</v>
      </c>
      <c r="AU210" s="18" t="s">
        <v>90</v>
      </c>
    </row>
    <row r="211" spans="1:65" s="14" customFormat="1" ht="10.199999999999999">
      <c r="B211" s="218"/>
      <c r="C211" s="219"/>
      <c r="D211" s="202" t="s">
        <v>147</v>
      </c>
      <c r="E211" s="220" t="s">
        <v>1</v>
      </c>
      <c r="F211" s="221" t="s">
        <v>353</v>
      </c>
      <c r="G211" s="219"/>
      <c r="H211" s="220" t="s">
        <v>1</v>
      </c>
      <c r="I211" s="222"/>
      <c r="J211" s="219"/>
      <c r="K211" s="219"/>
      <c r="L211" s="223"/>
      <c r="M211" s="224"/>
      <c r="N211" s="225"/>
      <c r="O211" s="225"/>
      <c r="P211" s="225"/>
      <c r="Q211" s="225"/>
      <c r="R211" s="225"/>
      <c r="S211" s="225"/>
      <c r="T211" s="226"/>
      <c r="AT211" s="227" t="s">
        <v>147</v>
      </c>
      <c r="AU211" s="227" t="s">
        <v>90</v>
      </c>
      <c r="AV211" s="14" t="s">
        <v>88</v>
      </c>
      <c r="AW211" s="14" t="s">
        <v>36</v>
      </c>
      <c r="AX211" s="14" t="s">
        <v>80</v>
      </c>
      <c r="AY211" s="227" t="s">
        <v>136</v>
      </c>
    </row>
    <row r="212" spans="1:65" s="13" customFormat="1" ht="10.199999999999999">
      <c r="B212" s="207"/>
      <c r="C212" s="208"/>
      <c r="D212" s="202" t="s">
        <v>147</v>
      </c>
      <c r="E212" s="209" t="s">
        <v>1</v>
      </c>
      <c r="F212" s="210" t="s">
        <v>252</v>
      </c>
      <c r="G212" s="208"/>
      <c r="H212" s="211">
        <v>17</v>
      </c>
      <c r="I212" s="212"/>
      <c r="J212" s="208"/>
      <c r="K212" s="208"/>
      <c r="L212" s="213"/>
      <c r="M212" s="214"/>
      <c r="N212" s="215"/>
      <c r="O212" s="215"/>
      <c r="P212" s="215"/>
      <c r="Q212" s="215"/>
      <c r="R212" s="215"/>
      <c r="S212" s="215"/>
      <c r="T212" s="216"/>
      <c r="AT212" s="217" t="s">
        <v>147</v>
      </c>
      <c r="AU212" s="217" t="s">
        <v>90</v>
      </c>
      <c r="AV212" s="13" t="s">
        <v>90</v>
      </c>
      <c r="AW212" s="13" t="s">
        <v>36</v>
      </c>
      <c r="AX212" s="13" t="s">
        <v>88</v>
      </c>
      <c r="AY212" s="217" t="s">
        <v>136</v>
      </c>
    </row>
    <row r="213" spans="1:65" s="2" customFormat="1" ht="16.5" customHeight="1">
      <c r="A213" s="35"/>
      <c r="B213" s="36"/>
      <c r="C213" s="188" t="s">
        <v>526</v>
      </c>
      <c r="D213" s="188" t="s">
        <v>139</v>
      </c>
      <c r="E213" s="189" t="s">
        <v>627</v>
      </c>
      <c r="F213" s="190" t="s">
        <v>628</v>
      </c>
      <c r="G213" s="191" t="s">
        <v>142</v>
      </c>
      <c r="H213" s="192">
        <v>2</v>
      </c>
      <c r="I213" s="193"/>
      <c r="J213" s="194">
        <f>ROUND(I213*H213,2)</f>
        <v>0</v>
      </c>
      <c r="K213" s="195"/>
      <c r="L213" s="40"/>
      <c r="M213" s="196" t="s">
        <v>1</v>
      </c>
      <c r="N213" s="197" t="s">
        <v>45</v>
      </c>
      <c r="O213" s="72"/>
      <c r="P213" s="198">
        <f>O213*H213</f>
        <v>0</v>
      </c>
      <c r="Q213" s="198">
        <v>0</v>
      </c>
      <c r="R213" s="198">
        <f>Q213*H213</f>
        <v>0</v>
      </c>
      <c r="S213" s="198">
        <v>2.9</v>
      </c>
      <c r="T213" s="199">
        <f>S213*H213</f>
        <v>5.8</v>
      </c>
      <c r="U213" s="35"/>
      <c r="V213" s="35"/>
      <c r="W213" s="35"/>
      <c r="X213" s="35"/>
      <c r="Y213" s="35"/>
      <c r="Z213" s="35"/>
      <c r="AA213" s="35"/>
      <c r="AB213" s="35"/>
      <c r="AC213" s="35"/>
      <c r="AD213" s="35"/>
      <c r="AE213" s="35"/>
      <c r="AR213" s="200" t="s">
        <v>143</v>
      </c>
      <c r="AT213" s="200" t="s">
        <v>139</v>
      </c>
      <c r="AU213" s="200" t="s">
        <v>90</v>
      </c>
      <c r="AY213" s="18" t="s">
        <v>136</v>
      </c>
      <c r="BE213" s="201">
        <f>IF(N213="základní",J213,0)</f>
        <v>0</v>
      </c>
      <c r="BF213" s="201">
        <f>IF(N213="snížená",J213,0)</f>
        <v>0</v>
      </c>
      <c r="BG213" s="201">
        <f>IF(N213="zákl. přenesená",J213,0)</f>
        <v>0</v>
      </c>
      <c r="BH213" s="201">
        <f>IF(N213="sníž. přenesená",J213,0)</f>
        <v>0</v>
      </c>
      <c r="BI213" s="201">
        <f>IF(N213="nulová",J213,0)</f>
        <v>0</v>
      </c>
      <c r="BJ213" s="18" t="s">
        <v>88</v>
      </c>
      <c r="BK213" s="201">
        <f>ROUND(I213*H213,2)</f>
        <v>0</v>
      </c>
      <c r="BL213" s="18" t="s">
        <v>143</v>
      </c>
      <c r="BM213" s="200" t="s">
        <v>629</v>
      </c>
    </row>
    <row r="214" spans="1:65" s="2" customFormat="1" ht="19.2">
      <c r="A214" s="35"/>
      <c r="B214" s="36"/>
      <c r="C214" s="37"/>
      <c r="D214" s="202" t="s">
        <v>145</v>
      </c>
      <c r="E214" s="37"/>
      <c r="F214" s="203" t="s">
        <v>630</v>
      </c>
      <c r="G214" s="37"/>
      <c r="H214" s="37"/>
      <c r="I214" s="204"/>
      <c r="J214" s="37"/>
      <c r="K214" s="37"/>
      <c r="L214" s="40"/>
      <c r="M214" s="205"/>
      <c r="N214" s="206"/>
      <c r="O214" s="72"/>
      <c r="P214" s="72"/>
      <c r="Q214" s="72"/>
      <c r="R214" s="72"/>
      <c r="S214" s="72"/>
      <c r="T214" s="73"/>
      <c r="U214" s="35"/>
      <c r="V214" s="35"/>
      <c r="W214" s="35"/>
      <c r="X214" s="35"/>
      <c r="Y214" s="35"/>
      <c r="Z214" s="35"/>
      <c r="AA214" s="35"/>
      <c r="AB214" s="35"/>
      <c r="AC214" s="35"/>
      <c r="AD214" s="35"/>
      <c r="AE214" s="35"/>
      <c r="AT214" s="18" t="s">
        <v>145</v>
      </c>
      <c r="AU214" s="18" t="s">
        <v>90</v>
      </c>
    </row>
    <row r="215" spans="1:65" s="14" customFormat="1" ht="10.199999999999999">
      <c r="B215" s="218"/>
      <c r="C215" s="219"/>
      <c r="D215" s="202" t="s">
        <v>147</v>
      </c>
      <c r="E215" s="220" t="s">
        <v>1</v>
      </c>
      <c r="F215" s="221" t="s">
        <v>353</v>
      </c>
      <c r="G215" s="219"/>
      <c r="H215" s="220" t="s">
        <v>1</v>
      </c>
      <c r="I215" s="222"/>
      <c r="J215" s="219"/>
      <c r="K215" s="219"/>
      <c r="L215" s="223"/>
      <c r="M215" s="224"/>
      <c r="N215" s="225"/>
      <c r="O215" s="225"/>
      <c r="P215" s="225"/>
      <c r="Q215" s="225"/>
      <c r="R215" s="225"/>
      <c r="S215" s="225"/>
      <c r="T215" s="226"/>
      <c r="AT215" s="227" t="s">
        <v>147</v>
      </c>
      <c r="AU215" s="227" t="s">
        <v>90</v>
      </c>
      <c r="AV215" s="14" t="s">
        <v>88</v>
      </c>
      <c r="AW215" s="14" t="s">
        <v>36</v>
      </c>
      <c r="AX215" s="14" t="s">
        <v>80</v>
      </c>
      <c r="AY215" s="227" t="s">
        <v>136</v>
      </c>
    </row>
    <row r="216" spans="1:65" s="13" customFormat="1" ht="10.199999999999999">
      <c r="B216" s="207"/>
      <c r="C216" s="208"/>
      <c r="D216" s="202" t="s">
        <v>147</v>
      </c>
      <c r="E216" s="209" t="s">
        <v>1</v>
      </c>
      <c r="F216" s="210" t="s">
        <v>90</v>
      </c>
      <c r="G216" s="208"/>
      <c r="H216" s="211">
        <v>2</v>
      </c>
      <c r="I216" s="212"/>
      <c r="J216" s="208"/>
      <c r="K216" s="208"/>
      <c r="L216" s="213"/>
      <c r="M216" s="214"/>
      <c r="N216" s="215"/>
      <c r="O216" s="215"/>
      <c r="P216" s="215"/>
      <c r="Q216" s="215"/>
      <c r="R216" s="215"/>
      <c r="S216" s="215"/>
      <c r="T216" s="216"/>
      <c r="AT216" s="217" t="s">
        <v>147</v>
      </c>
      <c r="AU216" s="217" t="s">
        <v>90</v>
      </c>
      <c r="AV216" s="13" t="s">
        <v>90</v>
      </c>
      <c r="AW216" s="13" t="s">
        <v>36</v>
      </c>
      <c r="AX216" s="13" t="s">
        <v>88</v>
      </c>
      <c r="AY216" s="217" t="s">
        <v>136</v>
      </c>
    </row>
    <row r="217" spans="1:65" s="2" customFormat="1" ht="16.5" customHeight="1">
      <c r="A217" s="35"/>
      <c r="B217" s="36"/>
      <c r="C217" s="188" t="s">
        <v>534</v>
      </c>
      <c r="D217" s="188" t="s">
        <v>139</v>
      </c>
      <c r="E217" s="189" t="s">
        <v>631</v>
      </c>
      <c r="F217" s="190" t="s">
        <v>632</v>
      </c>
      <c r="G217" s="191" t="s">
        <v>142</v>
      </c>
      <c r="H217" s="192">
        <v>2.1</v>
      </c>
      <c r="I217" s="193"/>
      <c r="J217" s="194">
        <f>ROUND(I217*H217,2)</f>
        <v>0</v>
      </c>
      <c r="K217" s="195"/>
      <c r="L217" s="40"/>
      <c r="M217" s="196" t="s">
        <v>1</v>
      </c>
      <c r="N217" s="197" t="s">
        <v>45</v>
      </c>
      <c r="O217" s="72"/>
      <c r="P217" s="198">
        <f>O217*H217</f>
        <v>0</v>
      </c>
      <c r="Q217" s="198">
        <v>0</v>
      </c>
      <c r="R217" s="198">
        <f>Q217*H217</f>
        <v>0</v>
      </c>
      <c r="S217" s="198">
        <v>2.2000000000000002</v>
      </c>
      <c r="T217" s="199">
        <f>S217*H217</f>
        <v>4.620000000000001</v>
      </c>
      <c r="U217" s="35"/>
      <c r="V217" s="35"/>
      <c r="W217" s="35"/>
      <c r="X217" s="35"/>
      <c r="Y217" s="35"/>
      <c r="Z217" s="35"/>
      <c r="AA217" s="35"/>
      <c r="AB217" s="35"/>
      <c r="AC217" s="35"/>
      <c r="AD217" s="35"/>
      <c r="AE217" s="35"/>
      <c r="AR217" s="200" t="s">
        <v>143</v>
      </c>
      <c r="AT217" s="200" t="s">
        <v>139</v>
      </c>
      <c r="AU217" s="200" t="s">
        <v>90</v>
      </c>
      <c r="AY217" s="18" t="s">
        <v>136</v>
      </c>
      <c r="BE217" s="201">
        <f>IF(N217="základní",J217,0)</f>
        <v>0</v>
      </c>
      <c r="BF217" s="201">
        <f>IF(N217="snížená",J217,0)</f>
        <v>0</v>
      </c>
      <c r="BG217" s="201">
        <f>IF(N217="zákl. přenesená",J217,0)</f>
        <v>0</v>
      </c>
      <c r="BH217" s="201">
        <f>IF(N217="sníž. přenesená",J217,0)</f>
        <v>0</v>
      </c>
      <c r="BI217" s="201">
        <f>IF(N217="nulová",J217,0)</f>
        <v>0</v>
      </c>
      <c r="BJ217" s="18" t="s">
        <v>88</v>
      </c>
      <c r="BK217" s="201">
        <f>ROUND(I217*H217,2)</f>
        <v>0</v>
      </c>
      <c r="BL217" s="18" t="s">
        <v>143</v>
      </c>
      <c r="BM217" s="200" t="s">
        <v>633</v>
      </c>
    </row>
    <row r="218" spans="1:65" s="2" customFormat="1" ht="19.2">
      <c r="A218" s="35"/>
      <c r="B218" s="36"/>
      <c r="C218" s="37"/>
      <c r="D218" s="202" t="s">
        <v>145</v>
      </c>
      <c r="E218" s="37"/>
      <c r="F218" s="203" t="s">
        <v>634</v>
      </c>
      <c r="G218" s="37"/>
      <c r="H218" s="37"/>
      <c r="I218" s="204"/>
      <c r="J218" s="37"/>
      <c r="K218" s="37"/>
      <c r="L218" s="40"/>
      <c r="M218" s="205"/>
      <c r="N218" s="206"/>
      <c r="O218" s="72"/>
      <c r="P218" s="72"/>
      <c r="Q218" s="72"/>
      <c r="R218" s="72"/>
      <c r="S218" s="72"/>
      <c r="T218" s="73"/>
      <c r="U218" s="35"/>
      <c r="V218" s="35"/>
      <c r="W218" s="35"/>
      <c r="X218" s="35"/>
      <c r="Y218" s="35"/>
      <c r="Z218" s="35"/>
      <c r="AA218" s="35"/>
      <c r="AB218" s="35"/>
      <c r="AC218" s="35"/>
      <c r="AD218" s="35"/>
      <c r="AE218" s="35"/>
      <c r="AT218" s="18" t="s">
        <v>145</v>
      </c>
      <c r="AU218" s="18" t="s">
        <v>90</v>
      </c>
    </row>
    <row r="219" spans="1:65" s="14" customFormat="1" ht="10.199999999999999">
      <c r="B219" s="218"/>
      <c r="C219" s="219"/>
      <c r="D219" s="202" t="s">
        <v>147</v>
      </c>
      <c r="E219" s="220" t="s">
        <v>1</v>
      </c>
      <c r="F219" s="221" t="s">
        <v>353</v>
      </c>
      <c r="G219" s="219"/>
      <c r="H219" s="220" t="s">
        <v>1</v>
      </c>
      <c r="I219" s="222"/>
      <c r="J219" s="219"/>
      <c r="K219" s="219"/>
      <c r="L219" s="223"/>
      <c r="M219" s="224"/>
      <c r="N219" s="225"/>
      <c r="O219" s="225"/>
      <c r="P219" s="225"/>
      <c r="Q219" s="225"/>
      <c r="R219" s="225"/>
      <c r="S219" s="225"/>
      <c r="T219" s="226"/>
      <c r="AT219" s="227" t="s">
        <v>147</v>
      </c>
      <c r="AU219" s="227" t="s">
        <v>90</v>
      </c>
      <c r="AV219" s="14" t="s">
        <v>88</v>
      </c>
      <c r="AW219" s="14" t="s">
        <v>36</v>
      </c>
      <c r="AX219" s="14" t="s">
        <v>80</v>
      </c>
      <c r="AY219" s="227" t="s">
        <v>136</v>
      </c>
    </row>
    <row r="220" spans="1:65" s="13" customFormat="1" ht="10.199999999999999">
      <c r="B220" s="207"/>
      <c r="C220" s="208"/>
      <c r="D220" s="202" t="s">
        <v>147</v>
      </c>
      <c r="E220" s="209" t="s">
        <v>1</v>
      </c>
      <c r="F220" s="210" t="s">
        <v>635</v>
      </c>
      <c r="G220" s="208"/>
      <c r="H220" s="211">
        <v>2.1</v>
      </c>
      <c r="I220" s="212"/>
      <c r="J220" s="208"/>
      <c r="K220" s="208"/>
      <c r="L220" s="213"/>
      <c r="M220" s="214"/>
      <c r="N220" s="215"/>
      <c r="O220" s="215"/>
      <c r="P220" s="215"/>
      <c r="Q220" s="215"/>
      <c r="R220" s="215"/>
      <c r="S220" s="215"/>
      <c r="T220" s="216"/>
      <c r="AT220" s="217" t="s">
        <v>147</v>
      </c>
      <c r="AU220" s="217" t="s">
        <v>90</v>
      </c>
      <c r="AV220" s="13" t="s">
        <v>90</v>
      </c>
      <c r="AW220" s="13" t="s">
        <v>36</v>
      </c>
      <c r="AX220" s="13" t="s">
        <v>88</v>
      </c>
      <c r="AY220" s="217" t="s">
        <v>136</v>
      </c>
    </row>
    <row r="221" spans="1:65" s="2" customFormat="1" ht="16.5" customHeight="1">
      <c r="A221" s="35"/>
      <c r="B221" s="36"/>
      <c r="C221" s="188" t="s">
        <v>636</v>
      </c>
      <c r="D221" s="188" t="s">
        <v>139</v>
      </c>
      <c r="E221" s="189" t="s">
        <v>637</v>
      </c>
      <c r="F221" s="190" t="s">
        <v>638</v>
      </c>
      <c r="G221" s="191" t="s">
        <v>396</v>
      </c>
      <c r="H221" s="192">
        <v>2</v>
      </c>
      <c r="I221" s="193"/>
      <c r="J221" s="194">
        <f>ROUND(I221*H221,2)</f>
        <v>0</v>
      </c>
      <c r="K221" s="195"/>
      <c r="L221" s="40"/>
      <c r="M221" s="196" t="s">
        <v>1</v>
      </c>
      <c r="N221" s="197" t="s">
        <v>45</v>
      </c>
      <c r="O221" s="72"/>
      <c r="P221" s="198">
        <f>O221*H221</f>
        <v>0</v>
      </c>
      <c r="Q221" s="198">
        <v>0</v>
      </c>
      <c r="R221" s="198">
        <f>Q221*H221</f>
        <v>0</v>
      </c>
      <c r="S221" s="198">
        <v>1.2E-2</v>
      </c>
      <c r="T221" s="199">
        <f>S221*H221</f>
        <v>2.4E-2</v>
      </c>
      <c r="U221" s="35"/>
      <c r="V221" s="35"/>
      <c r="W221" s="35"/>
      <c r="X221" s="35"/>
      <c r="Y221" s="35"/>
      <c r="Z221" s="35"/>
      <c r="AA221" s="35"/>
      <c r="AB221" s="35"/>
      <c r="AC221" s="35"/>
      <c r="AD221" s="35"/>
      <c r="AE221" s="35"/>
      <c r="AR221" s="200" t="s">
        <v>143</v>
      </c>
      <c r="AT221" s="200" t="s">
        <v>139</v>
      </c>
      <c r="AU221" s="200" t="s">
        <v>90</v>
      </c>
      <c r="AY221" s="18" t="s">
        <v>136</v>
      </c>
      <c r="BE221" s="201">
        <f>IF(N221="základní",J221,0)</f>
        <v>0</v>
      </c>
      <c r="BF221" s="201">
        <f>IF(N221="snížená",J221,0)</f>
        <v>0</v>
      </c>
      <c r="BG221" s="201">
        <f>IF(N221="zákl. přenesená",J221,0)</f>
        <v>0</v>
      </c>
      <c r="BH221" s="201">
        <f>IF(N221="sníž. přenesená",J221,0)</f>
        <v>0</v>
      </c>
      <c r="BI221" s="201">
        <f>IF(N221="nulová",J221,0)</f>
        <v>0</v>
      </c>
      <c r="BJ221" s="18" t="s">
        <v>88</v>
      </c>
      <c r="BK221" s="201">
        <f>ROUND(I221*H221,2)</f>
        <v>0</v>
      </c>
      <c r="BL221" s="18" t="s">
        <v>143</v>
      </c>
      <c r="BM221" s="200" t="s">
        <v>639</v>
      </c>
    </row>
    <row r="222" spans="1:65" s="2" customFormat="1" ht="10.199999999999999">
      <c r="A222" s="35"/>
      <c r="B222" s="36"/>
      <c r="C222" s="37"/>
      <c r="D222" s="202" t="s">
        <v>145</v>
      </c>
      <c r="E222" s="37"/>
      <c r="F222" s="203" t="s">
        <v>640</v>
      </c>
      <c r="G222" s="37"/>
      <c r="H222" s="37"/>
      <c r="I222" s="204"/>
      <c r="J222" s="37"/>
      <c r="K222" s="37"/>
      <c r="L222" s="40"/>
      <c r="M222" s="205"/>
      <c r="N222" s="206"/>
      <c r="O222" s="72"/>
      <c r="P222" s="72"/>
      <c r="Q222" s="72"/>
      <c r="R222" s="72"/>
      <c r="S222" s="72"/>
      <c r="T222" s="73"/>
      <c r="U222" s="35"/>
      <c r="V222" s="35"/>
      <c r="W222" s="35"/>
      <c r="X222" s="35"/>
      <c r="Y222" s="35"/>
      <c r="Z222" s="35"/>
      <c r="AA222" s="35"/>
      <c r="AB222" s="35"/>
      <c r="AC222" s="35"/>
      <c r="AD222" s="35"/>
      <c r="AE222" s="35"/>
      <c r="AT222" s="18" t="s">
        <v>145</v>
      </c>
      <c r="AU222" s="18" t="s">
        <v>90</v>
      </c>
    </row>
    <row r="223" spans="1:65" s="14" customFormat="1" ht="10.199999999999999">
      <c r="B223" s="218"/>
      <c r="C223" s="219"/>
      <c r="D223" s="202" t="s">
        <v>147</v>
      </c>
      <c r="E223" s="220" t="s">
        <v>1</v>
      </c>
      <c r="F223" s="221" t="s">
        <v>353</v>
      </c>
      <c r="G223" s="219"/>
      <c r="H223" s="220" t="s">
        <v>1</v>
      </c>
      <c r="I223" s="222"/>
      <c r="J223" s="219"/>
      <c r="K223" s="219"/>
      <c r="L223" s="223"/>
      <c r="M223" s="224"/>
      <c r="N223" s="225"/>
      <c r="O223" s="225"/>
      <c r="P223" s="225"/>
      <c r="Q223" s="225"/>
      <c r="R223" s="225"/>
      <c r="S223" s="225"/>
      <c r="T223" s="226"/>
      <c r="AT223" s="227" t="s">
        <v>147</v>
      </c>
      <c r="AU223" s="227" t="s">
        <v>90</v>
      </c>
      <c r="AV223" s="14" t="s">
        <v>88</v>
      </c>
      <c r="AW223" s="14" t="s">
        <v>36</v>
      </c>
      <c r="AX223" s="14" t="s">
        <v>80</v>
      </c>
      <c r="AY223" s="227" t="s">
        <v>136</v>
      </c>
    </row>
    <row r="224" spans="1:65" s="13" customFormat="1" ht="10.199999999999999">
      <c r="B224" s="207"/>
      <c r="C224" s="208"/>
      <c r="D224" s="202" t="s">
        <v>147</v>
      </c>
      <c r="E224" s="209" t="s">
        <v>1</v>
      </c>
      <c r="F224" s="210" t="s">
        <v>90</v>
      </c>
      <c r="G224" s="208"/>
      <c r="H224" s="211">
        <v>2</v>
      </c>
      <c r="I224" s="212"/>
      <c r="J224" s="208"/>
      <c r="K224" s="208"/>
      <c r="L224" s="213"/>
      <c r="M224" s="214"/>
      <c r="N224" s="215"/>
      <c r="O224" s="215"/>
      <c r="P224" s="215"/>
      <c r="Q224" s="215"/>
      <c r="R224" s="215"/>
      <c r="S224" s="215"/>
      <c r="T224" s="216"/>
      <c r="AT224" s="217" t="s">
        <v>147</v>
      </c>
      <c r="AU224" s="217" t="s">
        <v>90</v>
      </c>
      <c r="AV224" s="13" t="s">
        <v>90</v>
      </c>
      <c r="AW224" s="13" t="s">
        <v>36</v>
      </c>
      <c r="AX224" s="13" t="s">
        <v>88</v>
      </c>
      <c r="AY224" s="217" t="s">
        <v>136</v>
      </c>
    </row>
    <row r="225" spans="1:65" s="2" customFormat="1" ht="16.5" customHeight="1">
      <c r="A225" s="35"/>
      <c r="B225" s="36"/>
      <c r="C225" s="188" t="s">
        <v>641</v>
      </c>
      <c r="D225" s="188" t="s">
        <v>139</v>
      </c>
      <c r="E225" s="189" t="s">
        <v>642</v>
      </c>
      <c r="F225" s="190" t="s">
        <v>643</v>
      </c>
      <c r="G225" s="191" t="s">
        <v>396</v>
      </c>
      <c r="H225" s="192">
        <v>3</v>
      </c>
      <c r="I225" s="193"/>
      <c r="J225" s="194">
        <f>ROUND(I225*H225,2)</f>
        <v>0</v>
      </c>
      <c r="K225" s="195"/>
      <c r="L225" s="40"/>
      <c r="M225" s="196" t="s">
        <v>1</v>
      </c>
      <c r="N225" s="197" t="s">
        <v>45</v>
      </c>
      <c r="O225" s="72"/>
      <c r="P225" s="198">
        <f>O225*H225</f>
        <v>0</v>
      </c>
      <c r="Q225" s="198">
        <v>0</v>
      </c>
      <c r="R225" s="198">
        <f>Q225*H225</f>
        <v>0</v>
      </c>
      <c r="S225" s="198">
        <v>5.3999999999999999E-2</v>
      </c>
      <c r="T225" s="199">
        <f>S225*H225</f>
        <v>0.16200000000000001</v>
      </c>
      <c r="U225" s="35"/>
      <c r="V225" s="35"/>
      <c r="W225" s="35"/>
      <c r="X225" s="35"/>
      <c r="Y225" s="35"/>
      <c r="Z225" s="35"/>
      <c r="AA225" s="35"/>
      <c r="AB225" s="35"/>
      <c r="AC225" s="35"/>
      <c r="AD225" s="35"/>
      <c r="AE225" s="35"/>
      <c r="AR225" s="200" t="s">
        <v>143</v>
      </c>
      <c r="AT225" s="200" t="s">
        <v>139</v>
      </c>
      <c r="AU225" s="200" t="s">
        <v>90</v>
      </c>
      <c r="AY225" s="18" t="s">
        <v>136</v>
      </c>
      <c r="BE225" s="201">
        <f>IF(N225="základní",J225,0)</f>
        <v>0</v>
      </c>
      <c r="BF225" s="201">
        <f>IF(N225="snížená",J225,0)</f>
        <v>0</v>
      </c>
      <c r="BG225" s="201">
        <f>IF(N225="zákl. přenesená",J225,0)</f>
        <v>0</v>
      </c>
      <c r="BH225" s="201">
        <f>IF(N225="sníž. přenesená",J225,0)</f>
        <v>0</v>
      </c>
      <c r="BI225" s="201">
        <f>IF(N225="nulová",J225,0)</f>
        <v>0</v>
      </c>
      <c r="BJ225" s="18" t="s">
        <v>88</v>
      </c>
      <c r="BK225" s="201">
        <f>ROUND(I225*H225,2)</f>
        <v>0</v>
      </c>
      <c r="BL225" s="18" t="s">
        <v>143</v>
      </c>
      <c r="BM225" s="200" t="s">
        <v>644</v>
      </c>
    </row>
    <row r="226" spans="1:65" s="2" customFormat="1" ht="10.199999999999999">
      <c r="A226" s="35"/>
      <c r="B226" s="36"/>
      <c r="C226" s="37"/>
      <c r="D226" s="202" t="s">
        <v>145</v>
      </c>
      <c r="E226" s="37"/>
      <c r="F226" s="203" t="s">
        <v>645</v>
      </c>
      <c r="G226" s="37"/>
      <c r="H226" s="37"/>
      <c r="I226" s="204"/>
      <c r="J226" s="37"/>
      <c r="K226" s="37"/>
      <c r="L226" s="40"/>
      <c r="M226" s="205"/>
      <c r="N226" s="206"/>
      <c r="O226" s="72"/>
      <c r="P226" s="72"/>
      <c r="Q226" s="72"/>
      <c r="R226" s="72"/>
      <c r="S226" s="72"/>
      <c r="T226" s="73"/>
      <c r="U226" s="35"/>
      <c r="V226" s="35"/>
      <c r="W226" s="35"/>
      <c r="X226" s="35"/>
      <c r="Y226" s="35"/>
      <c r="Z226" s="35"/>
      <c r="AA226" s="35"/>
      <c r="AB226" s="35"/>
      <c r="AC226" s="35"/>
      <c r="AD226" s="35"/>
      <c r="AE226" s="35"/>
      <c r="AT226" s="18" t="s">
        <v>145</v>
      </c>
      <c r="AU226" s="18" t="s">
        <v>90</v>
      </c>
    </row>
    <row r="227" spans="1:65" s="14" customFormat="1" ht="10.199999999999999">
      <c r="B227" s="218"/>
      <c r="C227" s="219"/>
      <c r="D227" s="202" t="s">
        <v>147</v>
      </c>
      <c r="E227" s="220" t="s">
        <v>1</v>
      </c>
      <c r="F227" s="221" t="s">
        <v>353</v>
      </c>
      <c r="G227" s="219"/>
      <c r="H227" s="220" t="s">
        <v>1</v>
      </c>
      <c r="I227" s="222"/>
      <c r="J227" s="219"/>
      <c r="K227" s="219"/>
      <c r="L227" s="223"/>
      <c r="M227" s="224"/>
      <c r="N227" s="225"/>
      <c r="O227" s="225"/>
      <c r="P227" s="225"/>
      <c r="Q227" s="225"/>
      <c r="R227" s="225"/>
      <c r="S227" s="225"/>
      <c r="T227" s="226"/>
      <c r="AT227" s="227" t="s">
        <v>147</v>
      </c>
      <c r="AU227" s="227" t="s">
        <v>90</v>
      </c>
      <c r="AV227" s="14" t="s">
        <v>88</v>
      </c>
      <c r="AW227" s="14" t="s">
        <v>36</v>
      </c>
      <c r="AX227" s="14" t="s">
        <v>80</v>
      </c>
      <c r="AY227" s="227" t="s">
        <v>136</v>
      </c>
    </row>
    <row r="228" spans="1:65" s="13" customFormat="1" ht="10.199999999999999">
      <c r="B228" s="207"/>
      <c r="C228" s="208"/>
      <c r="D228" s="202" t="s">
        <v>147</v>
      </c>
      <c r="E228" s="209" t="s">
        <v>1</v>
      </c>
      <c r="F228" s="210" t="s">
        <v>157</v>
      </c>
      <c r="G228" s="208"/>
      <c r="H228" s="211">
        <v>3</v>
      </c>
      <c r="I228" s="212"/>
      <c r="J228" s="208"/>
      <c r="K228" s="208"/>
      <c r="L228" s="213"/>
      <c r="M228" s="214"/>
      <c r="N228" s="215"/>
      <c r="O228" s="215"/>
      <c r="P228" s="215"/>
      <c r="Q228" s="215"/>
      <c r="R228" s="215"/>
      <c r="S228" s="215"/>
      <c r="T228" s="216"/>
      <c r="AT228" s="217" t="s">
        <v>147</v>
      </c>
      <c r="AU228" s="217" t="s">
        <v>90</v>
      </c>
      <c r="AV228" s="13" t="s">
        <v>90</v>
      </c>
      <c r="AW228" s="13" t="s">
        <v>36</v>
      </c>
      <c r="AX228" s="13" t="s">
        <v>88</v>
      </c>
      <c r="AY228" s="217" t="s">
        <v>136</v>
      </c>
    </row>
    <row r="229" spans="1:65" s="2" customFormat="1" ht="16.5" customHeight="1">
      <c r="A229" s="35"/>
      <c r="B229" s="36"/>
      <c r="C229" s="188" t="s">
        <v>646</v>
      </c>
      <c r="D229" s="188" t="s">
        <v>139</v>
      </c>
      <c r="E229" s="189" t="s">
        <v>647</v>
      </c>
      <c r="F229" s="190" t="s">
        <v>648</v>
      </c>
      <c r="G229" s="191" t="s">
        <v>396</v>
      </c>
      <c r="H229" s="192">
        <v>18.8</v>
      </c>
      <c r="I229" s="193"/>
      <c r="J229" s="194">
        <f>ROUND(I229*H229,2)</f>
        <v>0</v>
      </c>
      <c r="K229" s="195"/>
      <c r="L229" s="40"/>
      <c r="M229" s="196" t="s">
        <v>1</v>
      </c>
      <c r="N229" s="197" t="s">
        <v>45</v>
      </c>
      <c r="O229" s="72"/>
      <c r="P229" s="198">
        <f>O229*H229</f>
        <v>0</v>
      </c>
      <c r="Q229" s="198">
        <v>1.2750000000000001E-3</v>
      </c>
      <c r="R229" s="198">
        <f>Q229*H229</f>
        <v>2.3970000000000002E-2</v>
      </c>
      <c r="S229" s="198">
        <v>2.1000000000000001E-2</v>
      </c>
      <c r="T229" s="199">
        <f>S229*H229</f>
        <v>0.39480000000000004</v>
      </c>
      <c r="U229" s="35"/>
      <c r="V229" s="35"/>
      <c r="W229" s="35"/>
      <c r="X229" s="35"/>
      <c r="Y229" s="35"/>
      <c r="Z229" s="35"/>
      <c r="AA229" s="35"/>
      <c r="AB229" s="35"/>
      <c r="AC229" s="35"/>
      <c r="AD229" s="35"/>
      <c r="AE229" s="35"/>
      <c r="AR229" s="200" t="s">
        <v>143</v>
      </c>
      <c r="AT229" s="200" t="s">
        <v>139</v>
      </c>
      <c r="AU229" s="200" t="s">
        <v>90</v>
      </c>
      <c r="AY229" s="18" t="s">
        <v>136</v>
      </c>
      <c r="BE229" s="201">
        <f>IF(N229="základní",J229,0)</f>
        <v>0</v>
      </c>
      <c r="BF229" s="201">
        <f>IF(N229="snížená",J229,0)</f>
        <v>0</v>
      </c>
      <c r="BG229" s="201">
        <f>IF(N229="zákl. přenesená",J229,0)</f>
        <v>0</v>
      </c>
      <c r="BH229" s="201">
        <f>IF(N229="sníž. přenesená",J229,0)</f>
        <v>0</v>
      </c>
      <c r="BI229" s="201">
        <f>IF(N229="nulová",J229,0)</f>
        <v>0</v>
      </c>
      <c r="BJ229" s="18" t="s">
        <v>88</v>
      </c>
      <c r="BK229" s="201">
        <f>ROUND(I229*H229,2)</f>
        <v>0</v>
      </c>
      <c r="BL229" s="18" t="s">
        <v>143</v>
      </c>
      <c r="BM229" s="200" t="s">
        <v>649</v>
      </c>
    </row>
    <row r="230" spans="1:65" s="2" customFormat="1" ht="19.2">
      <c r="A230" s="35"/>
      <c r="B230" s="36"/>
      <c r="C230" s="37"/>
      <c r="D230" s="202" t="s">
        <v>145</v>
      </c>
      <c r="E230" s="37"/>
      <c r="F230" s="203" t="s">
        <v>650</v>
      </c>
      <c r="G230" s="37"/>
      <c r="H230" s="37"/>
      <c r="I230" s="204"/>
      <c r="J230" s="37"/>
      <c r="K230" s="37"/>
      <c r="L230" s="40"/>
      <c r="M230" s="205"/>
      <c r="N230" s="206"/>
      <c r="O230" s="72"/>
      <c r="P230" s="72"/>
      <c r="Q230" s="72"/>
      <c r="R230" s="72"/>
      <c r="S230" s="72"/>
      <c r="T230" s="73"/>
      <c r="U230" s="35"/>
      <c r="V230" s="35"/>
      <c r="W230" s="35"/>
      <c r="X230" s="35"/>
      <c r="Y230" s="35"/>
      <c r="Z230" s="35"/>
      <c r="AA230" s="35"/>
      <c r="AB230" s="35"/>
      <c r="AC230" s="35"/>
      <c r="AD230" s="35"/>
      <c r="AE230" s="35"/>
      <c r="AT230" s="18" t="s">
        <v>145</v>
      </c>
      <c r="AU230" s="18" t="s">
        <v>90</v>
      </c>
    </row>
    <row r="231" spans="1:65" s="14" customFormat="1" ht="10.199999999999999">
      <c r="B231" s="218"/>
      <c r="C231" s="219"/>
      <c r="D231" s="202" t="s">
        <v>147</v>
      </c>
      <c r="E231" s="220" t="s">
        <v>1</v>
      </c>
      <c r="F231" s="221" t="s">
        <v>353</v>
      </c>
      <c r="G231" s="219"/>
      <c r="H231" s="220" t="s">
        <v>1</v>
      </c>
      <c r="I231" s="222"/>
      <c r="J231" s="219"/>
      <c r="K231" s="219"/>
      <c r="L231" s="223"/>
      <c r="M231" s="224"/>
      <c r="N231" s="225"/>
      <c r="O231" s="225"/>
      <c r="P231" s="225"/>
      <c r="Q231" s="225"/>
      <c r="R231" s="225"/>
      <c r="S231" s="225"/>
      <c r="T231" s="226"/>
      <c r="AT231" s="227" t="s">
        <v>147</v>
      </c>
      <c r="AU231" s="227" t="s">
        <v>90</v>
      </c>
      <c r="AV231" s="14" t="s">
        <v>88</v>
      </c>
      <c r="AW231" s="14" t="s">
        <v>36</v>
      </c>
      <c r="AX231" s="14" t="s">
        <v>80</v>
      </c>
      <c r="AY231" s="227" t="s">
        <v>136</v>
      </c>
    </row>
    <row r="232" spans="1:65" s="13" customFormat="1" ht="10.199999999999999">
      <c r="B232" s="207"/>
      <c r="C232" s="208"/>
      <c r="D232" s="202" t="s">
        <v>147</v>
      </c>
      <c r="E232" s="209" t="s">
        <v>1</v>
      </c>
      <c r="F232" s="210" t="s">
        <v>651</v>
      </c>
      <c r="G232" s="208"/>
      <c r="H232" s="211">
        <v>18.8</v>
      </c>
      <c r="I232" s="212"/>
      <c r="J232" s="208"/>
      <c r="K232" s="208"/>
      <c r="L232" s="213"/>
      <c r="M232" s="214"/>
      <c r="N232" s="215"/>
      <c r="O232" s="215"/>
      <c r="P232" s="215"/>
      <c r="Q232" s="215"/>
      <c r="R232" s="215"/>
      <c r="S232" s="215"/>
      <c r="T232" s="216"/>
      <c r="AT232" s="217" t="s">
        <v>147</v>
      </c>
      <c r="AU232" s="217" t="s">
        <v>90</v>
      </c>
      <c r="AV232" s="13" t="s">
        <v>90</v>
      </c>
      <c r="AW232" s="13" t="s">
        <v>36</v>
      </c>
      <c r="AX232" s="13" t="s">
        <v>88</v>
      </c>
      <c r="AY232" s="217" t="s">
        <v>136</v>
      </c>
    </row>
    <row r="233" spans="1:65" s="2" customFormat="1" ht="16.5" customHeight="1">
      <c r="A233" s="35"/>
      <c r="B233" s="36"/>
      <c r="C233" s="188" t="s">
        <v>652</v>
      </c>
      <c r="D233" s="188" t="s">
        <v>139</v>
      </c>
      <c r="E233" s="189" t="s">
        <v>653</v>
      </c>
      <c r="F233" s="190" t="s">
        <v>654</v>
      </c>
      <c r="G233" s="191" t="s">
        <v>396</v>
      </c>
      <c r="H233" s="192">
        <v>12</v>
      </c>
      <c r="I233" s="193"/>
      <c r="J233" s="194">
        <f>ROUND(I233*H233,2)</f>
        <v>0</v>
      </c>
      <c r="K233" s="195"/>
      <c r="L233" s="40"/>
      <c r="M233" s="196" t="s">
        <v>1</v>
      </c>
      <c r="N233" s="197" t="s">
        <v>45</v>
      </c>
      <c r="O233" s="72"/>
      <c r="P233" s="198">
        <f>O233*H233</f>
        <v>0</v>
      </c>
      <c r="Q233" s="198">
        <v>4.6806499999999998E-4</v>
      </c>
      <c r="R233" s="198">
        <f>Q233*H233</f>
        <v>5.61678E-3</v>
      </c>
      <c r="S233" s="198">
        <v>0</v>
      </c>
      <c r="T233" s="199">
        <f>S233*H233</f>
        <v>0</v>
      </c>
      <c r="U233" s="35"/>
      <c r="V233" s="35"/>
      <c r="W233" s="35"/>
      <c r="X233" s="35"/>
      <c r="Y233" s="35"/>
      <c r="Z233" s="35"/>
      <c r="AA233" s="35"/>
      <c r="AB233" s="35"/>
      <c r="AC233" s="35"/>
      <c r="AD233" s="35"/>
      <c r="AE233" s="35"/>
      <c r="AR233" s="200" t="s">
        <v>143</v>
      </c>
      <c r="AT233" s="200" t="s">
        <v>139</v>
      </c>
      <c r="AU233" s="200" t="s">
        <v>90</v>
      </c>
      <c r="AY233" s="18" t="s">
        <v>136</v>
      </c>
      <c r="BE233" s="201">
        <f>IF(N233="základní",J233,0)</f>
        <v>0</v>
      </c>
      <c r="BF233" s="201">
        <f>IF(N233="snížená",J233,0)</f>
        <v>0</v>
      </c>
      <c r="BG233" s="201">
        <f>IF(N233="zákl. přenesená",J233,0)</f>
        <v>0</v>
      </c>
      <c r="BH233" s="201">
        <f>IF(N233="sníž. přenesená",J233,0)</f>
        <v>0</v>
      </c>
      <c r="BI233" s="201">
        <f>IF(N233="nulová",J233,0)</f>
        <v>0</v>
      </c>
      <c r="BJ233" s="18" t="s">
        <v>88</v>
      </c>
      <c r="BK233" s="201">
        <f>ROUND(I233*H233,2)</f>
        <v>0</v>
      </c>
      <c r="BL233" s="18" t="s">
        <v>143</v>
      </c>
      <c r="BM233" s="200" t="s">
        <v>655</v>
      </c>
    </row>
    <row r="234" spans="1:65" s="2" customFormat="1" ht="10.199999999999999">
      <c r="A234" s="35"/>
      <c r="B234" s="36"/>
      <c r="C234" s="37"/>
      <c r="D234" s="202" t="s">
        <v>145</v>
      </c>
      <c r="E234" s="37"/>
      <c r="F234" s="203" t="s">
        <v>656</v>
      </c>
      <c r="G234" s="37"/>
      <c r="H234" s="37"/>
      <c r="I234" s="204"/>
      <c r="J234" s="37"/>
      <c r="K234" s="37"/>
      <c r="L234" s="40"/>
      <c r="M234" s="205"/>
      <c r="N234" s="206"/>
      <c r="O234" s="72"/>
      <c r="P234" s="72"/>
      <c r="Q234" s="72"/>
      <c r="R234" s="72"/>
      <c r="S234" s="72"/>
      <c r="T234" s="73"/>
      <c r="U234" s="35"/>
      <c r="V234" s="35"/>
      <c r="W234" s="35"/>
      <c r="X234" s="35"/>
      <c r="Y234" s="35"/>
      <c r="Z234" s="35"/>
      <c r="AA234" s="35"/>
      <c r="AB234" s="35"/>
      <c r="AC234" s="35"/>
      <c r="AD234" s="35"/>
      <c r="AE234" s="35"/>
      <c r="AT234" s="18" t="s">
        <v>145</v>
      </c>
      <c r="AU234" s="18" t="s">
        <v>90</v>
      </c>
    </row>
    <row r="235" spans="1:65" s="13" customFormat="1" ht="10.199999999999999">
      <c r="B235" s="207"/>
      <c r="C235" s="208"/>
      <c r="D235" s="202" t="s">
        <v>147</v>
      </c>
      <c r="E235" s="209" t="s">
        <v>1</v>
      </c>
      <c r="F235" s="210" t="s">
        <v>657</v>
      </c>
      <c r="G235" s="208"/>
      <c r="H235" s="211">
        <v>12</v>
      </c>
      <c r="I235" s="212"/>
      <c r="J235" s="208"/>
      <c r="K235" s="208"/>
      <c r="L235" s="213"/>
      <c r="M235" s="214"/>
      <c r="N235" s="215"/>
      <c r="O235" s="215"/>
      <c r="P235" s="215"/>
      <c r="Q235" s="215"/>
      <c r="R235" s="215"/>
      <c r="S235" s="215"/>
      <c r="T235" s="216"/>
      <c r="AT235" s="217" t="s">
        <v>147</v>
      </c>
      <c r="AU235" s="217" t="s">
        <v>90</v>
      </c>
      <c r="AV235" s="13" t="s">
        <v>90</v>
      </c>
      <c r="AW235" s="13" t="s">
        <v>36</v>
      </c>
      <c r="AX235" s="13" t="s">
        <v>88</v>
      </c>
      <c r="AY235" s="217" t="s">
        <v>136</v>
      </c>
    </row>
    <row r="236" spans="1:65" s="2" customFormat="1" ht="16.5" customHeight="1">
      <c r="A236" s="35"/>
      <c r="B236" s="36"/>
      <c r="C236" s="188" t="s">
        <v>658</v>
      </c>
      <c r="D236" s="188" t="s">
        <v>139</v>
      </c>
      <c r="E236" s="189" t="s">
        <v>659</v>
      </c>
      <c r="F236" s="190" t="s">
        <v>660</v>
      </c>
      <c r="G236" s="191" t="s">
        <v>151</v>
      </c>
      <c r="H236" s="192">
        <v>8</v>
      </c>
      <c r="I236" s="193"/>
      <c r="J236" s="194">
        <f>ROUND(I236*H236,2)</f>
        <v>0</v>
      </c>
      <c r="K236" s="195"/>
      <c r="L236" s="40"/>
      <c r="M236" s="196" t="s">
        <v>1</v>
      </c>
      <c r="N236" s="197" t="s">
        <v>45</v>
      </c>
      <c r="O236" s="72"/>
      <c r="P236" s="198">
        <f>O236*H236</f>
        <v>0</v>
      </c>
      <c r="Q236" s="198">
        <v>2.0999999999999999E-3</v>
      </c>
      <c r="R236" s="198">
        <f>Q236*H236</f>
        <v>1.6799999999999999E-2</v>
      </c>
      <c r="S236" s="198">
        <v>0</v>
      </c>
      <c r="T236" s="199">
        <f>S236*H236</f>
        <v>0</v>
      </c>
      <c r="U236" s="35"/>
      <c r="V236" s="35"/>
      <c r="W236" s="35"/>
      <c r="X236" s="35"/>
      <c r="Y236" s="35"/>
      <c r="Z236" s="35"/>
      <c r="AA236" s="35"/>
      <c r="AB236" s="35"/>
      <c r="AC236" s="35"/>
      <c r="AD236" s="35"/>
      <c r="AE236" s="35"/>
      <c r="AR236" s="200" t="s">
        <v>143</v>
      </c>
      <c r="AT236" s="200" t="s">
        <v>139</v>
      </c>
      <c r="AU236" s="200" t="s">
        <v>90</v>
      </c>
      <c r="AY236" s="18" t="s">
        <v>136</v>
      </c>
      <c r="BE236" s="201">
        <f>IF(N236="základní",J236,0)</f>
        <v>0</v>
      </c>
      <c r="BF236" s="201">
        <f>IF(N236="snížená",J236,0)</f>
        <v>0</v>
      </c>
      <c r="BG236" s="201">
        <f>IF(N236="zákl. přenesená",J236,0)</f>
        <v>0</v>
      </c>
      <c r="BH236" s="201">
        <f>IF(N236="sníž. přenesená",J236,0)</f>
        <v>0</v>
      </c>
      <c r="BI236" s="201">
        <f>IF(N236="nulová",J236,0)</f>
        <v>0</v>
      </c>
      <c r="BJ236" s="18" t="s">
        <v>88</v>
      </c>
      <c r="BK236" s="201">
        <f>ROUND(I236*H236,2)</f>
        <v>0</v>
      </c>
      <c r="BL236" s="18" t="s">
        <v>143</v>
      </c>
      <c r="BM236" s="200" t="s">
        <v>661</v>
      </c>
    </row>
    <row r="237" spans="1:65" s="2" customFormat="1" ht="10.199999999999999">
      <c r="A237" s="35"/>
      <c r="B237" s="36"/>
      <c r="C237" s="37"/>
      <c r="D237" s="202" t="s">
        <v>145</v>
      </c>
      <c r="E237" s="37"/>
      <c r="F237" s="203" t="s">
        <v>662</v>
      </c>
      <c r="G237" s="37"/>
      <c r="H237" s="37"/>
      <c r="I237" s="204"/>
      <c r="J237" s="37"/>
      <c r="K237" s="37"/>
      <c r="L237" s="40"/>
      <c r="M237" s="205"/>
      <c r="N237" s="206"/>
      <c r="O237" s="72"/>
      <c r="P237" s="72"/>
      <c r="Q237" s="72"/>
      <c r="R237" s="72"/>
      <c r="S237" s="72"/>
      <c r="T237" s="73"/>
      <c r="U237" s="35"/>
      <c r="V237" s="35"/>
      <c r="W237" s="35"/>
      <c r="X237" s="35"/>
      <c r="Y237" s="35"/>
      <c r="Z237" s="35"/>
      <c r="AA237" s="35"/>
      <c r="AB237" s="35"/>
      <c r="AC237" s="35"/>
      <c r="AD237" s="35"/>
      <c r="AE237" s="35"/>
      <c r="AT237" s="18" t="s">
        <v>145</v>
      </c>
      <c r="AU237" s="18" t="s">
        <v>90</v>
      </c>
    </row>
    <row r="238" spans="1:65" s="14" customFormat="1" ht="10.199999999999999">
      <c r="B238" s="218"/>
      <c r="C238" s="219"/>
      <c r="D238" s="202" t="s">
        <v>147</v>
      </c>
      <c r="E238" s="220" t="s">
        <v>1</v>
      </c>
      <c r="F238" s="221" t="s">
        <v>353</v>
      </c>
      <c r="G238" s="219"/>
      <c r="H238" s="220" t="s">
        <v>1</v>
      </c>
      <c r="I238" s="222"/>
      <c r="J238" s="219"/>
      <c r="K238" s="219"/>
      <c r="L238" s="223"/>
      <c r="M238" s="224"/>
      <c r="N238" s="225"/>
      <c r="O238" s="225"/>
      <c r="P238" s="225"/>
      <c r="Q238" s="225"/>
      <c r="R238" s="225"/>
      <c r="S238" s="225"/>
      <c r="T238" s="226"/>
      <c r="AT238" s="227" t="s">
        <v>147</v>
      </c>
      <c r="AU238" s="227" t="s">
        <v>90</v>
      </c>
      <c r="AV238" s="14" t="s">
        <v>88</v>
      </c>
      <c r="AW238" s="14" t="s">
        <v>36</v>
      </c>
      <c r="AX238" s="14" t="s">
        <v>80</v>
      </c>
      <c r="AY238" s="227" t="s">
        <v>136</v>
      </c>
    </row>
    <row r="239" spans="1:65" s="13" customFormat="1" ht="10.199999999999999">
      <c r="B239" s="207"/>
      <c r="C239" s="208"/>
      <c r="D239" s="202" t="s">
        <v>147</v>
      </c>
      <c r="E239" s="209" t="s">
        <v>1</v>
      </c>
      <c r="F239" s="210" t="s">
        <v>188</v>
      </c>
      <c r="G239" s="208"/>
      <c r="H239" s="211">
        <v>8</v>
      </c>
      <c r="I239" s="212"/>
      <c r="J239" s="208"/>
      <c r="K239" s="208"/>
      <c r="L239" s="213"/>
      <c r="M239" s="214"/>
      <c r="N239" s="215"/>
      <c r="O239" s="215"/>
      <c r="P239" s="215"/>
      <c r="Q239" s="215"/>
      <c r="R239" s="215"/>
      <c r="S239" s="215"/>
      <c r="T239" s="216"/>
      <c r="AT239" s="217" t="s">
        <v>147</v>
      </c>
      <c r="AU239" s="217" t="s">
        <v>90</v>
      </c>
      <c r="AV239" s="13" t="s">
        <v>90</v>
      </c>
      <c r="AW239" s="13" t="s">
        <v>36</v>
      </c>
      <c r="AX239" s="13" t="s">
        <v>88</v>
      </c>
      <c r="AY239" s="217" t="s">
        <v>136</v>
      </c>
    </row>
    <row r="240" spans="1:65" s="2" customFormat="1" ht="21.75" customHeight="1">
      <c r="A240" s="35"/>
      <c r="B240" s="36"/>
      <c r="C240" s="188" t="s">
        <v>663</v>
      </c>
      <c r="D240" s="188" t="s">
        <v>139</v>
      </c>
      <c r="E240" s="189" t="s">
        <v>664</v>
      </c>
      <c r="F240" s="190" t="s">
        <v>665</v>
      </c>
      <c r="G240" s="191" t="s">
        <v>666</v>
      </c>
      <c r="H240" s="192">
        <v>50</v>
      </c>
      <c r="I240" s="193"/>
      <c r="J240" s="194">
        <f>ROUND(I240*H240,2)</f>
        <v>0</v>
      </c>
      <c r="K240" s="195"/>
      <c r="L240" s="40"/>
      <c r="M240" s="196" t="s">
        <v>1</v>
      </c>
      <c r="N240" s="197" t="s">
        <v>45</v>
      </c>
      <c r="O240" s="72"/>
      <c r="P240" s="198">
        <f>O240*H240</f>
        <v>0</v>
      </c>
      <c r="Q240" s="198">
        <v>1.54524E-3</v>
      </c>
      <c r="R240" s="198">
        <f>Q240*H240</f>
        <v>7.7261999999999997E-2</v>
      </c>
      <c r="S240" s="198">
        <v>0</v>
      </c>
      <c r="T240" s="199">
        <f>S240*H240</f>
        <v>0</v>
      </c>
      <c r="U240" s="35"/>
      <c r="V240" s="35"/>
      <c r="W240" s="35"/>
      <c r="X240" s="35"/>
      <c r="Y240" s="35"/>
      <c r="Z240" s="35"/>
      <c r="AA240" s="35"/>
      <c r="AB240" s="35"/>
      <c r="AC240" s="35"/>
      <c r="AD240" s="35"/>
      <c r="AE240" s="35"/>
      <c r="AR240" s="200" t="s">
        <v>143</v>
      </c>
      <c r="AT240" s="200" t="s">
        <v>139</v>
      </c>
      <c r="AU240" s="200" t="s">
        <v>90</v>
      </c>
      <c r="AY240" s="18" t="s">
        <v>136</v>
      </c>
      <c r="BE240" s="201">
        <f>IF(N240="základní",J240,0)</f>
        <v>0</v>
      </c>
      <c r="BF240" s="201">
        <f>IF(N240="snížená",J240,0)</f>
        <v>0</v>
      </c>
      <c r="BG240" s="201">
        <f>IF(N240="zákl. přenesená",J240,0)</f>
        <v>0</v>
      </c>
      <c r="BH240" s="201">
        <f>IF(N240="sníž. přenesená",J240,0)</f>
        <v>0</v>
      </c>
      <c r="BI240" s="201">
        <f>IF(N240="nulová",J240,0)</f>
        <v>0</v>
      </c>
      <c r="BJ240" s="18" t="s">
        <v>88</v>
      </c>
      <c r="BK240" s="201">
        <f>ROUND(I240*H240,2)</f>
        <v>0</v>
      </c>
      <c r="BL240" s="18" t="s">
        <v>143</v>
      </c>
      <c r="BM240" s="200" t="s">
        <v>667</v>
      </c>
    </row>
    <row r="241" spans="1:65" s="2" customFormat="1" ht="19.2">
      <c r="A241" s="35"/>
      <c r="B241" s="36"/>
      <c r="C241" s="37"/>
      <c r="D241" s="202" t="s">
        <v>145</v>
      </c>
      <c r="E241" s="37"/>
      <c r="F241" s="203" t="s">
        <v>668</v>
      </c>
      <c r="G241" s="37"/>
      <c r="H241" s="37"/>
      <c r="I241" s="204"/>
      <c r="J241" s="37"/>
      <c r="K241" s="37"/>
      <c r="L241" s="40"/>
      <c r="M241" s="205"/>
      <c r="N241" s="206"/>
      <c r="O241" s="72"/>
      <c r="P241" s="72"/>
      <c r="Q241" s="72"/>
      <c r="R241" s="72"/>
      <c r="S241" s="72"/>
      <c r="T241" s="73"/>
      <c r="U241" s="35"/>
      <c r="V241" s="35"/>
      <c r="W241" s="35"/>
      <c r="X241" s="35"/>
      <c r="Y241" s="35"/>
      <c r="Z241" s="35"/>
      <c r="AA241" s="35"/>
      <c r="AB241" s="35"/>
      <c r="AC241" s="35"/>
      <c r="AD241" s="35"/>
      <c r="AE241" s="35"/>
      <c r="AT241" s="18" t="s">
        <v>145</v>
      </c>
      <c r="AU241" s="18" t="s">
        <v>90</v>
      </c>
    </row>
    <row r="242" spans="1:65" s="14" customFormat="1" ht="10.199999999999999">
      <c r="B242" s="218"/>
      <c r="C242" s="219"/>
      <c r="D242" s="202" t="s">
        <v>147</v>
      </c>
      <c r="E242" s="220" t="s">
        <v>1</v>
      </c>
      <c r="F242" s="221" t="s">
        <v>353</v>
      </c>
      <c r="G242" s="219"/>
      <c r="H242" s="220" t="s">
        <v>1</v>
      </c>
      <c r="I242" s="222"/>
      <c r="J242" s="219"/>
      <c r="K242" s="219"/>
      <c r="L242" s="223"/>
      <c r="M242" s="224"/>
      <c r="N242" s="225"/>
      <c r="O242" s="225"/>
      <c r="P242" s="225"/>
      <c r="Q242" s="225"/>
      <c r="R242" s="225"/>
      <c r="S242" s="225"/>
      <c r="T242" s="226"/>
      <c r="AT242" s="227" t="s">
        <v>147</v>
      </c>
      <c r="AU242" s="227" t="s">
        <v>90</v>
      </c>
      <c r="AV242" s="14" t="s">
        <v>88</v>
      </c>
      <c r="AW242" s="14" t="s">
        <v>36</v>
      </c>
      <c r="AX242" s="14" t="s">
        <v>80</v>
      </c>
      <c r="AY242" s="227" t="s">
        <v>136</v>
      </c>
    </row>
    <row r="243" spans="1:65" s="13" customFormat="1" ht="10.199999999999999">
      <c r="B243" s="207"/>
      <c r="C243" s="208"/>
      <c r="D243" s="202" t="s">
        <v>147</v>
      </c>
      <c r="E243" s="209" t="s">
        <v>1</v>
      </c>
      <c r="F243" s="210" t="s">
        <v>669</v>
      </c>
      <c r="G243" s="208"/>
      <c r="H243" s="211">
        <v>50</v>
      </c>
      <c r="I243" s="212"/>
      <c r="J243" s="208"/>
      <c r="K243" s="208"/>
      <c r="L243" s="213"/>
      <c r="M243" s="214"/>
      <c r="N243" s="215"/>
      <c r="O243" s="215"/>
      <c r="P243" s="215"/>
      <c r="Q243" s="215"/>
      <c r="R243" s="215"/>
      <c r="S243" s="215"/>
      <c r="T243" s="216"/>
      <c r="AT243" s="217" t="s">
        <v>147</v>
      </c>
      <c r="AU243" s="217" t="s">
        <v>90</v>
      </c>
      <c r="AV243" s="13" t="s">
        <v>90</v>
      </c>
      <c r="AW243" s="13" t="s">
        <v>36</v>
      </c>
      <c r="AX243" s="13" t="s">
        <v>88</v>
      </c>
      <c r="AY243" s="217" t="s">
        <v>136</v>
      </c>
    </row>
    <row r="244" spans="1:65" s="2" customFormat="1" ht="21.75" customHeight="1">
      <c r="A244" s="35"/>
      <c r="B244" s="36"/>
      <c r="C244" s="188" t="s">
        <v>670</v>
      </c>
      <c r="D244" s="188" t="s">
        <v>139</v>
      </c>
      <c r="E244" s="189" t="s">
        <v>671</v>
      </c>
      <c r="F244" s="190" t="s">
        <v>672</v>
      </c>
      <c r="G244" s="191" t="s">
        <v>666</v>
      </c>
      <c r="H244" s="192">
        <v>9</v>
      </c>
      <c r="I244" s="193"/>
      <c r="J244" s="194">
        <f>ROUND(I244*H244,2)</f>
        <v>0</v>
      </c>
      <c r="K244" s="195"/>
      <c r="L244" s="40"/>
      <c r="M244" s="196" t="s">
        <v>1</v>
      </c>
      <c r="N244" s="197" t="s">
        <v>45</v>
      </c>
      <c r="O244" s="72"/>
      <c r="P244" s="198">
        <f>O244*H244</f>
        <v>0</v>
      </c>
      <c r="Q244" s="198">
        <v>1.5499999999999999E-3</v>
      </c>
      <c r="R244" s="198">
        <f>Q244*H244</f>
        <v>1.3949999999999999E-2</v>
      </c>
      <c r="S244" s="198">
        <v>0</v>
      </c>
      <c r="T244" s="199">
        <f>S244*H244</f>
        <v>0</v>
      </c>
      <c r="U244" s="35"/>
      <c r="V244" s="35"/>
      <c r="W244" s="35"/>
      <c r="X244" s="35"/>
      <c r="Y244" s="35"/>
      <c r="Z244" s="35"/>
      <c r="AA244" s="35"/>
      <c r="AB244" s="35"/>
      <c r="AC244" s="35"/>
      <c r="AD244" s="35"/>
      <c r="AE244" s="35"/>
      <c r="AR244" s="200" t="s">
        <v>143</v>
      </c>
      <c r="AT244" s="200" t="s">
        <v>139</v>
      </c>
      <c r="AU244" s="200" t="s">
        <v>90</v>
      </c>
      <c r="AY244" s="18" t="s">
        <v>136</v>
      </c>
      <c r="BE244" s="201">
        <f>IF(N244="základní",J244,0)</f>
        <v>0</v>
      </c>
      <c r="BF244" s="201">
        <f>IF(N244="snížená",J244,0)</f>
        <v>0</v>
      </c>
      <c r="BG244" s="201">
        <f>IF(N244="zákl. přenesená",J244,0)</f>
        <v>0</v>
      </c>
      <c r="BH244" s="201">
        <f>IF(N244="sníž. přenesená",J244,0)</f>
        <v>0</v>
      </c>
      <c r="BI244" s="201">
        <f>IF(N244="nulová",J244,0)</f>
        <v>0</v>
      </c>
      <c r="BJ244" s="18" t="s">
        <v>88</v>
      </c>
      <c r="BK244" s="201">
        <f>ROUND(I244*H244,2)</f>
        <v>0</v>
      </c>
      <c r="BL244" s="18" t="s">
        <v>143</v>
      </c>
      <c r="BM244" s="200" t="s">
        <v>673</v>
      </c>
    </row>
    <row r="245" spans="1:65" s="2" customFormat="1" ht="10.199999999999999">
      <c r="A245" s="35"/>
      <c r="B245" s="36"/>
      <c r="C245" s="37"/>
      <c r="D245" s="202" t="s">
        <v>145</v>
      </c>
      <c r="E245" s="37"/>
      <c r="F245" s="203" t="s">
        <v>672</v>
      </c>
      <c r="G245" s="37"/>
      <c r="H245" s="37"/>
      <c r="I245" s="204"/>
      <c r="J245" s="37"/>
      <c r="K245" s="37"/>
      <c r="L245" s="40"/>
      <c r="M245" s="205"/>
      <c r="N245" s="206"/>
      <c r="O245" s="72"/>
      <c r="P245" s="72"/>
      <c r="Q245" s="72"/>
      <c r="R245" s="72"/>
      <c r="S245" s="72"/>
      <c r="T245" s="73"/>
      <c r="U245" s="35"/>
      <c r="V245" s="35"/>
      <c r="W245" s="35"/>
      <c r="X245" s="35"/>
      <c r="Y245" s="35"/>
      <c r="Z245" s="35"/>
      <c r="AA245" s="35"/>
      <c r="AB245" s="35"/>
      <c r="AC245" s="35"/>
      <c r="AD245" s="35"/>
      <c r="AE245" s="35"/>
      <c r="AT245" s="18" t="s">
        <v>145</v>
      </c>
      <c r="AU245" s="18" t="s">
        <v>90</v>
      </c>
    </row>
    <row r="246" spans="1:65" s="14" customFormat="1" ht="10.199999999999999">
      <c r="B246" s="218"/>
      <c r="C246" s="219"/>
      <c r="D246" s="202" t="s">
        <v>147</v>
      </c>
      <c r="E246" s="220" t="s">
        <v>1</v>
      </c>
      <c r="F246" s="221" t="s">
        <v>353</v>
      </c>
      <c r="G246" s="219"/>
      <c r="H246" s="220" t="s">
        <v>1</v>
      </c>
      <c r="I246" s="222"/>
      <c r="J246" s="219"/>
      <c r="K246" s="219"/>
      <c r="L246" s="223"/>
      <c r="M246" s="224"/>
      <c r="N246" s="225"/>
      <c r="O246" s="225"/>
      <c r="P246" s="225"/>
      <c r="Q246" s="225"/>
      <c r="R246" s="225"/>
      <c r="S246" s="225"/>
      <c r="T246" s="226"/>
      <c r="AT246" s="227" t="s">
        <v>147</v>
      </c>
      <c r="AU246" s="227" t="s">
        <v>90</v>
      </c>
      <c r="AV246" s="14" t="s">
        <v>88</v>
      </c>
      <c r="AW246" s="14" t="s">
        <v>36</v>
      </c>
      <c r="AX246" s="14" t="s">
        <v>80</v>
      </c>
      <c r="AY246" s="227" t="s">
        <v>136</v>
      </c>
    </row>
    <row r="247" spans="1:65" s="13" customFormat="1" ht="10.199999999999999">
      <c r="B247" s="207"/>
      <c r="C247" s="208"/>
      <c r="D247" s="202" t="s">
        <v>147</v>
      </c>
      <c r="E247" s="209" t="s">
        <v>1</v>
      </c>
      <c r="F247" s="210" t="s">
        <v>155</v>
      </c>
      <c r="G247" s="208"/>
      <c r="H247" s="211">
        <v>9</v>
      </c>
      <c r="I247" s="212"/>
      <c r="J247" s="208"/>
      <c r="K247" s="208"/>
      <c r="L247" s="213"/>
      <c r="M247" s="214"/>
      <c r="N247" s="215"/>
      <c r="O247" s="215"/>
      <c r="P247" s="215"/>
      <c r="Q247" s="215"/>
      <c r="R247" s="215"/>
      <c r="S247" s="215"/>
      <c r="T247" s="216"/>
      <c r="AT247" s="217" t="s">
        <v>147</v>
      </c>
      <c r="AU247" s="217" t="s">
        <v>90</v>
      </c>
      <c r="AV247" s="13" t="s">
        <v>90</v>
      </c>
      <c r="AW247" s="13" t="s">
        <v>36</v>
      </c>
      <c r="AX247" s="13" t="s">
        <v>88</v>
      </c>
      <c r="AY247" s="217" t="s">
        <v>136</v>
      </c>
    </row>
    <row r="248" spans="1:65" s="12" customFormat="1" ht="22.8" customHeight="1">
      <c r="B248" s="172"/>
      <c r="C248" s="173"/>
      <c r="D248" s="174" t="s">
        <v>79</v>
      </c>
      <c r="E248" s="186" t="s">
        <v>514</v>
      </c>
      <c r="F248" s="186" t="s">
        <v>515</v>
      </c>
      <c r="G248" s="173"/>
      <c r="H248" s="173"/>
      <c r="I248" s="176"/>
      <c r="J248" s="187">
        <f>BK248</f>
        <v>0</v>
      </c>
      <c r="K248" s="173"/>
      <c r="L248" s="178"/>
      <c r="M248" s="179"/>
      <c r="N248" s="180"/>
      <c r="O248" s="180"/>
      <c r="P248" s="181">
        <f>SUM(P249:P255)</f>
        <v>0</v>
      </c>
      <c r="Q248" s="180"/>
      <c r="R248" s="181">
        <f>SUM(R249:R255)</f>
        <v>0</v>
      </c>
      <c r="S248" s="180"/>
      <c r="T248" s="182">
        <f>SUM(T249:T255)</f>
        <v>0</v>
      </c>
      <c r="AR248" s="183" t="s">
        <v>88</v>
      </c>
      <c r="AT248" s="184" t="s">
        <v>79</v>
      </c>
      <c r="AU248" s="184" t="s">
        <v>88</v>
      </c>
      <c r="AY248" s="183" t="s">
        <v>136</v>
      </c>
      <c r="BK248" s="185">
        <f>SUM(BK249:BK255)</f>
        <v>0</v>
      </c>
    </row>
    <row r="249" spans="1:65" s="2" customFormat="1" ht="24.15" customHeight="1">
      <c r="A249" s="35"/>
      <c r="B249" s="36"/>
      <c r="C249" s="188" t="s">
        <v>674</v>
      </c>
      <c r="D249" s="188" t="s">
        <v>139</v>
      </c>
      <c r="E249" s="189" t="s">
        <v>675</v>
      </c>
      <c r="F249" s="190" t="s">
        <v>676</v>
      </c>
      <c r="G249" s="191" t="s">
        <v>376</v>
      </c>
      <c r="H249" s="192">
        <v>11.000999999999999</v>
      </c>
      <c r="I249" s="193"/>
      <c r="J249" s="194">
        <f>ROUND(I249*H249,2)</f>
        <v>0</v>
      </c>
      <c r="K249" s="195"/>
      <c r="L249" s="40"/>
      <c r="M249" s="196" t="s">
        <v>1</v>
      </c>
      <c r="N249" s="197" t="s">
        <v>45</v>
      </c>
      <c r="O249" s="72"/>
      <c r="P249" s="198">
        <f>O249*H249</f>
        <v>0</v>
      </c>
      <c r="Q249" s="198">
        <v>0</v>
      </c>
      <c r="R249" s="198">
        <f>Q249*H249</f>
        <v>0</v>
      </c>
      <c r="S249" s="198">
        <v>0</v>
      </c>
      <c r="T249" s="199">
        <f>S249*H249</f>
        <v>0</v>
      </c>
      <c r="U249" s="35"/>
      <c r="V249" s="35"/>
      <c r="W249" s="35"/>
      <c r="X249" s="35"/>
      <c r="Y249" s="35"/>
      <c r="Z249" s="35"/>
      <c r="AA249" s="35"/>
      <c r="AB249" s="35"/>
      <c r="AC249" s="35"/>
      <c r="AD249" s="35"/>
      <c r="AE249" s="35"/>
      <c r="AR249" s="200" t="s">
        <v>143</v>
      </c>
      <c r="AT249" s="200" t="s">
        <v>139</v>
      </c>
      <c r="AU249" s="200" t="s">
        <v>90</v>
      </c>
      <c r="AY249" s="18" t="s">
        <v>136</v>
      </c>
      <c r="BE249" s="201">
        <f>IF(N249="základní",J249,0)</f>
        <v>0</v>
      </c>
      <c r="BF249" s="201">
        <f>IF(N249="snížená",J249,0)</f>
        <v>0</v>
      </c>
      <c r="BG249" s="201">
        <f>IF(N249="zákl. přenesená",J249,0)</f>
        <v>0</v>
      </c>
      <c r="BH249" s="201">
        <f>IF(N249="sníž. přenesená",J249,0)</f>
        <v>0</v>
      </c>
      <c r="BI249" s="201">
        <f>IF(N249="nulová",J249,0)</f>
        <v>0</v>
      </c>
      <c r="BJ249" s="18" t="s">
        <v>88</v>
      </c>
      <c r="BK249" s="201">
        <f>ROUND(I249*H249,2)</f>
        <v>0</v>
      </c>
      <c r="BL249" s="18" t="s">
        <v>143</v>
      </c>
      <c r="BM249" s="200" t="s">
        <v>677</v>
      </c>
    </row>
    <row r="250" spans="1:65" s="2" customFormat="1" ht="19.2">
      <c r="A250" s="35"/>
      <c r="B250" s="36"/>
      <c r="C250" s="37"/>
      <c r="D250" s="202" t="s">
        <v>145</v>
      </c>
      <c r="E250" s="37"/>
      <c r="F250" s="203" t="s">
        <v>678</v>
      </c>
      <c r="G250" s="37"/>
      <c r="H250" s="37"/>
      <c r="I250" s="204"/>
      <c r="J250" s="37"/>
      <c r="K250" s="37"/>
      <c r="L250" s="40"/>
      <c r="M250" s="205"/>
      <c r="N250" s="206"/>
      <c r="O250" s="72"/>
      <c r="P250" s="72"/>
      <c r="Q250" s="72"/>
      <c r="R250" s="72"/>
      <c r="S250" s="72"/>
      <c r="T250" s="73"/>
      <c r="U250" s="35"/>
      <c r="V250" s="35"/>
      <c r="W250" s="35"/>
      <c r="X250" s="35"/>
      <c r="Y250" s="35"/>
      <c r="Z250" s="35"/>
      <c r="AA250" s="35"/>
      <c r="AB250" s="35"/>
      <c r="AC250" s="35"/>
      <c r="AD250" s="35"/>
      <c r="AE250" s="35"/>
      <c r="AT250" s="18" t="s">
        <v>145</v>
      </c>
      <c r="AU250" s="18" t="s">
        <v>90</v>
      </c>
    </row>
    <row r="251" spans="1:65" s="2" customFormat="1" ht="16.5" customHeight="1">
      <c r="A251" s="35"/>
      <c r="B251" s="36"/>
      <c r="C251" s="188" t="s">
        <v>679</v>
      </c>
      <c r="D251" s="188" t="s">
        <v>139</v>
      </c>
      <c r="E251" s="189" t="s">
        <v>522</v>
      </c>
      <c r="F251" s="190" t="s">
        <v>523</v>
      </c>
      <c r="G251" s="191" t="s">
        <v>376</v>
      </c>
      <c r="H251" s="192">
        <v>11.000999999999999</v>
      </c>
      <c r="I251" s="193"/>
      <c r="J251" s="194">
        <f>ROUND(I251*H251,2)</f>
        <v>0</v>
      </c>
      <c r="K251" s="195"/>
      <c r="L251" s="40"/>
      <c r="M251" s="196" t="s">
        <v>1</v>
      </c>
      <c r="N251" s="197" t="s">
        <v>45</v>
      </c>
      <c r="O251" s="72"/>
      <c r="P251" s="198">
        <f>O251*H251</f>
        <v>0</v>
      </c>
      <c r="Q251" s="198">
        <v>0</v>
      </c>
      <c r="R251" s="198">
        <f>Q251*H251</f>
        <v>0</v>
      </c>
      <c r="S251" s="198">
        <v>0</v>
      </c>
      <c r="T251" s="199">
        <f>S251*H251</f>
        <v>0</v>
      </c>
      <c r="U251" s="35"/>
      <c r="V251" s="35"/>
      <c r="W251" s="35"/>
      <c r="X251" s="35"/>
      <c r="Y251" s="35"/>
      <c r="Z251" s="35"/>
      <c r="AA251" s="35"/>
      <c r="AB251" s="35"/>
      <c r="AC251" s="35"/>
      <c r="AD251" s="35"/>
      <c r="AE251" s="35"/>
      <c r="AR251" s="200" t="s">
        <v>143</v>
      </c>
      <c r="AT251" s="200" t="s">
        <v>139</v>
      </c>
      <c r="AU251" s="200" t="s">
        <v>90</v>
      </c>
      <c r="AY251" s="18" t="s">
        <v>136</v>
      </c>
      <c r="BE251" s="201">
        <f>IF(N251="základní",J251,0)</f>
        <v>0</v>
      </c>
      <c r="BF251" s="201">
        <f>IF(N251="snížená",J251,0)</f>
        <v>0</v>
      </c>
      <c r="BG251" s="201">
        <f>IF(N251="zákl. přenesená",J251,0)</f>
        <v>0</v>
      </c>
      <c r="BH251" s="201">
        <f>IF(N251="sníž. přenesená",J251,0)</f>
        <v>0</v>
      </c>
      <c r="BI251" s="201">
        <f>IF(N251="nulová",J251,0)</f>
        <v>0</v>
      </c>
      <c r="BJ251" s="18" t="s">
        <v>88</v>
      </c>
      <c r="BK251" s="201">
        <f>ROUND(I251*H251,2)</f>
        <v>0</v>
      </c>
      <c r="BL251" s="18" t="s">
        <v>143</v>
      </c>
      <c r="BM251" s="200" t="s">
        <v>680</v>
      </c>
    </row>
    <row r="252" spans="1:65" s="2" customFormat="1" ht="19.2">
      <c r="A252" s="35"/>
      <c r="B252" s="36"/>
      <c r="C252" s="37"/>
      <c r="D252" s="202" t="s">
        <v>145</v>
      </c>
      <c r="E252" s="37"/>
      <c r="F252" s="203" t="s">
        <v>525</v>
      </c>
      <c r="G252" s="37"/>
      <c r="H252" s="37"/>
      <c r="I252" s="204"/>
      <c r="J252" s="37"/>
      <c r="K252" s="37"/>
      <c r="L252" s="40"/>
      <c r="M252" s="205"/>
      <c r="N252" s="206"/>
      <c r="O252" s="72"/>
      <c r="P252" s="72"/>
      <c r="Q252" s="72"/>
      <c r="R252" s="72"/>
      <c r="S252" s="72"/>
      <c r="T252" s="73"/>
      <c r="U252" s="35"/>
      <c r="V252" s="35"/>
      <c r="W252" s="35"/>
      <c r="X252" s="35"/>
      <c r="Y252" s="35"/>
      <c r="Z252" s="35"/>
      <c r="AA252" s="35"/>
      <c r="AB252" s="35"/>
      <c r="AC252" s="35"/>
      <c r="AD252" s="35"/>
      <c r="AE252" s="35"/>
      <c r="AT252" s="18" t="s">
        <v>145</v>
      </c>
      <c r="AU252" s="18" t="s">
        <v>90</v>
      </c>
    </row>
    <row r="253" spans="1:65" s="2" customFormat="1" ht="16.5" customHeight="1">
      <c r="A253" s="35"/>
      <c r="B253" s="36"/>
      <c r="C253" s="188" t="s">
        <v>681</v>
      </c>
      <c r="D253" s="188" t="s">
        <v>139</v>
      </c>
      <c r="E253" s="189" t="s">
        <v>527</v>
      </c>
      <c r="F253" s="190" t="s">
        <v>528</v>
      </c>
      <c r="G253" s="191" t="s">
        <v>376</v>
      </c>
      <c r="H253" s="192">
        <v>242.02199999999999</v>
      </c>
      <c r="I253" s="193"/>
      <c r="J253" s="194">
        <f>ROUND(I253*H253,2)</f>
        <v>0</v>
      </c>
      <c r="K253" s="195"/>
      <c r="L253" s="40"/>
      <c r="M253" s="196" t="s">
        <v>1</v>
      </c>
      <c r="N253" s="197" t="s">
        <v>45</v>
      </c>
      <c r="O253" s="72"/>
      <c r="P253" s="198">
        <f>O253*H253</f>
        <v>0</v>
      </c>
      <c r="Q253" s="198">
        <v>0</v>
      </c>
      <c r="R253" s="198">
        <f>Q253*H253</f>
        <v>0</v>
      </c>
      <c r="S253" s="198">
        <v>0</v>
      </c>
      <c r="T253" s="199">
        <f>S253*H253</f>
        <v>0</v>
      </c>
      <c r="U253" s="35"/>
      <c r="V253" s="35"/>
      <c r="W253" s="35"/>
      <c r="X253" s="35"/>
      <c r="Y253" s="35"/>
      <c r="Z253" s="35"/>
      <c r="AA253" s="35"/>
      <c r="AB253" s="35"/>
      <c r="AC253" s="35"/>
      <c r="AD253" s="35"/>
      <c r="AE253" s="35"/>
      <c r="AR253" s="200" t="s">
        <v>143</v>
      </c>
      <c r="AT253" s="200" t="s">
        <v>139</v>
      </c>
      <c r="AU253" s="200" t="s">
        <v>90</v>
      </c>
      <c r="AY253" s="18" t="s">
        <v>136</v>
      </c>
      <c r="BE253" s="201">
        <f>IF(N253="základní",J253,0)</f>
        <v>0</v>
      </c>
      <c r="BF253" s="201">
        <f>IF(N253="snížená",J253,0)</f>
        <v>0</v>
      </c>
      <c r="BG253" s="201">
        <f>IF(N253="zákl. přenesená",J253,0)</f>
        <v>0</v>
      </c>
      <c r="BH253" s="201">
        <f>IF(N253="sníž. přenesená",J253,0)</f>
        <v>0</v>
      </c>
      <c r="BI253" s="201">
        <f>IF(N253="nulová",J253,0)</f>
        <v>0</v>
      </c>
      <c r="BJ253" s="18" t="s">
        <v>88</v>
      </c>
      <c r="BK253" s="201">
        <f>ROUND(I253*H253,2)</f>
        <v>0</v>
      </c>
      <c r="BL253" s="18" t="s">
        <v>143</v>
      </c>
      <c r="BM253" s="200" t="s">
        <v>682</v>
      </c>
    </row>
    <row r="254" spans="1:65" s="2" customFormat="1" ht="19.2">
      <c r="A254" s="35"/>
      <c r="B254" s="36"/>
      <c r="C254" s="37"/>
      <c r="D254" s="202" t="s">
        <v>145</v>
      </c>
      <c r="E254" s="37"/>
      <c r="F254" s="203" t="s">
        <v>530</v>
      </c>
      <c r="G254" s="37"/>
      <c r="H254" s="37"/>
      <c r="I254" s="204"/>
      <c r="J254" s="37"/>
      <c r="K254" s="37"/>
      <c r="L254" s="40"/>
      <c r="M254" s="205"/>
      <c r="N254" s="206"/>
      <c r="O254" s="72"/>
      <c r="P254" s="72"/>
      <c r="Q254" s="72"/>
      <c r="R254" s="72"/>
      <c r="S254" s="72"/>
      <c r="T254" s="73"/>
      <c r="U254" s="35"/>
      <c r="V254" s="35"/>
      <c r="W254" s="35"/>
      <c r="X254" s="35"/>
      <c r="Y254" s="35"/>
      <c r="Z254" s="35"/>
      <c r="AA254" s="35"/>
      <c r="AB254" s="35"/>
      <c r="AC254" s="35"/>
      <c r="AD254" s="35"/>
      <c r="AE254" s="35"/>
      <c r="AT254" s="18" t="s">
        <v>145</v>
      </c>
      <c r="AU254" s="18" t="s">
        <v>90</v>
      </c>
    </row>
    <row r="255" spans="1:65" s="13" customFormat="1" ht="10.199999999999999">
      <c r="B255" s="207"/>
      <c r="C255" s="208"/>
      <c r="D255" s="202" t="s">
        <v>147</v>
      </c>
      <c r="E255" s="209" t="s">
        <v>1</v>
      </c>
      <c r="F255" s="210" t="s">
        <v>683</v>
      </c>
      <c r="G255" s="208"/>
      <c r="H255" s="211">
        <v>242.02199999999999</v>
      </c>
      <c r="I255" s="212"/>
      <c r="J255" s="208"/>
      <c r="K255" s="208"/>
      <c r="L255" s="213"/>
      <c r="M255" s="214"/>
      <c r="N255" s="215"/>
      <c r="O255" s="215"/>
      <c r="P255" s="215"/>
      <c r="Q255" s="215"/>
      <c r="R255" s="215"/>
      <c r="S255" s="215"/>
      <c r="T255" s="216"/>
      <c r="AT255" s="217" t="s">
        <v>147</v>
      </c>
      <c r="AU255" s="217" t="s">
        <v>90</v>
      </c>
      <c r="AV255" s="13" t="s">
        <v>90</v>
      </c>
      <c r="AW255" s="13" t="s">
        <v>36</v>
      </c>
      <c r="AX255" s="13" t="s">
        <v>88</v>
      </c>
      <c r="AY255" s="217" t="s">
        <v>136</v>
      </c>
    </row>
    <row r="256" spans="1:65" s="12" customFormat="1" ht="22.8" customHeight="1">
      <c r="B256" s="172"/>
      <c r="C256" s="173"/>
      <c r="D256" s="174" t="s">
        <v>79</v>
      </c>
      <c r="E256" s="186" t="s">
        <v>532</v>
      </c>
      <c r="F256" s="186" t="s">
        <v>533</v>
      </c>
      <c r="G256" s="173"/>
      <c r="H256" s="173"/>
      <c r="I256" s="176"/>
      <c r="J256" s="187">
        <f>BK256</f>
        <v>0</v>
      </c>
      <c r="K256" s="173"/>
      <c r="L256" s="178"/>
      <c r="M256" s="179"/>
      <c r="N256" s="180"/>
      <c r="O256" s="180"/>
      <c r="P256" s="181">
        <f>SUM(P257:P258)</f>
        <v>0</v>
      </c>
      <c r="Q256" s="180"/>
      <c r="R256" s="181">
        <f>SUM(R257:R258)</f>
        <v>0</v>
      </c>
      <c r="S256" s="180"/>
      <c r="T256" s="182">
        <f>SUM(T257:T258)</f>
        <v>0</v>
      </c>
      <c r="AR256" s="183" t="s">
        <v>88</v>
      </c>
      <c r="AT256" s="184" t="s">
        <v>79</v>
      </c>
      <c r="AU256" s="184" t="s">
        <v>88</v>
      </c>
      <c r="AY256" s="183" t="s">
        <v>136</v>
      </c>
      <c r="BK256" s="185">
        <f>SUM(BK257:BK258)</f>
        <v>0</v>
      </c>
    </row>
    <row r="257" spans="1:65" s="2" customFormat="1" ht="16.5" customHeight="1">
      <c r="A257" s="35"/>
      <c r="B257" s="36"/>
      <c r="C257" s="188" t="s">
        <v>684</v>
      </c>
      <c r="D257" s="188" t="s">
        <v>139</v>
      </c>
      <c r="E257" s="189" t="s">
        <v>535</v>
      </c>
      <c r="F257" s="190" t="s">
        <v>536</v>
      </c>
      <c r="G257" s="191" t="s">
        <v>376</v>
      </c>
      <c r="H257" s="192">
        <v>81.156999999999996</v>
      </c>
      <c r="I257" s="193"/>
      <c r="J257" s="194">
        <f>ROUND(I257*H257,2)</f>
        <v>0</v>
      </c>
      <c r="K257" s="195"/>
      <c r="L257" s="40"/>
      <c r="M257" s="196" t="s">
        <v>1</v>
      </c>
      <c r="N257" s="197" t="s">
        <v>45</v>
      </c>
      <c r="O257" s="72"/>
      <c r="P257" s="198">
        <f>O257*H257</f>
        <v>0</v>
      </c>
      <c r="Q257" s="198">
        <v>0</v>
      </c>
      <c r="R257" s="198">
        <f>Q257*H257</f>
        <v>0</v>
      </c>
      <c r="S257" s="198">
        <v>0</v>
      </c>
      <c r="T257" s="199">
        <f>S257*H257</f>
        <v>0</v>
      </c>
      <c r="U257" s="35"/>
      <c r="V257" s="35"/>
      <c r="W257" s="35"/>
      <c r="X257" s="35"/>
      <c r="Y257" s="35"/>
      <c r="Z257" s="35"/>
      <c r="AA257" s="35"/>
      <c r="AB257" s="35"/>
      <c r="AC257" s="35"/>
      <c r="AD257" s="35"/>
      <c r="AE257" s="35"/>
      <c r="AR257" s="200" t="s">
        <v>143</v>
      </c>
      <c r="AT257" s="200" t="s">
        <v>139</v>
      </c>
      <c r="AU257" s="200" t="s">
        <v>90</v>
      </c>
      <c r="AY257" s="18" t="s">
        <v>136</v>
      </c>
      <c r="BE257" s="201">
        <f>IF(N257="základní",J257,0)</f>
        <v>0</v>
      </c>
      <c r="BF257" s="201">
        <f>IF(N257="snížená",J257,0)</f>
        <v>0</v>
      </c>
      <c r="BG257" s="201">
        <f>IF(N257="zákl. přenesená",J257,0)</f>
        <v>0</v>
      </c>
      <c r="BH257" s="201">
        <f>IF(N257="sníž. přenesená",J257,0)</f>
        <v>0</v>
      </c>
      <c r="BI257" s="201">
        <f>IF(N257="nulová",J257,0)</f>
        <v>0</v>
      </c>
      <c r="BJ257" s="18" t="s">
        <v>88</v>
      </c>
      <c r="BK257" s="201">
        <f>ROUND(I257*H257,2)</f>
        <v>0</v>
      </c>
      <c r="BL257" s="18" t="s">
        <v>143</v>
      </c>
      <c r="BM257" s="200" t="s">
        <v>685</v>
      </c>
    </row>
    <row r="258" spans="1:65" s="2" customFormat="1" ht="10.199999999999999">
      <c r="A258" s="35"/>
      <c r="B258" s="36"/>
      <c r="C258" s="37"/>
      <c r="D258" s="202" t="s">
        <v>145</v>
      </c>
      <c r="E258" s="37"/>
      <c r="F258" s="203" t="s">
        <v>538</v>
      </c>
      <c r="G258" s="37"/>
      <c r="H258" s="37"/>
      <c r="I258" s="204"/>
      <c r="J258" s="37"/>
      <c r="K258" s="37"/>
      <c r="L258" s="40"/>
      <c r="M258" s="255"/>
      <c r="N258" s="256"/>
      <c r="O258" s="257"/>
      <c r="P258" s="257"/>
      <c r="Q258" s="257"/>
      <c r="R258" s="257"/>
      <c r="S258" s="257"/>
      <c r="T258" s="258"/>
      <c r="U258" s="35"/>
      <c r="V258" s="35"/>
      <c r="W258" s="35"/>
      <c r="X258" s="35"/>
      <c r="Y258" s="35"/>
      <c r="Z258" s="35"/>
      <c r="AA258" s="35"/>
      <c r="AB258" s="35"/>
      <c r="AC258" s="35"/>
      <c r="AD258" s="35"/>
      <c r="AE258" s="35"/>
      <c r="AT258" s="18" t="s">
        <v>145</v>
      </c>
      <c r="AU258" s="18" t="s">
        <v>90</v>
      </c>
    </row>
    <row r="259" spans="1:65" s="2" customFormat="1" ht="6.9" customHeight="1">
      <c r="A259" s="35"/>
      <c r="B259" s="55"/>
      <c r="C259" s="56"/>
      <c r="D259" s="56"/>
      <c r="E259" s="56"/>
      <c r="F259" s="56"/>
      <c r="G259" s="56"/>
      <c r="H259" s="56"/>
      <c r="I259" s="56"/>
      <c r="J259" s="56"/>
      <c r="K259" s="56"/>
      <c r="L259" s="40"/>
      <c r="M259" s="35"/>
      <c r="O259" s="35"/>
      <c r="P259" s="35"/>
      <c r="Q259" s="35"/>
      <c r="R259" s="35"/>
      <c r="S259" s="35"/>
      <c r="T259" s="35"/>
      <c r="U259" s="35"/>
      <c r="V259" s="35"/>
      <c r="W259" s="35"/>
      <c r="X259" s="35"/>
      <c r="Y259" s="35"/>
      <c r="Z259" s="35"/>
      <c r="AA259" s="35"/>
      <c r="AB259" s="35"/>
      <c r="AC259" s="35"/>
      <c r="AD259" s="35"/>
      <c r="AE259" s="35"/>
    </row>
  </sheetData>
  <sheetProtection algorithmName="SHA-512" hashValue="02pB4zjYXdpJGD1T34haLXOhxrs9wb6L4e0u9VPvHJULv5j6V+wdqHgZ9gB5PQXeEWoPL30UC3SxPg/zWihkkw==" saltValue="B8pmsilR79272GnUP7BiBJjuMv1wH1zBTM9xr/iOw7NpV7XNrtNsEIE1iP+qt6ww3SEY3IdxjoGdxNaSbhXISQ==" spinCount="100000" sheet="1" objects="1" scenarios="1" formatColumns="0" formatRows="0" autoFilter="0"/>
  <autoFilter ref="C122:K258" xr:uid="{00000000-0009-0000-0000-000004000000}"/>
  <mergeCells count="9">
    <mergeCell ref="E87:H87"/>
    <mergeCell ref="E113:H113"/>
    <mergeCell ref="E115:H115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BM291"/>
  <sheetViews>
    <sheetView showGridLines="0" workbookViewId="0"/>
  </sheetViews>
  <sheetFormatPr defaultRowHeight="14.4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100.85546875" style="1" customWidth="1"/>
    <col min="7" max="7" width="7.42578125" style="1" customWidth="1"/>
    <col min="8" max="8" width="14" style="1" customWidth="1"/>
    <col min="9" max="9" width="15.85546875" style="1" customWidth="1"/>
    <col min="10" max="10" width="22.28515625" style="1" customWidth="1"/>
    <col min="11" max="11" width="22.28515625" style="1" hidden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2" spans="1:46" s="1" customFormat="1" ht="36.9" customHeight="1">
      <c r="L2" s="324"/>
      <c r="M2" s="324"/>
      <c r="N2" s="324"/>
      <c r="O2" s="324"/>
      <c r="P2" s="324"/>
      <c r="Q2" s="324"/>
      <c r="R2" s="324"/>
      <c r="S2" s="324"/>
      <c r="T2" s="324"/>
      <c r="U2" s="324"/>
      <c r="V2" s="324"/>
      <c r="AT2" s="18" t="s">
        <v>102</v>
      </c>
    </row>
    <row r="3" spans="1:46" s="1" customFormat="1" ht="6.9" customHeight="1">
      <c r="B3" s="109"/>
      <c r="C3" s="110"/>
      <c r="D3" s="110"/>
      <c r="E3" s="110"/>
      <c r="F3" s="110"/>
      <c r="G3" s="110"/>
      <c r="H3" s="110"/>
      <c r="I3" s="110"/>
      <c r="J3" s="110"/>
      <c r="K3" s="110"/>
      <c r="L3" s="21"/>
      <c r="AT3" s="18" t="s">
        <v>90</v>
      </c>
    </row>
    <row r="4" spans="1:46" s="1" customFormat="1" ht="24.9" customHeight="1">
      <c r="B4" s="21"/>
      <c r="D4" s="111" t="s">
        <v>103</v>
      </c>
      <c r="L4" s="21"/>
      <c r="M4" s="112" t="s">
        <v>10</v>
      </c>
      <c r="AT4" s="18" t="s">
        <v>4</v>
      </c>
    </row>
    <row r="5" spans="1:46" s="1" customFormat="1" ht="6.9" customHeight="1">
      <c r="B5" s="21"/>
      <c r="L5" s="21"/>
    </row>
    <row r="6" spans="1:46" s="1" customFormat="1" ht="12" customHeight="1">
      <c r="B6" s="21"/>
      <c r="D6" s="113" t="s">
        <v>16</v>
      </c>
      <c r="L6" s="21"/>
    </row>
    <row r="7" spans="1:46" s="1" customFormat="1" ht="16.5" customHeight="1">
      <c r="B7" s="21"/>
      <c r="E7" s="325" t="str">
        <f>'Rekapitulace stavby'!K6</f>
        <v>Ostrovský potok, Ostrov - těžba nánosů a úprava toku - etapa I.</v>
      </c>
      <c r="F7" s="326"/>
      <c r="G7" s="326"/>
      <c r="H7" s="326"/>
      <c r="L7" s="21"/>
    </row>
    <row r="8" spans="1:46" s="2" customFormat="1" ht="12" customHeight="1">
      <c r="A8" s="35"/>
      <c r="B8" s="40"/>
      <c r="C8" s="35"/>
      <c r="D8" s="113" t="s">
        <v>104</v>
      </c>
      <c r="E8" s="35"/>
      <c r="F8" s="35"/>
      <c r="G8" s="35"/>
      <c r="H8" s="35"/>
      <c r="I8" s="35"/>
      <c r="J8" s="35"/>
      <c r="K8" s="35"/>
      <c r="L8" s="52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pans="1:46" s="2" customFormat="1" ht="16.5" customHeight="1">
      <c r="A9" s="35"/>
      <c r="B9" s="40"/>
      <c r="C9" s="35"/>
      <c r="D9" s="35"/>
      <c r="E9" s="327" t="s">
        <v>686</v>
      </c>
      <c r="F9" s="328"/>
      <c r="G9" s="328"/>
      <c r="H9" s="328"/>
      <c r="I9" s="35"/>
      <c r="J9" s="35"/>
      <c r="K9" s="35"/>
      <c r="L9" s="52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46" s="2" customFormat="1" ht="10.199999999999999">
      <c r="A10" s="35"/>
      <c r="B10" s="40"/>
      <c r="C10" s="35"/>
      <c r="D10" s="35"/>
      <c r="E10" s="35"/>
      <c r="F10" s="35"/>
      <c r="G10" s="35"/>
      <c r="H10" s="35"/>
      <c r="I10" s="35"/>
      <c r="J10" s="35"/>
      <c r="K10" s="35"/>
      <c r="L10" s="52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46" s="2" customFormat="1" ht="12" customHeight="1">
      <c r="A11" s="35"/>
      <c r="B11" s="40"/>
      <c r="C11" s="35"/>
      <c r="D11" s="113" t="s">
        <v>18</v>
      </c>
      <c r="E11" s="35"/>
      <c r="F11" s="114" t="s">
        <v>1</v>
      </c>
      <c r="G11" s="35"/>
      <c r="H11" s="35"/>
      <c r="I11" s="113" t="s">
        <v>19</v>
      </c>
      <c r="J11" s="114" t="s">
        <v>1</v>
      </c>
      <c r="K11" s="35"/>
      <c r="L11" s="52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 ht="12" customHeight="1">
      <c r="A12" s="35"/>
      <c r="B12" s="40"/>
      <c r="C12" s="35"/>
      <c r="D12" s="113" t="s">
        <v>20</v>
      </c>
      <c r="E12" s="35"/>
      <c r="F12" s="114" t="s">
        <v>38</v>
      </c>
      <c r="G12" s="35"/>
      <c r="H12" s="35"/>
      <c r="I12" s="113" t="s">
        <v>22</v>
      </c>
      <c r="J12" s="115" t="str">
        <f>'Rekapitulace stavby'!AN8</f>
        <v>27. 7. 2021</v>
      </c>
      <c r="K12" s="35"/>
      <c r="L12" s="52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0.8" customHeight="1">
      <c r="A13" s="35"/>
      <c r="B13" s="40"/>
      <c r="C13" s="35"/>
      <c r="D13" s="35"/>
      <c r="E13" s="35"/>
      <c r="F13" s="35"/>
      <c r="G13" s="35"/>
      <c r="H13" s="35"/>
      <c r="I13" s="35"/>
      <c r="J13" s="35"/>
      <c r="K13" s="35"/>
      <c r="L13" s="52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2" customHeight="1">
      <c r="A14" s="35"/>
      <c r="B14" s="40"/>
      <c r="C14" s="35"/>
      <c r="D14" s="113" t="s">
        <v>24</v>
      </c>
      <c r="E14" s="35"/>
      <c r="F14" s="35"/>
      <c r="G14" s="35"/>
      <c r="H14" s="35"/>
      <c r="I14" s="113" t="s">
        <v>25</v>
      </c>
      <c r="J14" s="114" t="s">
        <v>1</v>
      </c>
      <c r="K14" s="35"/>
      <c r="L14" s="52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8" customHeight="1">
      <c r="A15" s="35"/>
      <c r="B15" s="40"/>
      <c r="C15" s="35"/>
      <c r="D15" s="35"/>
      <c r="E15" s="114" t="s">
        <v>38</v>
      </c>
      <c r="F15" s="35"/>
      <c r="G15" s="35"/>
      <c r="H15" s="35"/>
      <c r="I15" s="113" t="s">
        <v>28</v>
      </c>
      <c r="J15" s="114" t="s">
        <v>1</v>
      </c>
      <c r="K15" s="35"/>
      <c r="L15" s="52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6.9" customHeight="1">
      <c r="A16" s="35"/>
      <c r="B16" s="40"/>
      <c r="C16" s="35"/>
      <c r="D16" s="35"/>
      <c r="E16" s="35"/>
      <c r="F16" s="35"/>
      <c r="G16" s="35"/>
      <c r="H16" s="35"/>
      <c r="I16" s="35"/>
      <c r="J16" s="35"/>
      <c r="K16" s="35"/>
      <c r="L16" s="52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2" customHeight="1">
      <c r="A17" s="35"/>
      <c r="B17" s="40"/>
      <c r="C17" s="35"/>
      <c r="D17" s="113" t="s">
        <v>30</v>
      </c>
      <c r="E17" s="35"/>
      <c r="F17" s="35"/>
      <c r="G17" s="35"/>
      <c r="H17" s="35"/>
      <c r="I17" s="113" t="s">
        <v>25</v>
      </c>
      <c r="J17" s="31" t="str">
        <f>'Rekapitulace stavby'!AN13</f>
        <v>Vyplň údaj</v>
      </c>
      <c r="K17" s="35"/>
      <c r="L17" s="52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18" customHeight="1">
      <c r="A18" s="35"/>
      <c r="B18" s="40"/>
      <c r="C18" s="35"/>
      <c r="D18" s="35"/>
      <c r="E18" s="329" t="str">
        <f>'Rekapitulace stavby'!E14</f>
        <v>Vyplň údaj</v>
      </c>
      <c r="F18" s="330"/>
      <c r="G18" s="330"/>
      <c r="H18" s="330"/>
      <c r="I18" s="113" t="s">
        <v>28</v>
      </c>
      <c r="J18" s="31" t="str">
        <f>'Rekapitulace stavby'!AN14</f>
        <v>Vyplň údaj</v>
      </c>
      <c r="K18" s="35"/>
      <c r="L18" s="52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6.9" customHeight="1">
      <c r="A19" s="35"/>
      <c r="B19" s="40"/>
      <c r="C19" s="35"/>
      <c r="D19" s="35"/>
      <c r="E19" s="35"/>
      <c r="F19" s="35"/>
      <c r="G19" s="35"/>
      <c r="H19" s="35"/>
      <c r="I19" s="35"/>
      <c r="J19" s="35"/>
      <c r="K19" s="35"/>
      <c r="L19" s="52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12" customHeight="1">
      <c r="A20" s="35"/>
      <c r="B20" s="40"/>
      <c r="C20" s="35"/>
      <c r="D20" s="113" t="s">
        <v>32</v>
      </c>
      <c r="E20" s="35"/>
      <c r="F20" s="35"/>
      <c r="G20" s="35"/>
      <c r="H20" s="35"/>
      <c r="I20" s="113" t="s">
        <v>25</v>
      </c>
      <c r="J20" s="114" t="s">
        <v>1</v>
      </c>
      <c r="K20" s="35"/>
      <c r="L20" s="52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18" customHeight="1">
      <c r="A21" s="35"/>
      <c r="B21" s="40"/>
      <c r="C21" s="35"/>
      <c r="D21" s="35"/>
      <c r="E21" s="114" t="s">
        <v>38</v>
      </c>
      <c r="F21" s="35"/>
      <c r="G21" s="35"/>
      <c r="H21" s="35"/>
      <c r="I21" s="113" t="s">
        <v>28</v>
      </c>
      <c r="J21" s="114" t="s">
        <v>1</v>
      </c>
      <c r="K21" s="35"/>
      <c r="L21" s="52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6.9" customHeight="1">
      <c r="A22" s="35"/>
      <c r="B22" s="40"/>
      <c r="C22" s="35"/>
      <c r="D22" s="35"/>
      <c r="E22" s="35"/>
      <c r="F22" s="35"/>
      <c r="G22" s="35"/>
      <c r="H22" s="35"/>
      <c r="I22" s="35"/>
      <c r="J22" s="35"/>
      <c r="K22" s="35"/>
      <c r="L22" s="52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12" customHeight="1">
      <c r="A23" s="35"/>
      <c r="B23" s="40"/>
      <c r="C23" s="35"/>
      <c r="D23" s="113" t="s">
        <v>37</v>
      </c>
      <c r="E23" s="35"/>
      <c r="F23" s="35"/>
      <c r="G23" s="35"/>
      <c r="H23" s="35"/>
      <c r="I23" s="113" t="s">
        <v>25</v>
      </c>
      <c r="J23" s="114" t="s">
        <v>1</v>
      </c>
      <c r="K23" s="35"/>
      <c r="L23" s="52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18" customHeight="1">
      <c r="A24" s="35"/>
      <c r="B24" s="40"/>
      <c r="C24" s="35"/>
      <c r="D24" s="35"/>
      <c r="E24" s="114" t="s">
        <v>38</v>
      </c>
      <c r="F24" s="35"/>
      <c r="G24" s="35"/>
      <c r="H24" s="35"/>
      <c r="I24" s="113" t="s">
        <v>28</v>
      </c>
      <c r="J24" s="114" t="s">
        <v>1</v>
      </c>
      <c r="K24" s="35"/>
      <c r="L24" s="52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6.9" customHeight="1">
      <c r="A25" s="35"/>
      <c r="B25" s="40"/>
      <c r="C25" s="35"/>
      <c r="D25" s="35"/>
      <c r="E25" s="35"/>
      <c r="F25" s="35"/>
      <c r="G25" s="35"/>
      <c r="H25" s="35"/>
      <c r="I25" s="35"/>
      <c r="J25" s="35"/>
      <c r="K25" s="35"/>
      <c r="L25" s="52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12" customHeight="1">
      <c r="A26" s="35"/>
      <c r="B26" s="40"/>
      <c r="C26" s="35"/>
      <c r="D26" s="113" t="s">
        <v>39</v>
      </c>
      <c r="E26" s="35"/>
      <c r="F26" s="35"/>
      <c r="G26" s="35"/>
      <c r="H26" s="35"/>
      <c r="I26" s="35"/>
      <c r="J26" s="35"/>
      <c r="K26" s="35"/>
      <c r="L26" s="52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8" customFormat="1" ht="16.5" customHeight="1">
      <c r="A27" s="116"/>
      <c r="B27" s="117"/>
      <c r="C27" s="116"/>
      <c r="D27" s="116"/>
      <c r="E27" s="331" t="s">
        <v>1</v>
      </c>
      <c r="F27" s="331"/>
      <c r="G27" s="331"/>
      <c r="H27" s="331"/>
      <c r="I27" s="116"/>
      <c r="J27" s="116"/>
      <c r="K27" s="116"/>
      <c r="L27" s="118"/>
      <c r="S27" s="116"/>
      <c r="T27" s="116"/>
      <c r="U27" s="116"/>
      <c r="V27" s="116"/>
      <c r="W27" s="116"/>
      <c r="X27" s="116"/>
      <c r="Y27" s="116"/>
      <c r="Z27" s="116"/>
      <c r="AA27" s="116"/>
      <c r="AB27" s="116"/>
      <c r="AC27" s="116"/>
      <c r="AD27" s="116"/>
      <c r="AE27" s="116"/>
    </row>
    <row r="28" spans="1:31" s="2" customFormat="1" ht="6.9" customHeight="1">
      <c r="A28" s="35"/>
      <c r="B28" s="40"/>
      <c r="C28" s="35"/>
      <c r="D28" s="35"/>
      <c r="E28" s="35"/>
      <c r="F28" s="35"/>
      <c r="G28" s="35"/>
      <c r="H28" s="35"/>
      <c r="I28" s="35"/>
      <c r="J28" s="35"/>
      <c r="K28" s="35"/>
      <c r="L28" s="52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2" customFormat="1" ht="6.9" customHeight="1">
      <c r="A29" s="35"/>
      <c r="B29" s="40"/>
      <c r="C29" s="35"/>
      <c r="D29" s="119"/>
      <c r="E29" s="119"/>
      <c r="F29" s="119"/>
      <c r="G29" s="119"/>
      <c r="H29" s="119"/>
      <c r="I29" s="119"/>
      <c r="J29" s="119"/>
      <c r="K29" s="119"/>
      <c r="L29" s="52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pans="1:31" s="2" customFormat="1" ht="25.35" customHeight="1">
      <c r="A30" s="35"/>
      <c r="B30" s="40"/>
      <c r="C30" s="35"/>
      <c r="D30" s="120" t="s">
        <v>40</v>
      </c>
      <c r="E30" s="35"/>
      <c r="F30" s="35"/>
      <c r="G30" s="35"/>
      <c r="H30" s="35"/>
      <c r="I30" s="35"/>
      <c r="J30" s="121">
        <f>ROUND(J120, 2)</f>
        <v>0</v>
      </c>
      <c r="K30" s="35"/>
      <c r="L30" s="52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6.9" customHeight="1">
      <c r="A31" s="35"/>
      <c r="B31" s="40"/>
      <c r="C31" s="35"/>
      <c r="D31" s="119"/>
      <c r="E31" s="119"/>
      <c r="F31" s="119"/>
      <c r="G31" s="119"/>
      <c r="H31" s="119"/>
      <c r="I31" s="119"/>
      <c r="J31" s="119"/>
      <c r="K31" s="119"/>
      <c r="L31" s="52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14.4" customHeight="1">
      <c r="A32" s="35"/>
      <c r="B32" s="40"/>
      <c r="C32" s="35"/>
      <c r="D32" s="35"/>
      <c r="E32" s="35"/>
      <c r="F32" s="122" t="s">
        <v>42</v>
      </c>
      <c r="G32" s="35"/>
      <c r="H32" s="35"/>
      <c r="I32" s="122" t="s">
        <v>41</v>
      </c>
      <c r="J32" s="122" t="s">
        <v>43</v>
      </c>
      <c r="K32" s="35"/>
      <c r="L32" s="52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14.4" customHeight="1">
      <c r="A33" s="35"/>
      <c r="B33" s="40"/>
      <c r="C33" s="35"/>
      <c r="D33" s="123" t="s">
        <v>44</v>
      </c>
      <c r="E33" s="113" t="s">
        <v>45</v>
      </c>
      <c r="F33" s="124">
        <f>ROUND((SUM(BE120:BE290)),  2)</f>
        <v>0</v>
      </c>
      <c r="G33" s="35"/>
      <c r="H33" s="35"/>
      <c r="I33" s="125">
        <v>0.21</v>
      </c>
      <c r="J33" s="124">
        <f>ROUND(((SUM(BE120:BE290))*I33),  2)</f>
        <v>0</v>
      </c>
      <c r="K33" s="35"/>
      <c r="L33" s="52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14.4" customHeight="1">
      <c r="A34" s="35"/>
      <c r="B34" s="40"/>
      <c r="C34" s="35"/>
      <c r="D34" s="35"/>
      <c r="E34" s="113" t="s">
        <v>46</v>
      </c>
      <c r="F34" s="124">
        <f>ROUND((SUM(BF120:BF290)),  2)</f>
        <v>0</v>
      </c>
      <c r="G34" s="35"/>
      <c r="H34" s="35"/>
      <c r="I34" s="125">
        <v>0.15</v>
      </c>
      <c r="J34" s="124">
        <f>ROUND(((SUM(BF120:BF290))*I34),  2)</f>
        <v>0</v>
      </c>
      <c r="K34" s="35"/>
      <c r="L34" s="52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" hidden="1" customHeight="1">
      <c r="A35" s="35"/>
      <c r="B35" s="40"/>
      <c r="C35" s="35"/>
      <c r="D35" s="35"/>
      <c r="E35" s="113" t="s">
        <v>47</v>
      </c>
      <c r="F35" s="124">
        <f>ROUND((SUM(BG120:BG290)),  2)</f>
        <v>0</v>
      </c>
      <c r="G35" s="35"/>
      <c r="H35" s="35"/>
      <c r="I35" s="125">
        <v>0.21</v>
      </c>
      <c r="J35" s="124">
        <f>0</f>
        <v>0</v>
      </c>
      <c r="K35" s="35"/>
      <c r="L35" s="52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" hidden="1" customHeight="1">
      <c r="A36" s="35"/>
      <c r="B36" s="40"/>
      <c r="C36" s="35"/>
      <c r="D36" s="35"/>
      <c r="E36" s="113" t="s">
        <v>48</v>
      </c>
      <c r="F36" s="124">
        <f>ROUND((SUM(BH120:BH290)),  2)</f>
        <v>0</v>
      </c>
      <c r="G36" s="35"/>
      <c r="H36" s="35"/>
      <c r="I36" s="125">
        <v>0.15</v>
      </c>
      <c r="J36" s="124">
        <f>0</f>
        <v>0</v>
      </c>
      <c r="K36" s="35"/>
      <c r="L36" s="52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" hidden="1" customHeight="1">
      <c r="A37" s="35"/>
      <c r="B37" s="40"/>
      <c r="C37" s="35"/>
      <c r="D37" s="35"/>
      <c r="E37" s="113" t="s">
        <v>49</v>
      </c>
      <c r="F37" s="124">
        <f>ROUND((SUM(BI120:BI290)),  2)</f>
        <v>0</v>
      </c>
      <c r="G37" s="35"/>
      <c r="H37" s="35"/>
      <c r="I37" s="125">
        <v>0</v>
      </c>
      <c r="J37" s="124">
        <f>0</f>
        <v>0</v>
      </c>
      <c r="K37" s="35"/>
      <c r="L37" s="52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6.9" customHeight="1">
      <c r="A38" s="35"/>
      <c r="B38" s="40"/>
      <c r="C38" s="35"/>
      <c r="D38" s="35"/>
      <c r="E38" s="35"/>
      <c r="F38" s="35"/>
      <c r="G38" s="35"/>
      <c r="H38" s="35"/>
      <c r="I38" s="35"/>
      <c r="J38" s="35"/>
      <c r="K38" s="35"/>
      <c r="L38" s="52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25.35" customHeight="1">
      <c r="A39" s="35"/>
      <c r="B39" s="40"/>
      <c r="C39" s="126"/>
      <c r="D39" s="127" t="s">
        <v>50</v>
      </c>
      <c r="E39" s="128"/>
      <c r="F39" s="128"/>
      <c r="G39" s="129" t="s">
        <v>51</v>
      </c>
      <c r="H39" s="130" t="s">
        <v>52</v>
      </c>
      <c r="I39" s="128"/>
      <c r="J39" s="131">
        <f>SUM(J30:J37)</f>
        <v>0</v>
      </c>
      <c r="K39" s="132"/>
      <c r="L39" s="52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14.4" customHeight="1">
      <c r="A40" s="35"/>
      <c r="B40" s="40"/>
      <c r="C40" s="35"/>
      <c r="D40" s="35"/>
      <c r="E40" s="35"/>
      <c r="F40" s="35"/>
      <c r="G40" s="35"/>
      <c r="H40" s="35"/>
      <c r="I40" s="35"/>
      <c r="J40" s="35"/>
      <c r="K40" s="35"/>
      <c r="L40" s="52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pans="1:31" s="1" customFormat="1" ht="14.4" customHeight="1">
      <c r="B41" s="21"/>
      <c r="L41" s="21"/>
    </row>
    <row r="42" spans="1:31" s="1" customFormat="1" ht="14.4" customHeight="1">
      <c r="B42" s="21"/>
      <c r="L42" s="21"/>
    </row>
    <row r="43" spans="1:31" s="1" customFormat="1" ht="14.4" customHeight="1">
      <c r="B43" s="21"/>
      <c r="L43" s="21"/>
    </row>
    <row r="44" spans="1:31" s="1" customFormat="1" ht="14.4" customHeight="1">
      <c r="B44" s="21"/>
      <c r="L44" s="21"/>
    </row>
    <row r="45" spans="1:31" s="1" customFormat="1" ht="14.4" customHeight="1">
      <c r="B45" s="21"/>
      <c r="L45" s="21"/>
    </row>
    <row r="46" spans="1:31" s="1" customFormat="1" ht="14.4" customHeight="1">
      <c r="B46" s="21"/>
      <c r="L46" s="21"/>
    </row>
    <row r="47" spans="1:31" s="1" customFormat="1" ht="14.4" customHeight="1">
      <c r="B47" s="21"/>
      <c r="L47" s="21"/>
    </row>
    <row r="48" spans="1:31" s="1" customFormat="1" ht="14.4" customHeight="1">
      <c r="B48" s="21"/>
      <c r="L48" s="21"/>
    </row>
    <row r="49" spans="1:31" s="1" customFormat="1" ht="14.4" customHeight="1">
      <c r="B49" s="21"/>
      <c r="L49" s="21"/>
    </row>
    <row r="50" spans="1:31" s="2" customFormat="1" ht="14.4" customHeight="1">
      <c r="B50" s="52"/>
      <c r="D50" s="133" t="s">
        <v>53</v>
      </c>
      <c r="E50" s="134"/>
      <c r="F50" s="134"/>
      <c r="G50" s="133" t="s">
        <v>54</v>
      </c>
      <c r="H50" s="134"/>
      <c r="I50" s="134"/>
      <c r="J50" s="134"/>
      <c r="K50" s="134"/>
      <c r="L50" s="52"/>
    </row>
    <row r="51" spans="1:31" ht="10.199999999999999">
      <c r="B51" s="21"/>
      <c r="L51" s="21"/>
    </row>
    <row r="52" spans="1:31" ht="10.199999999999999">
      <c r="B52" s="21"/>
      <c r="L52" s="21"/>
    </row>
    <row r="53" spans="1:31" ht="10.199999999999999">
      <c r="B53" s="21"/>
      <c r="L53" s="21"/>
    </row>
    <row r="54" spans="1:31" ht="10.199999999999999">
      <c r="B54" s="21"/>
      <c r="L54" s="21"/>
    </row>
    <row r="55" spans="1:31" ht="10.199999999999999">
      <c r="B55" s="21"/>
      <c r="L55" s="21"/>
    </row>
    <row r="56" spans="1:31" ht="10.199999999999999">
      <c r="B56" s="21"/>
      <c r="L56" s="21"/>
    </row>
    <row r="57" spans="1:31" ht="10.199999999999999">
      <c r="B57" s="21"/>
      <c r="L57" s="21"/>
    </row>
    <row r="58" spans="1:31" ht="10.199999999999999">
      <c r="B58" s="21"/>
      <c r="L58" s="21"/>
    </row>
    <row r="59" spans="1:31" ht="10.199999999999999">
      <c r="B59" s="21"/>
      <c r="L59" s="21"/>
    </row>
    <row r="60" spans="1:31" ht="10.199999999999999">
      <c r="B60" s="21"/>
      <c r="L60" s="21"/>
    </row>
    <row r="61" spans="1:31" s="2" customFormat="1" ht="13.2">
      <c r="A61" s="35"/>
      <c r="B61" s="40"/>
      <c r="C61" s="35"/>
      <c r="D61" s="135" t="s">
        <v>55</v>
      </c>
      <c r="E61" s="136"/>
      <c r="F61" s="137" t="s">
        <v>56</v>
      </c>
      <c r="G61" s="135" t="s">
        <v>55</v>
      </c>
      <c r="H61" s="136"/>
      <c r="I61" s="136"/>
      <c r="J61" s="138" t="s">
        <v>56</v>
      </c>
      <c r="K61" s="136"/>
      <c r="L61" s="52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 spans="1:31" ht="10.199999999999999">
      <c r="B62" s="21"/>
      <c r="L62" s="21"/>
    </row>
    <row r="63" spans="1:31" ht="10.199999999999999">
      <c r="B63" s="21"/>
      <c r="L63" s="21"/>
    </row>
    <row r="64" spans="1:31" ht="10.199999999999999">
      <c r="B64" s="21"/>
      <c r="L64" s="21"/>
    </row>
    <row r="65" spans="1:31" s="2" customFormat="1" ht="13.2">
      <c r="A65" s="35"/>
      <c r="B65" s="40"/>
      <c r="C65" s="35"/>
      <c r="D65" s="133" t="s">
        <v>57</v>
      </c>
      <c r="E65" s="139"/>
      <c r="F65" s="139"/>
      <c r="G65" s="133" t="s">
        <v>58</v>
      </c>
      <c r="H65" s="139"/>
      <c r="I65" s="139"/>
      <c r="J65" s="139"/>
      <c r="K65" s="139"/>
      <c r="L65" s="52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 spans="1:31" ht="10.199999999999999">
      <c r="B66" s="21"/>
      <c r="L66" s="21"/>
    </row>
    <row r="67" spans="1:31" ht="10.199999999999999">
      <c r="B67" s="21"/>
      <c r="L67" s="21"/>
    </row>
    <row r="68" spans="1:31" ht="10.199999999999999">
      <c r="B68" s="21"/>
      <c r="L68" s="21"/>
    </row>
    <row r="69" spans="1:31" ht="10.199999999999999">
      <c r="B69" s="21"/>
      <c r="L69" s="21"/>
    </row>
    <row r="70" spans="1:31" ht="10.199999999999999">
      <c r="B70" s="21"/>
      <c r="L70" s="21"/>
    </row>
    <row r="71" spans="1:31" ht="10.199999999999999">
      <c r="B71" s="21"/>
      <c r="L71" s="21"/>
    </row>
    <row r="72" spans="1:31" ht="10.199999999999999">
      <c r="B72" s="21"/>
      <c r="L72" s="21"/>
    </row>
    <row r="73" spans="1:31" ht="10.199999999999999">
      <c r="B73" s="21"/>
      <c r="L73" s="21"/>
    </row>
    <row r="74" spans="1:31" ht="10.199999999999999">
      <c r="B74" s="21"/>
      <c r="L74" s="21"/>
    </row>
    <row r="75" spans="1:31" ht="10.199999999999999">
      <c r="B75" s="21"/>
      <c r="L75" s="21"/>
    </row>
    <row r="76" spans="1:31" s="2" customFormat="1" ht="13.2">
      <c r="A76" s="35"/>
      <c r="B76" s="40"/>
      <c r="C76" s="35"/>
      <c r="D76" s="135" t="s">
        <v>55</v>
      </c>
      <c r="E76" s="136"/>
      <c r="F76" s="137" t="s">
        <v>56</v>
      </c>
      <c r="G76" s="135" t="s">
        <v>55</v>
      </c>
      <c r="H76" s="136"/>
      <c r="I76" s="136"/>
      <c r="J76" s="138" t="s">
        <v>56</v>
      </c>
      <c r="K76" s="136"/>
      <c r="L76" s="52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31" s="2" customFormat="1" ht="14.4" customHeight="1">
      <c r="A77" s="35"/>
      <c r="B77" s="140"/>
      <c r="C77" s="141"/>
      <c r="D77" s="141"/>
      <c r="E77" s="141"/>
      <c r="F77" s="141"/>
      <c r="G77" s="141"/>
      <c r="H77" s="141"/>
      <c r="I77" s="141"/>
      <c r="J77" s="141"/>
      <c r="K77" s="141"/>
      <c r="L77" s="52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pans="1:47" s="2" customFormat="1" ht="6.9" customHeight="1">
      <c r="A81" s="35"/>
      <c r="B81" s="142"/>
      <c r="C81" s="143"/>
      <c r="D81" s="143"/>
      <c r="E81" s="143"/>
      <c r="F81" s="143"/>
      <c r="G81" s="143"/>
      <c r="H81" s="143"/>
      <c r="I81" s="143"/>
      <c r="J81" s="143"/>
      <c r="K81" s="143"/>
      <c r="L81" s="52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pans="1:47" s="2" customFormat="1" ht="24.9" customHeight="1">
      <c r="A82" s="35"/>
      <c r="B82" s="36"/>
      <c r="C82" s="24" t="s">
        <v>106</v>
      </c>
      <c r="D82" s="37"/>
      <c r="E82" s="37"/>
      <c r="F82" s="37"/>
      <c r="G82" s="37"/>
      <c r="H82" s="37"/>
      <c r="I82" s="37"/>
      <c r="J82" s="37"/>
      <c r="K82" s="37"/>
      <c r="L82" s="52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pans="1:47" s="2" customFormat="1" ht="6.9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52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pans="1:47" s="2" customFormat="1" ht="12" customHeight="1">
      <c r="A84" s="35"/>
      <c r="B84" s="36"/>
      <c r="C84" s="30" t="s">
        <v>16</v>
      </c>
      <c r="D84" s="37"/>
      <c r="E84" s="37"/>
      <c r="F84" s="37"/>
      <c r="G84" s="37"/>
      <c r="H84" s="37"/>
      <c r="I84" s="37"/>
      <c r="J84" s="37"/>
      <c r="K84" s="37"/>
      <c r="L84" s="52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pans="1:47" s="2" customFormat="1" ht="16.5" customHeight="1">
      <c r="A85" s="35"/>
      <c r="B85" s="36"/>
      <c r="C85" s="37"/>
      <c r="D85" s="37"/>
      <c r="E85" s="332" t="str">
        <f>E7</f>
        <v>Ostrovský potok, Ostrov - těžba nánosů a úprava toku - etapa I.</v>
      </c>
      <c r="F85" s="333"/>
      <c r="G85" s="333"/>
      <c r="H85" s="333"/>
      <c r="I85" s="37"/>
      <c r="J85" s="37"/>
      <c r="K85" s="37"/>
      <c r="L85" s="52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pans="1:47" s="2" customFormat="1" ht="12" customHeight="1">
      <c r="A86" s="35"/>
      <c r="B86" s="36"/>
      <c r="C86" s="30" t="s">
        <v>104</v>
      </c>
      <c r="D86" s="37"/>
      <c r="E86" s="37"/>
      <c r="F86" s="37"/>
      <c r="G86" s="37"/>
      <c r="H86" s="37"/>
      <c r="I86" s="37"/>
      <c r="J86" s="37"/>
      <c r="K86" s="37"/>
      <c r="L86" s="52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pans="1:47" s="2" customFormat="1" ht="16.5" customHeight="1">
      <c r="A87" s="35"/>
      <c r="B87" s="36"/>
      <c r="C87" s="37"/>
      <c r="D87" s="37"/>
      <c r="E87" s="284" t="str">
        <f>E9</f>
        <v>SO-04 - Vegetační úpravy</v>
      </c>
      <c r="F87" s="334"/>
      <c r="G87" s="334"/>
      <c r="H87" s="334"/>
      <c r="I87" s="37"/>
      <c r="J87" s="37"/>
      <c r="K87" s="37"/>
      <c r="L87" s="52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pans="1:47" s="2" customFormat="1" ht="6.9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52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pans="1:47" s="2" customFormat="1" ht="12" customHeight="1">
      <c r="A89" s="35"/>
      <c r="B89" s="36"/>
      <c r="C89" s="30" t="s">
        <v>20</v>
      </c>
      <c r="D89" s="37"/>
      <c r="E89" s="37"/>
      <c r="F89" s="28" t="str">
        <f>F12</f>
        <v xml:space="preserve"> </v>
      </c>
      <c r="G89" s="37"/>
      <c r="H89" s="37"/>
      <c r="I89" s="30" t="s">
        <v>22</v>
      </c>
      <c r="J89" s="67" t="str">
        <f>IF(J12="","",J12)</f>
        <v>27. 7. 2021</v>
      </c>
      <c r="K89" s="37"/>
      <c r="L89" s="52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pans="1:47" s="2" customFormat="1" ht="6.9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52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pans="1:47" s="2" customFormat="1" ht="15.15" customHeight="1">
      <c r="A91" s="35"/>
      <c r="B91" s="36"/>
      <c r="C91" s="30" t="s">
        <v>24</v>
      </c>
      <c r="D91" s="37"/>
      <c r="E91" s="37"/>
      <c r="F91" s="28" t="str">
        <f>E15</f>
        <v xml:space="preserve"> </v>
      </c>
      <c r="G91" s="37"/>
      <c r="H91" s="37"/>
      <c r="I91" s="30" t="s">
        <v>32</v>
      </c>
      <c r="J91" s="33" t="str">
        <f>E21</f>
        <v xml:space="preserve"> </v>
      </c>
      <c r="K91" s="37"/>
      <c r="L91" s="52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pans="1:47" s="2" customFormat="1" ht="15.15" customHeight="1">
      <c r="A92" s="35"/>
      <c r="B92" s="36"/>
      <c r="C92" s="30" t="s">
        <v>30</v>
      </c>
      <c r="D92" s="37"/>
      <c r="E92" s="37"/>
      <c r="F92" s="28" t="str">
        <f>IF(E18="","",E18)</f>
        <v>Vyplň údaj</v>
      </c>
      <c r="G92" s="37"/>
      <c r="H92" s="37"/>
      <c r="I92" s="30" t="s">
        <v>37</v>
      </c>
      <c r="J92" s="33" t="str">
        <f>E24</f>
        <v xml:space="preserve"> </v>
      </c>
      <c r="K92" s="37"/>
      <c r="L92" s="52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pans="1:47" s="2" customFormat="1" ht="10.35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52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pans="1:47" s="2" customFormat="1" ht="29.25" customHeight="1">
      <c r="A94" s="35"/>
      <c r="B94" s="36"/>
      <c r="C94" s="144" t="s">
        <v>107</v>
      </c>
      <c r="D94" s="145"/>
      <c r="E94" s="145"/>
      <c r="F94" s="145"/>
      <c r="G94" s="145"/>
      <c r="H94" s="145"/>
      <c r="I94" s="145"/>
      <c r="J94" s="146" t="s">
        <v>108</v>
      </c>
      <c r="K94" s="145"/>
      <c r="L94" s="52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pans="1:47" s="2" customFormat="1" ht="10.35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52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pans="1:47" s="2" customFormat="1" ht="22.8" customHeight="1">
      <c r="A96" s="35"/>
      <c r="B96" s="36"/>
      <c r="C96" s="147" t="s">
        <v>109</v>
      </c>
      <c r="D96" s="37"/>
      <c r="E96" s="37"/>
      <c r="F96" s="37"/>
      <c r="G96" s="37"/>
      <c r="H96" s="37"/>
      <c r="I96" s="37"/>
      <c r="J96" s="85">
        <f>J120</f>
        <v>0</v>
      </c>
      <c r="K96" s="37"/>
      <c r="L96" s="52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8" t="s">
        <v>110</v>
      </c>
    </row>
    <row r="97" spans="1:31" s="9" customFormat="1" ht="24.9" customHeight="1">
      <c r="B97" s="148"/>
      <c r="C97" s="149"/>
      <c r="D97" s="150" t="s">
        <v>111</v>
      </c>
      <c r="E97" s="151"/>
      <c r="F97" s="151"/>
      <c r="G97" s="151"/>
      <c r="H97" s="151"/>
      <c r="I97" s="151"/>
      <c r="J97" s="152">
        <f>J121</f>
        <v>0</v>
      </c>
      <c r="K97" s="149"/>
      <c r="L97" s="153"/>
    </row>
    <row r="98" spans="1:31" s="10" customFormat="1" ht="19.95" customHeight="1">
      <c r="B98" s="154"/>
      <c r="C98" s="155"/>
      <c r="D98" s="156" t="s">
        <v>687</v>
      </c>
      <c r="E98" s="157"/>
      <c r="F98" s="157"/>
      <c r="G98" s="157"/>
      <c r="H98" s="157"/>
      <c r="I98" s="157"/>
      <c r="J98" s="158">
        <f>J122</f>
        <v>0</v>
      </c>
      <c r="K98" s="155"/>
      <c r="L98" s="159"/>
    </row>
    <row r="99" spans="1:31" s="10" customFormat="1" ht="19.95" customHeight="1">
      <c r="B99" s="154"/>
      <c r="C99" s="155"/>
      <c r="D99" s="156" t="s">
        <v>347</v>
      </c>
      <c r="E99" s="157"/>
      <c r="F99" s="157"/>
      <c r="G99" s="157"/>
      <c r="H99" s="157"/>
      <c r="I99" s="157"/>
      <c r="J99" s="158">
        <f>J125</f>
        <v>0</v>
      </c>
      <c r="K99" s="155"/>
      <c r="L99" s="159"/>
    </row>
    <row r="100" spans="1:31" s="10" customFormat="1" ht="19.95" customHeight="1">
      <c r="B100" s="154"/>
      <c r="C100" s="155"/>
      <c r="D100" s="156" t="s">
        <v>392</v>
      </c>
      <c r="E100" s="157"/>
      <c r="F100" s="157"/>
      <c r="G100" s="157"/>
      <c r="H100" s="157"/>
      <c r="I100" s="157"/>
      <c r="J100" s="158">
        <f>J280</f>
        <v>0</v>
      </c>
      <c r="K100" s="155"/>
      <c r="L100" s="159"/>
    </row>
    <row r="101" spans="1:31" s="2" customFormat="1" ht="21.75" customHeight="1">
      <c r="A101" s="35"/>
      <c r="B101" s="36"/>
      <c r="C101" s="37"/>
      <c r="D101" s="37"/>
      <c r="E101" s="37"/>
      <c r="F101" s="37"/>
      <c r="G101" s="37"/>
      <c r="H101" s="37"/>
      <c r="I101" s="37"/>
      <c r="J101" s="37"/>
      <c r="K101" s="37"/>
      <c r="L101" s="52"/>
      <c r="S101" s="35"/>
      <c r="T101" s="35"/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</row>
    <row r="102" spans="1:31" s="2" customFormat="1" ht="6.9" customHeight="1">
      <c r="A102" s="35"/>
      <c r="B102" s="55"/>
      <c r="C102" s="56"/>
      <c r="D102" s="56"/>
      <c r="E102" s="56"/>
      <c r="F102" s="56"/>
      <c r="G102" s="56"/>
      <c r="H102" s="56"/>
      <c r="I102" s="56"/>
      <c r="J102" s="56"/>
      <c r="K102" s="56"/>
      <c r="L102" s="52"/>
      <c r="S102" s="35"/>
      <c r="T102" s="35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</row>
    <row r="106" spans="1:31" s="2" customFormat="1" ht="6.9" customHeight="1">
      <c r="A106" s="35"/>
      <c r="B106" s="57"/>
      <c r="C106" s="58"/>
      <c r="D106" s="58"/>
      <c r="E106" s="58"/>
      <c r="F106" s="58"/>
      <c r="G106" s="58"/>
      <c r="H106" s="58"/>
      <c r="I106" s="58"/>
      <c r="J106" s="58"/>
      <c r="K106" s="58"/>
      <c r="L106" s="52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</row>
    <row r="107" spans="1:31" s="2" customFormat="1" ht="24.9" customHeight="1">
      <c r="A107" s="35"/>
      <c r="B107" s="36"/>
      <c r="C107" s="24" t="s">
        <v>121</v>
      </c>
      <c r="D107" s="37"/>
      <c r="E107" s="37"/>
      <c r="F107" s="37"/>
      <c r="G107" s="37"/>
      <c r="H107" s="37"/>
      <c r="I107" s="37"/>
      <c r="J107" s="37"/>
      <c r="K107" s="37"/>
      <c r="L107" s="52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</row>
    <row r="108" spans="1:31" s="2" customFormat="1" ht="6.9" customHeight="1">
      <c r="A108" s="35"/>
      <c r="B108" s="36"/>
      <c r="C108" s="37"/>
      <c r="D108" s="37"/>
      <c r="E108" s="37"/>
      <c r="F108" s="37"/>
      <c r="G108" s="37"/>
      <c r="H108" s="37"/>
      <c r="I108" s="37"/>
      <c r="J108" s="37"/>
      <c r="K108" s="37"/>
      <c r="L108" s="52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</row>
    <row r="109" spans="1:31" s="2" customFormat="1" ht="12" customHeight="1">
      <c r="A109" s="35"/>
      <c r="B109" s="36"/>
      <c r="C109" s="30" t="s">
        <v>16</v>
      </c>
      <c r="D109" s="37"/>
      <c r="E109" s="37"/>
      <c r="F109" s="37"/>
      <c r="G109" s="37"/>
      <c r="H109" s="37"/>
      <c r="I109" s="37"/>
      <c r="J109" s="37"/>
      <c r="K109" s="37"/>
      <c r="L109" s="52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0" spans="1:31" s="2" customFormat="1" ht="16.5" customHeight="1">
      <c r="A110" s="35"/>
      <c r="B110" s="36"/>
      <c r="C110" s="37"/>
      <c r="D110" s="37"/>
      <c r="E110" s="332" t="str">
        <f>E7</f>
        <v>Ostrovský potok, Ostrov - těžba nánosů a úprava toku - etapa I.</v>
      </c>
      <c r="F110" s="333"/>
      <c r="G110" s="333"/>
      <c r="H110" s="333"/>
      <c r="I110" s="37"/>
      <c r="J110" s="37"/>
      <c r="K110" s="37"/>
      <c r="L110" s="52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pans="1:31" s="2" customFormat="1" ht="12" customHeight="1">
      <c r="A111" s="35"/>
      <c r="B111" s="36"/>
      <c r="C111" s="30" t="s">
        <v>104</v>
      </c>
      <c r="D111" s="37"/>
      <c r="E111" s="37"/>
      <c r="F111" s="37"/>
      <c r="G111" s="37"/>
      <c r="H111" s="37"/>
      <c r="I111" s="37"/>
      <c r="J111" s="37"/>
      <c r="K111" s="37"/>
      <c r="L111" s="52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pans="1:31" s="2" customFormat="1" ht="16.5" customHeight="1">
      <c r="A112" s="35"/>
      <c r="B112" s="36"/>
      <c r="C112" s="37"/>
      <c r="D112" s="37"/>
      <c r="E112" s="284" t="str">
        <f>E9</f>
        <v>SO-04 - Vegetační úpravy</v>
      </c>
      <c r="F112" s="334"/>
      <c r="G112" s="334"/>
      <c r="H112" s="334"/>
      <c r="I112" s="37"/>
      <c r="J112" s="37"/>
      <c r="K112" s="37"/>
      <c r="L112" s="52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pans="1:65" s="2" customFormat="1" ht="6.9" customHeight="1">
      <c r="A113" s="35"/>
      <c r="B113" s="36"/>
      <c r="C113" s="37"/>
      <c r="D113" s="37"/>
      <c r="E113" s="37"/>
      <c r="F113" s="37"/>
      <c r="G113" s="37"/>
      <c r="H113" s="37"/>
      <c r="I113" s="37"/>
      <c r="J113" s="37"/>
      <c r="K113" s="37"/>
      <c r="L113" s="52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pans="1:65" s="2" customFormat="1" ht="12" customHeight="1">
      <c r="A114" s="35"/>
      <c r="B114" s="36"/>
      <c r="C114" s="30" t="s">
        <v>20</v>
      </c>
      <c r="D114" s="37"/>
      <c r="E114" s="37"/>
      <c r="F114" s="28" t="str">
        <f>F12</f>
        <v xml:space="preserve"> </v>
      </c>
      <c r="G114" s="37"/>
      <c r="H114" s="37"/>
      <c r="I114" s="30" t="s">
        <v>22</v>
      </c>
      <c r="J114" s="67" t="str">
        <f>IF(J12="","",J12)</f>
        <v>27. 7. 2021</v>
      </c>
      <c r="K114" s="37"/>
      <c r="L114" s="52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pans="1:65" s="2" customFormat="1" ht="6.9" customHeight="1">
      <c r="A115" s="35"/>
      <c r="B115" s="36"/>
      <c r="C115" s="37"/>
      <c r="D115" s="37"/>
      <c r="E115" s="37"/>
      <c r="F115" s="37"/>
      <c r="G115" s="37"/>
      <c r="H115" s="37"/>
      <c r="I115" s="37"/>
      <c r="J115" s="37"/>
      <c r="K115" s="37"/>
      <c r="L115" s="52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pans="1:65" s="2" customFormat="1" ht="15.15" customHeight="1">
      <c r="A116" s="35"/>
      <c r="B116" s="36"/>
      <c r="C116" s="30" t="s">
        <v>24</v>
      </c>
      <c r="D116" s="37"/>
      <c r="E116" s="37"/>
      <c r="F116" s="28" t="str">
        <f>E15</f>
        <v xml:space="preserve"> </v>
      </c>
      <c r="G116" s="37"/>
      <c r="H116" s="37"/>
      <c r="I116" s="30" t="s">
        <v>32</v>
      </c>
      <c r="J116" s="33" t="str">
        <f>E21</f>
        <v xml:space="preserve"> </v>
      </c>
      <c r="K116" s="37"/>
      <c r="L116" s="52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pans="1:65" s="2" customFormat="1" ht="15.15" customHeight="1">
      <c r="A117" s="35"/>
      <c r="B117" s="36"/>
      <c r="C117" s="30" t="s">
        <v>30</v>
      </c>
      <c r="D117" s="37"/>
      <c r="E117" s="37"/>
      <c r="F117" s="28" t="str">
        <f>IF(E18="","",E18)</f>
        <v>Vyplň údaj</v>
      </c>
      <c r="G117" s="37"/>
      <c r="H117" s="37"/>
      <c r="I117" s="30" t="s">
        <v>37</v>
      </c>
      <c r="J117" s="33" t="str">
        <f>E24</f>
        <v xml:space="preserve"> </v>
      </c>
      <c r="K117" s="37"/>
      <c r="L117" s="52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pans="1:65" s="2" customFormat="1" ht="10.35" customHeight="1">
      <c r="A118" s="35"/>
      <c r="B118" s="36"/>
      <c r="C118" s="37"/>
      <c r="D118" s="37"/>
      <c r="E118" s="37"/>
      <c r="F118" s="37"/>
      <c r="G118" s="37"/>
      <c r="H118" s="37"/>
      <c r="I118" s="37"/>
      <c r="J118" s="37"/>
      <c r="K118" s="37"/>
      <c r="L118" s="52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pans="1:65" s="11" customFormat="1" ht="29.25" customHeight="1">
      <c r="A119" s="160"/>
      <c r="B119" s="161"/>
      <c r="C119" s="162" t="s">
        <v>122</v>
      </c>
      <c r="D119" s="163" t="s">
        <v>65</v>
      </c>
      <c r="E119" s="163" t="s">
        <v>61</v>
      </c>
      <c r="F119" s="163" t="s">
        <v>62</v>
      </c>
      <c r="G119" s="163" t="s">
        <v>123</v>
      </c>
      <c r="H119" s="163" t="s">
        <v>124</v>
      </c>
      <c r="I119" s="163" t="s">
        <v>125</v>
      </c>
      <c r="J119" s="164" t="s">
        <v>108</v>
      </c>
      <c r="K119" s="165" t="s">
        <v>126</v>
      </c>
      <c r="L119" s="166"/>
      <c r="M119" s="76" t="s">
        <v>1</v>
      </c>
      <c r="N119" s="77" t="s">
        <v>44</v>
      </c>
      <c r="O119" s="77" t="s">
        <v>127</v>
      </c>
      <c r="P119" s="77" t="s">
        <v>128</v>
      </c>
      <c r="Q119" s="77" t="s">
        <v>129</v>
      </c>
      <c r="R119" s="77" t="s">
        <v>130</v>
      </c>
      <c r="S119" s="77" t="s">
        <v>131</v>
      </c>
      <c r="T119" s="78" t="s">
        <v>132</v>
      </c>
      <c r="U119" s="160"/>
      <c r="V119" s="160"/>
      <c r="W119" s="160"/>
      <c r="X119" s="160"/>
      <c r="Y119" s="160"/>
      <c r="Z119" s="160"/>
      <c r="AA119" s="160"/>
      <c r="AB119" s="160"/>
      <c r="AC119" s="160"/>
      <c r="AD119" s="160"/>
      <c r="AE119" s="160"/>
    </row>
    <row r="120" spans="1:65" s="2" customFormat="1" ht="22.8" customHeight="1">
      <c r="A120" s="35"/>
      <c r="B120" s="36"/>
      <c r="C120" s="83" t="s">
        <v>133</v>
      </c>
      <c r="D120" s="37"/>
      <c r="E120" s="37"/>
      <c r="F120" s="37"/>
      <c r="G120" s="37"/>
      <c r="H120" s="37"/>
      <c r="I120" s="37"/>
      <c r="J120" s="167">
        <f>BK120</f>
        <v>0</v>
      </c>
      <c r="K120" s="37"/>
      <c r="L120" s="40"/>
      <c r="M120" s="79"/>
      <c r="N120" s="168"/>
      <c r="O120" s="80"/>
      <c r="P120" s="169">
        <f>P121</f>
        <v>0</v>
      </c>
      <c r="Q120" s="80"/>
      <c r="R120" s="169">
        <f>R121</f>
        <v>2.4000000000000002E-3</v>
      </c>
      <c r="S120" s="80"/>
      <c r="T120" s="170">
        <f>T121</f>
        <v>0</v>
      </c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  <c r="AT120" s="18" t="s">
        <v>79</v>
      </c>
      <c r="AU120" s="18" t="s">
        <v>110</v>
      </c>
      <c r="BK120" s="171">
        <f>BK121</f>
        <v>0</v>
      </c>
    </row>
    <row r="121" spans="1:65" s="12" customFormat="1" ht="25.95" customHeight="1">
      <c r="B121" s="172"/>
      <c r="C121" s="173"/>
      <c r="D121" s="174" t="s">
        <v>79</v>
      </c>
      <c r="E121" s="175" t="s">
        <v>134</v>
      </c>
      <c r="F121" s="175" t="s">
        <v>135</v>
      </c>
      <c r="G121" s="173"/>
      <c r="H121" s="173"/>
      <c r="I121" s="176"/>
      <c r="J121" s="177">
        <f>BK121</f>
        <v>0</v>
      </c>
      <c r="K121" s="173"/>
      <c r="L121" s="178"/>
      <c r="M121" s="179"/>
      <c r="N121" s="180"/>
      <c r="O121" s="180"/>
      <c r="P121" s="181">
        <f>P122+P125+P280</f>
        <v>0</v>
      </c>
      <c r="Q121" s="180"/>
      <c r="R121" s="181">
        <f>R122+R125+R280</f>
        <v>2.4000000000000002E-3</v>
      </c>
      <c r="S121" s="180"/>
      <c r="T121" s="182">
        <f>T122+T125+T280</f>
        <v>0</v>
      </c>
      <c r="AR121" s="183" t="s">
        <v>88</v>
      </c>
      <c r="AT121" s="184" t="s">
        <v>79</v>
      </c>
      <c r="AU121" s="184" t="s">
        <v>80</v>
      </c>
      <c r="AY121" s="183" t="s">
        <v>136</v>
      </c>
      <c r="BK121" s="185">
        <f>BK122+BK125+BK280</f>
        <v>0</v>
      </c>
    </row>
    <row r="122" spans="1:65" s="12" customFormat="1" ht="22.8" customHeight="1">
      <c r="B122" s="172"/>
      <c r="C122" s="173"/>
      <c r="D122" s="174" t="s">
        <v>79</v>
      </c>
      <c r="E122" s="186" t="s">
        <v>688</v>
      </c>
      <c r="F122" s="186" t="s">
        <v>689</v>
      </c>
      <c r="G122" s="173"/>
      <c r="H122" s="173"/>
      <c r="I122" s="176"/>
      <c r="J122" s="187">
        <f>BK122</f>
        <v>0</v>
      </c>
      <c r="K122" s="173"/>
      <c r="L122" s="178"/>
      <c r="M122" s="179"/>
      <c r="N122" s="180"/>
      <c r="O122" s="180"/>
      <c r="P122" s="181">
        <f>SUM(P123:P124)</f>
        <v>0</v>
      </c>
      <c r="Q122" s="180"/>
      <c r="R122" s="181">
        <f>SUM(R123:R124)</f>
        <v>2.4000000000000002E-3</v>
      </c>
      <c r="S122" s="180"/>
      <c r="T122" s="182">
        <f>SUM(T123:T124)</f>
        <v>0</v>
      </c>
      <c r="AR122" s="183" t="s">
        <v>88</v>
      </c>
      <c r="AT122" s="184" t="s">
        <v>79</v>
      </c>
      <c r="AU122" s="184" t="s">
        <v>88</v>
      </c>
      <c r="AY122" s="183" t="s">
        <v>136</v>
      </c>
      <c r="BK122" s="185">
        <f>SUM(BK123:BK124)</f>
        <v>0</v>
      </c>
    </row>
    <row r="123" spans="1:65" s="2" customFormat="1" ht="16.5" customHeight="1">
      <c r="A123" s="35"/>
      <c r="B123" s="36"/>
      <c r="C123" s="244" t="s">
        <v>88</v>
      </c>
      <c r="D123" s="244" t="s">
        <v>434</v>
      </c>
      <c r="E123" s="245" t="s">
        <v>690</v>
      </c>
      <c r="F123" s="246" t="s">
        <v>691</v>
      </c>
      <c r="G123" s="247" t="s">
        <v>666</v>
      </c>
      <c r="H123" s="248">
        <v>80</v>
      </c>
      <c r="I123" s="249"/>
      <c r="J123" s="250">
        <f>ROUND(I123*H123,2)</f>
        <v>0</v>
      </c>
      <c r="K123" s="251"/>
      <c r="L123" s="252"/>
      <c r="M123" s="253" t="s">
        <v>1</v>
      </c>
      <c r="N123" s="254" t="s">
        <v>45</v>
      </c>
      <c r="O123" s="72"/>
      <c r="P123" s="198">
        <f>O123*H123</f>
        <v>0</v>
      </c>
      <c r="Q123" s="198">
        <v>3.0000000000000001E-5</v>
      </c>
      <c r="R123" s="198">
        <f>Q123*H123</f>
        <v>2.4000000000000002E-3</v>
      </c>
      <c r="S123" s="198">
        <v>0</v>
      </c>
      <c r="T123" s="199">
        <f>S123*H123</f>
        <v>0</v>
      </c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  <c r="AR123" s="200" t="s">
        <v>188</v>
      </c>
      <c r="AT123" s="200" t="s">
        <v>434</v>
      </c>
      <c r="AU123" s="200" t="s">
        <v>90</v>
      </c>
      <c r="AY123" s="18" t="s">
        <v>136</v>
      </c>
      <c r="BE123" s="201">
        <f>IF(N123="základní",J123,0)</f>
        <v>0</v>
      </c>
      <c r="BF123" s="201">
        <f>IF(N123="snížená",J123,0)</f>
        <v>0</v>
      </c>
      <c r="BG123" s="201">
        <f>IF(N123="zákl. přenesená",J123,0)</f>
        <v>0</v>
      </c>
      <c r="BH123" s="201">
        <f>IF(N123="sníž. přenesená",J123,0)</f>
        <v>0</v>
      </c>
      <c r="BI123" s="201">
        <f>IF(N123="nulová",J123,0)</f>
        <v>0</v>
      </c>
      <c r="BJ123" s="18" t="s">
        <v>88</v>
      </c>
      <c r="BK123" s="201">
        <f>ROUND(I123*H123,2)</f>
        <v>0</v>
      </c>
      <c r="BL123" s="18" t="s">
        <v>143</v>
      </c>
      <c r="BM123" s="200" t="s">
        <v>692</v>
      </c>
    </row>
    <row r="124" spans="1:65" s="2" customFormat="1" ht="38.4">
      <c r="A124" s="35"/>
      <c r="B124" s="36"/>
      <c r="C124" s="37"/>
      <c r="D124" s="202" t="s">
        <v>145</v>
      </c>
      <c r="E124" s="37"/>
      <c r="F124" s="203" t="s">
        <v>693</v>
      </c>
      <c r="G124" s="37"/>
      <c r="H124" s="37"/>
      <c r="I124" s="204"/>
      <c r="J124" s="37"/>
      <c r="K124" s="37"/>
      <c r="L124" s="40"/>
      <c r="M124" s="205"/>
      <c r="N124" s="206"/>
      <c r="O124" s="72"/>
      <c r="P124" s="72"/>
      <c r="Q124" s="72"/>
      <c r="R124" s="72"/>
      <c r="S124" s="72"/>
      <c r="T124" s="73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T124" s="18" t="s">
        <v>145</v>
      </c>
      <c r="AU124" s="18" t="s">
        <v>90</v>
      </c>
    </row>
    <row r="125" spans="1:65" s="12" customFormat="1" ht="22.8" customHeight="1">
      <c r="B125" s="172"/>
      <c r="C125" s="173"/>
      <c r="D125" s="174" t="s">
        <v>79</v>
      </c>
      <c r="E125" s="186" t="s">
        <v>88</v>
      </c>
      <c r="F125" s="186" t="s">
        <v>348</v>
      </c>
      <c r="G125" s="173"/>
      <c r="H125" s="173"/>
      <c r="I125" s="176"/>
      <c r="J125" s="187">
        <f>BK125</f>
        <v>0</v>
      </c>
      <c r="K125" s="173"/>
      <c r="L125" s="178"/>
      <c r="M125" s="179"/>
      <c r="N125" s="180"/>
      <c r="O125" s="180"/>
      <c r="P125" s="181">
        <f>SUM(P126:P279)</f>
        <v>0</v>
      </c>
      <c r="Q125" s="180"/>
      <c r="R125" s="181">
        <f>SUM(R126:R279)</f>
        <v>0</v>
      </c>
      <c r="S125" s="180"/>
      <c r="T125" s="182">
        <f>SUM(T126:T279)</f>
        <v>0</v>
      </c>
      <c r="AR125" s="183" t="s">
        <v>88</v>
      </c>
      <c r="AT125" s="184" t="s">
        <v>79</v>
      </c>
      <c r="AU125" s="184" t="s">
        <v>88</v>
      </c>
      <c r="AY125" s="183" t="s">
        <v>136</v>
      </c>
      <c r="BK125" s="185">
        <f>SUM(BK126:BK279)</f>
        <v>0</v>
      </c>
    </row>
    <row r="126" spans="1:65" s="2" customFormat="1" ht="24.15" customHeight="1">
      <c r="A126" s="35"/>
      <c r="B126" s="36"/>
      <c r="C126" s="188" t="s">
        <v>90</v>
      </c>
      <c r="D126" s="188" t="s">
        <v>139</v>
      </c>
      <c r="E126" s="189" t="s">
        <v>694</v>
      </c>
      <c r="F126" s="190" t="s">
        <v>695</v>
      </c>
      <c r="G126" s="191" t="s">
        <v>151</v>
      </c>
      <c r="H126" s="192">
        <v>133</v>
      </c>
      <c r="I126" s="193"/>
      <c r="J126" s="194">
        <f>ROUND(I126*H126,2)</f>
        <v>0</v>
      </c>
      <c r="K126" s="195"/>
      <c r="L126" s="40"/>
      <c r="M126" s="196" t="s">
        <v>1</v>
      </c>
      <c r="N126" s="197" t="s">
        <v>45</v>
      </c>
      <c r="O126" s="72"/>
      <c r="P126" s="198">
        <f>O126*H126</f>
        <v>0</v>
      </c>
      <c r="Q126" s="198">
        <v>0</v>
      </c>
      <c r="R126" s="198">
        <f>Q126*H126</f>
        <v>0</v>
      </c>
      <c r="S126" s="198">
        <v>0</v>
      </c>
      <c r="T126" s="199">
        <f>S126*H126</f>
        <v>0</v>
      </c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R126" s="200" t="s">
        <v>143</v>
      </c>
      <c r="AT126" s="200" t="s">
        <v>139</v>
      </c>
      <c r="AU126" s="200" t="s">
        <v>90</v>
      </c>
      <c r="AY126" s="18" t="s">
        <v>136</v>
      </c>
      <c r="BE126" s="201">
        <f>IF(N126="základní",J126,0)</f>
        <v>0</v>
      </c>
      <c r="BF126" s="201">
        <f>IF(N126="snížená",J126,0)</f>
        <v>0</v>
      </c>
      <c r="BG126" s="201">
        <f>IF(N126="zákl. přenesená",J126,0)</f>
        <v>0</v>
      </c>
      <c r="BH126" s="201">
        <f>IF(N126="sníž. přenesená",J126,0)</f>
        <v>0</v>
      </c>
      <c r="BI126" s="201">
        <f>IF(N126="nulová",J126,0)</f>
        <v>0</v>
      </c>
      <c r="BJ126" s="18" t="s">
        <v>88</v>
      </c>
      <c r="BK126" s="201">
        <f>ROUND(I126*H126,2)</f>
        <v>0</v>
      </c>
      <c r="BL126" s="18" t="s">
        <v>143</v>
      </c>
      <c r="BM126" s="200" t="s">
        <v>696</v>
      </c>
    </row>
    <row r="127" spans="1:65" s="2" customFormat="1" ht="19.2">
      <c r="A127" s="35"/>
      <c r="B127" s="36"/>
      <c r="C127" s="37"/>
      <c r="D127" s="202" t="s">
        <v>145</v>
      </c>
      <c r="E127" s="37"/>
      <c r="F127" s="203" t="s">
        <v>697</v>
      </c>
      <c r="G127" s="37"/>
      <c r="H127" s="37"/>
      <c r="I127" s="204"/>
      <c r="J127" s="37"/>
      <c r="K127" s="37"/>
      <c r="L127" s="40"/>
      <c r="M127" s="205"/>
      <c r="N127" s="206"/>
      <c r="O127" s="72"/>
      <c r="P127" s="72"/>
      <c r="Q127" s="72"/>
      <c r="R127" s="72"/>
      <c r="S127" s="72"/>
      <c r="T127" s="73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T127" s="18" t="s">
        <v>145</v>
      </c>
      <c r="AU127" s="18" t="s">
        <v>90</v>
      </c>
    </row>
    <row r="128" spans="1:65" s="14" customFormat="1" ht="10.199999999999999">
      <c r="B128" s="218"/>
      <c r="C128" s="219"/>
      <c r="D128" s="202" t="s">
        <v>147</v>
      </c>
      <c r="E128" s="220" t="s">
        <v>1</v>
      </c>
      <c r="F128" s="221" t="s">
        <v>698</v>
      </c>
      <c r="G128" s="219"/>
      <c r="H128" s="220" t="s">
        <v>1</v>
      </c>
      <c r="I128" s="222"/>
      <c r="J128" s="219"/>
      <c r="K128" s="219"/>
      <c r="L128" s="223"/>
      <c r="M128" s="224"/>
      <c r="N128" s="225"/>
      <c r="O128" s="225"/>
      <c r="P128" s="225"/>
      <c r="Q128" s="225"/>
      <c r="R128" s="225"/>
      <c r="S128" s="225"/>
      <c r="T128" s="226"/>
      <c r="AT128" s="227" t="s">
        <v>147</v>
      </c>
      <c r="AU128" s="227" t="s">
        <v>90</v>
      </c>
      <c r="AV128" s="14" t="s">
        <v>88</v>
      </c>
      <c r="AW128" s="14" t="s">
        <v>36</v>
      </c>
      <c r="AX128" s="14" t="s">
        <v>80</v>
      </c>
      <c r="AY128" s="227" t="s">
        <v>136</v>
      </c>
    </row>
    <row r="129" spans="1:65" s="13" customFormat="1" ht="10.199999999999999">
      <c r="B129" s="207"/>
      <c r="C129" s="208"/>
      <c r="D129" s="202" t="s">
        <v>147</v>
      </c>
      <c r="E129" s="209" t="s">
        <v>1</v>
      </c>
      <c r="F129" s="210" t="s">
        <v>699</v>
      </c>
      <c r="G129" s="208"/>
      <c r="H129" s="211">
        <v>133</v>
      </c>
      <c r="I129" s="212"/>
      <c r="J129" s="208"/>
      <c r="K129" s="208"/>
      <c r="L129" s="213"/>
      <c r="M129" s="214"/>
      <c r="N129" s="215"/>
      <c r="O129" s="215"/>
      <c r="P129" s="215"/>
      <c r="Q129" s="215"/>
      <c r="R129" s="215"/>
      <c r="S129" s="215"/>
      <c r="T129" s="216"/>
      <c r="AT129" s="217" t="s">
        <v>147</v>
      </c>
      <c r="AU129" s="217" t="s">
        <v>90</v>
      </c>
      <c r="AV129" s="13" t="s">
        <v>90</v>
      </c>
      <c r="AW129" s="13" t="s">
        <v>36</v>
      </c>
      <c r="AX129" s="13" t="s">
        <v>88</v>
      </c>
      <c r="AY129" s="217" t="s">
        <v>136</v>
      </c>
    </row>
    <row r="130" spans="1:65" s="2" customFormat="1" ht="16.5" customHeight="1">
      <c r="A130" s="35"/>
      <c r="B130" s="36"/>
      <c r="C130" s="188" t="s">
        <v>157</v>
      </c>
      <c r="D130" s="188" t="s">
        <v>139</v>
      </c>
      <c r="E130" s="189" t="s">
        <v>700</v>
      </c>
      <c r="F130" s="190" t="s">
        <v>701</v>
      </c>
      <c r="G130" s="191" t="s">
        <v>666</v>
      </c>
      <c r="H130" s="192">
        <v>128</v>
      </c>
      <c r="I130" s="193"/>
      <c r="J130" s="194">
        <f>ROUND(I130*H130,2)</f>
        <v>0</v>
      </c>
      <c r="K130" s="195"/>
      <c r="L130" s="40"/>
      <c r="M130" s="196" t="s">
        <v>1</v>
      </c>
      <c r="N130" s="197" t="s">
        <v>45</v>
      </c>
      <c r="O130" s="72"/>
      <c r="P130" s="198">
        <f>O130*H130</f>
        <v>0</v>
      </c>
      <c r="Q130" s="198">
        <v>0</v>
      </c>
      <c r="R130" s="198">
        <f>Q130*H130</f>
        <v>0</v>
      </c>
      <c r="S130" s="198">
        <v>0</v>
      </c>
      <c r="T130" s="199">
        <f>S130*H130</f>
        <v>0</v>
      </c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R130" s="200" t="s">
        <v>143</v>
      </c>
      <c r="AT130" s="200" t="s">
        <v>139</v>
      </c>
      <c r="AU130" s="200" t="s">
        <v>90</v>
      </c>
      <c r="AY130" s="18" t="s">
        <v>136</v>
      </c>
      <c r="BE130" s="201">
        <f>IF(N130="základní",J130,0)</f>
        <v>0</v>
      </c>
      <c r="BF130" s="201">
        <f>IF(N130="snížená",J130,0)</f>
        <v>0</v>
      </c>
      <c r="BG130" s="201">
        <f>IF(N130="zákl. přenesená",J130,0)</f>
        <v>0</v>
      </c>
      <c r="BH130" s="201">
        <f>IF(N130="sníž. přenesená",J130,0)</f>
        <v>0</v>
      </c>
      <c r="BI130" s="201">
        <f>IF(N130="nulová",J130,0)</f>
        <v>0</v>
      </c>
      <c r="BJ130" s="18" t="s">
        <v>88</v>
      </c>
      <c r="BK130" s="201">
        <f>ROUND(I130*H130,2)</f>
        <v>0</v>
      </c>
      <c r="BL130" s="18" t="s">
        <v>143</v>
      </c>
      <c r="BM130" s="200" t="s">
        <v>702</v>
      </c>
    </row>
    <row r="131" spans="1:65" s="2" customFormat="1" ht="10.199999999999999">
      <c r="A131" s="35"/>
      <c r="B131" s="36"/>
      <c r="C131" s="37"/>
      <c r="D131" s="202" t="s">
        <v>145</v>
      </c>
      <c r="E131" s="37"/>
      <c r="F131" s="203" t="s">
        <v>703</v>
      </c>
      <c r="G131" s="37"/>
      <c r="H131" s="37"/>
      <c r="I131" s="204"/>
      <c r="J131" s="37"/>
      <c r="K131" s="37"/>
      <c r="L131" s="40"/>
      <c r="M131" s="205"/>
      <c r="N131" s="206"/>
      <c r="O131" s="72"/>
      <c r="P131" s="72"/>
      <c r="Q131" s="72"/>
      <c r="R131" s="72"/>
      <c r="S131" s="72"/>
      <c r="T131" s="73"/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T131" s="18" t="s">
        <v>145</v>
      </c>
      <c r="AU131" s="18" t="s">
        <v>90</v>
      </c>
    </row>
    <row r="132" spans="1:65" s="14" customFormat="1" ht="10.199999999999999">
      <c r="B132" s="218"/>
      <c r="C132" s="219"/>
      <c r="D132" s="202" t="s">
        <v>147</v>
      </c>
      <c r="E132" s="220" t="s">
        <v>1</v>
      </c>
      <c r="F132" s="221" t="s">
        <v>698</v>
      </c>
      <c r="G132" s="219"/>
      <c r="H132" s="220" t="s">
        <v>1</v>
      </c>
      <c r="I132" s="222"/>
      <c r="J132" s="219"/>
      <c r="K132" s="219"/>
      <c r="L132" s="223"/>
      <c r="M132" s="224"/>
      <c r="N132" s="225"/>
      <c r="O132" s="225"/>
      <c r="P132" s="225"/>
      <c r="Q132" s="225"/>
      <c r="R132" s="225"/>
      <c r="S132" s="225"/>
      <c r="T132" s="226"/>
      <c r="AT132" s="227" t="s">
        <v>147</v>
      </c>
      <c r="AU132" s="227" t="s">
        <v>90</v>
      </c>
      <c r="AV132" s="14" t="s">
        <v>88</v>
      </c>
      <c r="AW132" s="14" t="s">
        <v>36</v>
      </c>
      <c r="AX132" s="14" t="s">
        <v>80</v>
      </c>
      <c r="AY132" s="227" t="s">
        <v>136</v>
      </c>
    </row>
    <row r="133" spans="1:65" s="13" customFormat="1" ht="10.199999999999999">
      <c r="B133" s="207"/>
      <c r="C133" s="208"/>
      <c r="D133" s="202" t="s">
        <v>147</v>
      </c>
      <c r="E133" s="209" t="s">
        <v>1</v>
      </c>
      <c r="F133" s="210" t="s">
        <v>704</v>
      </c>
      <c r="G133" s="208"/>
      <c r="H133" s="211">
        <v>128</v>
      </c>
      <c r="I133" s="212"/>
      <c r="J133" s="208"/>
      <c r="K133" s="208"/>
      <c r="L133" s="213"/>
      <c r="M133" s="214"/>
      <c r="N133" s="215"/>
      <c r="O133" s="215"/>
      <c r="P133" s="215"/>
      <c r="Q133" s="215"/>
      <c r="R133" s="215"/>
      <c r="S133" s="215"/>
      <c r="T133" s="216"/>
      <c r="AT133" s="217" t="s">
        <v>147</v>
      </c>
      <c r="AU133" s="217" t="s">
        <v>90</v>
      </c>
      <c r="AV133" s="13" t="s">
        <v>90</v>
      </c>
      <c r="AW133" s="13" t="s">
        <v>36</v>
      </c>
      <c r="AX133" s="13" t="s">
        <v>88</v>
      </c>
      <c r="AY133" s="217" t="s">
        <v>136</v>
      </c>
    </row>
    <row r="134" spans="1:65" s="2" customFormat="1" ht="16.5" customHeight="1">
      <c r="A134" s="35"/>
      <c r="B134" s="36"/>
      <c r="C134" s="188" t="s">
        <v>143</v>
      </c>
      <c r="D134" s="188" t="s">
        <v>139</v>
      </c>
      <c r="E134" s="189" t="s">
        <v>705</v>
      </c>
      <c r="F134" s="190" t="s">
        <v>706</v>
      </c>
      <c r="G134" s="191" t="s">
        <v>666</v>
      </c>
      <c r="H134" s="192">
        <v>21</v>
      </c>
      <c r="I134" s="193"/>
      <c r="J134" s="194">
        <f>ROUND(I134*H134,2)</f>
        <v>0</v>
      </c>
      <c r="K134" s="195"/>
      <c r="L134" s="40"/>
      <c r="M134" s="196" t="s">
        <v>1</v>
      </c>
      <c r="N134" s="197" t="s">
        <v>45</v>
      </c>
      <c r="O134" s="72"/>
      <c r="P134" s="198">
        <f>O134*H134</f>
        <v>0</v>
      </c>
      <c r="Q134" s="198">
        <v>0</v>
      </c>
      <c r="R134" s="198">
        <f>Q134*H134</f>
        <v>0</v>
      </c>
      <c r="S134" s="198">
        <v>0</v>
      </c>
      <c r="T134" s="199">
        <f>S134*H134</f>
        <v>0</v>
      </c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R134" s="200" t="s">
        <v>143</v>
      </c>
      <c r="AT134" s="200" t="s">
        <v>139</v>
      </c>
      <c r="AU134" s="200" t="s">
        <v>90</v>
      </c>
      <c r="AY134" s="18" t="s">
        <v>136</v>
      </c>
      <c r="BE134" s="201">
        <f>IF(N134="základní",J134,0)</f>
        <v>0</v>
      </c>
      <c r="BF134" s="201">
        <f>IF(N134="snížená",J134,0)</f>
        <v>0</v>
      </c>
      <c r="BG134" s="201">
        <f>IF(N134="zákl. přenesená",J134,0)</f>
        <v>0</v>
      </c>
      <c r="BH134" s="201">
        <f>IF(N134="sníž. přenesená",J134,0)</f>
        <v>0</v>
      </c>
      <c r="BI134" s="201">
        <f>IF(N134="nulová",J134,0)</f>
        <v>0</v>
      </c>
      <c r="BJ134" s="18" t="s">
        <v>88</v>
      </c>
      <c r="BK134" s="201">
        <f>ROUND(I134*H134,2)</f>
        <v>0</v>
      </c>
      <c r="BL134" s="18" t="s">
        <v>143</v>
      </c>
      <c r="BM134" s="200" t="s">
        <v>707</v>
      </c>
    </row>
    <row r="135" spans="1:65" s="2" customFormat="1" ht="10.199999999999999">
      <c r="A135" s="35"/>
      <c r="B135" s="36"/>
      <c r="C135" s="37"/>
      <c r="D135" s="202" t="s">
        <v>145</v>
      </c>
      <c r="E135" s="37"/>
      <c r="F135" s="203" t="s">
        <v>708</v>
      </c>
      <c r="G135" s="37"/>
      <c r="H135" s="37"/>
      <c r="I135" s="204"/>
      <c r="J135" s="37"/>
      <c r="K135" s="37"/>
      <c r="L135" s="40"/>
      <c r="M135" s="205"/>
      <c r="N135" s="206"/>
      <c r="O135" s="72"/>
      <c r="P135" s="72"/>
      <c r="Q135" s="72"/>
      <c r="R135" s="72"/>
      <c r="S135" s="72"/>
      <c r="T135" s="73"/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T135" s="18" t="s">
        <v>145</v>
      </c>
      <c r="AU135" s="18" t="s">
        <v>90</v>
      </c>
    </row>
    <row r="136" spans="1:65" s="14" customFormat="1" ht="10.199999999999999">
      <c r="B136" s="218"/>
      <c r="C136" s="219"/>
      <c r="D136" s="202" t="s">
        <v>147</v>
      </c>
      <c r="E136" s="220" t="s">
        <v>1</v>
      </c>
      <c r="F136" s="221" t="s">
        <v>698</v>
      </c>
      <c r="G136" s="219"/>
      <c r="H136" s="220" t="s">
        <v>1</v>
      </c>
      <c r="I136" s="222"/>
      <c r="J136" s="219"/>
      <c r="K136" s="219"/>
      <c r="L136" s="223"/>
      <c r="M136" s="224"/>
      <c r="N136" s="225"/>
      <c r="O136" s="225"/>
      <c r="P136" s="225"/>
      <c r="Q136" s="225"/>
      <c r="R136" s="225"/>
      <c r="S136" s="225"/>
      <c r="T136" s="226"/>
      <c r="AT136" s="227" t="s">
        <v>147</v>
      </c>
      <c r="AU136" s="227" t="s">
        <v>90</v>
      </c>
      <c r="AV136" s="14" t="s">
        <v>88</v>
      </c>
      <c r="AW136" s="14" t="s">
        <v>36</v>
      </c>
      <c r="AX136" s="14" t="s">
        <v>80</v>
      </c>
      <c r="AY136" s="227" t="s">
        <v>136</v>
      </c>
    </row>
    <row r="137" spans="1:65" s="13" customFormat="1" ht="10.199999999999999">
      <c r="B137" s="207"/>
      <c r="C137" s="208"/>
      <c r="D137" s="202" t="s">
        <v>147</v>
      </c>
      <c r="E137" s="209" t="s">
        <v>1</v>
      </c>
      <c r="F137" s="210" t="s">
        <v>7</v>
      </c>
      <c r="G137" s="208"/>
      <c r="H137" s="211">
        <v>21</v>
      </c>
      <c r="I137" s="212"/>
      <c r="J137" s="208"/>
      <c r="K137" s="208"/>
      <c r="L137" s="213"/>
      <c r="M137" s="214"/>
      <c r="N137" s="215"/>
      <c r="O137" s="215"/>
      <c r="P137" s="215"/>
      <c r="Q137" s="215"/>
      <c r="R137" s="215"/>
      <c r="S137" s="215"/>
      <c r="T137" s="216"/>
      <c r="AT137" s="217" t="s">
        <v>147</v>
      </c>
      <c r="AU137" s="217" t="s">
        <v>90</v>
      </c>
      <c r="AV137" s="13" t="s">
        <v>90</v>
      </c>
      <c r="AW137" s="13" t="s">
        <v>36</v>
      </c>
      <c r="AX137" s="13" t="s">
        <v>88</v>
      </c>
      <c r="AY137" s="217" t="s">
        <v>136</v>
      </c>
    </row>
    <row r="138" spans="1:65" s="2" customFormat="1" ht="16.5" customHeight="1">
      <c r="A138" s="35"/>
      <c r="B138" s="36"/>
      <c r="C138" s="188" t="s">
        <v>137</v>
      </c>
      <c r="D138" s="188" t="s">
        <v>139</v>
      </c>
      <c r="E138" s="189" t="s">
        <v>709</v>
      </c>
      <c r="F138" s="190" t="s">
        <v>710</v>
      </c>
      <c r="G138" s="191" t="s">
        <v>666</v>
      </c>
      <c r="H138" s="192">
        <v>3</v>
      </c>
      <c r="I138" s="193"/>
      <c r="J138" s="194">
        <f>ROUND(I138*H138,2)</f>
        <v>0</v>
      </c>
      <c r="K138" s="195"/>
      <c r="L138" s="40"/>
      <c r="M138" s="196" t="s">
        <v>1</v>
      </c>
      <c r="N138" s="197" t="s">
        <v>45</v>
      </c>
      <c r="O138" s="72"/>
      <c r="P138" s="198">
        <f>O138*H138</f>
        <v>0</v>
      </c>
      <c r="Q138" s="198">
        <v>0</v>
      </c>
      <c r="R138" s="198">
        <f>Q138*H138</f>
        <v>0</v>
      </c>
      <c r="S138" s="198">
        <v>0</v>
      </c>
      <c r="T138" s="199">
        <f>S138*H138</f>
        <v>0</v>
      </c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R138" s="200" t="s">
        <v>143</v>
      </c>
      <c r="AT138" s="200" t="s">
        <v>139</v>
      </c>
      <c r="AU138" s="200" t="s">
        <v>90</v>
      </c>
      <c r="AY138" s="18" t="s">
        <v>136</v>
      </c>
      <c r="BE138" s="201">
        <f>IF(N138="základní",J138,0)</f>
        <v>0</v>
      </c>
      <c r="BF138" s="201">
        <f>IF(N138="snížená",J138,0)</f>
        <v>0</v>
      </c>
      <c r="BG138" s="201">
        <f>IF(N138="zákl. přenesená",J138,0)</f>
        <v>0</v>
      </c>
      <c r="BH138" s="201">
        <f>IF(N138="sníž. přenesená",J138,0)</f>
        <v>0</v>
      </c>
      <c r="BI138" s="201">
        <f>IF(N138="nulová",J138,0)</f>
        <v>0</v>
      </c>
      <c r="BJ138" s="18" t="s">
        <v>88</v>
      </c>
      <c r="BK138" s="201">
        <f>ROUND(I138*H138,2)</f>
        <v>0</v>
      </c>
      <c r="BL138" s="18" t="s">
        <v>143</v>
      </c>
      <c r="BM138" s="200" t="s">
        <v>711</v>
      </c>
    </row>
    <row r="139" spans="1:65" s="2" customFormat="1" ht="10.199999999999999">
      <c r="A139" s="35"/>
      <c r="B139" s="36"/>
      <c r="C139" s="37"/>
      <c r="D139" s="202" t="s">
        <v>145</v>
      </c>
      <c r="E139" s="37"/>
      <c r="F139" s="203" t="s">
        <v>712</v>
      </c>
      <c r="G139" s="37"/>
      <c r="H139" s="37"/>
      <c r="I139" s="204"/>
      <c r="J139" s="37"/>
      <c r="K139" s="37"/>
      <c r="L139" s="40"/>
      <c r="M139" s="205"/>
      <c r="N139" s="206"/>
      <c r="O139" s="72"/>
      <c r="P139" s="72"/>
      <c r="Q139" s="72"/>
      <c r="R139" s="72"/>
      <c r="S139" s="72"/>
      <c r="T139" s="73"/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T139" s="18" t="s">
        <v>145</v>
      </c>
      <c r="AU139" s="18" t="s">
        <v>90</v>
      </c>
    </row>
    <row r="140" spans="1:65" s="14" customFormat="1" ht="10.199999999999999">
      <c r="B140" s="218"/>
      <c r="C140" s="219"/>
      <c r="D140" s="202" t="s">
        <v>147</v>
      </c>
      <c r="E140" s="220" t="s">
        <v>1</v>
      </c>
      <c r="F140" s="221" t="s">
        <v>698</v>
      </c>
      <c r="G140" s="219"/>
      <c r="H140" s="220" t="s">
        <v>1</v>
      </c>
      <c r="I140" s="222"/>
      <c r="J140" s="219"/>
      <c r="K140" s="219"/>
      <c r="L140" s="223"/>
      <c r="M140" s="224"/>
      <c r="N140" s="225"/>
      <c r="O140" s="225"/>
      <c r="P140" s="225"/>
      <c r="Q140" s="225"/>
      <c r="R140" s="225"/>
      <c r="S140" s="225"/>
      <c r="T140" s="226"/>
      <c r="AT140" s="227" t="s">
        <v>147</v>
      </c>
      <c r="AU140" s="227" t="s">
        <v>90</v>
      </c>
      <c r="AV140" s="14" t="s">
        <v>88</v>
      </c>
      <c r="AW140" s="14" t="s">
        <v>36</v>
      </c>
      <c r="AX140" s="14" t="s">
        <v>80</v>
      </c>
      <c r="AY140" s="227" t="s">
        <v>136</v>
      </c>
    </row>
    <row r="141" spans="1:65" s="13" customFormat="1" ht="10.199999999999999">
      <c r="B141" s="207"/>
      <c r="C141" s="208"/>
      <c r="D141" s="202" t="s">
        <v>147</v>
      </c>
      <c r="E141" s="209" t="s">
        <v>1</v>
      </c>
      <c r="F141" s="210" t="s">
        <v>157</v>
      </c>
      <c r="G141" s="208"/>
      <c r="H141" s="211">
        <v>3</v>
      </c>
      <c r="I141" s="212"/>
      <c r="J141" s="208"/>
      <c r="K141" s="208"/>
      <c r="L141" s="213"/>
      <c r="M141" s="214"/>
      <c r="N141" s="215"/>
      <c r="O141" s="215"/>
      <c r="P141" s="215"/>
      <c r="Q141" s="215"/>
      <c r="R141" s="215"/>
      <c r="S141" s="215"/>
      <c r="T141" s="216"/>
      <c r="AT141" s="217" t="s">
        <v>147</v>
      </c>
      <c r="AU141" s="217" t="s">
        <v>90</v>
      </c>
      <c r="AV141" s="13" t="s">
        <v>90</v>
      </c>
      <c r="AW141" s="13" t="s">
        <v>36</v>
      </c>
      <c r="AX141" s="13" t="s">
        <v>88</v>
      </c>
      <c r="AY141" s="217" t="s">
        <v>136</v>
      </c>
    </row>
    <row r="142" spans="1:65" s="2" customFormat="1" ht="16.5" customHeight="1">
      <c r="A142" s="35"/>
      <c r="B142" s="36"/>
      <c r="C142" s="188" t="s">
        <v>177</v>
      </c>
      <c r="D142" s="188" t="s">
        <v>139</v>
      </c>
      <c r="E142" s="189" t="s">
        <v>713</v>
      </c>
      <c r="F142" s="190" t="s">
        <v>714</v>
      </c>
      <c r="G142" s="191" t="s">
        <v>666</v>
      </c>
      <c r="H142" s="192">
        <v>3</v>
      </c>
      <c r="I142" s="193"/>
      <c r="J142" s="194">
        <f>ROUND(I142*H142,2)</f>
        <v>0</v>
      </c>
      <c r="K142" s="195"/>
      <c r="L142" s="40"/>
      <c r="M142" s="196" t="s">
        <v>1</v>
      </c>
      <c r="N142" s="197" t="s">
        <v>45</v>
      </c>
      <c r="O142" s="72"/>
      <c r="P142" s="198">
        <f>O142*H142</f>
        <v>0</v>
      </c>
      <c r="Q142" s="198">
        <v>0</v>
      </c>
      <c r="R142" s="198">
        <f>Q142*H142</f>
        <v>0</v>
      </c>
      <c r="S142" s="198">
        <v>0</v>
      </c>
      <c r="T142" s="199">
        <f>S142*H142</f>
        <v>0</v>
      </c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R142" s="200" t="s">
        <v>143</v>
      </c>
      <c r="AT142" s="200" t="s">
        <v>139</v>
      </c>
      <c r="AU142" s="200" t="s">
        <v>90</v>
      </c>
      <c r="AY142" s="18" t="s">
        <v>136</v>
      </c>
      <c r="BE142" s="201">
        <f>IF(N142="základní",J142,0)</f>
        <v>0</v>
      </c>
      <c r="BF142" s="201">
        <f>IF(N142="snížená",J142,0)</f>
        <v>0</v>
      </c>
      <c r="BG142" s="201">
        <f>IF(N142="zákl. přenesená",J142,0)</f>
        <v>0</v>
      </c>
      <c r="BH142" s="201">
        <f>IF(N142="sníž. přenesená",J142,0)</f>
        <v>0</v>
      </c>
      <c r="BI142" s="201">
        <f>IF(N142="nulová",J142,0)</f>
        <v>0</v>
      </c>
      <c r="BJ142" s="18" t="s">
        <v>88</v>
      </c>
      <c r="BK142" s="201">
        <f>ROUND(I142*H142,2)</f>
        <v>0</v>
      </c>
      <c r="BL142" s="18" t="s">
        <v>143</v>
      </c>
      <c r="BM142" s="200" t="s">
        <v>715</v>
      </c>
    </row>
    <row r="143" spans="1:65" s="2" customFormat="1" ht="10.199999999999999">
      <c r="A143" s="35"/>
      <c r="B143" s="36"/>
      <c r="C143" s="37"/>
      <c r="D143" s="202" t="s">
        <v>145</v>
      </c>
      <c r="E143" s="37"/>
      <c r="F143" s="203" t="s">
        <v>716</v>
      </c>
      <c r="G143" s="37"/>
      <c r="H143" s="37"/>
      <c r="I143" s="204"/>
      <c r="J143" s="37"/>
      <c r="K143" s="37"/>
      <c r="L143" s="40"/>
      <c r="M143" s="205"/>
      <c r="N143" s="206"/>
      <c r="O143" s="72"/>
      <c r="P143" s="72"/>
      <c r="Q143" s="72"/>
      <c r="R143" s="72"/>
      <c r="S143" s="72"/>
      <c r="T143" s="73"/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T143" s="18" t="s">
        <v>145</v>
      </c>
      <c r="AU143" s="18" t="s">
        <v>90</v>
      </c>
    </row>
    <row r="144" spans="1:65" s="14" customFormat="1" ht="10.199999999999999">
      <c r="B144" s="218"/>
      <c r="C144" s="219"/>
      <c r="D144" s="202" t="s">
        <v>147</v>
      </c>
      <c r="E144" s="220" t="s">
        <v>1</v>
      </c>
      <c r="F144" s="221" t="s">
        <v>698</v>
      </c>
      <c r="G144" s="219"/>
      <c r="H144" s="220" t="s">
        <v>1</v>
      </c>
      <c r="I144" s="222"/>
      <c r="J144" s="219"/>
      <c r="K144" s="219"/>
      <c r="L144" s="223"/>
      <c r="M144" s="224"/>
      <c r="N144" s="225"/>
      <c r="O144" s="225"/>
      <c r="P144" s="225"/>
      <c r="Q144" s="225"/>
      <c r="R144" s="225"/>
      <c r="S144" s="225"/>
      <c r="T144" s="226"/>
      <c r="AT144" s="227" t="s">
        <v>147</v>
      </c>
      <c r="AU144" s="227" t="s">
        <v>90</v>
      </c>
      <c r="AV144" s="14" t="s">
        <v>88</v>
      </c>
      <c r="AW144" s="14" t="s">
        <v>36</v>
      </c>
      <c r="AX144" s="14" t="s">
        <v>80</v>
      </c>
      <c r="AY144" s="227" t="s">
        <v>136</v>
      </c>
    </row>
    <row r="145" spans="1:65" s="13" customFormat="1" ht="10.199999999999999">
      <c r="B145" s="207"/>
      <c r="C145" s="208"/>
      <c r="D145" s="202" t="s">
        <v>147</v>
      </c>
      <c r="E145" s="209" t="s">
        <v>1</v>
      </c>
      <c r="F145" s="210" t="s">
        <v>157</v>
      </c>
      <c r="G145" s="208"/>
      <c r="H145" s="211">
        <v>3</v>
      </c>
      <c r="I145" s="212"/>
      <c r="J145" s="208"/>
      <c r="K145" s="208"/>
      <c r="L145" s="213"/>
      <c r="M145" s="214"/>
      <c r="N145" s="215"/>
      <c r="O145" s="215"/>
      <c r="P145" s="215"/>
      <c r="Q145" s="215"/>
      <c r="R145" s="215"/>
      <c r="S145" s="215"/>
      <c r="T145" s="216"/>
      <c r="AT145" s="217" t="s">
        <v>147</v>
      </c>
      <c r="AU145" s="217" t="s">
        <v>90</v>
      </c>
      <c r="AV145" s="13" t="s">
        <v>90</v>
      </c>
      <c r="AW145" s="13" t="s">
        <v>36</v>
      </c>
      <c r="AX145" s="13" t="s">
        <v>88</v>
      </c>
      <c r="AY145" s="217" t="s">
        <v>136</v>
      </c>
    </row>
    <row r="146" spans="1:65" s="2" customFormat="1" ht="16.5" customHeight="1">
      <c r="A146" s="35"/>
      <c r="B146" s="36"/>
      <c r="C146" s="188" t="s">
        <v>181</v>
      </c>
      <c r="D146" s="188" t="s">
        <v>139</v>
      </c>
      <c r="E146" s="189" t="s">
        <v>717</v>
      </c>
      <c r="F146" s="190" t="s">
        <v>718</v>
      </c>
      <c r="G146" s="191" t="s">
        <v>666</v>
      </c>
      <c r="H146" s="192">
        <v>2</v>
      </c>
      <c r="I146" s="193"/>
      <c r="J146" s="194">
        <f>ROUND(I146*H146,2)</f>
        <v>0</v>
      </c>
      <c r="K146" s="195"/>
      <c r="L146" s="40"/>
      <c r="M146" s="196" t="s">
        <v>1</v>
      </c>
      <c r="N146" s="197" t="s">
        <v>45</v>
      </c>
      <c r="O146" s="72"/>
      <c r="P146" s="198">
        <f>O146*H146</f>
        <v>0</v>
      </c>
      <c r="Q146" s="198">
        <v>0</v>
      </c>
      <c r="R146" s="198">
        <f>Q146*H146</f>
        <v>0</v>
      </c>
      <c r="S146" s="198">
        <v>0</v>
      </c>
      <c r="T146" s="199">
        <f>S146*H146</f>
        <v>0</v>
      </c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R146" s="200" t="s">
        <v>143</v>
      </c>
      <c r="AT146" s="200" t="s">
        <v>139</v>
      </c>
      <c r="AU146" s="200" t="s">
        <v>90</v>
      </c>
      <c r="AY146" s="18" t="s">
        <v>136</v>
      </c>
      <c r="BE146" s="201">
        <f>IF(N146="základní",J146,0)</f>
        <v>0</v>
      </c>
      <c r="BF146" s="201">
        <f>IF(N146="snížená",J146,0)</f>
        <v>0</v>
      </c>
      <c r="BG146" s="201">
        <f>IF(N146="zákl. přenesená",J146,0)</f>
        <v>0</v>
      </c>
      <c r="BH146" s="201">
        <f>IF(N146="sníž. přenesená",J146,0)</f>
        <v>0</v>
      </c>
      <c r="BI146" s="201">
        <f>IF(N146="nulová",J146,0)</f>
        <v>0</v>
      </c>
      <c r="BJ146" s="18" t="s">
        <v>88</v>
      </c>
      <c r="BK146" s="201">
        <f>ROUND(I146*H146,2)</f>
        <v>0</v>
      </c>
      <c r="BL146" s="18" t="s">
        <v>143</v>
      </c>
      <c r="BM146" s="200" t="s">
        <v>719</v>
      </c>
    </row>
    <row r="147" spans="1:65" s="2" customFormat="1" ht="10.199999999999999">
      <c r="A147" s="35"/>
      <c r="B147" s="36"/>
      <c r="C147" s="37"/>
      <c r="D147" s="202" t="s">
        <v>145</v>
      </c>
      <c r="E147" s="37"/>
      <c r="F147" s="203" t="s">
        <v>720</v>
      </c>
      <c r="G147" s="37"/>
      <c r="H147" s="37"/>
      <c r="I147" s="204"/>
      <c r="J147" s="37"/>
      <c r="K147" s="37"/>
      <c r="L147" s="40"/>
      <c r="M147" s="205"/>
      <c r="N147" s="206"/>
      <c r="O147" s="72"/>
      <c r="P147" s="72"/>
      <c r="Q147" s="72"/>
      <c r="R147" s="72"/>
      <c r="S147" s="72"/>
      <c r="T147" s="73"/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T147" s="18" t="s">
        <v>145</v>
      </c>
      <c r="AU147" s="18" t="s">
        <v>90</v>
      </c>
    </row>
    <row r="148" spans="1:65" s="14" customFormat="1" ht="10.199999999999999">
      <c r="B148" s="218"/>
      <c r="C148" s="219"/>
      <c r="D148" s="202" t="s">
        <v>147</v>
      </c>
      <c r="E148" s="220" t="s">
        <v>1</v>
      </c>
      <c r="F148" s="221" t="s">
        <v>698</v>
      </c>
      <c r="G148" s="219"/>
      <c r="H148" s="220" t="s">
        <v>1</v>
      </c>
      <c r="I148" s="222"/>
      <c r="J148" s="219"/>
      <c r="K148" s="219"/>
      <c r="L148" s="223"/>
      <c r="M148" s="224"/>
      <c r="N148" s="225"/>
      <c r="O148" s="225"/>
      <c r="P148" s="225"/>
      <c r="Q148" s="225"/>
      <c r="R148" s="225"/>
      <c r="S148" s="225"/>
      <c r="T148" s="226"/>
      <c r="AT148" s="227" t="s">
        <v>147</v>
      </c>
      <c r="AU148" s="227" t="s">
        <v>90</v>
      </c>
      <c r="AV148" s="14" t="s">
        <v>88</v>
      </c>
      <c r="AW148" s="14" t="s">
        <v>36</v>
      </c>
      <c r="AX148" s="14" t="s">
        <v>80</v>
      </c>
      <c r="AY148" s="227" t="s">
        <v>136</v>
      </c>
    </row>
    <row r="149" spans="1:65" s="13" customFormat="1" ht="10.199999999999999">
      <c r="B149" s="207"/>
      <c r="C149" s="208"/>
      <c r="D149" s="202" t="s">
        <v>147</v>
      </c>
      <c r="E149" s="209" t="s">
        <v>1</v>
      </c>
      <c r="F149" s="210" t="s">
        <v>90</v>
      </c>
      <c r="G149" s="208"/>
      <c r="H149" s="211">
        <v>2</v>
      </c>
      <c r="I149" s="212"/>
      <c r="J149" s="208"/>
      <c r="K149" s="208"/>
      <c r="L149" s="213"/>
      <c r="M149" s="214"/>
      <c r="N149" s="215"/>
      <c r="O149" s="215"/>
      <c r="P149" s="215"/>
      <c r="Q149" s="215"/>
      <c r="R149" s="215"/>
      <c r="S149" s="215"/>
      <c r="T149" s="216"/>
      <c r="AT149" s="217" t="s">
        <v>147</v>
      </c>
      <c r="AU149" s="217" t="s">
        <v>90</v>
      </c>
      <c r="AV149" s="13" t="s">
        <v>90</v>
      </c>
      <c r="AW149" s="13" t="s">
        <v>36</v>
      </c>
      <c r="AX149" s="13" t="s">
        <v>88</v>
      </c>
      <c r="AY149" s="217" t="s">
        <v>136</v>
      </c>
    </row>
    <row r="150" spans="1:65" s="2" customFormat="1" ht="16.5" customHeight="1">
      <c r="A150" s="35"/>
      <c r="B150" s="36"/>
      <c r="C150" s="188" t="s">
        <v>188</v>
      </c>
      <c r="D150" s="188" t="s">
        <v>139</v>
      </c>
      <c r="E150" s="189" t="s">
        <v>721</v>
      </c>
      <c r="F150" s="190" t="s">
        <v>722</v>
      </c>
      <c r="G150" s="191" t="s">
        <v>666</v>
      </c>
      <c r="H150" s="192">
        <v>2</v>
      </c>
      <c r="I150" s="193"/>
      <c r="J150" s="194">
        <f>ROUND(I150*H150,2)</f>
        <v>0</v>
      </c>
      <c r="K150" s="195"/>
      <c r="L150" s="40"/>
      <c r="M150" s="196" t="s">
        <v>1</v>
      </c>
      <c r="N150" s="197" t="s">
        <v>45</v>
      </c>
      <c r="O150" s="72"/>
      <c r="P150" s="198">
        <f>O150*H150</f>
        <v>0</v>
      </c>
      <c r="Q150" s="198">
        <v>0</v>
      </c>
      <c r="R150" s="198">
        <f>Q150*H150</f>
        <v>0</v>
      </c>
      <c r="S150" s="198">
        <v>0</v>
      </c>
      <c r="T150" s="199">
        <f>S150*H150</f>
        <v>0</v>
      </c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R150" s="200" t="s">
        <v>143</v>
      </c>
      <c r="AT150" s="200" t="s">
        <v>139</v>
      </c>
      <c r="AU150" s="200" t="s">
        <v>90</v>
      </c>
      <c r="AY150" s="18" t="s">
        <v>136</v>
      </c>
      <c r="BE150" s="201">
        <f>IF(N150="základní",J150,0)</f>
        <v>0</v>
      </c>
      <c r="BF150" s="201">
        <f>IF(N150="snížená",J150,0)</f>
        <v>0</v>
      </c>
      <c r="BG150" s="201">
        <f>IF(N150="zákl. přenesená",J150,0)</f>
        <v>0</v>
      </c>
      <c r="BH150" s="201">
        <f>IF(N150="sníž. přenesená",J150,0)</f>
        <v>0</v>
      </c>
      <c r="BI150" s="201">
        <f>IF(N150="nulová",J150,0)</f>
        <v>0</v>
      </c>
      <c r="BJ150" s="18" t="s">
        <v>88</v>
      </c>
      <c r="BK150" s="201">
        <f>ROUND(I150*H150,2)</f>
        <v>0</v>
      </c>
      <c r="BL150" s="18" t="s">
        <v>143</v>
      </c>
      <c r="BM150" s="200" t="s">
        <v>723</v>
      </c>
    </row>
    <row r="151" spans="1:65" s="2" customFormat="1" ht="10.199999999999999">
      <c r="A151" s="35"/>
      <c r="B151" s="36"/>
      <c r="C151" s="37"/>
      <c r="D151" s="202" t="s">
        <v>145</v>
      </c>
      <c r="E151" s="37"/>
      <c r="F151" s="203" t="s">
        <v>724</v>
      </c>
      <c r="G151" s="37"/>
      <c r="H151" s="37"/>
      <c r="I151" s="204"/>
      <c r="J151" s="37"/>
      <c r="K151" s="37"/>
      <c r="L151" s="40"/>
      <c r="M151" s="205"/>
      <c r="N151" s="206"/>
      <c r="O151" s="72"/>
      <c r="P151" s="72"/>
      <c r="Q151" s="72"/>
      <c r="R151" s="72"/>
      <c r="S151" s="72"/>
      <c r="T151" s="73"/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T151" s="18" t="s">
        <v>145</v>
      </c>
      <c r="AU151" s="18" t="s">
        <v>90</v>
      </c>
    </row>
    <row r="152" spans="1:65" s="14" customFormat="1" ht="10.199999999999999">
      <c r="B152" s="218"/>
      <c r="C152" s="219"/>
      <c r="D152" s="202" t="s">
        <v>147</v>
      </c>
      <c r="E152" s="220" t="s">
        <v>1</v>
      </c>
      <c r="F152" s="221" t="s">
        <v>698</v>
      </c>
      <c r="G152" s="219"/>
      <c r="H152" s="220" t="s">
        <v>1</v>
      </c>
      <c r="I152" s="222"/>
      <c r="J152" s="219"/>
      <c r="K152" s="219"/>
      <c r="L152" s="223"/>
      <c r="M152" s="224"/>
      <c r="N152" s="225"/>
      <c r="O152" s="225"/>
      <c r="P152" s="225"/>
      <c r="Q152" s="225"/>
      <c r="R152" s="225"/>
      <c r="S152" s="225"/>
      <c r="T152" s="226"/>
      <c r="AT152" s="227" t="s">
        <v>147</v>
      </c>
      <c r="AU152" s="227" t="s">
        <v>90</v>
      </c>
      <c r="AV152" s="14" t="s">
        <v>88</v>
      </c>
      <c r="AW152" s="14" t="s">
        <v>36</v>
      </c>
      <c r="AX152" s="14" t="s">
        <v>80</v>
      </c>
      <c r="AY152" s="227" t="s">
        <v>136</v>
      </c>
    </row>
    <row r="153" spans="1:65" s="13" customFormat="1" ht="10.199999999999999">
      <c r="B153" s="207"/>
      <c r="C153" s="208"/>
      <c r="D153" s="202" t="s">
        <v>147</v>
      </c>
      <c r="E153" s="209" t="s">
        <v>1</v>
      </c>
      <c r="F153" s="210" t="s">
        <v>90</v>
      </c>
      <c r="G153" s="208"/>
      <c r="H153" s="211">
        <v>2</v>
      </c>
      <c r="I153" s="212"/>
      <c r="J153" s="208"/>
      <c r="K153" s="208"/>
      <c r="L153" s="213"/>
      <c r="M153" s="214"/>
      <c r="N153" s="215"/>
      <c r="O153" s="215"/>
      <c r="P153" s="215"/>
      <c r="Q153" s="215"/>
      <c r="R153" s="215"/>
      <c r="S153" s="215"/>
      <c r="T153" s="216"/>
      <c r="AT153" s="217" t="s">
        <v>147</v>
      </c>
      <c r="AU153" s="217" t="s">
        <v>90</v>
      </c>
      <c r="AV153" s="13" t="s">
        <v>90</v>
      </c>
      <c r="AW153" s="13" t="s">
        <v>36</v>
      </c>
      <c r="AX153" s="13" t="s">
        <v>88</v>
      </c>
      <c r="AY153" s="217" t="s">
        <v>136</v>
      </c>
    </row>
    <row r="154" spans="1:65" s="2" customFormat="1" ht="16.5" customHeight="1">
      <c r="A154" s="35"/>
      <c r="B154" s="36"/>
      <c r="C154" s="188" t="s">
        <v>155</v>
      </c>
      <c r="D154" s="188" t="s">
        <v>139</v>
      </c>
      <c r="E154" s="189" t="s">
        <v>725</v>
      </c>
      <c r="F154" s="190" t="s">
        <v>726</v>
      </c>
      <c r="G154" s="191" t="s">
        <v>666</v>
      </c>
      <c r="H154" s="192">
        <v>10</v>
      </c>
      <c r="I154" s="193"/>
      <c r="J154" s="194">
        <f>ROUND(I154*H154,2)</f>
        <v>0</v>
      </c>
      <c r="K154" s="195"/>
      <c r="L154" s="40"/>
      <c r="M154" s="196" t="s">
        <v>1</v>
      </c>
      <c r="N154" s="197" t="s">
        <v>45</v>
      </c>
      <c r="O154" s="72"/>
      <c r="P154" s="198">
        <f>O154*H154</f>
        <v>0</v>
      </c>
      <c r="Q154" s="198">
        <v>0</v>
      </c>
      <c r="R154" s="198">
        <f>Q154*H154</f>
        <v>0</v>
      </c>
      <c r="S154" s="198">
        <v>0</v>
      </c>
      <c r="T154" s="199">
        <f>S154*H154</f>
        <v>0</v>
      </c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R154" s="200" t="s">
        <v>143</v>
      </c>
      <c r="AT154" s="200" t="s">
        <v>139</v>
      </c>
      <c r="AU154" s="200" t="s">
        <v>90</v>
      </c>
      <c r="AY154" s="18" t="s">
        <v>136</v>
      </c>
      <c r="BE154" s="201">
        <f>IF(N154="základní",J154,0)</f>
        <v>0</v>
      </c>
      <c r="BF154" s="201">
        <f>IF(N154="snížená",J154,0)</f>
        <v>0</v>
      </c>
      <c r="BG154" s="201">
        <f>IF(N154="zákl. přenesená",J154,0)</f>
        <v>0</v>
      </c>
      <c r="BH154" s="201">
        <f>IF(N154="sníž. přenesená",J154,0)</f>
        <v>0</v>
      </c>
      <c r="BI154" s="201">
        <f>IF(N154="nulová",J154,0)</f>
        <v>0</v>
      </c>
      <c r="BJ154" s="18" t="s">
        <v>88</v>
      </c>
      <c r="BK154" s="201">
        <f>ROUND(I154*H154,2)</f>
        <v>0</v>
      </c>
      <c r="BL154" s="18" t="s">
        <v>143</v>
      </c>
      <c r="BM154" s="200" t="s">
        <v>727</v>
      </c>
    </row>
    <row r="155" spans="1:65" s="2" customFormat="1" ht="10.199999999999999">
      <c r="A155" s="35"/>
      <c r="B155" s="36"/>
      <c r="C155" s="37"/>
      <c r="D155" s="202" t="s">
        <v>145</v>
      </c>
      <c r="E155" s="37"/>
      <c r="F155" s="203" t="s">
        <v>728</v>
      </c>
      <c r="G155" s="37"/>
      <c r="H155" s="37"/>
      <c r="I155" s="204"/>
      <c r="J155" s="37"/>
      <c r="K155" s="37"/>
      <c r="L155" s="40"/>
      <c r="M155" s="205"/>
      <c r="N155" s="206"/>
      <c r="O155" s="72"/>
      <c r="P155" s="72"/>
      <c r="Q155" s="72"/>
      <c r="R155" s="72"/>
      <c r="S155" s="72"/>
      <c r="T155" s="73"/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T155" s="18" t="s">
        <v>145</v>
      </c>
      <c r="AU155" s="18" t="s">
        <v>90</v>
      </c>
    </row>
    <row r="156" spans="1:65" s="14" customFormat="1" ht="10.199999999999999">
      <c r="B156" s="218"/>
      <c r="C156" s="219"/>
      <c r="D156" s="202" t="s">
        <v>147</v>
      </c>
      <c r="E156" s="220" t="s">
        <v>1</v>
      </c>
      <c r="F156" s="221" t="s">
        <v>698</v>
      </c>
      <c r="G156" s="219"/>
      <c r="H156" s="220" t="s">
        <v>1</v>
      </c>
      <c r="I156" s="222"/>
      <c r="J156" s="219"/>
      <c r="K156" s="219"/>
      <c r="L156" s="223"/>
      <c r="M156" s="224"/>
      <c r="N156" s="225"/>
      <c r="O156" s="225"/>
      <c r="P156" s="225"/>
      <c r="Q156" s="225"/>
      <c r="R156" s="225"/>
      <c r="S156" s="225"/>
      <c r="T156" s="226"/>
      <c r="AT156" s="227" t="s">
        <v>147</v>
      </c>
      <c r="AU156" s="227" t="s">
        <v>90</v>
      </c>
      <c r="AV156" s="14" t="s">
        <v>88</v>
      </c>
      <c r="AW156" s="14" t="s">
        <v>36</v>
      </c>
      <c r="AX156" s="14" t="s">
        <v>80</v>
      </c>
      <c r="AY156" s="227" t="s">
        <v>136</v>
      </c>
    </row>
    <row r="157" spans="1:65" s="13" customFormat="1" ht="10.199999999999999">
      <c r="B157" s="207"/>
      <c r="C157" s="208"/>
      <c r="D157" s="202" t="s">
        <v>147</v>
      </c>
      <c r="E157" s="209" t="s">
        <v>1</v>
      </c>
      <c r="F157" s="210" t="s">
        <v>200</v>
      </c>
      <c r="G157" s="208"/>
      <c r="H157" s="211">
        <v>10</v>
      </c>
      <c r="I157" s="212"/>
      <c r="J157" s="208"/>
      <c r="K157" s="208"/>
      <c r="L157" s="213"/>
      <c r="M157" s="214"/>
      <c r="N157" s="215"/>
      <c r="O157" s="215"/>
      <c r="P157" s="215"/>
      <c r="Q157" s="215"/>
      <c r="R157" s="215"/>
      <c r="S157" s="215"/>
      <c r="T157" s="216"/>
      <c r="AT157" s="217" t="s">
        <v>147</v>
      </c>
      <c r="AU157" s="217" t="s">
        <v>90</v>
      </c>
      <c r="AV157" s="13" t="s">
        <v>90</v>
      </c>
      <c r="AW157" s="13" t="s">
        <v>36</v>
      </c>
      <c r="AX157" s="13" t="s">
        <v>88</v>
      </c>
      <c r="AY157" s="217" t="s">
        <v>136</v>
      </c>
    </row>
    <row r="158" spans="1:65" s="2" customFormat="1" ht="16.5" customHeight="1">
      <c r="A158" s="35"/>
      <c r="B158" s="36"/>
      <c r="C158" s="188" t="s">
        <v>200</v>
      </c>
      <c r="D158" s="188" t="s">
        <v>139</v>
      </c>
      <c r="E158" s="189" t="s">
        <v>729</v>
      </c>
      <c r="F158" s="190" t="s">
        <v>730</v>
      </c>
      <c r="G158" s="191" t="s">
        <v>666</v>
      </c>
      <c r="H158" s="192">
        <v>4</v>
      </c>
      <c r="I158" s="193"/>
      <c r="J158" s="194">
        <f>ROUND(I158*H158,2)</f>
        <v>0</v>
      </c>
      <c r="K158" s="195"/>
      <c r="L158" s="40"/>
      <c r="M158" s="196" t="s">
        <v>1</v>
      </c>
      <c r="N158" s="197" t="s">
        <v>45</v>
      </c>
      <c r="O158" s="72"/>
      <c r="P158" s="198">
        <f>O158*H158</f>
        <v>0</v>
      </c>
      <c r="Q158" s="198">
        <v>0</v>
      </c>
      <c r="R158" s="198">
        <f>Q158*H158</f>
        <v>0</v>
      </c>
      <c r="S158" s="198">
        <v>0</v>
      </c>
      <c r="T158" s="199">
        <f>S158*H158</f>
        <v>0</v>
      </c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R158" s="200" t="s">
        <v>143</v>
      </c>
      <c r="AT158" s="200" t="s">
        <v>139</v>
      </c>
      <c r="AU158" s="200" t="s">
        <v>90</v>
      </c>
      <c r="AY158" s="18" t="s">
        <v>136</v>
      </c>
      <c r="BE158" s="201">
        <f>IF(N158="základní",J158,0)</f>
        <v>0</v>
      </c>
      <c r="BF158" s="201">
        <f>IF(N158="snížená",J158,0)</f>
        <v>0</v>
      </c>
      <c r="BG158" s="201">
        <f>IF(N158="zákl. přenesená",J158,0)</f>
        <v>0</v>
      </c>
      <c r="BH158" s="201">
        <f>IF(N158="sníž. přenesená",J158,0)</f>
        <v>0</v>
      </c>
      <c r="BI158" s="201">
        <f>IF(N158="nulová",J158,0)</f>
        <v>0</v>
      </c>
      <c r="BJ158" s="18" t="s">
        <v>88</v>
      </c>
      <c r="BK158" s="201">
        <f>ROUND(I158*H158,2)</f>
        <v>0</v>
      </c>
      <c r="BL158" s="18" t="s">
        <v>143</v>
      </c>
      <c r="BM158" s="200" t="s">
        <v>731</v>
      </c>
    </row>
    <row r="159" spans="1:65" s="2" customFormat="1" ht="10.199999999999999">
      <c r="A159" s="35"/>
      <c r="B159" s="36"/>
      <c r="C159" s="37"/>
      <c r="D159" s="202" t="s">
        <v>145</v>
      </c>
      <c r="E159" s="37"/>
      <c r="F159" s="203" t="s">
        <v>732</v>
      </c>
      <c r="G159" s="37"/>
      <c r="H159" s="37"/>
      <c r="I159" s="204"/>
      <c r="J159" s="37"/>
      <c r="K159" s="37"/>
      <c r="L159" s="40"/>
      <c r="M159" s="205"/>
      <c r="N159" s="206"/>
      <c r="O159" s="72"/>
      <c r="P159" s="72"/>
      <c r="Q159" s="72"/>
      <c r="R159" s="72"/>
      <c r="S159" s="72"/>
      <c r="T159" s="73"/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T159" s="18" t="s">
        <v>145</v>
      </c>
      <c r="AU159" s="18" t="s">
        <v>90</v>
      </c>
    </row>
    <row r="160" spans="1:65" s="14" customFormat="1" ht="10.199999999999999">
      <c r="B160" s="218"/>
      <c r="C160" s="219"/>
      <c r="D160" s="202" t="s">
        <v>147</v>
      </c>
      <c r="E160" s="220" t="s">
        <v>1</v>
      </c>
      <c r="F160" s="221" t="s">
        <v>698</v>
      </c>
      <c r="G160" s="219"/>
      <c r="H160" s="220" t="s">
        <v>1</v>
      </c>
      <c r="I160" s="222"/>
      <c r="J160" s="219"/>
      <c r="K160" s="219"/>
      <c r="L160" s="223"/>
      <c r="M160" s="224"/>
      <c r="N160" s="225"/>
      <c r="O160" s="225"/>
      <c r="P160" s="225"/>
      <c r="Q160" s="225"/>
      <c r="R160" s="225"/>
      <c r="S160" s="225"/>
      <c r="T160" s="226"/>
      <c r="AT160" s="227" t="s">
        <v>147</v>
      </c>
      <c r="AU160" s="227" t="s">
        <v>90</v>
      </c>
      <c r="AV160" s="14" t="s">
        <v>88</v>
      </c>
      <c r="AW160" s="14" t="s">
        <v>36</v>
      </c>
      <c r="AX160" s="14" t="s">
        <v>80</v>
      </c>
      <c r="AY160" s="227" t="s">
        <v>136</v>
      </c>
    </row>
    <row r="161" spans="1:65" s="13" customFormat="1" ht="10.199999999999999">
      <c r="B161" s="207"/>
      <c r="C161" s="208"/>
      <c r="D161" s="202" t="s">
        <v>147</v>
      </c>
      <c r="E161" s="209" t="s">
        <v>1</v>
      </c>
      <c r="F161" s="210" t="s">
        <v>143</v>
      </c>
      <c r="G161" s="208"/>
      <c r="H161" s="211">
        <v>4</v>
      </c>
      <c r="I161" s="212"/>
      <c r="J161" s="208"/>
      <c r="K161" s="208"/>
      <c r="L161" s="213"/>
      <c r="M161" s="214"/>
      <c r="N161" s="215"/>
      <c r="O161" s="215"/>
      <c r="P161" s="215"/>
      <c r="Q161" s="215"/>
      <c r="R161" s="215"/>
      <c r="S161" s="215"/>
      <c r="T161" s="216"/>
      <c r="AT161" s="217" t="s">
        <v>147</v>
      </c>
      <c r="AU161" s="217" t="s">
        <v>90</v>
      </c>
      <c r="AV161" s="13" t="s">
        <v>90</v>
      </c>
      <c r="AW161" s="13" t="s">
        <v>36</v>
      </c>
      <c r="AX161" s="13" t="s">
        <v>88</v>
      </c>
      <c r="AY161" s="217" t="s">
        <v>136</v>
      </c>
    </row>
    <row r="162" spans="1:65" s="2" customFormat="1" ht="16.5" customHeight="1">
      <c r="A162" s="35"/>
      <c r="B162" s="36"/>
      <c r="C162" s="188" t="s">
        <v>208</v>
      </c>
      <c r="D162" s="188" t="s">
        <v>139</v>
      </c>
      <c r="E162" s="189" t="s">
        <v>733</v>
      </c>
      <c r="F162" s="190" t="s">
        <v>734</v>
      </c>
      <c r="G162" s="191" t="s">
        <v>666</v>
      </c>
      <c r="H162" s="192">
        <v>138</v>
      </c>
      <c r="I162" s="193"/>
      <c r="J162" s="194">
        <f>ROUND(I162*H162,2)</f>
        <v>0</v>
      </c>
      <c r="K162" s="195"/>
      <c r="L162" s="40"/>
      <c r="M162" s="196" t="s">
        <v>1</v>
      </c>
      <c r="N162" s="197" t="s">
        <v>45</v>
      </c>
      <c r="O162" s="72"/>
      <c r="P162" s="198">
        <f>O162*H162</f>
        <v>0</v>
      </c>
      <c r="Q162" s="198">
        <v>0</v>
      </c>
      <c r="R162" s="198">
        <f>Q162*H162</f>
        <v>0</v>
      </c>
      <c r="S162" s="198">
        <v>0</v>
      </c>
      <c r="T162" s="199">
        <f>S162*H162</f>
        <v>0</v>
      </c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R162" s="200" t="s">
        <v>143</v>
      </c>
      <c r="AT162" s="200" t="s">
        <v>139</v>
      </c>
      <c r="AU162" s="200" t="s">
        <v>90</v>
      </c>
      <c r="AY162" s="18" t="s">
        <v>136</v>
      </c>
      <c r="BE162" s="201">
        <f>IF(N162="základní",J162,0)</f>
        <v>0</v>
      </c>
      <c r="BF162" s="201">
        <f>IF(N162="snížená",J162,0)</f>
        <v>0</v>
      </c>
      <c r="BG162" s="201">
        <f>IF(N162="zákl. přenesená",J162,0)</f>
        <v>0</v>
      </c>
      <c r="BH162" s="201">
        <f>IF(N162="sníž. přenesená",J162,0)</f>
        <v>0</v>
      </c>
      <c r="BI162" s="201">
        <f>IF(N162="nulová",J162,0)</f>
        <v>0</v>
      </c>
      <c r="BJ162" s="18" t="s">
        <v>88</v>
      </c>
      <c r="BK162" s="201">
        <f>ROUND(I162*H162,2)</f>
        <v>0</v>
      </c>
      <c r="BL162" s="18" t="s">
        <v>143</v>
      </c>
      <c r="BM162" s="200" t="s">
        <v>735</v>
      </c>
    </row>
    <row r="163" spans="1:65" s="2" customFormat="1" ht="19.2">
      <c r="A163" s="35"/>
      <c r="B163" s="36"/>
      <c r="C163" s="37"/>
      <c r="D163" s="202" t="s">
        <v>145</v>
      </c>
      <c r="E163" s="37"/>
      <c r="F163" s="203" t="s">
        <v>736</v>
      </c>
      <c r="G163" s="37"/>
      <c r="H163" s="37"/>
      <c r="I163" s="204"/>
      <c r="J163" s="37"/>
      <c r="K163" s="37"/>
      <c r="L163" s="40"/>
      <c r="M163" s="205"/>
      <c r="N163" s="206"/>
      <c r="O163" s="72"/>
      <c r="P163" s="72"/>
      <c r="Q163" s="72"/>
      <c r="R163" s="72"/>
      <c r="S163" s="72"/>
      <c r="T163" s="73"/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T163" s="18" t="s">
        <v>145</v>
      </c>
      <c r="AU163" s="18" t="s">
        <v>90</v>
      </c>
    </row>
    <row r="164" spans="1:65" s="14" customFormat="1" ht="10.199999999999999">
      <c r="B164" s="218"/>
      <c r="C164" s="219"/>
      <c r="D164" s="202" t="s">
        <v>147</v>
      </c>
      <c r="E164" s="220" t="s">
        <v>1</v>
      </c>
      <c r="F164" s="221" t="s">
        <v>698</v>
      </c>
      <c r="G164" s="219"/>
      <c r="H164" s="220" t="s">
        <v>1</v>
      </c>
      <c r="I164" s="222"/>
      <c r="J164" s="219"/>
      <c r="K164" s="219"/>
      <c r="L164" s="223"/>
      <c r="M164" s="224"/>
      <c r="N164" s="225"/>
      <c r="O164" s="225"/>
      <c r="P164" s="225"/>
      <c r="Q164" s="225"/>
      <c r="R164" s="225"/>
      <c r="S164" s="225"/>
      <c r="T164" s="226"/>
      <c r="AT164" s="227" t="s">
        <v>147</v>
      </c>
      <c r="AU164" s="227" t="s">
        <v>90</v>
      </c>
      <c r="AV164" s="14" t="s">
        <v>88</v>
      </c>
      <c r="AW164" s="14" t="s">
        <v>36</v>
      </c>
      <c r="AX164" s="14" t="s">
        <v>80</v>
      </c>
      <c r="AY164" s="227" t="s">
        <v>136</v>
      </c>
    </row>
    <row r="165" spans="1:65" s="13" customFormat="1" ht="10.199999999999999">
      <c r="B165" s="207"/>
      <c r="C165" s="208"/>
      <c r="D165" s="202" t="s">
        <v>147</v>
      </c>
      <c r="E165" s="209" t="s">
        <v>1</v>
      </c>
      <c r="F165" s="210" t="s">
        <v>737</v>
      </c>
      <c r="G165" s="208"/>
      <c r="H165" s="211">
        <v>138</v>
      </c>
      <c r="I165" s="212"/>
      <c r="J165" s="208"/>
      <c r="K165" s="208"/>
      <c r="L165" s="213"/>
      <c r="M165" s="214"/>
      <c r="N165" s="215"/>
      <c r="O165" s="215"/>
      <c r="P165" s="215"/>
      <c r="Q165" s="215"/>
      <c r="R165" s="215"/>
      <c r="S165" s="215"/>
      <c r="T165" s="216"/>
      <c r="AT165" s="217" t="s">
        <v>147</v>
      </c>
      <c r="AU165" s="217" t="s">
        <v>90</v>
      </c>
      <c r="AV165" s="13" t="s">
        <v>90</v>
      </c>
      <c r="AW165" s="13" t="s">
        <v>36</v>
      </c>
      <c r="AX165" s="13" t="s">
        <v>88</v>
      </c>
      <c r="AY165" s="217" t="s">
        <v>136</v>
      </c>
    </row>
    <row r="166" spans="1:65" s="2" customFormat="1" ht="21.75" customHeight="1">
      <c r="A166" s="35"/>
      <c r="B166" s="36"/>
      <c r="C166" s="188" t="s">
        <v>221</v>
      </c>
      <c r="D166" s="188" t="s">
        <v>139</v>
      </c>
      <c r="E166" s="189" t="s">
        <v>738</v>
      </c>
      <c r="F166" s="190" t="s">
        <v>739</v>
      </c>
      <c r="G166" s="191" t="s">
        <v>666</v>
      </c>
      <c r="H166" s="192">
        <v>25</v>
      </c>
      <c r="I166" s="193"/>
      <c r="J166" s="194">
        <f>ROUND(I166*H166,2)</f>
        <v>0</v>
      </c>
      <c r="K166" s="195"/>
      <c r="L166" s="40"/>
      <c r="M166" s="196" t="s">
        <v>1</v>
      </c>
      <c r="N166" s="197" t="s">
        <v>45</v>
      </c>
      <c r="O166" s="72"/>
      <c r="P166" s="198">
        <f>O166*H166</f>
        <v>0</v>
      </c>
      <c r="Q166" s="198">
        <v>0</v>
      </c>
      <c r="R166" s="198">
        <f>Q166*H166</f>
        <v>0</v>
      </c>
      <c r="S166" s="198">
        <v>0</v>
      </c>
      <c r="T166" s="199">
        <f>S166*H166</f>
        <v>0</v>
      </c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R166" s="200" t="s">
        <v>143</v>
      </c>
      <c r="AT166" s="200" t="s">
        <v>139</v>
      </c>
      <c r="AU166" s="200" t="s">
        <v>90</v>
      </c>
      <c r="AY166" s="18" t="s">
        <v>136</v>
      </c>
      <c r="BE166" s="201">
        <f>IF(N166="základní",J166,0)</f>
        <v>0</v>
      </c>
      <c r="BF166" s="201">
        <f>IF(N166="snížená",J166,0)</f>
        <v>0</v>
      </c>
      <c r="BG166" s="201">
        <f>IF(N166="zákl. přenesená",J166,0)</f>
        <v>0</v>
      </c>
      <c r="BH166" s="201">
        <f>IF(N166="sníž. přenesená",J166,0)</f>
        <v>0</v>
      </c>
      <c r="BI166" s="201">
        <f>IF(N166="nulová",J166,0)</f>
        <v>0</v>
      </c>
      <c r="BJ166" s="18" t="s">
        <v>88</v>
      </c>
      <c r="BK166" s="201">
        <f>ROUND(I166*H166,2)</f>
        <v>0</v>
      </c>
      <c r="BL166" s="18" t="s">
        <v>143</v>
      </c>
      <c r="BM166" s="200" t="s">
        <v>740</v>
      </c>
    </row>
    <row r="167" spans="1:65" s="2" customFormat="1" ht="19.2">
      <c r="A167" s="35"/>
      <c r="B167" s="36"/>
      <c r="C167" s="37"/>
      <c r="D167" s="202" t="s">
        <v>145</v>
      </c>
      <c r="E167" s="37"/>
      <c r="F167" s="203" t="s">
        <v>741</v>
      </c>
      <c r="G167" s="37"/>
      <c r="H167" s="37"/>
      <c r="I167" s="204"/>
      <c r="J167" s="37"/>
      <c r="K167" s="37"/>
      <c r="L167" s="40"/>
      <c r="M167" s="205"/>
      <c r="N167" s="206"/>
      <c r="O167" s="72"/>
      <c r="P167" s="72"/>
      <c r="Q167" s="72"/>
      <c r="R167" s="72"/>
      <c r="S167" s="72"/>
      <c r="T167" s="73"/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T167" s="18" t="s">
        <v>145</v>
      </c>
      <c r="AU167" s="18" t="s">
        <v>90</v>
      </c>
    </row>
    <row r="168" spans="1:65" s="14" customFormat="1" ht="10.199999999999999">
      <c r="B168" s="218"/>
      <c r="C168" s="219"/>
      <c r="D168" s="202" t="s">
        <v>147</v>
      </c>
      <c r="E168" s="220" t="s">
        <v>1</v>
      </c>
      <c r="F168" s="221" t="s">
        <v>698</v>
      </c>
      <c r="G168" s="219"/>
      <c r="H168" s="220" t="s">
        <v>1</v>
      </c>
      <c r="I168" s="222"/>
      <c r="J168" s="219"/>
      <c r="K168" s="219"/>
      <c r="L168" s="223"/>
      <c r="M168" s="224"/>
      <c r="N168" s="225"/>
      <c r="O168" s="225"/>
      <c r="P168" s="225"/>
      <c r="Q168" s="225"/>
      <c r="R168" s="225"/>
      <c r="S168" s="225"/>
      <c r="T168" s="226"/>
      <c r="AT168" s="227" t="s">
        <v>147</v>
      </c>
      <c r="AU168" s="227" t="s">
        <v>90</v>
      </c>
      <c r="AV168" s="14" t="s">
        <v>88</v>
      </c>
      <c r="AW168" s="14" t="s">
        <v>36</v>
      </c>
      <c r="AX168" s="14" t="s">
        <v>80</v>
      </c>
      <c r="AY168" s="227" t="s">
        <v>136</v>
      </c>
    </row>
    <row r="169" spans="1:65" s="13" customFormat="1" ht="10.199999999999999">
      <c r="B169" s="207"/>
      <c r="C169" s="208"/>
      <c r="D169" s="202" t="s">
        <v>147</v>
      </c>
      <c r="E169" s="209" t="s">
        <v>1</v>
      </c>
      <c r="F169" s="210" t="s">
        <v>742</v>
      </c>
      <c r="G169" s="208"/>
      <c r="H169" s="211">
        <v>25</v>
      </c>
      <c r="I169" s="212"/>
      <c r="J169" s="208"/>
      <c r="K169" s="208"/>
      <c r="L169" s="213"/>
      <c r="M169" s="214"/>
      <c r="N169" s="215"/>
      <c r="O169" s="215"/>
      <c r="P169" s="215"/>
      <c r="Q169" s="215"/>
      <c r="R169" s="215"/>
      <c r="S169" s="215"/>
      <c r="T169" s="216"/>
      <c r="AT169" s="217" t="s">
        <v>147</v>
      </c>
      <c r="AU169" s="217" t="s">
        <v>90</v>
      </c>
      <c r="AV169" s="13" t="s">
        <v>90</v>
      </c>
      <c r="AW169" s="13" t="s">
        <v>36</v>
      </c>
      <c r="AX169" s="13" t="s">
        <v>88</v>
      </c>
      <c r="AY169" s="217" t="s">
        <v>136</v>
      </c>
    </row>
    <row r="170" spans="1:65" s="2" customFormat="1" ht="21.75" customHeight="1">
      <c r="A170" s="35"/>
      <c r="B170" s="36"/>
      <c r="C170" s="188" t="s">
        <v>226</v>
      </c>
      <c r="D170" s="188" t="s">
        <v>139</v>
      </c>
      <c r="E170" s="189" t="s">
        <v>743</v>
      </c>
      <c r="F170" s="190" t="s">
        <v>744</v>
      </c>
      <c r="G170" s="191" t="s">
        <v>666</v>
      </c>
      <c r="H170" s="192">
        <v>3</v>
      </c>
      <c r="I170" s="193"/>
      <c r="J170" s="194">
        <f>ROUND(I170*H170,2)</f>
        <v>0</v>
      </c>
      <c r="K170" s="195"/>
      <c r="L170" s="40"/>
      <c r="M170" s="196" t="s">
        <v>1</v>
      </c>
      <c r="N170" s="197" t="s">
        <v>45</v>
      </c>
      <c r="O170" s="72"/>
      <c r="P170" s="198">
        <f>O170*H170</f>
        <v>0</v>
      </c>
      <c r="Q170" s="198">
        <v>0</v>
      </c>
      <c r="R170" s="198">
        <f>Q170*H170</f>
        <v>0</v>
      </c>
      <c r="S170" s="198">
        <v>0</v>
      </c>
      <c r="T170" s="199">
        <f>S170*H170</f>
        <v>0</v>
      </c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R170" s="200" t="s">
        <v>143</v>
      </c>
      <c r="AT170" s="200" t="s">
        <v>139</v>
      </c>
      <c r="AU170" s="200" t="s">
        <v>90</v>
      </c>
      <c r="AY170" s="18" t="s">
        <v>136</v>
      </c>
      <c r="BE170" s="201">
        <f>IF(N170="základní",J170,0)</f>
        <v>0</v>
      </c>
      <c r="BF170" s="201">
        <f>IF(N170="snížená",J170,0)</f>
        <v>0</v>
      </c>
      <c r="BG170" s="201">
        <f>IF(N170="zákl. přenesená",J170,0)</f>
        <v>0</v>
      </c>
      <c r="BH170" s="201">
        <f>IF(N170="sníž. přenesená",J170,0)</f>
        <v>0</v>
      </c>
      <c r="BI170" s="201">
        <f>IF(N170="nulová",J170,0)</f>
        <v>0</v>
      </c>
      <c r="BJ170" s="18" t="s">
        <v>88</v>
      </c>
      <c r="BK170" s="201">
        <f>ROUND(I170*H170,2)</f>
        <v>0</v>
      </c>
      <c r="BL170" s="18" t="s">
        <v>143</v>
      </c>
      <c r="BM170" s="200" t="s">
        <v>745</v>
      </c>
    </row>
    <row r="171" spans="1:65" s="2" customFormat="1" ht="19.2">
      <c r="A171" s="35"/>
      <c r="B171" s="36"/>
      <c r="C171" s="37"/>
      <c r="D171" s="202" t="s">
        <v>145</v>
      </c>
      <c r="E171" s="37"/>
      <c r="F171" s="203" t="s">
        <v>746</v>
      </c>
      <c r="G171" s="37"/>
      <c r="H171" s="37"/>
      <c r="I171" s="204"/>
      <c r="J171" s="37"/>
      <c r="K171" s="37"/>
      <c r="L171" s="40"/>
      <c r="M171" s="205"/>
      <c r="N171" s="206"/>
      <c r="O171" s="72"/>
      <c r="P171" s="72"/>
      <c r="Q171" s="72"/>
      <c r="R171" s="72"/>
      <c r="S171" s="72"/>
      <c r="T171" s="73"/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T171" s="18" t="s">
        <v>145</v>
      </c>
      <c r="AU171" s="18" t="s">
        <v>90</v>
      </c>
    </row>
    <row r="172" spans="1:65" s="14" customFormat="1" ht="10.199999999999999">
      <c r="B172" s="218"/>
      <c r="C172" s="219"/>
      <c r="D172" s="202" t="s">
        <v>147</v>
      </c>
      <c r="E172" s="220" t="s">
        <v>1</v>
      </c>
      <c r="F172" s="221" t="s">
        <v>698</v>
      </c>
      <c r="G172" s="219"/>
      <c r="H172" s="220" t="s">
        <v>1</v>
      </c>
      <c r="I172" s="222"/>
      <c r="J172" s="219"/>
      <c r="K172" s="219"/>
      <c r="L172" s="223"/>
      <c r="M172" s="224"/>
      <c r="N172" s="225"/>
      <c r="O172" s="225"/>
      <c r="P172" s="225"/>
      <c r="Q172" s="225"/>
      <c r="R172" s="225"/>
      <c r="S172" s="225"/>
      <c r="T172" s="226"/>
      <c r="AT172" s="227" t="s">
        <v>147</v>
      </c>
      <c r="AU172" s="227" t="s">
        <v>90</v>
      </c>
      <c r="AV172" s="14" t="s">
        <v>88</v>
      </c>
      <c r="AW172" s="14" t="s">
        <v>36</v>
      </c>
      <c r="AX172" s="14" t="s">
        <v>80</v>
      </c>
      <c r="AY172" s="227" t="s">
        <v>136</v>
      </c>
    </row>
    <row r="173" spans="1:65" s="13" customFormat="1" ht="10.199999999999999">
      <c r="B173" s="207"/>
      <c r="C173" s="208"/>
      <c r="D173" s="202" t="s">
        <v>147</v>
      </c>
      <c r="E173" s="209" t="s">
        <v>1</v>
      </c>
      <c r="F173" s="210" t="s">
        <v>157</v>
      </c>
      <c r="G173" s="208"/>
      <c r="H173" s="211">
        <v>3</v>
      </c>
      <c r="I173" s="212"/>
      <c r="J173" s="208"/>
      <c r="K173" s="208"/>
      <c r="L173" s="213"/>
      <c r="M173" s="214"/>
      <c r="N173" s="215"/>
      <c r="O173" s="215"/>
      <c r="P173" s="215"/>
      <c r="Q173" s="215"/>
      <c r="R173" s="215"/>
      <c r="S173" s="215"/>
      <c r="T173" s="216"/>
      <c r="AT173" s="217" t="s">
        <v>147</v>
      </c>
      <c r="AU173" s="217" t="s">
        <v>90</v>
      </c>
      <c r="AV173" s="13" t="s">
        <v>90</v>
      </c>
      <c r="AW173" s="13" t="s">
        <v>36</v>
      </c>
      <c r="AX173" s="13" t="s">
        <v>88</v>
      </c>
      <c r="AY173" s="217" t="s">
        <v>136</v>
      </c>
    </row>
    <row r="174" spans="1:65" s="2" customFormat="1" ht="16.5" customHeight="1">
      <c r="A174" s="35"/>
      <c r="B174" s="36"/>
      <c r="C174" s="188" t="s">
        <v>232</v>
      </c>
      <c r="D174" s="188" t="s">
        <v>139</v>
      </c>
      <c r="E174" s="189" t="s">
        <v>747</v>
      </c>
      <c r="F174" s="190" t="s">
        <v>748</v>
      </c>
      <c r="G174" s="191" t="s">
        <v>151</v>
      </c>
      <c r="H174" s="192">
        <v>133</v>
      </c>
      <c r="I174" s="193"/>
      <c r="J174" s="194">
        <f>ROUND(I174*H174,2)</f>
        <v>0</v>
      </c>
      <c r="K174" s="195"/>
      <c r="L174" s="40"/>
      <c r="M174" s="196" t="s">
        <v>1</v>
      </c>
      <c r="N174" s="197" t="s">
        <v>45</v>
      </c>
      <c r="O174" s="72"/>
      <c r="P174" s="198">
        <f>O174*H174</f>
        <v>0</v>
      </c>
      <c r="Q174" s="198">
        <v>0</v>
      </c>
      <c r="R174" s="198">
        <f>Q174*H174</f>
        <v>0</v>
      </c>
      <c r="S174" s="198">
        <v>0</v>
      </c>
      <c r="T174" s="199">
        <f>S174*H174</f>
        <v>0</v>
      </c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R174" s="200" t="s">
        <v>143</v>
      </c>
      <c r="AT174" s="200" t="s">
        <v>139</v>
      </c>
      <c r="AU174" s="200" t="s">
        <v>90</v>
      </c>
      <c r="AY174" s="18" t="s">
        <v>136</v>
      </c>
      <c r="BE174" s="201">
        <f>IF(N174="základní",J174,0)</f>
        <v>0</v>
      </c>
      <c r="BF174" s="201">
        <f>IF(N174="snížená",J174,0)</f>
        <v>0</v>
      </c>
      <c r="BG174" s="201">
        <f>IF(N174="zákl. přenesená",J174,0)</f>
        <v>0</v>
      </c>
      <c r="BH174" s="201">
        <f>IF(N174="sníž. přenesená",J174,0)</f>
        <v>0</v>
      </c>
      <c r="BI174" s="201">
        <f>IF(N174="nulová",J174,0)</f>
        <v>0</v>
      </c>
      <c r="BJ174" s="18" t="s">
        <v>88</v>
      </c>
      <c r="BK174" s="201">
        <f>ROUND(I174*H174,2)</f>
        <v>0</v>
      </c>
      <c r="BL174" s="18" t="s">
        <v>143</v>
      </c>
      <c r="BM174" s="200" t="s">
        <v>749</v>
      </c>
    </row>
    <row r="175" spans="1:65" s="2" customFormat="1" ht="10.199999999999999">
      <c r="A175" s="35"/>
      <c r="B175" s="36"/>
      <c r="C175" s="37"/>
      <c r="D175" s="202" t="s">
        <v>145</v>
      </c>
      <c r="E175" s="37"/>
      <c r="F175" s="203" t="s">
        <v>750</v>
      </c>
      <c r="G175" s="37"/>
      <c r="H175" s="37"/>
      <c r="I175" s="204"/>
      <c r="J175" s="37"/>
      <c r="K175" s="37"/>
      <c r="L175" s="40"/>
      <c r="M175" s="205"/>
      <c r="N175" s="206"/>
      <c r="O175" s="72"/>
      <c r="P175" s="72"/>
      <c r="Q175" s="72"/>
      <c r="R175" s="72"/>
      <c r="S175" s="72"/>
      <c r="T175" s="73"/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T175" s="18" t="s">
        <v>145</v>
      </c>
      <c r="AU175" s="18" t="s">
        <v>90</v>
      </c>
    </row>
    <row r="176" spans="1:65" s="14" customFormat="1" ht="10.199999999999999">
      <c r="B176" s="218"/>
      <c r="C176" s="219"/>
      <c r="D176" s="202" t="s">
        <v>147</v>
      </c>
      <c r="E176" s="220" t="s">
        <v>1</v>
      </c>
      <c r="F176" s="221" t="s">
        <v>698</v>
      </c>
      <c r="G176" s="219"/>
      <c r="H176" s="220" t="s">
        <v>1</v>
      </c>
      <c r="I176" s="222"/>
      <c r="J176" s="219"/>
      <c r="K176" s="219"/>
      <c r="L176" s="223"/>
      <c r="M176" s="224"/>
      <c r="N176" s="225"/>
      <c r="O176" s="225"/>
      <c r="P176" s="225"/>
      <c r="Q176" s="225"/>
      <c r="R176" s="225"/>
      <c r="S176" s="225"/>
      <c r="T176" s="226"/>
      <c r="AT176" s="227" t="s">
        <v>147</v>
      </c>
      <c r="AU176" s="227" t="s">
        <v>90</v>
      </c>
      <c r="AV176" s="14" t="s">
        <v>88</v>
      </c>
      <c r="AW176" s="14" t="s">
        <v>36</v>
      </c>
      <c r="AX176" s="14" t="s">
        <v>80</v>
      </c>
      <c r="AY176" s="227" t="s">
        <v>136</v>
      </c>
    </row>
    <row r="177" spans="1:65" s="13" customFormat="1" ht="10.199999999999999">
      <c r="B177" s="207"/>
      <c r="C177" s="208"/>
      <c r="D177" s="202" t="s">
        <v>147</v>
      </c>
      <c r="E177" s="209" t="s">
        <v>1</v>
      </c>
      <c r="F177" s="210" t="s">
        <v>699</v>
      </c>
      <c r="G177" s="208"/>
      <c r="H177" s="211">
        <v>133</v>
      </c>
      <c r="I177" s="212"/>
      <c r="J177" s="208"/>
      <c r="K177" s="208"/>
      <c r="L177" s="213"/>
      <c r="M177" s="214"/>
      <c r="N177" s="215"/>
      <c r="O177" s="215"/>
      <c r="P177" s="215"/>
      <c r="Q177" s="215"/>
      <c r="R177" s="215"/>
      <c r="S177" s="215"/>
      <c r="T177" s="216"/>
      <c r="AT177" s="217" t="s">
        <v>147</v>
      </c>
      <c r="AU177" s="217" t="s">
        <v>90</v>
      </c>
      <c r="AV177" s="13" t="s">
        <v>90</v>
      </c>
      <c r="AW177" s="13" t="s">
        <v>36</v>
      </c>
      <c r="AX177" s="13" t="s">
        <v>88</v>
      </c>
      <c r="AY177" s="217" t="s">
        <v>136</v>
      </c>
    </row>
    <row r="178" spans="1:65" s="2" customFormat="1" ht="16.5" customHeight="1">
      <c r="A178" s="35"/>
      <c r="B178" s="36"/>
      <c r="C178" s="188" t="s">
        <v>8</v>
      </c>
      <c r="D178" s="188" t="s">
        <v>139</v>
      </c>
      <c r="E178" s="189" t="s">
        <v>751</v>
      </c>
      <c r="F178" s="190" t="s">
        <v>752</v>
      </c>
      <c r="G178" s="191" t="s">
        <v>666</v>
      </c>
      <c r="H178" s="192">
        <v>34</v>
      </c>
      <c r="I178" s="193"/>
      <c r="J178" s="194">
        <f>ROUND(I178*H178,2)</f>
        <v>0</v>
      </c>
      <c r="K178" s="195"/>
      <c r="L178" s="40"/>
      <c r="M178" s="196" t="s">
        <v>1</v>
      </c>
      <c r="N178" s="197" t="s">
        <v>45</v>
      </c>
      <c r="O178" s="72"/>
      <c r="P178" s="198">
        <f>O178*H178</f>
        <v>0</v>
      </c>
      <c r="Q178" s="198">
        <v>0</v>
      </c>
      <c r="R178" s="198">
        <f>Q178*H178</f>
        <v>0</v>
      </c>
      <c r="S178" s="198">
        <v>0</v>
      </c>
      <c r="T178" s="199">
        <f>S178*H178</f>
        <v>0</v>
      </c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R178" s="200" t="s">
        <v>143</v>
      </c>
      <c r="AT178" s="200" t="s">
        <v>139</v>
      </c>
      <c r="AU178" s="200" t="s">
        <v>90</v>
      </c>
      <c r="AY178" s="18" t="s">
        <v>136</v>
      </c>
      <c r="BE178" s="201">
        <f>IF(N178="základní",J178,0)</f>
        <v>0</v>
      </c>
      <c r="BF178" s="201">
        <f>IF(N178="snížená",J178,0)</f>
        <v>0</v>
      </c>
      <c r="BG178" s="201">
        <f>IF(N178="zákl. přenesená",J178,0)</f>
        <v>0</v>
      </c>
      <c r="BH178" s="201">
        <f>IF(N178="sníž. přenesená",J178,0)</f>
        <v>0</v>
      </c>
      <c r="BI178" s="201">
        <f>IF(N178="nulová",J178,0)</f>
        <v>0</v>
      </c>
      <c r="BJ178" s="18" t="s">
        <v>88</v>
      </c>
      <c r="BK178" s="201">
        <f>ROUND(I178*H178,2)</f>
        <v>0</v>
      </c>
      <c r="BL178" s="18" t="s">
        <v>143</v>
      </c>
      <c r="BM178" s="200" t="s">
        <v>753</v>
      </c>
    </row>
    <row r="179" spans="1:65" s="2" customFormat="1" ht="10.199999999999999">
      <c r="A179" s="35"/>
      <c r="B179" s="36"/>
      <c r="C179" s="37"/>
      <c r="D179" s="202" t="s">
        <v>145</v>
      </c>
      <c r="E179" s="37"/>
      <c r="F179" s="203" t="s">
        <v>754</v>
      </c>
      <c r="G179" s="37"/>
      <c r="H179" s="37"/>
      <c r="I179" s="204"/>
      <c r="J179" s="37"/>
      <c r="K179" s="37"/>
      <c r="L179" s="40"/>
      <c r="M179" s="205"/>
      <c r="N179" s="206"/>
      <c r="O179" s="72"/>
      <c r="P179" s="72"/>
      <c r="Q179" s="72"/>
      <c r="R179" s="72"/>
      <c r="S179" s="72"/>
      <c r="T179" s="73"/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  <c r="AT179" s="18" t="s">
        <v>145</v>
      </c>
      <c r="AU179" s="18" t="s">
        <v>90</v>
      </c>
    </row>
    <row r="180" spans="1:65" s="14" customFormat="1" ht="10.199999999999999">
      <c r="B180" s="218"/>
      <c r="C180" s="219"/>
      <c r="D180" s="202" t="s">
        <v>147</v>
      </c>
      <c r="E180" s="220" t="s">
        <v>1</v>
      </c>
      <c r="F180" s="221" t="s">
        <v>698</v>
      </c>
      <c r="G180" s="219"/>
      <c r="H180" s="220" t="s">
        <v>1</v>
      </c>
      <c r="I180" s="222"/>
      <c r="J180" s="219"/>
      <c r="K180" s="219"/>
      <c r="L180" s="223"/>
      <c r="M180" s="224"/>
      <c r="N180" s="225"/>
      <c r="O180" s="225"/>
      <c r="P180" s="225"/>
      <c r="Q180" s="225"/>
      <c r="R180" s="225"/>
      <c r="S180" s="225"/>
      <c r="T180" s="226"/>
      <c r="AT180" s="227" t="s">
        <v>147</v>
      </c>
      <c r="AU180" s="227" t="s">
        <v>90</v>
      </c>
      <c r="AV180" s="14" t="s">
        <v>88</v>
      </c>
      <c r="AW180" s="14" t="s">
        <v>36</v>
      </c>
      <c r="AX180" s="14" t="s">
        <v>80</v>
      </c>
      <c r="AY180" s="227" t="s">
        <v>136</v>
      </c>
    </row>
    <row r="181" spans="1:65" s="13" customFormat="1" ht="10.199999999999999">
      <c r="B181" s="207"/>
      <c r="C181" s="208"/>
      <c r="D181" s="202" t="s">
        <v>147</v>
      </c>
      <c r="E181" s="209" t="s">
        <v>1</v>
      </c>
      <c r="F181" s="210" t="s">
        <v>679</v>
      </c>
      <c r="G181" s="208"/>
      <c r="H181" s="211">
        <v>34</v>
      </c>
      <c r="I181" s="212"/>
      <c r="J181" s="208"/>
      <c r="K181" s="208"/>
      <c r="L181" s="213"/>
      <c r="M181" s="214"/>
      <c r="N181" s="215"/>
      <c r="O181" s="215"/>
      <c r="P181" s="215"/>
      <c r="Q181" s="215"/>
      <c r="R181" s="215"/>
      <c r="S181" s="215"/>
      <c r="T181" s="216"/>
      <c r="AT181" s="217" t="s">
        <v>147</v>
      </c>
      <c r="AU181" s="217" t="s">
        <v>90</v>
      </c>
      <c r="AV181" s="13" t="s">
        <v>90</v>
      </c>
      <c r="AW181" s="13" t="s">
        <v>36</v>
      </c>
      <c r="AX181" s="13" t="s">
        <v>88</v>
      </c>
      <c r="AY181" s="217" t="s">
        <v>136</v>
      </c>
    </row>
    <row r="182" spans="1:65" s="2" customFormat="1" ht="16.5" customHeight="1">
      <c r="A182" s="35"/>
      <c r="B182" s="36"/>
      <c r="C182" s="188" t="s">
        <v>245</v>
      </c>
      <c r="D182" s="188" t="s">
        <v>139</v>
      </c>
      <c r="E182" s="189" t="s">
        <v>755</v>
      </c>
      <c r="F182" s="190" t="s">
        <v>756</v>
      </c>
      <c r="G182" s="191" t="s">
        <v>666</v>
      </c>
      <c r="H182" s="192">
        <v>21</v>
      </c>
      <c r="I182" s="193"/>
      <c r="J182" s="194">
        <f>ROUND(I182*H182,2)</f>
        <v>0</v>
      </c>
      <c r="K182" s="195"/>
      <c r="L182" s="40"/>
      <c r="M182" s="196" t="s">
        <v>1</v>
      </c>
      <c r="N182" s="197" t="s">
        <v>45</v>
      </c>
      <c r="O182" s="72"/>
      <c r="P182" s="198">
        <f>O182*H182</f>
        <v>0</v>
      </c>
      <c r="Q182" s="198">
        <v>0</v>
      </c>
      <c r="R182" s="198">
        <f>Q182*H182</f>
        <v>0</v>
      </c>
      <c r="S182" s="198">
        <v>0</v>
      </c>
      <c r="T182" s="199">
        <f>S182*H182</f>
        <v>0</v>
      </c>
      <c r="U182" s="35"/>
      <c r="V182" s="35"/>
      <c r="W182" s="35"/>
      <c r="X182" s="35"/>
      <c r="Y182" s="35"/>
      <c r="Z182" s="35"/>
      <c r="AA182" s="35"/>
      <c r="AB182" s="35"/>
      <c r="AC182" s="35"/>
      <c r="AD182" s="35"/>
      <c r="AE182" s="35"/>
      <c r="AR182" s="200" t="s">
        <v>143</v>
      </c>
      <c r="AT182" s="200" t="s">
        <v>139</v>
      </c>
      <c r="AU182" s="200" t="s">
        <v>90</v>
      </c>
      <c r="AY182" s="18" t="s">
        <v>136</v>
      </c>
      <c r="BE182" s="201">
        <f>IF(N182="základní",J182,0)</f>
        <v>0</v>
      </c>
      <c r="BF182" s="201">
        <f>IF(N182="snížená",J182,0)</f>
        <v>0</v>
      </c>
      <c r="BG182" s="201">
        <f>IF(N182="zákl. přenesená",J182,0)</f>
        <v>0</v>
      </c>
      <c r="BH182" s="201">
        <f>IF(N182="sníž. přenesená",J182,0)</f>
        <v>0</v>
      </c>
      <c r="BI182" s="201">
        <f>IF(N182="nulová",J182,0)</f>
        <v>0</v>
      </c>
      <c r="BJ182" s="18" t="s">
        <v>88</v>
      </c>
      <c r="BK182" s="201">
        <f>ROUND(I182*H182,2)</f>
        <v>0</v>
      </c>
      <c r="BL182" s="18" t="s">
        <v>143</v>
      </c>
      <c r="BM182" s="200" t="s">
        <v>757</v>
      </c>
    </row>
    <row r="183" spans="1:65" s="2" customFormat="1" ht="10.199999999999999">
      <c r="A183" s="35"/>
      <c r="B183" s="36"/>
      <c r="C183" s="37"/>
      <c r="D183" s="202" t="s">
        <v>145</v>
      </c>
      <c r="E183" s="37"/>
      <c r="F183" s="203" t="s">
        <v>758</v>
      </c>
      <c r="G183" s="37"/>
      <c r="H183" s="37"/>
      <c r="I183" s="204"/>
      <c r="J183" s="37"/>
      <c r="K183" s="37"/>
      <c r="L183" s="40"/>
      <c r="M183" s="205"/>
      <c r="N183" s="206"/>
      <c r="O183" s="72"/>
      <c r="P183" s="72"/>
      <c r="Q183" s="72"/>
      <c r="R183" s="72"/>
      <c r="S183" s="72"/>
      <c r="T183" s="73"/>
      <c r="U183" s="35"/>
      <c r="V183" s="35"/>
      <c r="W183" s="35"/>
      <c r="X183" s="35"/>
      <c r="Y183" s="35"/>
      <c r="Z183" s="35"/>
      <c r="AA183" s="35"/>
      <c r="AB183" s="35"/>
      <c r="AC183" s="35"/>
      <c r="AD183" s="35"/>
      <c r="AE183" s="35"/>
      <c r="AT183" s="18" t="s">
        <v>145</v>
      </c>
      <c r="AU183" s="18" t="s">
        <v>90</v>
      </c>
    </row>
    <row r="184" spans="1:65" s="14" customFormat="1" ht="10.199999999999999">
      <c r="B184" s="218"/>
      <c r="C184" s="219"/>
      <c r="D184" s="202" t="s">
        <v>147</v>
      </c>
      <c r="E184" s="220" t="s">
        <v>1</v>
      </c>
      <c r="F184" s="221" t="s">
        <v>698</v>
      </c>
      <c r="G184" s="219"/>
      <c r="H184" s="220" t="s">
        <v>1</v>
      </c>
      <c r="I184" s="222"/>
      <c r="J184" s="219"/>
      <c r="K184" s="219"/>
      <c r="L184" s="223"/>
      <c r="M184" s="224"/>
      <c r="N184" s="225"/>
      <c r="O184" s="225"/>
      <c r="P184" s="225"/>
      <c r="Q184" s="225"/>
      <c r="R184" s="225"/>
      <c r="S184" s="225"/>
      <c r="T184" s="226"/>
      <c r="AT184" s="227" t="s">
        <v>147</v>
      </c>
      <c r="AU184" s="227" t="s">
        <v>90</v>
      </c>
      <c r="AV184" s="14" t="s">
        <v>88</v>
      </c>
      <c r="AW184" s="14" t="s">
        <v>36</v>
      </c>
      <c r="AX184" s="14" t="s">
        <v>80</v>
      </c>
      <c r="AY184" s="227" t="s">
        <v>136</v>
      </c>
    </row>
    <row r="185" spans="1:65" s="13" customFormat="1" ht="10.199999999999999">
      <c r="B185" s="207"/>
      <c r="C185" s="208"/>
      <c r="D185" s="202" t="s">
        <v>147</v>
      </c>
      <c r="E185" s="209" t="s">
        <v>1</v>
      </c>
      <c r="F185" s="210" t="s">
        <v>7</v>
      </c>
      <c r="G185" s="208"/>
      <c r="H185" s="211">
        <v>21</v>
      </c>
      <c r="I185" s="212"/>
      <c r="J185" s="208"/>
      <c r="K185" s="208"/>
      <c r="L185" s="213"/>
      <c r="M185" s="214"/>
      <c r="N185" s="215"/>
      <c r="O185" s="215"/>
      <c r="P185" s="215"/>
      <c r="Q185" s="215"/>
      <c r="R185" s="215"/>
      <c r="S185" s="215"/>
      <c r="T185" s="216"/>
      <c r="AT185" s="217" t="s">
        <v>147</v>
      </c>
      <c r="AU185" s="217" t="s">
        <v>90</v>
      </c>
      <c r="AV185" s="13" t="s">
        <v>90</v>
      </c>
      <c r="AW185" s="13" t="s">
        <v>36</v>
      </c>
      <c r="AX185" s="13" t="s">
        <v>88</v>
      </c>
      <c r="AY185" s="217" t="s">
        <v>136</v>
      </c>
    </row>
    <row r="186" spans="1:65" s="2" customFormat="1" ht="16.5" customHeight="1">
      <c r="A186" s="35"/>
      <c r="B186" s="36"/>
      <c r="C186" s="188" t="s">
        <v>252</v>
      </c>
      <c r="D186" s="188" t="s">
        <v>139</v>
      </c>
      <c r="E186" s="189" t="s">
        <v>759</v>
      </c>
      <c r="F186" s="190" t="s">
        <v>760</v>
      </c>
      <c r="G186" s="191" t="s">
        <v>666</v>
      </c>
      <c r="H186" s="192">
        <v>9</v>
      </c>
      <c r="I186" s="193"/>
      <c r="J186" s="194">
        <f>ROUND(I186*H186,2)</f>
        <v>0</v>
      </c>
      <c r="K186" s="195"/>
      <c r="L186" s="40"/>
      <c r="M186" s="196" t="s">
        <v>1</v>
      </c>
      <c r="N186" s="197" t="s">
        <v>45</v>
      </c>
      <c r="O186" s="72"/>
      <c r="P186" s="198">
        <f>O186*H186</f>
        <v>0</v>
      </c>
      <c r="Q186" s="198">
        <v>0</v>
      </c>
      <c r="R186" s="198">
        <f>Q186*H186</f>
        <v>0</v>
      </c>
      <c r="S186" s="198">
        <v>0</v>
      </c>
      <c r="T186" s="199">
        <f>S186*H186</f>
        <v>0</v>
      </c>
      <c r="U186" s="35"/>
      <c r="V186" s="35"/>
      <c r="W186" s="35"/>
      <c r="X186" s="35"/>
      <c r="Y186" s="35"/>
      <c r="Z186" s="35"/>
      <c r="AA186" s="35"/>
      <c r="AB186" s="35"/>
      <c r="AC186" s="35"/>
      <c r="AD186" s="35"/>
      <c r="AE186" s="35"/>
      <c r="AR186" s="200" t="s">
        <v>143</v>
      </c>
      <c r="AT186" s="200" t="s">
        <v>139</v>
      </c>
      <c r="AU186" s="200" t="s">
        <v>90</v>
      </c>
      <c r="AY186" s="18" t="s">
        <v>136</v>
      </c>
      <c r="BE186" s="201">
        <f>IF(N186="základní",J186,0)</f>
        <v>0</v>
      </c>
      <c r="BF186" s="201">
        <f>IF(N186="snížená",J186,0)</f>
        <v>0</v>
      </c>
      <c r="BG186" s="201">
        <f>IF(N186="zákl. přenesená",J186,0)</f>
        <v>0</v>
      </c>
      <c r="BH186" s="201">
        <f>IF(N186="sníž. přenesená",J186,0)</f>
        <v>0</v>
      </c>
      <c r="BI186" s="201">
        <f>IF(N186="nulová",J186,0)</f>
        <v>0</v>
      </c>
      <c r="BJ186" s="18" t="s">
        <v>88</v>
      </c>
      <c r="BK186" s="201">
        <f>ROUND(I186*H186,2)</f>
        <v>0</v>
      </c>
      <c r="BL186" s="18" t="s">
        <v>143</v>
      </c>
      <c r="BM186" s="200" t="s">
        <v>761</v>
      </c>
    </row>
    <row r="187" spans="1:65" s="2" customFormat="1" ht="10.199999999999999">
      <c r="A187" s="35"/>
      <c r="B187" s="36"/>
      <c r="C187" s="37"/>
      <c r="D187" s="202" t="s">
        <v>145</v>
      </c>
      <c r="E187" s="37"/>
      <c r="F187" s="203" t="s">
        <v>762</v>
      </c>
      <c r="G187" s="37"/>
      <c r="H187" s="37"/>
      <c r="I187" s="204"/>
      <c r="J187" s="37"/>
      <c r="K187" s="37"/>
      <c r="L187" s="40"/>
      <c r="M187" s="205"/>
      <c r="N187" s="206"/>
      <c r="O187" s="72"/>
      <c r="P187" s="72"/>
      <c r="Q187" s="72"/>
      <c r="R187" s="72"/>
      <c r="S187" s="72"/>
      <c r="T187" s="73"/>
      <c r="U187" s="35"/>
      <c r="V187" s="35"/>
      <c r="W187" s="35"/>
      <c r="X187" s="35"/>
      <c r="Y187" s="35"/>
      <c r="Z187" s="35"/>
      <c r="AA187" s="35"/>
      <c r="AB187" s="35"/>
      <c r="AC187" s="35"/>
      <c r="AD187" s="35"/>
      <c r="AE187" s="35"/>
      <c r="AT187" s="18" t="s">
        <v>145</v>
      </c>
      <c r="AU187" s="18" t="s">
        <v>90</v>
      </c>
    </row>
    <row r="188" spans="1:65" s="14" customFormat="1" ht="10.199999999999999">
      <c r="B188" s="218"/>
      <c r="C188" s="219"/>
      <c r="D188" s="202" t="s">
        <v>147</v>
      </c>
      <c r="E188" s="220" t="s">
        <v>1</v>
      </c>
      <c r="F188" s="221" t="s">
        <v>698</v>
      </c>
      <c r="G188" s="219"/>
      <c r="H188" s="220" t="s">
        <v>1</v>
      </c>
      <c r="I188" s="222"/>
      <c r="J188" s="219"/>
      <c r="K188" s="219"/>
      <c r="L188" s="223"/>
      <c r="M188" s="224"/>
      <c r="N188" s="225"/>
      <c r="O188" s="225"/>
      <c r="P188" s="225"/>
      <c r="Q188" s="225"/>
      <c r="R188" s="225"/>
      <c r="S188" s="225"/>
      <c r="T188" s="226"/>
      <c r="AT188" s="227" t="s">
        <v>147</v>
      </c>
      <c r="AU188" s="227" t="s">
        <v>90</v>
      </c>
      <c r="AV188" s="14" t="s">
        <v>88</v>
      </c>
      <c r="AW188" s="14" t="s">
        <v>36</v>
      </c>
      <c r="AX188" s="14" t="s">
        <v>80</v>
      </c>
      <c r="AY188" s="227" t="s">
        <v>136</v>
      </c>
    </row>
    <row r="189" spans="1:65" s="13" customFormat="1" ht="10.199999999999999">
      <c r="B189" s="207"/>
      <c r="C189" s="208"/>
      <c r="D189" s="202" t="s">
        <v>147</v>
      </c>
      <c r="E189" s="209" t="s">
        <v>1</v>
      </c>
      <c r="F189" s="210" t="s">
        <v>155</v>
      </c>
      <c r="G189" s="208"/>
      <c r="H189" s="211">
        <v>9</v>
      </c>
      <c r="I189" s="212"/>
      <c r="J189" s="208"/>
      <c r="K189" s="208"/>
      <c r="L189" s="213"/>
      <c r="M189" s="214"/>
      <c r="N189" s="215"/>
      <c r="O189" s="215"/>
      <c r="P189" s="215"/>
      <c r="Q189" s="215"/>
      <c r="R189" s="215"/>
      <c r="S189" s="215"/>
      <c r="T189" s="216"/>
      <c r="AT189" s="217" t="s">
        <v>147</v>
      </c>
      <c r="AU189" s="217" t="s">
        <v>90</v>
      </c>
      <c r="AV189" s="13" t="s">
        <v>90</v>
      </c>
      <c r="AW189" s="13" t="s">
        <v>36</v>
      </c>
      <c r="AX189" s="13" t="s">
        <v>88</v>
      </c>
      <c r="AY189" s="217" t="s">
        <v>136</v>
      </c>
    </row>
    <row r="190" spans="1:65" s="2" customFormat="1" ht="16.5" customHeight="1">
      <c r="A190" s="35"/>
      <c r="B190" s="36"/>
      <c r="C190" s="188" t="s">
        <v>332</v>
      </c>
      <c r="D190" s="188" t="s">
        <v>139</v>
      </c>
      <c r="E190" s="189" t="s">
        <v>763</v>
      </c>
      <c r="F190" s="190" t="s">
        <v>764</v>
      </c>
      <c r="G190" s="191" t="s">
        <v>666</v>
      </c>
      <c r="H190" s="192">
        <v>14</v>
      </c>
      <c r="I190" s="193"/>
      <c r="J190" s="194">
        <f>ROUND(I190*H190,2)</f>
        <v>0</v>
      </c>
      <c r="K190" s="195"/>
      <c r="L190" s="40"/>
      <c r="M190" s="196" t="s">
        <v>1</v>
      </c>
      <c r="N190" s="197" t="s">
        <v>45</v>
      </c>
      <c r="O190" s="72"/>
      <c r="P190" s="198">
        <f>O190*H190</f>
        <v>0</v>
      </c>
      <c r="Q190" s="198">
        <v>0</v>
      </c>
      <c r="R190" s="198">
        <f>Q190*H190</f>
        <v>0</v>
      </c>
      <c r="S190" s="198">
        <v>0</v>
      </c>
      <c r="T190" s="199">
        <f>S190*H190</f>
        <v>0</v>
      </c>
      <c r="U190" s="35"/>
      <c r="V190" s="35"/>
      <c r="W190" s="35"/>
      <c r="X190" s="35"/>
      <c r="Y190" s="35"/>
      <c r="Z190" s="35"/>
      <c r="AA190" s="35"/>
      <c r="AB190" s="35"/>
      <c r="AC190" s="35"/>
      <c r="AD190" s="35"/>
      <c r="AE190" s="35"/>
      <c r="AR190" s="200" t="s">
        <v>143</v>
      </c>
      <c r="AT190" s="200" t="s">
        <v>139</v>
      </c>
      <c r="AU190" s="200" t="s">
        <v>90</v>
      </c>
      <c r="AY190" s="18" t="s">
        <v>136</v>
      </c>
      <c r="BE190" s="201">
        <f>IF(N190="základní",J190,0)</f>
        <v>0</v>
      </c>
      <c r="BF190" s="201">
        <f>IF(N190="snížená",J190,0)</f>
        <v>0</v>
      </c>
      <c r="BG190" s="201">
        <f>IF(N190="zákl. přenesená",J190,0)</f>
        <v>0</v>
      </c>
      <c r="BH190" s="201">
        <f>IF(N190="sníž. přenesená",J190,0)</f>
        <v>0</v>
      </c>
      <c r="BI190" s="201">
        <f>IF(N190="nulová",J190,0)</f>
        <v>0</v>
      </c>
      <c r="BJ190" s="18" t="s">
        <v>88</v>
      </c>
      <c r="BK190" s="201">
        <f>ROUND(I190*H190,2)</f>
        <v>0</v>
      </c>
      <c r="BL190" s="18" t="s">
        <v>143</v>
      </c>
      <c r="BM190" s="200" t="s">
        <v>765</v>
      </c>
    </row>
    <row r="191" spans="1:65" s="2" customFormat="1" ht="10.199999999999999">
      <c r="A191" s="35"/>
      <c r="B191" s="36"/>
      <c r="C191" s="37"/>
      <c r="D191" s="202" t="s">
        <v>145</v>
      </c>
      <c r="E191" s="37"/>
      <c r="F191" s="203" t="s">
        <v>766</v>
      </c>
      <c r="G191" s="37"/>
      <c r="H191" s="37"/>
      <c r="I191" s="204"/>
      <c r="J191" s="37"/>
      <c r="K191" s="37"/>
      <c r="L191" s="40"/>
      <c r="M191" s="205"/>
      <c r="N191" s="206"/>
      <c r="O191" s="72"/>
      <c r="P191" s="72"/>
      <c r="Q191" s="72"/>
      <c r="R191" s="72"/>
      <c r="S191" s="72"/>
      <c r="T191" s="73"/>
      <c r="U191" s="35"/>
      <c r="V191" s="35"/>
      <c r="W191" s="35"/>
      <c r="X191" s="35"/>
      <c r="Y191" s="35"/>
      <c r="Z191" s="35"/>
      <c r="AA191" s="35"/>
      <c r="AB191" s="35"/>
      <c r="AC191" s="35"/>
      <c r="AD191" s="35"/>
      <c r="AE191" s="35"/>
      <c r="AT191" s="18" t="s">
        <v>145</v>
      </c>
      <c r="AU191" s="18" t="s">
        <v>90</v>
      </c>
    </row>
    <row r="192" spans="1:65" s="14" customFormat="1" ht="10.199999999999999">
      <c r="B192" s="218"/>
      <c r="C192" s="219"/>
      <c r="D192" s="202" t="s">
        <v>147</v>
      </c>
      <c r="E192" s="220" t="s">
        <v>1</v>
      </c>
      <c r="F192" s="221" t="s">
        <v>698</v>
      </c>
      <c r="G192" s="219"/>
      <c r="H192" s="220" t="s">
        <v>1</v>
      </c>
      <c r="I192" s="222"/>
      <c r="J192" s="219"/>
      <c r="K192" s="219"/>
      <c r="L192" s="223"/>
      <c r="M192" s="224"/>
      <c r="N192" s="225"/>
      <c r="O192" s="225"/>
      <c r="P192" s="225"/>
      <c r="Q192" s="225"/>
      <c r="R192" s="225"/>
      <c r="S192" s="225"/>
      <c r="T192" s="226"/>
      <c r="AT192" s="227" t="s">
        <v>147</v>
      </c>
      <c r="AU192" s="227" t="s">
        <v>90</v>
      </c>
      <c r="AV192" s="14" t="s">
        <v>88</v>
      </c>
      <c r="AW192" s="14" t="s">
        <v>36</v>
      </c>
      <c r="AX192" s="14" t="s">
        <v>80</v>
      </c>
      <c r="AY192" s="227" t="s">
        <v>136</v>
      </c>
    </row>
    <row r="193" spans="1:65" s="13" customFormat="1" ht="10.199999999999999">
      <c r="B193" s="207"/>
      <c r="C193" s="208"/>
      <c r="D193" s="202" t="s">
        <v>147</v>
      </c>
      <c r="E193" s="209" t="s">
        <v>1</v>
      </c>
      <c r="F193" s="210" t="s">
        <v>232</v>
      </c>
      <c r="G193" s="208"/>
      <c r="H193" s="211">
        <v>14</v>
      </c>
      <c r="I193" s="212"/>
      <c r="J193" s="208"/>
      <c r="K193" s="208"/>
      <c r="L193" s="213"/>
      <c r="M193" s="214"/>
      <c r="N193" s="215"/>
      <c r="O193" s="215"/>
      <c r="P193" s="215"/>
      <c r="Q193" s="215"/>
      <c r="R193" s="215"/>
      <c r="S193" s="215"/>
      <c r="T193" s="216"/>
      <c r="AT193" s="217" t="s">
        <v>147</v>
      </c>
      <c r="AU193" s="217" t="s">
        <v>90</v>
      </c>
      <c r="AV193" s="13" t="s">
        <v>90</v>
      </c>
      <c r="AW193" s="13" t="s">
        <v>36</v>
      </c>
      <c r="AX193" s="13" t="s">
        <v>88</v>
      </c>
      <c r="AY193" s="217" t="s">
        <v>136</v>
      </c>
    </row>
    <row r="194" spans="1:65" s="2" customFormat="1" ht="16.5" customHeight="1">
      <c r="A194" s="35"/>
      <c r="B194" s="36"/>
      <c r="C194" s="188" t="s">
        <v>339</v>
      </c>
      <c r="D194" s="188" t="s">
        <v>139</v>
      </c>
      <c r="E194" s="189" t="s">
        <v>767</v>
      </c>
      <c r="F194" s="190" t="s">
        <v>768</v>
      </c>
      <c r="G194" s="191" t="s">
        <v>666</v>
      </c>
      <c r="H194" s="192">
        <v>3</v>
      </c>
      <c r="I194" s="193"/>
      <c r="J194" s="194">
        <f>ROUND(I194*H194,2)</f>
        <v>0</v>
      </c>
      <c r="K194" s="195"/>
      <c r="L194" s="40"/>
      <c r="M194" s="196" t="s">
        <v>1</v>
      </c>
      <c r="N194" s="197" t="s">
        <v>45</v>
      </c>
      <c r="O194" s="72"/>
      <c r="P194" s="198">
        <f>O194*H194</f>
        <v>0</v>
      </c>
      <c r="Q194" s="198">
        <v>0</v>
      </c>
      <c r="R194" s="198">
        <f>Q194*H194</f>
        <v>0</v>
      </c>
      <c r="S194" s="198">
        <v>0</v>
      </c>
      <c r="T194" s="199">
        <f>S194*H194</f>
        <v>0</v>
      </c>
      <c r="U194" s="35"/>
      <c r="V194" s="35"/>
      <c r="W194" s="35"/>
      <c r="X194" s="35"/>
      <c r="Y194" s="35"/>
      <c r="Z194" s="35"/>
      <c r="AA194" s="35"/>
      <c r="AB194" s="35"/>
      <c r="AC194" s="35"/>
      <c r="AD194" s="35"/>
      <c r="AE194" s="35"/>
      <c r="AR194" s="200" t="s">
        <v>143</v>
      </c>
      <c r="AT194" s="200" t="s">
        <v>139</v>
      </c>
      <c r="AU194" s="200" t="s">
        <v>90</v>
      </c>
      <c r="AY194" s="18" t="s">
        <v>136</v>
      </c>
      <c r="BE194" s="201">
        <f>IF(N194="základní",J194,0)</f>
        <v>0</v>
      </c>
      <c r="BF194" s="201">
        <f>IF(N194="snížená",J194,0)</f>
        <v>0</v>
      </c>
      <c r="BG194" s="201">
        <f>IF(N194="zákl. přenesená",J194,0)</f>
        <v>0</v>
      </c>
      <c r="BH194" s="201">
        <f>IF(N194="sníž. přenesená",J194,0)</f>
        <v>0</v>
      </c>
      <c r="BI194" s="201">
        <f>IF(N194="nulová",J194,0)</f>
        <v>0</v>
      </c>
      <c r="BJ194" s="18" t="s">
        <v>88</v>
      </c>
      <c r="BK194" s="201">
        <f>ROUND(I194*H194,2)</f>
        <v>0</v>
      </c>
      <c r="BL194" s="18" t="s">
        <v>143</v>
      </c>
      <c r="BM194" s="200" t="s">
        <v>769</v>
      </c>
    </row>
    <row r="195" spans="1:65" s="2" customFormat="1" ht="10.199999999999999">
      <c r="A195" s="35"/>
      <c r="B195" s="36"/>
      <c r="C195" s="37"/>
      <c r="D195" s="202" t="s">
        <v>145</v>
      </c>
      <c r="E195" s="37"/>
      <c r="F195" s="203" t="s">
        <v>770</v>
      </c>
      <c r="G195" s="37"/>
      <c r="H195" s="37"/>
      <c r="I195" s="204"/>
      <c r="J195" s="37"/>
      <c r="K195" s="37"/>
      <c r="L195" s="40"/>
      <c r="M195" s="205"/>
      <c r="N195" s="206"/>
      <c r="O195" s="72"/>
      <c r="P195" s="72"/>
      <c r="Q195" s="72"/>
      <c r="R195" s="72"/>
      <c r="S195" s="72"/>
      <c r="T195" s="73"/>
      <c r="U195" s="35"/>
      <c r="V195" s="35"/>
      <c r="W195" s="35"/>
      <c r="X195" s="35"/>
      <c r="Y195" s="35"/>
      <c r="Z195" s="35"/>
      <c r="AA195" s="35"/>
      <c r="AB195" s="35"/>
      <c r="AC195" s="35"/>
      <c r="AD195" s="35"/>
      <c r="AE195" s="35"/>
      <c r="AT195" s="18" t="s">
        <v>145</v>
      </c>
      <c r="AU195" s="18" t="s">
        <v>90</v>
      </c>
    </row>
    <row r="196" spans="1:65" s="14" customFormat="1" ht="10.199999999999999">
      <c r="B196" s="218"/>
      <c r="C196" s="219"/>
      <c r="D196" s="202" t="s">
        <v>147</v>
      </c>
      <c r="E196" s="220" t="s">
        <v>1</v>
      </c>
      <c r="F196" s="221" t="s">
        <v>698</v>
      </c>
      <c r="G196" s="219"/>
      <c r="H196" s="220" t="s">
        <v>1</v>
      </c>
      <c r="I196" s="222"/>
      <c r="J196" s="219"/>
      <c r="K196" s="219"/>
      <c r="L196" s="223"/>
      <c r="M196" s="224"/>
      <c r="N196" s="225"/>
      <c r="O196" s="225"/>
      <c r="P196" s="225"/>
      <c r="Q196" s="225"/>
      <c r="R196" s="225"/>
      <c r="S196" s="225"/>
      <c r="T196" s="226"/>
      <c r="AT196" s="227" t="s">
        <v>147</v>
      </c>
      <c r="AU196" s="227" t="s">
        <v>90</v>
      </c>
      <c r="AV196" s="14" t="s">
        <v>88</v>
      </c>
      <c r="AW196" s="14" t="s">
        <v>36</v>
      </c>
      <c r="AX196" s="14" t="s">
        <v>80</v>
      </c>
      <c r="AY196" s="227" t="s">
        <v>136</v>
      </c>
    </row>
    <row r="197" spans="1:65" s="13" customFormat="1" ht="10.199999999999999">
      <c r="B197" s="207"/>
      <c r="C197" s="208"/>
      <c r="D197" s="202" t="s">
        <v>147</v>
      </c>
      <c r="E197" s="209" t="s">
        <v>1</v>
      </c>
      <c r="F197" s="210" t="s">
        <v>157</v>
      </c>
      <c r="G197" s="208"/>
      <c r="H197" s="211">
        <v>3</v>
      </c>
      <c r="I197" s="212"/>
      <c r="J197" s="208"/>
      <c r="K197" s="208"/>
      <c r="L197" s="213"/>
      <c r="M197" s="214"/>
      <c r="N197" s="215"/>
      <c r="O197" s="215"/>
      <c r="P197" s="215"/>
      <c r="Q197" s="215"/>
      <c r="R197" s="215"/>
      <c r="S197" s="215"/>
      <c r="T197" s="216"/>
      <c r="AT197" s="217" t="s">
        <v>147</v>
      </c>
      <c r="AU197" s="217" t="s">
        <v>90</v>
      </c>
      <c r="AV197" s="13" t="s">
        <v>90</v>
      </c>
      <c r="AW197" s="13" t="s">
        <v>36</v>
      </c>
      <c r="AX197" s="13" t="s">
        <v>88</v>
      </c>
      <c r="AY197" s="217" t="s">
        <v>136</v>
      </c>
    </row>
    <row r="198" spans="1:65" s="2" customFormat="1" ht="16.5" customHeight="1">
      <c r="A198" s="35"/>
      <c r="B198" s="36"/>
      <c r="C198" s="188" t="s">
        <v>215</v>
      </c>
      <c r="D198" s="188" t="s">
        <v>139</v>
      </c>
      <c r="E198" s="189" t="s">
        <v>771</v>
      </c>
      <c r="F198" s="190" t="s">
        <v>772</v>
      </c>
      <c r="G198" s="191" t="s">
        <v>666</v>
      </c>
      <c r="H198" s="192">
        <v>2</v>
      </c>
      <c r="I198" s="193"/>
      <c r="J198" s="194">
        <f>ROUND(I198*H198,2)</f>
        <v>0</v>
      </c>
      <c r="K198" s="195"/>
      <c r="L198" s="40"/>
      <c r="M198" s="196" t="s">
        <v>1</v>
      </c>
      <c r="N198" s="197" t="s">
        <v>45</v>
      </c>
      <c r="O198" s="72"/>
      <c r="P198" s="198">
        <f>O198*H198</f>
        <v>0</v>
      </c>
      <c r="Q198" s="198">
        <v>0</v>
      </c>
      <c r="R198" s="198">
        <f>Q198*H198</f>
        <v>0</v>
      </c>
      <c r="S198" s="198">
        <v>0</v>
      </c>
      <c r="T198" s="199">
        <f>S198*H198</f>
        <v>0</v>
      </c>
      <c r="U198" s="35"/>
      <c r="V198" s="35"/>
      <c r="W198" s="35"/>
      <c r="X198" s="35"/>
      <c r="Y198" s="35"/>
      <c r="Z198" s="35"/>
      <c r="AA198" s="35"/>
      <c r="AB198" s="35"/>
      <c r="AC198" s="35"/>
      <c r="AD198" s="35"/>
      <c r="AE198" s="35"/>
      <c r="AR198" s="200" t="s">
        <v>143</v>
      </c>
      <c r="AT198" s="200" t="s">
        <v>139</v>
      </c>
      <c r="AU198" s="200" t="s">
        <v>90</v>
      </c>
      <c r="AY198" s="18" t="s">
        <v>136</v>
      </c>
      <c r="BE198" s="201">
        <f>IF(N198="základní",J198,0)</f>
        <v>0</v>
      </c>
      <c r="BF198" s="201">
        <f>IF(N198="snížená",J198,0)</f>
        <v>0</v>
      </c>
      <c r="BG198" s="201">
        <f>IF(N198="zákl. přenesená",J198,0)</f>
        <v>0</v>
      </c>
      <c r="BH198" s="201">
        <f>IF(N198="sníž. přenesená",J198,0)</f>
        <v>0</v>
      </c>
      <c r="BI198" s="201">
        <f>IF(N198="nulová",J198,0)</f>
        <v>0</v>
      </c>
      <c r="BJ198" s="18" t="s">
        <v>88</v>
      </c>
      <c r="BK198" s="201">
        <f>ROUND(I198*H198,2)</f>
        <v>0</v>
      </c>
      <c r="BL198" s="18" t="s">
        <v>143</v>
      </c>
      <c r="BM198" s="200" t="s">
        <v>773</v>
      </c>
    </row>
    <row r="199" spans="1:65" s="2" customFormat="1" ht="10.199999999999999">
      <c r="A199" s="35"/>
      <c r="B199" s="36"/>
      <c r="C199" s="37"/>
      <c r="D199" s="202" t="s">
        <v>145</v>
      </c>
      <c r="E199" s="37"/>
      <c r="F199" s="203" t="s">
        <v>774</v>
      </c>
      <c r="G199" s="37"/>
      <c r="H199" s="37"/>
      <c r="I199" s="204"/>
      <c r="J199" s="37"/>
      <c r="K199" s="37"/>
      <c r="L199" s="40"/>
      <c r="M199" s="205"/>
      <c r="N199" s="206"/>
      <c r="O199" s="72"/>
      <c r="P199" s="72"/>
      <c r="Q199" s="72"/>
      <c r="R199" s="72"/>
      <c r="S199" s="72"/>
      <c r="T199" s="73"/>
      <c r="U199" s="35"/>
      <c r="V199" s="35"/>
      <c r="W199" s="35"/>
      <c r="X199" s="35"/>
      <c r="Y199" s="35"/>
      <c r="Z199" s="35"/>
      <c r="AA199" s="35"/>
      <c r="AB199" s="35"/>
      <c r="AC199" s="35"/>
      <c r="AD199" s="35"/>
      <c r="AE199" s="35"/>
      <c r="AT199" s="18" t="s">
        <v>145</v>
      </c>
      <c r="AU199" s="18" t="s">
        <v>90</v>
      </c>
    </row>
    <row r="200" spans="1:65" s="14" customFormat="1" ht="10.199999999999999">
      <c r="B200" s="218"/>
      <c r="C200" s="219"/>
      <c r="D200" s="202" t="s">
        <v>147</v>
      </c>
      <c r="E200" s="220" t="s">
        <v>1</v>
      </c>
      <c r="F200" s="221" t="s">
        <v>698</v>
      </c>
      <c r="G200" s="219"/>
      <c r="H200" s="220" t="s">
        <v>1</v>
      </c>
      <c r="I200" s="222"/>
      <c r="J200" s="219"/>
      <c r="K200" s="219"/>
      <c r="L200" s="223"/>
      <c r="M200" s="224"/>
      <c r="N200" s="225"/>
      <c r="O200" s="225"/>
      <c r="P200" s="225"/>
      <c r="Q200" s="225"/>
      <c r="R200" s="225"/>
      <c r="S200" s="225"/>
      <c r="T200" s="226"/>
      <c r="AT200" s="227" t="s">
        <v>147</v>
      </c>
      <c r="AU200" s="227" t="s">
        <v>90</v>
      </c>
      <c r="AV200" s="14" t="s">
        <v>88</v>
      </c>
      <c r="AW200" s="14" t="s">
        <v>36</v>
      </c>
      <c r="AX200" s="14" t="s">
        <v>80</v>
      </c>
      <c r="AY200" s="227" t="s">
        <v>136</v>
      </c>
    </row>
    <row r="201" spans="1:65" s="13" customFormat="1" ht="10.199999999999999">
      <c r="B201" s="207"/>
      <c r="C201" s="208"/>
      <c r="D201" s="202" t="s">
        <v>147</v>
      </c>
      <c r="E201" s="209" t="s">
        <v>1</v>
      </c>
      <c r="F201" s="210" t="s">
        <v>90</v>
      </c>
      <c r="G201" s="208"/>
      <c r="H201" s="211">
        <v>2</v>
      </c>
      <c r="I201" s="212"/>
      <c r="J201" s="208"/>
      <c r="K201" s="208"/>
      <c r="L201" s="213"/>
      <c r="M201" s="214"/>
      <c r="N201" s="215"/>
      <c r="O201" s="215"/>
      <c r="P201" s="215"/>
      <c r="Q201" s="215"/>
      <c r="R201" s="215"/>
      <c r="S201" s="215"/>
      <c r="T201" s="216"/>
      <c r="AT201" s="217" t="s">
        <v>147</v>
      </c>
      <c r="AU201" s="217" t="s">
        <v>90</v>
      </c>
      <c r="AV201" s="13" t="s">
        <v>90</v>
      </c>
      <c r="AW201" s="13" t="s">
        <v>36</v>
      </c>
      <c r="AX201" s="13" t="s">
        <v>88</v>
      </c>
      <c r="AY201" s="217" t="s">
        <v>136</v>
      </c>
    </row>
    <row r="202" spans="1:65" s="2" customFormat="1" ht="16.5" customHeight="1">
      <c r="A202" s="35"/>
      <c r="B202" s="36"/>
      <c r="C202" s="188" t="s">
        <v>7</v>
      </c>
      <c r="D202" s="188" t="s">
        <v>139</v>
      </c>
      <c r="E202" s="189" t="s">
        <v>775</v>
      </c>
      <c r="F202" s="190" t="s">
        <v>776</v>
      </c>
      <c r="G202" s="191" t="s">
        <v>666</v>
      </c>
      <c r="H202" s="192">
        <v>34</v>
      </c>
      <c r="I202" s="193"/>
      <c r="J202" s="194">
        <f>ROUND(I202*H202,2)</f>
        <v>0</v>
      </c>
      <c r="K202" s="195"/>
      <c r="L202" s="40"/>
      <c r="M202" s="196" t="s">
        <v>1</v>
      </c>
      <c r="N202" s="197" t="s">
        <v>45</v>
      </c>
      <c r="O202" s="72"/>
      <c r="P202" s="198">
        <f>O202*H202</f>
        <v>0</v>
      </c>
      <c r="Q202" s="198">
        <v>0</v>
      </c>
      <c r="R202" s="198">
        <f>Q202*H202</f>
        <v>0</v>
      </c>
      <c r="S202" s="198">
        <v>0</v>
      </c>
      <c r="T202" s="199">
        <f>S202*H202</f>
        <v>0</v>
      </c>
      <c r="U202" s="35"/>
      <c r="V202" s="35"/>
      <c r="W202" s="35"/>
      <c r="X202" s="35"/>
      <c r="Y202" s="35"/>
      <c r="Z202" s="35"/>
      <c r="AA202" s="35"/>
      <c r="AB202" s="35"/>
      <c r="AC202" s="35"/>
      <c r="AD202" s="35"/>
      <c r="AE202" s="35"/>
      <c r="AR202" s="200" t="s">
        <v>143</v>
      </c>
      <c r="AT202" s="200" t="s">
        <v>139</v>
      </c>
      <c r="AU202" s="200" t="s">
        <v>90</v>
      </c>
      <c r="AY202" s="18" t="s">
        <v>136</v>
      </c>
      <c r="BE202" s="201">
        <f>IF(N202="základní",J202,0)</f>
        <v>0</v>
      </c>
      <c r="BF202" s="201">
        <f>IF(N202="snížená",J202,0)</f>
        <v>0</v>
      </c>
      <c r="BG202" s="201">
        <f>IF(N202="zákl. přenesená",J202,0)</f>
        <v>0</v>
      </c>
      <c r="BH202" s="201">
        <f>IF(N202="sníž. přenesená",J202,0)</f>
        <v>0</v>
      </c>
      <c r="BI202" s="201">
        <f>IF(N202="nulová",J202,0)</f>
        <v>0</v>
      </c>
      <c r="BJ202" s="18" t="s">
        <v>88</v>
      </c>
      <c r="BK202" s="201">
        <f>ROUND(I202*H202,2)</f>
        <v>0</v>
      </c>
      <c r="BL202" s="18" t="s">
        <v>143</v>
      </c>
      <c r="BM202" s="200" t="s">
        <v>777</v>
      </c>
    </row>
    <row r="203" spans="1:65" s="2" customFormat="1" ht="19.2">
      <c r="A203" s="35"/>
      <c r="B203" s="36"/>
      <c r="C203" s="37"/>
      <c r="D203" s="202" t="s">
        <v>145</v>
      </c>
      <c r="E203" s="37"/>
      <c r="F203" s="203" t="s">
        <v>778</v>
      </c>
      <c r="G203" s="37"/>
      <c r="H203" s="37"/>
      <c r="I203" s="204"/>
      <c r="J203" s="37"/>
      <c r="K203" s="37"/>
      <c r="L203" s="40"/>
      <c r="M203" s="205"/>
      <c r="N203" s="206"/>
      <c r="O203" s="72"/>
      <c r="P203" s="72"/>
      <c r="Q203" s="72"/>
      <c r="R203" s="72"/>
      <c r="S203" s="72"/>
      <c r="T203" s="73"/>
      <c r="U203" s="35"/>
      <c r="V203" s="35"/>
      <c r="W203" s="35"/>
      <c r="X203" s="35"/>
      <c r="Y203" s="35"/>
      <c r="Z203" s="35"/>
      <c r="AA203" s="35"/>
      <c r="AB203" s="35"/>
      <c r="AC203" s="35"/>
      <c r="AD203" s="35"/>
      <c r="AE203" s="35"/>
      <c r="AT203" s="18" t="s">
        <v>145</v>
      </c>
      <c r="AU203" s="18" t="s">
        <v>90</v>
      </c>
    </row>
    <row r="204" spans="1:65" s="14" customFormat="1" ht="10.199999999999999">
      <c r="B204" s="218"/>
      <c r="C204" s="219"/>
      <c r="D204" s="202" t="s">
        <v>147</v>
      </c>
      <c r="E204" s="220" t="s">
        <v>1</v>
      </c>
      <c r="F204" s="221" t="s">
        <v>698</v>
      </c>
      <c r="G204" s="219"/>
      <c r="H204" s="220" t="s">
        <v>1</v>
      </c>
      <c r="I204" s="222"/>
      <c r="J204" s="219"/>
      <c r="K204" s="219"/>
      <c r="L204" s="223"/>
      <c r="M204" s="224"/>
      <c r="N204" s="225"/>
      <c r="O204" s="225"/>
      <c r="P204" s="225"/>
      <c r="Q204" s="225"/>
      <c r="R204" s="225"/>
      <c r="S204" s="225"/>
      <c r="T204" s="226"/>
      <c r="AT204" s="227" t="s">
        <v>147</v>
      </c>
      <c r="AU204" s="227" t="s">
        <v>90</v>
      </c>
      <c r="AV204" s="14" t="s">
        <v>88</v>
      </c>
      <c r="AW204" s="14" t="s">
        <v>36</v>
      </c>
      <c r="AX204" s="14" t="s">
        <v>80</v>
      </c>
      <c r="AY204" s="227" t="s">
        <v>136</v>
      </c>
    </row>
    <row r="205" spans="1:65" s="13" customFormat="1" ht="10.199999999999999">
      <c r="B205" s="207"/>
      <c r="C205" s="208"/>
      <c r="D205" s="202" t="s">
        <v>147</v>
      </c>
      <c r="E205" s="209" t="s">
        <v>1</v>
      </c>
      <c r="F205" s="210" t="s">
        <v>679</v>
      </c>
      <c r="G205" s="208"/>
      <c r="H205" s="211">
        <v>34</v>
      </c>
      <c r="I205" s="212"/>
      <c r="J205" s="208"/>
      <c r="K205" s="208"/>
      <c r="L205" s="213"/>
      <c r="M205" s="214"/>
      <c r="N205" s="215"/>
      <c r="O205" s="215"/>
      <c r="P205" s="215"/>
      <c r="Q205" s="215"/>
      <c r="R205" s="215"/>
      <c r="S205" s="215"/>
      <c r="T205" s="216"/>
      <c r="AT205" s="217" t="s">
        <v>147</v>
      </c>
      <c r="AU205" s="217" t="s">
        <v>90</v>
      </c>
      <c r="AV205" s="13" t="s">
        <v>90</v>
      </c>
      <c r="AW205" s="13" t="s">
        <v>36</v>
      </c>
      <c r="AX205" s="13" t="s">
        <v>88</v>
      </c>
      <c r="AY205" s="217" t="s">
        <v>136</v>
      </c>
    </row>
    <row r="206" spans="1:65" s="2" customFormat="1" ht="16.5" customHeight="1">
      <c r="A206" s="35"/>
      <c r="B206" s="36"/>
      <c r="C206" s="188" t="s">
        <v>516</v>
      </c>
      <c r="D206" s="188" t="s">
        <v>139</v>
      </c>
      <c r="E206" s="189" t="s">
        <v>779</v>
      </c>
      <c r="F206" s="190" t="s">
        <v>780</v>
      </c>
      <c r="G206" s="191" t="s">
        <v>666</v>
      </c>
      <c r="H206" s="192">
        <v>21</v>
      </c>
      <c r="I206" s="193"/>
      <c r="J206" s="194">
        <f>ROUND(I206*H206,2)</f>
        <v>0</v>
      </c>
      <c r="K206" s="195"/>
      <c r="L206" s="40"/>
      <c r="M206" s="196" t="s">
        <v>1</v>
      </c>
      <c r="N206" s="197" t="s">
        <v>45</v>
      </c>
      <c r="O206" s="72"/>
      <c r="P206" s="198">
        <f>O206*H206</f>
        <v>0</v>
      </c>
      <c r="Q206" s="198">
        <v>0</v>
      </c>
      <c r="R206" s="198">
        <f>Q206*H206</f>
        <v>0</v>
      </c>
      <c r="S206" s="198">
        <v>0</v>
      </c>
      <c r="T206" s="199">
        <f>S206*H206</f>
        <v>0</v>
      </c>
      <c r="U206" s="35"/>
      <c r="V206" s="35"/>
      <c r="W206" s="35"/>
      <c r="X206" s="35"/>
      <c r="Y206" s="35"/>
      <c r="Z206" s="35"/>
      <c r="AA206" s="35"/>
      <c r="AB206" s="35"/>
      <c r="AC206" s="35"/>
      <c r="AD206" s="35"/>
      <c r="AE206" s="35"/>
      <c r="AR206" s="200" t="s">
        <v>143</v>
      </c>
      <c r="AT206" s="200" t="s">
        <v>139</v>
      </c>
      <c r="AU206" s="200" t="s">
        <v>90</v>
      </c>
      <c r="AY206" s="18" t="s">
        <v>136</v>
      </c>
      <c r="BE206" s="201">
        <f>IF(N206="základní",J206,0)</f>
        <v>0</v>
      </c>
      <c r="BF206" s="201">
        <f>IF(N206="snížená",J206,0)</f>
        <v>0</v>
      </c>
      <c r="BG206" s="201">
        <f>IF(N206="zákl. přenesená",J206,0)</f>
        <v>0</v>
      </c>
      <c r="BH206" s="201">
        <f>IF(N206="sníž. přenesená",J206,0)</f>
        <v>0</v>
      </c>
      <c r="BI206" s="201">
        <f>IF(N206="nulová",J206,0)</f>
        <v>0</v>
      </c>
      <c r="BJ206" s="18" t="s">
        <v>88</v>
      </c>
      <c r="BK206" s="201">
        <f>ROUND(I206*H206,2)</f>
        <v>0</v>
      </c>
      <c r="BL206" s="18" t="s">
        <v>143</v>
      </c>
      <c r="BM206" s="200" t="s">
        <v>781</v>
      </c>
    </row>
    <row r="207" spans="1:65" s="2" customFormat="1" ht="19.2">
      <c r="A207" s="35"/>
      <c r="B207" s="36"/>
      <c r="C207" s="37"/>
      <c r="D207" s="202" t="s">
        <v>145</v>
      </c>
      <c r="E207" s="37"/>
      <c r="F207" s="203" t="s">
        <v>782</v>
      </c>
      <c r="G207" s="37"/>
      <c r="H207" s="37"/>
      <c r="I207" s="204"/>
      <c r="J207" s="37"/>
      <c r="K207" s="37"/>
      <c r="L207" s="40"/>
      <c r="M207" s="205"/>
      <c r="N207" s="206"/>
      <c r="O207" s="72"/>
      <c r="P207" s="72"/>
      <c r="Q207" s="72"/>
      <c r="R207" s="72"/>
      <c r="S207" s="72"/>
      <c r="T207" s="73"/>
      <c r="U207" s="35"/>
      <c r="V207" s="35"/>
      <c r="W207" s="35"/>
      <c r="X207" s="35"/>
      <c r="Y207" s="35"/>
      <c r="Z207" s="35"/>
      <c r="AA207" s="35"/>
      <c r="AB207" s="35"/>
      <c r="AC207" s="35"/>
      <c r="AD207" s="35"/>
      <c r="AE207" s="35"/>
      <c r="AT207" s="18" t="s">
        <v>145</v>
      </c>
      <c r="AU207" s="18" t="s">
        <v>90</v>
      </c>
    </row>
    <row r="208" spans="1:65" s="14" customFormat="1" ht="10.199999999999999">
      <c r="B208" s="218"/>
      <c r="C208" s="219"/>
      <c r="D208" s="202" t="s">
        <v>147</v>
      </c>
      <c r="E208" s="220" t="s">
        <v>1</v>
      </c>
      <c r="F208" s="221" t="s">
        <v>698</v>
      </c>
      <c r="G208" s="219"/>
      <c r="H208" s="220" t="s">
        <v>1</v>
      </c>
      <c r="I208" s="222"/>
      <c r="J208" s="219"/>
      <c r="K208" s="219"/>
      <c r="L208" s="223"/>
      <c r="M208" s="224"/>
      <c r="N208" s="225"/>
      <c r="O208" s="225"/>
      <c r="P208" s="225"/>
      <c r="Q208" s="225"/>
      <c r="R208" s="225"/>
      <c r="S208" s="225"/>
      <c r="T208" s="226"/>
      <c r="AT208" s="227" t="s">
        <v>147</v>
      </c>
      <c r="AU208" s="227" t="s">
        <v>90</v>
      </c>
      <c r="AV208" s="14" t="s">
        <v>88</v>
      </c>
      <c r="AW208" s="14" t="s">
        <v>36</v>
      </c>
      <c r="AX208" s="14" t="s">
        <v>80</v>
      </c>
      <c r="AY208" s="227" t="s">
        <v>136</v>
      </c>
    </row>
    <row r="209" spans="1:65" s="13" customFormat="1" ht="10.199999999999999">
      <c r="B209" s="207"/>
      <c r="C209" s="208"/>
      <c r="D209" s="202" t="s">
        <v>147</v>
      </c>
      <c r="E209" s="209" t="s">
        <v>1</v>
      </c>
      <c r="F209" s="210" t="s">
        <v>7</v>
      </c>
      <c r="G209" s="208"/>
      <c r="H209" s="211">
        <v>21</v>
      </c>
      <c r="I209" s="212"/>
      <c r="J209" s="208"/>
      <c r="K209" s="208"/>
      <c r="L209" s="213"/>
      <c r="M209" s="214"/>
      <c r="N209" s="215"/>
      <c r="O209" s="215"/>
      <c r="P209" s="215"/>
      <c r="Q209" s="215"/>
      <c r="R209" s="215"/>
      <c r="S209" s="215"/>
      <c r="T209" s="216"/>
      <c r="AT209" s="217" t="s">
        <v>147</v>
      </c>
      <c r="AU209" s="217" t="s">
        <v>90</v>
      </c>
      <c r="AV209" s="13" t="s">
        <v>90</v>
      </c>
      <c r="AW209" s="13" t="s">
        <v>36</v>
      </c>
      <c r="AX209" s="13" t="s">
        <v>88</v>
      </c>
      <c r="AY209" s="217" t="s">
        <v>136</v>
      </c>
    </row>
    <row r="210" spans="1:65" s="2" customFormat="1" ht="16.5" customHeight="1">
      <c r="A210" s="35"/>
      <c r="B210" s="36"/>
      <c r="C210" s="188" t="s">
        <v>521</v>
      </c>
      <c r="D210" s="188" t="s">
        <v>139</v>
      </c>
      <c r="E210" s="189" t="s">
        <v>783</v>
      </c>
      <c r="F210" s="190" t="s">
        <v>784</v>
      </c>
      <c r="G210" s="191" t="s">
        <v>666</v>
      </c>
      <c r="H210" s="192">
        <v>9</v>
      </c>
      <c r="I210" s="193"/>
      <c r="J210" s="194">
        <f>ROUND(I210*H210,2)</f>
        <v>0</v>
      </c>
      <c r="K210" s="195"/>
      <c r="L210" s="40"/>
      <c r="M210" s="196" t="s">
        <v>1</v>
      </c>
      <c r="N210" s="197" t="s">
        <v>45</v>
      </c>
      <c r="O210" s="72"/>
      <c r="P210" s="198">
        <f>O210*H210</f>
        <v>0</v>
      </c>
      <c r="Q210" s="198">
        <v>0</v>
      </c>
      <c r="R210" s="198">
        <f>Q210*H210</f>
        <v>0</v>
      </c>
      <c r="S210" s="198">
        <v>0</v>
      </c>
      <c r="T210" s="199">
        <f>S210*H210</f>
        <v>0</v>
      </c>
      <c r="U210" s="35"/>
      <c r="V210" s="35"/>
      <c r="W210" s="35"/>
      <c r="X210" s="35"/>
      <c r="Y210" s="35"/>
      <c r="Z210" s="35"/>
      <c r="AA210" s="35"/>
      <c r="AB210" s="35"/>
      <c r="AC210" s="35"/>
      <c r="AD210" s="35"/>
      <c r="AE210" s="35"/>
      <c r="AR210" s="200" t="s">
        <v>143</v>
      </c>
      <c r="AT210" s="200" t="s">
        <v>139</v>
      </c>
      <c r="AU210" s="200" t="s">
        <v>90</v>
      </c>
      <c r="AY210" s="18" t="s">
        <v>136</v>
      </c>
      <c r="BE210" s="201">
        <f>IF(N210="základní",J210,0)</f>
        <v>0</v>
      </c>
      <c r="BF210" s="201">
        <f>IF(N210="snížená",J210,0)</f>
        <v>0</v>
      </c>
      <c r="BG210" s="201">
        <f>IF(N210="zákl. přenesená",J210,0)</f>
        <v>0</v>
      </c>
      <c r="BH210" s="201">
        <f>IF(N210="sníž. přenesená",J210,0)</f>
        <v>0</v>
      </c>
      <c r="BI210" s="201">
        <f>IF(N210="nulová",J210,0)</f>
        <v>0</v>
      </c>
      <c r="BJ210" s="18" t="s">
        <v>88</v>
      </c>
      <c r="BK210" s="201">
        <f>ROUND(I210*H210,2)</f>
        <v>0</v>
      </c>
      <c r="BL210" s="18" t="s">
        <v>143</v>
      </c>
      <c r="BM210" s="200" t="s">
        <v>785</v>
      </c>
    </row>
    <row r="211" spans="1:65" s="2" customFormat="1" ht="19.2">
      <c r="A211" s="35"/>
      <c r="B211" s="36"/>
      <c r="C211" s="37"/>
      <c r="D211" s="202" t="s">
        <v>145</v>
      </c>
      <c r="E211" s="37"/>
      <c r="F211" s="203" t="s">
        <v>786</v>
      </c>
      <c r="G211" s="37"/>
      <c r="H211" s="37"/>
      <c r="I211" s="204"/>
      <c r="J211" s="37"/>
      <c r="K211" s="37"/>
      <c r="L211" s="40"/>
      <c r="M211" s="205"/>
      <c r="N211" s="206"/>
      <c r="O211" s="72"/>
      <c r="P211" s="72"/>
      <c r="Q211" s="72"/>
      <c r="R211" s="72"/>
      <c r="S211" s="72"/>
      <c r="T211" s="73"/>
      <c r="U211" s="35"/>
      <c r="V211" s="35"/>
      <c r="W211" s="35"/>
      <c r="X211" s="35"/>
      <c r="Y211" s="35"/>
      <c r="Z211" s="35"/>
      <c r="AA211" s="35"/>
      <c r="AB211" s="35"/>
      <c r="AC211" s="35"/>
      <c r="AD211" s="35"/>
      <c r="AE211" s="35"/>
      <c r="AT211" s="18" t="s">
        <v>145</v>
      </c>
      <c r="AU211" s="18" t="s">
        <v>90</v>
      </c>
    </row>
    <row r="212" spans="1:65" s="14" customFormat="1" ht="10.199999999999999">
      <c r="B212" s="218"/>
      <c r="C212" s="219"/>
      <c r="D212" s="202" t="s">
        <v>147</v>
      </c>
      <c r="E212" s="220" t="s">
        <v>1</v>
      </c>
      <c r="F212" s="221" t="s">
        <v>698</v>
      </c>
      <c r="G212" s="219"/>
      <c r="H212" s="220" t="s">
        <v>1</v>
      </c>
      <c r="I212" s="222"/>
      <c r="J212" s="219"/>
      <c r="K212" s="219"/>
      <c r="L212" s="223"/>
      <c r="M212" s="224"/>
      <c r="N212" s="225"/>
      <c r="O212" s="225"/>
      <c r="P212" s="225"/>
      <c r="Q212" s="225"/>
      <c r="R212" s="225"/>
      <c r="S212" s="225"/>
      <c r="T212" s="226"/>
      <c r="AT212" s="227" t="s">
        <v>147</v>
      </c>
      <c r="AU212" s="227" t="s">
        <v>90</v>
      </c>
      <c r="AV212" s="14" t="s">
        <v>88</v>
      </c>
      <c r="AW212" s="14" t="s">
        <v>36</v>
      </c>
      <c r="AX212" s="14" t="s">
        <v>80</v>
      </c>
      <c r="AY212" s="227" t="s">
        <v>136</v>
      </c>
    </row>
    <row r="213" spans="1:65" s="13" customFormat="1" ht="10.199999999999999">
      <c r="B213" s="207"/>
      <c r="C213" s="208"/>
      <c r="D213" s="202" t="s">
        <v>147</v>
      </c>
      <c r="E213" s="209" t="s">
        <v>1</v>
      </c>
      <c r="F213" s="210" t="s">
        <v>155</v>
      </c>
      <c r="G213" s="208"/>
      <c r="H213" s="211">
        <v>9</v>
      </c>
      <c r="I213" s="212"/>
      <c r="J213" s="208"/>
      <c r="K213" s="208"/>
      <c r="L213" s="213"/>
      <c r="M213" s="214"/>
      <c r="N213" s="215"/>
      <c r="O213" s="215"/>
      <c r="P213" s="215"/>
      <c r="Q213" s="215"/>
      <c r="R213" s="215"/>
      <c r="S213" s="215"/>
      <c r="T213" s="216"/>
      <c r="AT213" s="217" t="s">
        <v>147</v>
      </c>
      <c r="AU213" s="217" t="s">
        <v>90</v>
      </c>
      <c r="AV213" s="13" t="s">
        <v>90</v>
      </c>
      <c r="AW213" s="13" t="s">
        <v>36</v>
      </c>
      <c r="AX213" s="13" t="s">
        <v>88</v>
      </c>
      <c r="AY213" s="217" t="s">
        <v>136</v>
      </c>
    </row>
    <row r="214" spans="1:65" s="2" customFormat="1" ht="16.5" customHeight="1">
      <c r="A214" s="35"/>
      <c r="B214" s="36"/>
      <c r="C214" s="188" t="s">
        <v>526</v>
      </c>
      <c r="D214" s="188" t="s">
        <v>139</v>
      </c>
      <c r="E214" s="189" t="s">
        <v>787</v>
      </c>
      <c r="F214" s="190" t="s">
        <v>788</v>
      </c>
      <c r="G214" s="191" t="s">
        <v>666</v>
      </c>
      <c r="H214" s="192">
        <v>14</v>
      </c>
      <c r="I214" s="193"/>
      <c r="J214" s="194">
        <f>ROUND(I214*H214,2)</f>
        <v>0</v>
      </c>
      <c r="K214" s="195"/>
      <c r="L214" s="40"/>
      <c r="M214" s="196" t="s">
        <v>1</v>
      </c>
      <c r="N214" s="197" t="s">
        <v>45</v>
      </c>
      <c r="O214" s="72"/>
      <c r="P214" s="198">
        <f>O214*H214</f>
        <v>0</v>
      </c>
      <c r="Q214" s="198">
        <v>0</v>
      </c>
      <c r="R214" s="198">
        <f>Q214*H214</f>
        <v>0</v>
      </c>
      <c r="S214" s="198">
        <v>0</v>
      </c>
      <c r="T214" s="199">
        <f>S214*H214</f>
        <v>0</v>
      </c>
      <c r="U214" s="35"/>
      <c r="V214" s="35"/>
      <c r="W214" s="35"/>
      <c r="X214" s="35"/>
      <c r="Y214" s="35"/>
      <c r="Z214" s="35"/>
      <c r="AA214" s="35"/>
      <c r="AB214" s="35"/>
      <c r="AC214" s="35"/>
      <c r="AD214" s="35"/>
      <c r="AE214" s="35"/>
      <c r="AR214" s="200" t="s">
        <v>143</v>
      </c>
      <c r="AT214" s="200" t="s">
        <v>139</v>
      </c>
      <c r="AU214" s="200" t="s">
        <v>90</v>
      </c>
      <c r="AY214" s="18" t="s">
        <v>136</v>
      </c>
      <c r="BE214" s="201">
        <f>IF(N214="základní",J214,0)</f>
        <v>0</v>
      </c>
      <c r="BF214" s="201">
        <f>IF(N214="snížená",J214,0)</f>
        <v>0</v>
      </c>
      <c r="BG214" s="201">
        <f>IF(N214="zákl. přenesená",J214,0)</f>
        <v>0</v>
      </c>
      <c r="BH214" s="201">
        <f>IF(N214="sníž. přenesená",J214,0)</f>
        <v>0</v>
      </c>
      <c r="BI214" s="201">
        <f>IF(N214="nulová",J214,0)</f>
        <v>0</v>
      </c>
      <c r="BJ214" s="18" t="s">
        <v>88</v>
      </c>
      <c r="BK214" s="201">
        <f>ROUND(I214*H214,2)</f>
        <v>0</v>
      </c>
      <c r="BL214" s="18" t="s">
        <v>143</v>
      </c>
      <c r="BM214" s="200" t="s">
        <v>789</v>
      </c>
    </row>
    <row r="215" spans="1:65" s="2" customFormat="1" ht="19.2">
      <c r="A215" s="35"/>
      <c r="B215" s="36"/>
      <c r="C215" s="37"/>
      <c r="D215" s="202" t="s">
        <v>145</v>
      </c>
      <c r="E215" s="37"/>
      <c r="F215" s="203" t="s">
        <v>790</v>
      </c>
      <c r="G215" s="37"/>
      <c r="H215" s="37"/>
      <c r="I215" s="204"/>
      <c r="J215" s="37"/>
      <c r="K215" s="37"/>
      <c r="L215" s="40"/>
      <c r="M215" s="205"/>
      <c r="N215" s="206"/>
      <c r="O215" s="72"/>
      <c r="P215" s="72"/>
      <c r="Q215" s="72"/>
      <c r="R215" s="72"/>
      <c r="S215" s="72"/>
      <c r="T215" s="73"/>
      <c r="U215" s="35"/>
      <c r="V215" s="35"/>
      <c r="W215" s="35"/>
      <c r="X215" s="35"/>
      <c r="Y215" s="35"/>
      <c r="Z215" s="35"/>
      <c r="AA215" s="35"/>
      <c r="AB215" s="35"/>
      <c r="AC215" s="35"/>
      <c r="AD215" s="35"/>
      <c r="AE215" s="35"/>
      <c r="AT215" s="18" t="s">
        <v>145</v>
      </c>
      <c r="AU215" s="18" t="s">
        <v>90</v>
      </c>
    </row>
    <row r="216" spans="1:65" s="14" customFormat="1" ht="10.199999999999999">
      <c r="B216" s="218"/>
      <c r="C216" s="219"/>
      <c r="D216" s="202" t="s">
        <v>147</v>
      </c>
      <c r="E216" s="220" t="s">
        <v>1</v>
      </c>
      <c r="F216" s="221" t="s">
        <v>698</v>
      </c>
      <c r="G216" s="219"/>
      <c r="H216" s="220" t="s">
        <v>1</v>
      </c>
      <c r="I216" s="222"/>
      <c r="J216" s="219"/>
      <c r="K216" s="219"/>
      <c r="L216" s="223"/>
      <c r="M216" s="224"/>
      <c r="N216" s="225"/>
      <c r="O216" s="225"/>
      <c r="P216" s="225"/>
      <c r="Q216" s="225"/>
      <c r="R216" s="225"/>
      <c r="S216" s="225"/>
      <c r="T216" s="226"/>
      <c r="AT216" s="227" t="s">
        <v>147</v>
      </c>
      <c r="AU216" s="227" t="s">
        <v>90</v>
      </c>
      <c r="AV216" s="14" t="s">
        <v>88</v>
      </c>
      <c r="AW216" s="14" t="s">
        <v>36</v>
      </c>
      <c r="AX216" s="14" t="s">
        <v>80</v>
      </c>
      <c r="AY216" s="227" t="s">
        <v>136</v>
      </c>
    </row>
    <row r="217" spans="1:65" s="13" customFormat="1" ht="10.199999999999999">
      <c r="B217" s="207"/>
      <c r="C217" s="208"/>
      <c r="D217" s="202" t="s">
        <v>147</v>
      </c>
      <c r="E217" s="209" t="s">
        <v>1</v>
      </c>
      <c r="F217" s="210" t="s">
        <v>232</v>
      </c>
      <c r="G217" s="208"/>
      <c r="H217" s="211">
        <v>14</v>
      </c>
      <c r="I217" s="212"/>
      <c r="J217" s="208"/>
      <c r="K217" s="208"/>
      <c r="L217" s="213"/>
      <c r="M217" s="214"/>
      <c r="N217" s="215"/>
      <c r="O217" s="215"/>
      <c r="P217" s="215"/>
      <c r="Q217" s="215"/>
      <c r="R217" s="215"/>
      <c r="S217" s="215"/>
      <c r="T217" s="216"/>
      <c r="AT217" s="217" t="s">
        <v>147</v>
      </c>
      <c r="AU217" s="217" t="s">
        <v>90</v>
      </c>
      <c r="AV217" s="13" t="s">
        <v>90</v>
      </c>
      <c r="AW217" s="13" t="s">
        <v>36</v>
      </c>
      <c r="AX217" s="13" t="s">
        <v>88</v>
      </c>
      <c r="AY217" s="217" t="s">
        <v>136</v>
      </c>
    </row>
    <row r="218" spans="1:65" s="2" customFormat="1" ht="16.5" customHeight="1">
      <c r="A218" s="35"/>
      <c r="B218" s="36"/>
      <c r="C218" s="188" t="s">
        <v>534</v>
      </c>
      <c r="D218" s="188" t="s">
        <v>139</v>
      </c>
      <c r="E218" s="189" t="s">
        <v>791</v>
      </c>
      <c r="F218" s="190" t="s">
        <v>792</v>
      </c>
      <c r="G218" s="191" t="s">
        <v>666</v>
      </c>
      <c r="H218" s="192">
        <v>3</v>
      </c>
      <c r="I218" s="193"/>
      <c r="J218" s="194">
        <f>ROUND(I218*H218,2)</f>
        <v>0</v>
      </c>
      <c r="K218" s="195"/>
      <c r="L218" s="40"/>
      <c r="M218" s="196" t="s">
        <v>1</v>
      </c>
      <c r="N218" s="197" t="s">
        <v>45</v>
      </c>
      <c r="O218" s="72"/>
      <c r="P218" s="198">
        <f>O218*H218</f>
        <v>0</v>
      </c>
      <c r="Q218" s="198">
        <v>0</v>
      </c>
      <c r="R218" s="198">
        <f>Q218*H218</f>
        <v>0</v>
      </c>
      <c r="S218" s="198">
        <v>0</v>
      </c>
      <c r="T218" s="199">
        <f>S218*H218</f>
        <v>0</v>
      </c>
      <c r="U218" s="35"/>
      <c r="V218" s="35"/>
      <c r="W218" s="35"/>
      <c r="X218" s="35"/>
      <c r="Y218" s="35"/>
      <c r="Z218" s="35"/>
      <c r="AA218" s="35"/>
      <c r="AB218" s="35"/>
      <c r="AC218" s="35"/>
      <c r="AD218" s="35"/>
      <c r="AE218" s="35"/>
      <c r="AR218" s="200" t="s">
        <v>143</v>
      </c>
      <c r="AT218" s="200" t="s">
        <v>139</v>
      </c>
      <c r="AU218" s="200" t="s">
        <v>90</v>
      </c>
      <c r="AY218" s="18" t="s">
        <v>136</v>
      </c>
      <c r="BE218" s="201">
        <f>IF(N218="základní",J218,0)</f>
        <v>0</v>
      </c>
      <c r="BF218" s="201">
        <f>IF(N218="snížená",J218,0)</f>
        <v>0</v>
      </c>
      <c r="BG218" s="201">
        <f>IF(N218="zákl. přenesená",J218,0)</f>
        <v>0</v>
      </c>
      <c r="BH218" s="201">
        <f>IF(N218="sníž. přenesená",J218,0)</f>
        <v>0</v>
      </c>
      <c r="BI218" s="201">
        <f>IF(N218="nulová",J218,0)</f>
        <v>0</v>
      </c>
      <c r="BJ218" s="18" t="s">
        <v>88</v>
      </c>
      <c r="BK218" s="201">
        <f>ROUND(I218*H218,2)</f>
        <v>0</v>
      </c>
      <c r="BL218" s="18" t="s">
        <v>143</v>
      </c>
      <c r="BM218" s="200" t="s">
        <v>793</v>
      </c>
    </row>
    <row r="219" spans="1:65" s="2" customFormat="1" ht="19.2">
      <c r="A219" s="35"/>
      <c r="B219" s="36"/>
      <c r="C219" s="37"/>
      <c r="D219" s="202" t="s">
        <v>145</v>
      </c>
      <c r="E219" s="37"/>
      <c r="F219" s="203" t="s">
        <v>794</v>
      </c>
      <c r="G219" s="37"/>
      <c r="H219" s="37"/>
      <c r="I219" s="204"/>
      <c r="J219" s="37"/>
      <c r="K219" s="37"/>
      <c r="L219" s="40"/>
      <c r="M219" s="205"/>
      <c r="N219" s="206"/>
      <c r="O219" s="72"/>
      <c r="P219" s="72"/>
      <c r="Q219" s="72"/>
      <c r="R219" s="72"/>
      <c r="S219" s="72"/>
      <c r="T219" s="73"/>
      <c r="U219" s="35"/>
      <c r="V219" s="35"/>
      <c r="W219" s="35"/>
      <c r="X219" s="35"/>
      <c r="Y219" s="35"/>
      <c r="Z219" s="35"/>
      <c r="AA219" s="35"/>
      <c r="AB219" s="35"/>
      <c r="AC219" s="35"/>
      <c r="AD219" s="35"/>
      <c r="AE219" s="35"/>
      <c r="AT219" s="18" t="s">
        <v>145</v>
      </c>
      <c r="AU219" s="18" t="s">
        <v>90</v>
      </c>
    </row>
    <row r="220" spans="1:65" s="14" customFormat="1" ht="10.199999999999999">
      <c r="B220" s="218"/>
      <c r="C220" s="219"/>
      <c r="D220" s="202" t="s">
        <v>147</v>
      </c>
      <c r="E220" s="220" t="s">
        <v>1</v>
      </c>
      <c r="F220" s="221" t="s">
        <v>698</v>
      </c>
      <c r="G220" s="219"/>
      <c r="H220" s="220" t="s">
        <v>1</v>
      </c>
      <c r="I220" s="222"/>
      <c r="J220" s="219"/>
      <c r="K220" s="219"/>
      <c r="L220" s="223"/>
      <c r="M220" s="224"/>
      <c r="N220" s="225"/>
      <c r="O220" s="225"/>
      <c r="P220" s="225"/>
      <c r="Q220" s="225"/>
      <c r="R220" s="225"/>
      <c r="S220" s="225"/>
      <c r="T220" s="226"/>
      <c r="AT220" s="227" t="s">
        <v>147</v>
      </c>
      <c r="AU220" s="227" t="s">
        <v>90</v>
      </c>
      <c r="AV220" s="14" t="s">
        <v>88</v>
      </c>
      <c r="AW220" s="14" t="s">
        <v>36</v>
      </c>
      <c r="AX220" s="14" t="s">
        <v>80</v>
      </c>
      <c r="AY220" s="227" t="s">
        <v>136</v>
      </c>
    </row>
    <row r="221" spans="1:65" s="13" customFormat="1" ht="10.199999999999999">
      <c r="B221" s="207"/>
      <c r="C221" s="208"/>
      <c r="D221" s="202" t="s">
        <v>147</v>
      </c>
      <c r="E221" s="209" t="s">
        <v>1</v>
      </c>
      <c r="F221" s="210" t="s">
        <v>157</v>
      </c>
      <c r="G221" s="208"/>
      <c r="H221" s="211">
        <v>3</v>
      </c>
      <c r="I221" s="212"/>
      <c r="J221" s="208"/>
      <c r="K221" s="208"/>
      <c r="L221" s="213"/>
      <c r="M221" s="214"/>
      <c r="N221" s="215"/>
      <c r="O221" s="215"/>
      <c r="P221" s="215"/>
      <c r="Q221" s="215"/>
      <c r="R221" s="215"/>
      <c r="S221" s="215"/>
      <c r="T221" s="216"/>
      <c r="AT221" s="217" t="s">
        <v>147</v>
      </c>
      <c r="AU221" s="217" t="s">
        <v>90</v>
      </c>
      <c r="AV221" s="13" t="s">
        <v>90</v>
      </c>
      <c r="AW221" s="13" t="s">
        <v>36</v>
      </c>
      <c r="AX221" s="13" t="s">
        <v>88</v>
      </c>
      <c r="AY221" s="217" t="s">
        <v>136</v>
      </c>
    </row>
    <row r="222" spans="1:65" s="2" customFormat="1" ht="16.5" customHeight="1">
      <c r="A222" s="35"/>
      <c r="B222" s="36"/>
      <c r="C222" s="188" t="s">
        <v>636</v>
      </c>
      <c r="D222" s="188" t="s">
        <v>139</v>
      </c>
      <c r="E222" s="189" t="s">
        <v>795</v>
      </c>
      <c r="F222" s="190" t="s">
        <v>796</v>
      </c>
      <c r="G222" s="191" t="s">
        <v>666</v>
      </c>
      <c r="H222" s="192">
        <v>2</v>
      </c>
      <c r="I222" s="193"/>
      <c r="J222" s="194">
        <f>ROUND(I222*H222,2)</f>
        <v>0</v>
      </c>
      <c r="K222" s="195"/>
      <c r="L222" s="40"/>
      <c r="M222" s="196" t="s">
        <v>1</v>
      </c>
      <c r="N222" s="197" t="s">
        <v>45</v>
      </c>
      <c r="O222" s="72"/>
      <c r="P222" s="198">
        <f>O222*H222</f>
        <v>0</v>
      </c>
      <c r="Q222" s="198">
        <v>0</v>
      </c>
      <c r="R222" s="198">
        <f>Q222*H222</f>
        <v>0</v>
      </c>
      <c r="S222" s="198">
        <v>0</v>
      </c>
      <c r="T222" s="199">
        <f>S222*H222</f>
        <v>0</v>
      </c>
      <c r="U222" s="35"/>
      <c r="V222" s="35"/>
      <c r="W222" s="35"/>
      <c r="X222" s="35"/>
      <c r="Y222" s="35"/>
      <c r="Z222" s="35"/>
      <c r="AA222" s="35"/>
      <c r="AB222" s="35"/>
      <c r="AC222" s="35"/>
      <c r="AD222" s="35"/>
      <c r="AE222" s="35"/>
      <c r="AR222" s="200" t="s">
        <v>143</v>
      </c>
      <c r="AT222" s="200" t="s">
        <v>139</v>
      </c>
      <c r="AU222" s="200" t="s">
        <v>90</v>
      </c>
      <c r="AY222" s="18" t="s">
        <v>136</v>
      </c>
      <c r="BE222" s="201">
        <f>IF(N222="základní",J222,0)</f>
        <v>0</v>
      </c>
      <c r="BF222" s="201">
        <f>IF(N222="snížená",J222,0)</f>
        <v>0</v>
      </c>
      <c r="BG222" s="201">
        <f>IF(N222="zákl. přenesená",J222,0)</f>
        <v>0</v>
      </c>
      <c r="BH222" s="201">
        <f>IF(N222="sníž. přenesená",J222,0)</f>
        <v>0</v>
      </c>
      <c r="BI222" s="201">
        <f>IF(N222="nulová",J222,0)</f>
        <v>0</v>
      </c>
      <c r="BJ222" s="18" t="s">
        <v>88</v>
      </c>
      <c r="BK222" s="201">
        <f>ROUND(I222*H222,2)</f>
        <v>0</v>
      </c>
      <c r="BL222" s="18" t="s">
        <v>143</v>
      </c>
      <c r="BM222" s="200" t="s">
        <v>797</v>
      </c>
    </row>
    <row r="223" spans="1:65" s="2" customFormat="1" ht="19.2">
      <c r="A223" s="35"/>
      <c r="B223" s="36"/>
      <c r="C223" s="37"/>
      <c r="D223" s="202" t="s">
        <v>145</v>
      </c>
      <c r="E223" s="37"/>
      <c r="F223" s="203" t="s">
        <v>798</v>
      </c>
      <c r="G223" s="37"/>
      <c r="H223" s="37"/>
      <c r="I223" s="204"/>
      <c r="J223" s="37"/>
      <c r="K223" s="37"/>
      <c r="L223" s="40"/>
      <c r="M223" s="205"/>
      <c r="N223" s="206"/>
      <c r="O223" s="72"/>
      <c r="P223" s="72"/>
      <c r="Q223" s="72"/>
      <c r="R223" s="72"/>
      <c r="S223" s="72"/>
      <c r="T223" s="73"/>
      <c r="U223" s="35"/>
      <c r="V223" s="35"/>
      <c r="W223" s="35"/>
      <c r="X223" s="35"/>
      <c r="Y223" s="35"/>
      <c r="Z223" s="35"/>
      <c r="AA223" s="35"/>
      <c r="AB223" s="35"/>
      <c r="AC223" s="35"/>
      <c r="AD223" s="35"/>
      <c r="AE223" s="35"/>
      <c r="AT223" s="18" t="s">
        <v>145</v>
      </c>
      <c r="AU223" s="18" t="s">
        <v>90</v>
      </c>
    </row>
    <row r="224" spans="1:65" s="14" customFormat="1" ht="10.199999999999999">
      <c r="B224" s="218"/>
      <c r="C224" s="219"/>
      <c r="D224" s="202" t="s">
        <v>147</v>
      </c>
      <c r="E224" s="220" t="s">
        <v>1</v>
      </c>
      <c r="F224" s="221" t="s">
        <v>698</v>
      </c>
      <c r="G224" s="219"/>
      <c r="H224" s="220" t="s">
        <v>1</v>
      </c>
      <c r="I224" s="222"/>
      <c r="J224" s="219"/>
      <c r="K224" s="219"/>
      <c r="L224" s="223"/>
      <c r="M224" s="224"/>
      <c r="N224" s="225"/>
      <c r="O224" s="225"/>
      <c r="P224" s="225"/>
      <c r="Q224" s="225"/>
      <c r="R224" s="225"/>
      <c r="S224" s="225"/>
      <c r="T224" s="226"/>
      <c r="AT224" s="227" t="s">
        <v>147</v>
      </c>
      <c r="AU224" s="227" t="s">
        <v>90</v>
      </c>
      <c r="AV224" s="14" t="s">
        <v>88</v>
      </c>
      <c r="AW224" s="14" t="s">
        <v>36</v>
      </c>
      <c r="AX224" s="14" t="s">
        <v>80</v>
      </c>
      <c r="AY224" s="227" t="s">
        <v>136</v>
      </c>
    </row>
    <row r="225" spans="1:65" s="13" customFormat="1" ht="10.199999999999999">
      <c r="B225" s="207"/>
      <c r="C225" s="208"/>
      <c r="D225" s="202" t="s">
        <v>147</v>
      </c>
      <c r="E225" s="209" t="s">
        <v>1</v>
      </c>
      <c r="F225" s="210" t="s">
        <v>90</v>
      </c>
      <c r="G225" s="208"/>
      <c r="H225" s="211">
        <v>2</v>
      </c>
      <c r="I225" s="212"/>
      <c r="J225" s="208"/>
      <c r="K225" s="208"/>
      <c r="L225" s="213"/>
      <c r="M225" s="214"/>
      <c r="N225" s="215"/>
      <c r="O225" s="215"/>
      <c r="P225" s="215"/>
      <c r="Q225" s="215"/>
      <c r="R225" s="215"/>
      <c r="S225" s="215"/>
      <c r="T225" s="216"/>
      <c r="AT225" s="217" t="s">
        <v>147</v>
      </c>
      <c r="AU225" s="217" t="s">
        <v>90</v>
      </c>
      <c r="AV225" s="13" t="s">
        <v>90</v>
      </c>
      <c r="AW225" s="13" t="s">
        <v>36</v>
      </c>
      <c r="AX225" s="13" t="s">
        <v>88</v>
      </c>
      <c r="AY225" s="217" t="s">
        <v>136</v>
      </c>
    </row>
    <row r="226" spans="1:65" s="2" customFormat="1" ht="16.5" customHeight="1">
      <c r="A226" s="35"/>
      <c r="B226" s="36"/>
      <c r="C226" s="188" t="s">
        <v>641</v>
      </c>
      <c r="D226" s="188" t="s">
        <v>139</v>
      </c>
      <c r="E226" s="189" t="s">
        <v>799</v>
      </c>
      <c r="F226" s="190" t="s">
        <v>800</v>
      </c>
      <c r="G226" s="191" t="s">
        <v>666</v>
      </c>
      <c r="H226" s="192">
        <v>748</v>
      </c>
      <c r="I226" s="193"/>
      <c r="J226" s="194">
        <f>ROUND(I226*H226,2)</f>
        <v>0</v>
      </c>
      <c r="K226" s="195"/>
      <c r="L226" s="40"/>
      <c r="M226" s="196" t="s">
        <v>1</v>
      </c>
      <c r="N226" s="197" t="s">
        <v>45</v>
      </c>
      <c r="O226" s="72"/>
      <c r="P226" s="198">
        <f>O226*H226</f>
        <v>0</v>
      </c>
      <c r="Q226" s="198">
        <v>0</v>
      </c>
      <c r="R226" s="198">
        <f>Q226*H226</f>
        <v>0</v>
      </c>
      <c r="S226" s="198">
        <v>0</v>
      </c>
      <c r="T226" s="199">
        <f>S226*H226</f>
        <v>0</v>
      </c>
      <c r="U226" s="35"/>
      <c r="V226" s="35"/>
      <c r="W226" s="35"/>
      <c r="X226" s="35"/>
      <c r="Y226" s="35"/>
      <c r="Z226" s="35"/>
      <c r="AA226" s="35"/>
      <c r="AB226" s="35"/>
      <c r="AC226" s="35"/>
      <c r="AD226" s="35"/>
      <c r="AE226" s="35"/>
      <c r="AR226" s="200" t="s">
        <v>143</v>
      </c>
      <c r="AT226" s="200" t="s">
        <v>139</v>
      </c>
      <c r="AU226" s="200" t="s">
        <v>90</v>
      </c>
      <c r="AY226" s="18" t="s">
        <v>136</v>
      </c>
      <c r="BE226" s="201">
        <f>IF(N226="základní",J226,0)</f>
        <v>0</v>
      </c>
      <c r="BF226" s="201">
        <f>IF(N226="snížená",J226,0)</f>
        <v>0</v>
      </c>
      <c r="BG226" s="201">
        <f>IF(N226="zákl. přenesená",J226,0)</f>
        <v>0</v>
      </c>
      <c r="BH226" s="201">
        <f>IF(N226="sníž. přenesená",J226,0)</f>
        <v>0</v>
      </c>
      <c r="BI226" s="201">
        <f>IF(N226="nulová",J226,0)</f>
        <v>0</v>
      </c>
      <c r="BJ226" s="18" t="s">
        <v>88</v>
      </c>
      <c r="BK226" s="201">
        <f>ROUND(I226*H226,2)</f>
        <v>0</v>
      </c>
      <c r="BL226" s="18" t="s">
        <v>143</v>
      </c>
      <c r="BM226" s="200" t="s">
        <v>801</v>
      </c>
    </row>
    <row r="227" spans="1:65" s="2" customFormat="1" ht="19.2">
      <c r="A227" s="35"/>
      <c r="B227" s="36"/>
      <c r="C227" s="37"/>
      <c r="D227" s="202" t="s">
        <v>145</v>
      </c>
      <c r="E227" s="37"/>
      <c r="F227" s="203" t="s">
        <v>802</v>
      </c>
      <c r="G227" s="37"/>
      <c r="H227" s="37"/>
      <c r="I227" s="204"/>
      <c r="J227" s="37"/>
      <c r="K227" s="37"/>
      <c r="L227" s="40"/>
      <c r="M227" s="205"/>
      <c r="N227" s="206"/>
      <c r="O227" s="72"/>
      <c r="P227" s="72"/>
      <c r="Q227" s="72"/>
      <c r="R227" s="72"/>
      <c r="S227" s="72"/>
      <c r="T227" s="73"/>
      <c r="U227" s="35"/>
      <c r="V227" s="35"/>
      <c r="W227" s="35"/>
      <c r="X227" s="35"/>
      <c r="Y227" s="35"/>
      <c r="Z227" s="35"/>
      <c r="AA227" s="35"/>
      <c r="AB227" s="35"/>
      <c r="AC227" s="35"/>
      <c r="AD227" s="35"/>
      <c r="AE227" s="35"/>
      <c r="AT227" s="18" t="s">
        <v>145</v>
      </c>
      <c r="AU227" s="18" t="s">
        <v>90</v>
      </c>
    </row>
    <row r="228" spans="1:65" s="14" customFormat="1" ht="10.199999999999999">
      <c r="B228" s="218"/>
      <c r="C228" s="219"/>
      <c r="D228" s="202" t="s">
        <v>147</v>
      </c>
      <c r="E228" s="220" t="s">
        <v>1</v>
      </c>
      <c r="F228" s="221" t="s">
        <v>698</v>
      </c>
      <c r="G228" s="219"/>
      <c r="H228" s="220" t="s">
        <v>1</v>
      </c>
      <c r="I228" s="222"/>
      <c r="J228" s="219"/>
      <c r="K228" s="219"/>
      <c r="L228" s="223"/>
      <c r="M228" s="224"/>
      <c r="N228" s="225"/>
      <c r="O228" s="225"/>
      <c r="P228" s="225"/>
      <c r="Q228" s="225"/>
      <c r="R228" s="225"/>
      <c r="S228" s="225"/>
      <c r="T228" s="226"/>
      <c r="AT228" s="227" t="s">
        <v>147</v>
      </c>
      <c r="AU228" s="227" t="s">
        <v>90</v>
      </c>
      <c r="AV228" s="14" t="s">
        <v>88</v>
      </c>
      <c r="AW228" s="14" t="s">
        <v>36</v>
      </c>
      <c r="AX228" s="14" t="s">
        <v>80</v>
      </c>
      <c r="AY228" s="227" t="s">
        <v>136</v>
      </c>
    </row>
    <row r="229" spans="1:65" s="13" customFormat="1" ht="10.199999999999999">
      <c r="B229" s="207"/>
      <c r="C229" s="208"/>
      <c r="D229" s="202" t="s">
        <v>147</v>
      </c>
      <c r="E229" s="209" t="s">
        <v>1</v>
      </c>
      <c r="F229" s="210" t="s">
        <v>679</v>
      </c>
      <c r="G229" s="208"/>
      <c r="H229" s="211">
        <v>34</v>
      </c>
      <c r="I229" s="212"/>
      <c r="J229" s="208"/>
      <c r="K229" s="208"/>
      <c r="L229" s="213"/>
      <c r="M229" s="214"/>
      <c r="N229" s="215"/>
      <c r="O229" s="215"/>
      <c r="P229" s="215"/>
      <c r="Q229" s="215"/>
      <c r="R229" s="215"/>
      <c r="S229" s="215"/>
      <c r="T229" s="216"/>
      <c r="AT229" s="217" t="s">
        <v>147</v>
      </c>
      <c r="AU229" s="217" t="s">
        <v>90</v>
      </c>
      <c r="AV229" s="13" t="s">
        <v>90</v>
      </c>
      <c r="AW229" s="13" t="s">
        <v>36</v>
      </c>
      <c r="AX229" s="13" t="s">
        <v>80</v>
      </c>
      <c r="AY229" s="217" t="s">
        <v>136</v>
      </c>
    </row>
    <row r="230" spans="1:65" s="13" customFormat="1" ht="10.199999999999999">
      <c r="B230" s="207"/>
      <c r="C230" s="208"/>
      <c r="D230" s="202" t="s">
        <v>147</v>
      </c>
      <c r="E230" s="209" t="s">
        <v>1</v>
      </c>
      <c r="F230" s="210" t="s">
        <v>803</v>
      </c>
      <c r="G230" s="208"/>
      <c r="H230" s="211">
        <v>748</v>
      </c>
      <c r="I230" s="212"/>
      <c r="J230" s="208"/>
      <c r="K230" s="208"/>
      <c r="L230" s="213"/>
      <c r="M230" s="214"/>
      <c r="N230" s="215"/>
      <c r="O230" s="215"/>
      <c r="P230" s="215"/>
      <c r="Q230" s="215"/>
      <c r="R230" s="215"/>
      <c r="S230" s="215"/>
      <c r="T230" s="216"/>
      <c r="AT230" s="217" t="s">
        <v>147</v>
      </c>
      <c r="AU230" s="217" t="s">
        <v>90</v>
      </c>
      <c r="AV230" s="13" t="s">
        <v>90</v>
      </c>
      <c r="AW230" s="13" t="s">
        <v>36</v>
      </c>
      <c r="AX230" s="13" t="s">
        <v>88</v>
      </c>
      <c r="AY230" s="217" t="s">
        <v>136</v>
      </c>
    </row>
    <row r="231" spans="1:65" s="2" customFormat="1" ht="16.5" customHeight="1">
      <c r="A231" s="35"/>
      <c r="B231" s="36"/>
      <c r="C231" s="188" t="s">
        <v>646</v>
      </c>
      <c r="D231" s="188" t="s">
        <v>139</v>
      </c>
      <c r="E231" s="189" t="s">
        <v>804</v>
      </c>
      <c r="F231" s="190" t="s">
        <v>805</v>
      </c>
      <c r="G231" s="191" t="s">
        <v>666</v>
      </c>
      <c r="H231" s="192">
        <v>462</v>
      </c>
      <c r="I231" s="193"/>
      <c r="J231" s="194">
        <f>ROUND(I231*H231,2)</f>
        <v>0</v>
      </c>
      <c r="K231" s="195"/>
      <c r="L231" s="40"/>
      <c r="M231" s="196" t="s">
        <v>1</v>
      </c>
      <c r="N231" s="197" t="s">
        <v>45</v>
      </c>
      <c r="O231" s="72"/>
      <c r="P231" s="198">
        <f>O231*H231</f>
        <v>0</v>
      </c>
      <c r="Q231" s="198">
        <v>0</v>
      </c>
      <c r="R231" s="198">
        <f>Q231*H231</f>
        <v>0</v>
      </c>
      <c r="S231" s="198">
        <v>0</v>
      </c>
      <c r="T231" s="199">
        <f>S231*H231</f>
        <v>0</v>
      </c>
      <c r="U231" s="35"/>
      <c r="V231" s="35"/>
      <c r="W231" s="35"/>
      <c r="X231" s="35"/>
      <c r="Y231" s="35"/>
      <c r="Z231" s="35"/>
      <c r="AA231" s="35"/>
      <c r="AB231" s="35"/>
      <c r="AC231" s="35"/>
      <c r="AD231" s="35"/>
      <c r="AE231" s="35"/>
      <c r="AR231" s="200" t="s">
        <v>143</v>
      </c>
      <c r="AT231" s="200" t="s">
        <v>139</v>
      </c>
      <c r="AU231" s="200" t="s">
        <v>90</v>
      </c>
      <c r="AY231" s="18" t="s">
        <v>136</v>
      </c>
      <c r="BE231" s="201">
        <f>IF(N231="základní",J231,0)</f>
        <v>0</v>
      </c>
      <c r="BF231" s="201">
        <f>IF(N231="snížená",J231,0)</f>
        <v>0</v>
      </c>
      <c r="BG231" s="201">
        <f>IF(N231="zákl. přenesená",J231,0)</f>
        <v>0</v>
      </c>
      <c r="BH231" s="201">
        <f>IF(N231="sníž. přenesená",J231,0)</f>
        <v>0</v>
      </c>
      <c r="BI231" s="201">
        <f>IF(N231="nulová",J231,0)</f>
        <v>0</v>
      </c>
      <c r="BJ231" s="18" t="s">
        <v>88</v>
      </c>
      <c r="BK231" s="201">
        <f>ROUND(I231*H231,2)</f>
        <v>0</v>
      </c>
      <c r="BL231" s="18" t="s">
        <v>143</v>
      </c>
      <c r="BM231" s="200" t="s">
        <v>806</v>
      </c>
    </row>
    <row r="232" spans="1:65" s="2" customFormat="1" ht="19.2">
      <c r="A232" s="35"/>
      <c r="B232" s="36"/>
      <c r="C232" s="37"/>
      <c r="D232" s="202" t="s">
        <v>145</v>
      </c>
      <c r="E232" s="37"/>
      <c r="F232" s="203" t="s">
        <v>807</v>
      </c>
      <c r="G232" s="37"/>
      <c r="H232" s="37"/>
      <c r="I232" s="204"/>
      <c r="J232" s="37"/>
      <c r="K232" s="37"/>
      <c r="L232" s="40"/>
      <c r="M232" s="205"/>
      <c r="N232" s="206"/>
      <c r="O232" s="72"/>
      <c r="P232" s="72"/>
      <c r="Q232" s="72"/>
      <c r="R232" s="72"/>
      <c r="S232" s="72"/>
      <c r="T232" s="73"/>
      <c r="U232" s="35"/>
      <c r="V232" s="35"/>
      <c r="W232" s="35"/>
      <c r="X232" s="35"/>
      <c r="Y232" s="35"/>
      <c r="Z232" s="35"/>
      <c r="AA232" s="35"/>
      <c r="AB232" s="35"/>
      <c r="AC232" s="35"/>
      <c r="AD232" s="35"/>
      <c r="AE232" s="35"/>
      <c r="AT232" s="18" t="s">
        <v>145</v>
      </c>
      <c r="AU232" s="18" t="s">
        <v>90</v>
      </c>
    </row>
    <row r="233" spans="1:65" s="14" customFormat="1" ht="10.199999999999999">
      <c r="B233" s="218"/>
      <c r="C233" s="219"/>
      <c r="D233" s="202" t="s">
        <v>147</v>
      </c>
      <c r="E233" s="220" t="s">
        <v>1</v>
      </c>
      <c r="F233" s="221" t="s">
        <v>698</v>
      </c>
      <c r="G233" s="219"/>
      <c r="H233" s="220" t="s">
        <v>1</v>
      </c>
      <c r="I233" s="222"/>
      <c r="J233" s="219"/>
      <c r="K233" s="219"/>
      <c r="L233" s="223"/>
      <c r="M233" s="224"/>
      <c r="N233" s="225"/>
      <c r="O233" s="225"/>
      <c r="P233" s="225"/>
      <c r="Q233" s="225"/>
      <c r="R233" s="225"/>
      <c r="S233" s="225"/>
      <c r="T233" s="226"/>
      <c r="AT233" s="227" t="s">
        <v>147</v>
      </c>
      <c r="AU233" s="227" t="s">
        <v>90</v>
      </c>
      <c r="AV233" s="14" t="s">
        <v>88</v>
      </c>
      <c r="AW233" s="14" t="s">
        <v>36</v>
      </c>
      <c r="AX233" s="14" t="s">
        <v>80</v>
      </c>
      <c r="AY233" s="227" t="s">
        <v>136</v>
      </c>
    </row>
    <row r="234" spans="1:65" s="13" customFormat="1" ht="10.199999999999999">
      <c r="B234" s="207"/>
      <c r="C234" s="208"/>
      <c r="D234" s="202" t="s">
        <v>147</v>
      </c>
      <c r="E234" s="209" t="s">
        <v>1</v>
      </c>
      <c r="F234" s="210" t="s">
        <v>7</v>
      </c>
      <c r="G234" s="208"/>
      <c r="H234" s="211">
        <v>21</v>
      </c>
      <c r="I234" s="212"/>
      <c r="J234" s="208"/>
      <c r="K234" s="208"/>
      <c r="L234" s="213"/>
      <c r="M234" s="214"/>
      <c r="N234" s="215"/>
      <c r="O234" s="215"/>
      <c r="P234" s="215"/>
      <c r="Q234" s="215"/>
      <c r="R234" s="215"/>
      <c r="S234" s="215"/>
      <c r="T234" s="216"/>
      <c r="AT234" s="217" t="s">
        <v>147</v>
      </c>
      <c r="AU234" s="217" t="s">
        <v>90</v>
      </c>
      <c r="AV234" s="13" t="s">
        <v>90</v>
      </c>
      <c r="AW234" s="13" t="s">
        <v>36</v>
      </c>
      <c r="AX234" s="13" t="s">
        <v>80</v>
      </c>
      <c r="AY234" s="217" t="s">
        <v>136</v>
      </c>
    </row>
    <row r="235" spans="1:65" s="13" customFormat="1" ht="10.199999999999999">
      <c r="B235" s="207"/>
      <c r="C235" s="208"/>
      <c r="D235" s="202" t="s">
        <v>147</v>
      </c>
      <c r="E235" s="209" t="s">
        <v>1</v>
      </c>
      <c r="F235" s="210" t="s">
        <v>808</v>
      </c>
      <c r="G235" s="208"/>
      <c r="H235" s="211">
        <v>462</v>
      </c>
      <c r="I235" s="212"/>
      <c r="J235" s="208"/>
      <c r="K235" s="208"/>
      <c r="L235" s="213"/>
      <c r="M235" s="214"/>
      <c r="N235" s="215"/>
      <c r="O235" s="215"/>
      <c r="P235" s="215"/>
      <c r="Q235" s="215"/>
      <c r="R235" s="215"/>
      <c r="S235" s="215"/>
      <c r="T235" s="216"/>
      <c r="AT235" s="217" t="s">
        <v>147</v>
      </c>
      <c r="AU235" s="217" t="s">
        <v>90</v>
      </c>
      <c r="AV235" s="13" t="s">
        <v>90</v>
      </c>
      <c r="AW235" s="13" t="s">
        <v>36</v>
      </c>
      <c r="AX235" s="13" t="s">
        <v>88</v>
      </c>
      <c r="AY235" s="217" t="s">
        <v>136</v>
      </c>
    </row>
    <row r="236" spans="1:65" s="2" customFormat="1" ht="16.5" customHeight="1">
      <c r="A236" s="35"/>
      <c r="B236" s="36"/>
      <c r="C236" s="188" t="s">
        <v>652</v>
      </c>
      <c r="D236" s="188" t="s">
        <v>139</v>
      </c>
      <c r="E236" s="189" t="s">
        <v>809</v>
      </c>
      <c r="F236" s="190" t="s">
        <v>810</v>
      </c>
      <c r="G236" s="191" t="s">
        <v>666</v>
      </c>
      <c r="H236" s="192">
        <v>198</v>
      </c>
      <c r="I236" s="193"/>
      <c r="J236" s="194">
        <f>ROUND(I236*H236,2)</f>
        <v>0</v>
      </c>
      <c r="K236" s="195"/>
      <c r="L236" s="40"/>
      <c r="M236" s="196" t="s">
        <v>1</v>
      </c>
      <c r="N236" s="197" t="s">
        <v>45</v>
      </c>
      <c r="O236" s="72"/>
      <c r="P236" s="198">
        <f>O236*H236</f>
        <v>0</v>
      </c>
      <c r="Q236" s="198">
        <v>0</v>
      </c>
      <c r="R236" s="198">
        <f>Q236*H236</f>
        <v>0</v>
      </c>
      <c r="S236" s="198">
        <v>0</v>
      </c>
      <c r="T236" s="199">
        <f>S236*H236</f>
        <v>0</v>
      </c>
      <c r="U236" s="35"/>
      <c r="V236" s="35"/>
      <c r="W236" s="35"/>
      <c r="X236" s="35"/>
      <c r="Y236" s="35"/>
      <c r="Z236" s="35"/>
      <c r="AA236" s="35"/>
      <c r="AB236" s="35"/>
      <c r="AC236" s="35"/>
      <c r="AD236" s="35"/>
      <c r="AE236" s="35"/>
      <c r="AR236" s="200" t="s">
        <v>143</v>
      </c>
      <c r="AT236" s="200" t="s">
        <v>139</v>
      </c>
      <c r="AU236" s="200" t="s">
        <v>90</v>
      </c>
      <c r="AY236" s="18" t="s">
        <v>136</v>
      </c>
      <c r="BE236" s="201">
        <f>IF(N236="základní",J236,0)</f>
        <v>0</v>
      </c>
      <c r="BF236" s="201">
        <f>IF(N236="snížená",J236,0)</f>
        <v>0</v>
      </c>
      <c r="BG236" s="201">
        <f>IF(N236="zákl. přenesená",J236,0)</f>
        <v>0</v>
      </c>
      <c r="BH236" s="201">
        <f>IF(N236="sníž. přenesená",J236,0)</f>
        <v>0</v>
      </c>
      <c r="BI236" s="201">
        <f>IF(N236="nulová",J236,0)</f>
        <v>0</v>
      </c>
      <c r="BJ236" s="18" t="s">
        <v>88</v>
      </c>
      <c r="BK236" s="201">
        <f>ROUND(I236*H236,2)</f>
        <v>0</v>
      </c>
      <c r="BL236" s="18" t="s">
        <v>143</v>
      </c>
      <c r="BM236" s="200" t="s">
        <v>811</v>
      </c>
    </row>
    <row r="237" spans="1:65" s="2" customFormat="1" ht="19.2">
      <c r="A237" s="35"/>
      <c r="B237" s="36"/>
      <c r="C237" s="37"/>
      <c r="D237" s="202" t="s">
        <v>145</v>
      </c>
      <c r="E237" s="37"/>
      <c r="F237" s="203" t="s">
        <v>812</v>
      </c>
      <c r="G237" s="37"/>
      <c r="H237" s="37"/>
      <c r="I237" s="204"/>
      <c r="J237" s="37"/>
      <c r="K237" s="37"/>
      <c r="L237" s="40"/>
      <c r="M237" s="205"/>
      <c r="N237" s="206"/>
      <c r="O237" s="72"/>
      <c r="P237" s="72"/>
      <c r="Q237" s="72"/>
      <c r="R237" s="72"/>
      <c r="S237" s="72"/>
      <c r="T237" s="73"/>
      <c r="U237" s="35"/>
      <c r="V237" s="35"/>
      <c r="W237" s="35"/>
      <c r="X237" s="35"/>
      <c r="Y237" s="35"/>
      <c r="Z237" s="35"/>
      <c r="AA237" s="35"/>
      <c r="AB237" s="35"/>
      <c r="AC237" s="35"/>
      <c r="AD237" s="35"/>
      <c r="AE237" s="35"/>
      <c r="AT237" s="18" t="s">
        <v>145</v>
      </c>
      <c r="AU237" s="18" t="s">
        <v>90</v>
      </c>
    </row>
    <row r="238" spans="1:65" s="14" customFormat="1" ht="10.199999999999999">
      <c r="B238" s="218"/>
      <c r="C238" s="219"/>
      <c r="D238" s="202" t="s">
        <v>147</v>
      </c>
      <c r="E238" s="220" t="s">
        <v>1</v>
      </c>
      <c r="F238" s="221" t="s">
        <v>698</v>
      </c>
      <c r="G238" s="219"/>
      <c r="H238" s="220" t="s">
        <v>1</v>
      </c>
      <c r="I238" s="222"/>
      <c r="J238" s="219"/>
      <c r="K238" s="219"/>
      <c r="L238" s="223"/>
      <c r="M238" s="224"/>
      <c r="N238" s="225"/>
      <c r="O238" s="225"/>
      <c r="P238" s="225"/>
      <c r="Q238" s="225"/>
      <c r="R238" s="225"/>
      <c r="S238" s="225"/>
      <c r="T238" s="226"/>
      <c r="AT238" s="227" t="s">
        <v>147</v>
      </c>
      <c r="AU238" s="227" t="s">
        <v>90</v>
      </c>
      <c r="AV238" s="14" t="s">
        <v>88</v>
      </c>
      <c r="AW238" s="14" t="s">
        <v>36</v>
      </c>
      <c r="AX238" s="14" t="s">
        <v>80</v>
      </c>
      <c r="AY238" s="227" t="s">
        <v>136</v>
      </c>
    </row>
    <row r="239" spans="1:65" s="13" customFormat="1" ht="10.199999999999999">
      <c r="B239" s="207"/>
      <c r="C239" s="208"/>
      <c r="D239" s="202" t="s">
        <v>147</v>
      </c>
      <c r="E239" s="209" t="s">
        <v>1</v>
      </c>
      <c r="F239" s="210" t="s">
        <v>155</v>
      </c>
      <c r="G239" s="208"/>
      <c r="H239" s="211">
        <v>9</v>
      </c>
      <c r="I239" s="212"/>
      <c r="J239" s="208"/>
      <c r="K239" s="208"/>
      <c r="L239" s="213"/>
      <c r="M239" s="214"/>
      <c r="N239" s="215"/>
      <c r="O239" s="215"/>
      <c r="P239" s="215"/>
      <c r="Q239" s="215"/>
      <c r="R239" s="215"/>
      <c r="S239" s="215"/>
      <c r="T239" s="216"/>
      <c r="AT239" s="217" t="s">
        <v>147</v>
      </c>
      <c r="AU239" s="217" t="s">
        <v>90</v>
      </c>
      <c r="AV239" s="13" t="s">
        <v>90</v>
      </c>
      <c r="AW239" s="13" t="s">
        <v>36</v>
      </c>
      <c r="AX239" s="13" t="s">
        <v>80</v>
      </c>
      <c r="AY239" s="217" t="s">
        <v>136</v>
      </c>
    </row>
    <row r="240" spans="1:65" s="13" customFormat="1" ht="10.199999999999999">
      <c r="B240" s="207"/>
      <c r="C240" s="208"/>
      <c r="D240" s="202" t="s">
        <v>147</v>
      </c>
      <c r="E240" s="209" t="s">
        <v>1</v>
      </c>
      <c r="F240" s="210" t="s">
        <v>813</v>
      </c>
      <c r="G240" s="208"/>
      <c r="H240" s="211">
        <v>198</v>
      </c>
      <c r="I240" s="212"/>
      <c r="J240" s="208"/>
      <c r="K240" s="208"/>
      <c r="L240" s="213"/>
      <c r="M240" s="214"/>
      <c r="N240" s="215"/>
      <c r="O240" s="215"/>
      <c r="P240" s="215"/>
      <c r="Q240" s="215"/>
      <c r="R240" s="215"/>
      <c r="S240" s="215"/>
      <c r="T240" s="216"/>
      <c r="AT240" s="217" t="s">
        <v>147</v>
      </c>
      <c r="AU240" s="217" t="s">
        <v>90</v>
      </c>
      <c r="AV240" s="13" t="s">
        <v>90</v>
      </c>
      <c r="AW240" s="13" t="s">
        <v>36</v>
      </c>
      <c r="AX240" s="13" t="s">
        <v>88</v>
      </c>
      <c r="AY240" s="217" t="s">
        <v>136</v>
      </c>
    </row>
    <row r="241" spans="1:65" s="2" customFormat="1" ht="16.5" customHeight="1">
      <c r="A241" s="35"/>
      <c r="B241" s="36"/>
      <c r="C241" s="188" t="s">
        <v>658</v>
      </c>
      <c r="D241" s="188" t="s">
        <v>139</v>
      </c>
      <c r="E241" s="189" t="s">
        <v>814</v>
      </c>
      <c r="F241" s="190" t="s">
        <v>815</v>
      </c>
      <c r="G241" s="191" t="s">
        <v>666</v>
      </c>
      <c r="H241" s="192">
        <v>308</v>
      </c>
      <c r="I241" s="193"/>
      <c r="J241" s="194">
        <f>ROUND(I241*H241,2)</f>
        <v>0</v>
      </c>
      <c r="K241" s="195"/>
      <c r="L241" s="40"/>
      <c r="M241" s="196" t="s">
        <v>1</v>
      </c>
      <c r="N241" s="197" t="s">
        <v>45</v>
      </c>
      <c r="O241" s="72"/>
      <c r="P241" s="198">
        <f>O241*H241</f>
        <v>0</v>
      </c>
      <c r="Q241" s="198">
        <v>0</v>
      </c>
      <c r="R241" s="198">
        <f>Q241*H241</f>
        <v>0</v>
      </c>
      <c r="S241" s="198">
        <v>0</v>
      </c>
      <c r="T241" s="199">
        <f>S241*H241</f>
        <v>0</v>
      </c>
      <c r="U241" s="35"/>
      <c r="V241" s="35"/>
      <c r="W241" s="35"/>
      <c r="X241" s="35"/>
      <c r="Y241" s="35"/>
      <c r="Z241" s="35"/>
      <c r="AA241" s="35"/>
      <c r="AB241" s="35"/>
      <c r="AC241" s="35"/>
      <c r="AD241" s="35"/>
      <c r="AE241" s="35"/>
      <c r="AR241" s="200" t="s">
        <v>143</v>
      </c>
      <c r="AT241" s="200" t="s">
        <v>139</v>
      </c>
      <c r="AU241" s="200" t="s">
        <v>90</v>
      </c>
      <c r="AY241" s="18" t="s">
        <v>136</v>
      </c>
      <c r="BE241" s="201">
        <f>IF(N241="základní",J241,0)</f>
        <v>0</v>
      </c>
      <c r="BF241" s="201">
        <f>IF(N241="snížená",J241,0)</f>
        <v>0</v>
      </c>
      <c r="BG241" s="201">
        <f>IF(N241="zákl. přenesená",J241,0)</f>
        <v>0</v>
      </c>
      <c r="BH241" s="201">
        <f>IF(N241="sníž. přenesená",J241,0)</f>
        <v>0</v>
      </c>
      <c r="BI241" s="201">
        <f>IF(N241="nulová",J241,0)</f>
        <v>0</v>
      </c>
      <c r="BJ241" s="18" t="s">
        <v>88</v>
      </c>
      <c r="BK241" s="201">
        <f>ROUND(I241*H241,2)</f>
        <v>0</v>
      </c>
      <c r="BL241" s="18" t="s">
        <v>143</v>
      </c>
      <c r="BM241" s="200" t="s">
        <v>816</v>
      </c>
    </row>
    <row r="242" spans="1:65" s="2" customFormat="1" ht="19.2">
      <c r="A242" s="35"/>
      <c r="B242" s="36"/>
      <c r="C242" s="37"/>
      <c r="D242" s="202" t="s">
        <v>145</v>
      </c>
      <c r="E242" s="37"/>
      <c r="F242" s="203" t="s">
        <v>817</v>
      </c>
      <c r="G242" s="37"/>
      <c r="H242" s="37"/>
      <c r="I242" s="204"/>
      <c r="J242" s="37"/>
      <c r="K242" s="37"/>
      <c r="L242" s="40"/>
      <c r="M242" s="205"/>
      <c r="N242" s="206"/>
      <c r="O242" s="72"/>
      <c r="P242" s="72"/>
      <c r="Q242" s="72"/>
      <c r="R242" s="72"/>
      <c r="S242" s="72"/>
      <c r="T242" s="73"/>
      <c r="U242" s="35"/>
      <c r="V242" s="35"/>
      <c r="W242" s="35"/>
      <c r="X242" s="35"/>
      <c r="Y242" s="35"/>
      <c r="Z242" s="35"/>
      <c r="AA242" s="35"/>
      <c r="AB242" s="35"/>
      <c r="AC242" s="35"/>
      <c r="AD242" s="35"/>
      <c r="AE242" s="35"/>
      <c r="AT242" s="18" t="s">
        <v>145</v>
      </c>
      <c r="AU242" s="18" t="s">
        <v>90</v>
      </c>
    </row>
    <row r="243" spans="1:65" s="14" customFormat="1" ht="10.199999999999999">
      <c r="B243" s="218"/>
      <c r="C243" s="219"/>
      <c r="D243" s="202" t="s">
        <v>147</v>
      </c>
      <c r="E243" s="220" t="s">
        <v>1</v>
      </c>
      <c r="F243" s="221" t="s">
        <v>698</v>
      </c>
      <c r="G243" s="219"/>
      <c r="H243" s="220" t="s">
        <v>1</v>
      </c>
      <c r="I243" s="222"/>
      <c r="J243" s="219"/>
      <c r="K243" s="219"/>
      <c r="L243" s="223"/>
      <c r="M243" s="224"/>
      <c r="N243" s="225"/>
      <c r="O243" s="225"/>
      <c r="P243" s="225"/>
      <c r="Q243" s="225"/>
      <c r="R243" s="225"/>
      <c r="S243" s="225"/>
      <c r="T243" s="226"/>
      <c r="AT243" s="227" t="s">
        <v>147</v>
      </c>
      <c r="AU243" s="227" t="s">
        <v>90</v>
      </c>
      <c r="AV243" s="14" t="s">
        <v>88</v>
      </c>
      <c r="AW243" s="14" t="s">
        <v>36</v>
      </c>
      <c r="AX243" s="14" t="s">
        <v>80</v>
      </c>
      <c r="AY243" s="227" t="s">
        <v>136</v>
      </c>
    </row>
    <row r="244" spans="1:65" s="13" customFormat="1" ht="10.199999999999999">
      <c r="B244" s="207"/>
      <c r="C244" s="208"/>
      <c r="D244" s="202" t="s">
        <v>147</v>
      </c>
      <c r="E244" s="209" t="s">
        <v>1</v>
      </c>
      <c r="F244" s="210" t="s">
        <v>232</v>
      </c>
      <c r="G244" s="208"/>
      <c r="H244" s="211">
        <v>14</v>
      </c>
      <c r="I244" s="212"/>
      <c r="J244" s="208"/>
      <c r="K244" s="208"/>
      <c r="L244" s="213"/>
      <c r="M244" s="214"/>
      <c r="N244" s="215"/>
      <c r="O244" s="215"/>
      <c r="P244" s="215"/>
      <c r="Q244" s="215"/>
      <c r="R244" s="215"/>
      <c r="S244" s="215"/>
      <c r="T244" s="216"/>
      <c r="AT244" s="217" t="s">
        <v>147</v>
      </c>
      <c r="AU244" s="217" t="s">
        <v>90</v>
      </c>
      <c r="AV244" s="13" t="s">
        <v>90</v>
      </c>
      <c r="AW244" s="13" t="s">
        <v>36</v>
      </c>
      <c r="AX244" s="13" t="s">
        <v>80</v>
      </c>
      <c r="AY244" s="217" t="s">
        <v>136</v>
      </c>
    </row>
    <row r="245" spans="1:65" s="13" customFormat="1" ht="10.199999999999999">
      <c r="B245" s="207"/>
      <c r="C245" s="208"/>
      <c r="D245" s="202" t="s">
        <v>147</v>
      </c>
      <c r="E245" s="209" t="s">
        <v>1</v>
      </c>
      <c r="F245" s="210" t="s">
        <v>818</v>
      </c>
      <c r="G245" s="208"/>
      <c r="H245" s="211">
        <v>308</v>
      </c>
      <c r="I245" s="212"/>
      <c r="J245" s="208"/>
      <c r="K245" s="208"/>
      <c r="L245" s="213"/>
      <c r="M245" s="214"/>
      <c r="N245" s="215"/>
      <c r="O245" s="215"/>
      <c r="P245" s="215"/>
      <c r="Q245" s="215"/>
      <c r="R245" s="215"/>
      <c r="S245" s="215"/>
      <c r="T245" s="216"/>
      <c r="AT245" s="217" t="s">
        <v>147</v>
      </c>
      <c r="AU245" s="217" t="s">
        <v>90</v>
      </c>
      <c r="AV245" s="13" t="s">
        <v>90</v>
      </c>
      <c r="AW245" s="13" t="s">
        <v>36</v>
      </c>
      <c r="AX245" s="13" t="s">
        <v>88</v>
      </c>
      <c r="AY245" s="217" t="s">
        <v>136</v>
      </c>
    </row>
    <row r="246" spans="1:65" s="2" customFormat="1" ht="16.5" customHeight="1">
      <c r="A246" s="35"/>
      <c r="B246" s="36"/>
      <c r="C246" s="188" t="s">
        <v>663</v>
      </c>
      <c r="D246" s="188" t="s">
        <v>139</v>
      </c>
      <c r="E246" s="189" t="s">
        <v>819</v>
      </c>
      <c r="F246" s="190" t="s">
        <v>820</v>
      </c>
      <c r="G246" s="191" t="s">
        <v>666</v>
      </c>
      <c r="H246" s="192">
        <v>66</v>
      </c>
      <c r="I246" s="193"/>
      <c r="J246" s="194">
        <f>ROUND(I246*H246,2)</f>
        <v>0</v>
      </c>
      <c r="K246" s="195"/>
      <c r="L246" s="40"/>
      <c r="M246" s="196" t="s">
        <v>1</v>
      </c>
      <c r="N246" s="197" t="s">
        <v>45</v>
      </c>
      <c r="O246" s="72"/>
      <c r="P246" s="198">
        <f>O246*H246</f>
        <v>0</v>
      </c>
      <c r="Q246" s="198">
        <v>0</v>
      </c>
      <c r="R246" s="198">
        <f>Q246*H246</f>
        <v>0</v>
      </c>
      <c r="S246" s="198">
        <v>0</v>
      </c>
      <c r="T246" s="199">
        <f>S246*H246</f>
        <v>0</v>
      </c>
      <c r="U246" s="35"/>
      <c r="V246" s="35"/>
      <c r="W246" s="35"/>
      <c r="X246" s="35"/>
      <c r="Y246" s="35"/>
      <c r="Z246" s="35"/>
      <c r="AA246" s="35"/>
      <c r="AB246" s="35"/>
      <c r="AC246" s="35"/>
      <c r="AD246" s="35"/>
      <c r="AE246" s="35"/>
      <c r="AR246" s="200" t="s">
        <v>143</v>
      </c>
      <c r="AT246" s="200" t="s">
        <v>139</v>
      </c>
      <c r="AU246" s="200" t="s">
        <v>90</v>
      </c>
      <c r="AY246" s="18" t="s">
        <v>136</v>
      </c>
      <c r="BE246" s="201">
        <f>IF(N246="základní",J246,0)</f>
        <v>0</v>
      </c>
      <c r="BF246" s="201">
        <f>IF(N246="snížená",J246,0)</f>
        <v>0</v>
      </c>
      <c r="BG246" s="201">
        <f>IF(N246="zákl. přenesená",J246,0)</f>
        <v>0</v>
      </c>
      <c r="BH246" s="201">
        <f>IF(N246="sníž. přenesená",J246,0)</f>
        <v>0</v>
      </c>
      <c r="BI246" s="201">
        <f>IF(N246="nulová",J246,0)</f>
        <v>0</v>
      </c>
      <c r="BJ246" s="18" t="s">
        <v>88</v>
      </c>
      <c r="BK246" s="201">
        <f>ROUND(I246*H246,2)</f>
        <v>0</v>
      </c>
      <c r="BL246" s="18" t="s">
        <v>143</v>
      </c>
      <c r="BM246" s="200" t="s">
        <v>821</v>
      </c>
    </row>
    <row r="247" spans="1:65" s="2" customFormat="1" ht="19.2">
      <c r="A247" s="35"/>
      <c r="B247" s="36"/>
      <c r="C247" s="37"/>
      <c r="D247" s="202" t="s">
        <v>145</v>
      </c>
      <c r="E247" s="37"/>
      <c r="F247" s="203" t="s">
        <v>822</v>
      </c>
      <c r="G247" s="37"/>
      <c r="H247" s="37"/>
      <c r="I247" s="204"/>
      <c r="J247" s="37"/>
      <c r="K247" s="37"/>
      <c r="L247" s="40"/>
      <c r="M247" s="205"/>
      <c r="N247" s="206"/>
      <c r="O247" s="72"/>
      <c r="P247" s="72"/>
      <c r="Q247" s="72"/>
      <c r="R247" s="72"/>
      <c r="S247" s="72"/>
      <c r="T247" s="73"/>
      <c r="U247" s="35"/>
      <c r="V247" s="35"/>
      <c r="W247" s="35"/>
      <c r="X247" s="35"/>
      <c r="Y247" s="35"/>
      <c r="Z247" s="35"/>
      <c r="AA247" s="35"/>
      <c r="AB247" s="35"/>
      <c r="AC247" s="35"/>
      <c r="AD247" s="35"/>
      <c r="AE247" s="35"/>
      <c r="AT247" s="18" t="s">
        <v>145</v>
      </c>
      <c r="AU247" s="18" t="s">
        <v>90</v>
      </c>
    </row>
    <row r="248" spans="1:65" s="14" customFormat="1" ht="10.199999999999999">
      <c r="B248" s="218"/>
      <c r="C248" s="219"/>
      <c r="D248" s="202" t="s">
        <v>147</v>
      </c>
      <c r="E248" s="220" t="s">
        <v>1</v>
      </c>
      <c r="F248" s="221" t="s">
        <v>698</v>
      </c>
      <c r="G248" s="219"/>
      <c r="H248" s="220" t="s">
        <v>1</v>
      </c>
      <c r="I248" s="222"/>
      <c r="J248" s="219"/>
      <c r="K248" s="219"/>
      <c r="L248" s="223"/>
      <c r="M248" s="224"/>
      <c r="N248" s="225"/>
      <c r="O248" s="225"/>
      <c r="P248" s="225"/>
      <c r="Q248" s="225"/>
      <c r="R248" s="225"/>
      <c r="S248" s="225"/>
      <c r="T248" s="226"/>
      <c r="AT248" s="227" t="s">
        <v>147</v>
      </c>
      <c r="AU248" s="227" t="s">
        <v>90</v>
      </c>
      <c r="AV248" s="14" t="s">
        <v>88</v>
      </c>
      <c r="AW248" s="14" t="s">
        <v>36</v>
      </c>
      <c r="AX248" s="14" t="s">
        <v>80</v>
      </c>
      <c r="AY248" s="227" t="s">
        <v>136</v>
      </c>
    </row>
    <row r="249" spans="1:65" s="13" customFormat="1" ht="10.199999999999999">
      <c r="B249" s="207"/>
      <c r="C249" s="208"/>
      <c r="D249" s="202" t="s">
        <v>147</v>
      </c>
      <c r="E249" s="209" t="s">
        <v>1</v>
      </c>
      <c r="F249" s="210" t="s">
        <v>157</v>
      </c>
      <c r="G249" s="208"/>
      <c r="H249" s="211">
        <v>3</v>
      </c>
      <c r="I249" s="212"/>
      <c r="J249" s="208"/>
      <c r="K249" s="208"/>
      <c r="L249" s="213"/>
      <c r="M249" s="214"/>
      <c r="N249" s="215"/>
      <c r="O249" s="215"/>
      <c r="P249" s="215"/>
      <c r="Q249" s="215"/>
      <c r="R249" s="215"/>
      <c r="S249" s="215"/>
      <c r="T249" s="216"/>
      <c r="AT249" s="217" t="s">
        <v>147</v>
      </c>
      <c r="AU249" s="217" t="s">
        <v>90</v>
      </c>
      <c r="AV249" s="13" t="s">
        <v>90</v>
      </c>
      <c r="AW249" s="13" t="s">
        <v>36</v>
      </c>
      <c r="AX249" s="13" t="s">
        <v>80</v>
      </c>
      <c r="AY249" s="217" t="s">
        <v>136</v>
      </c>
    </row>
    <row r="250" spans="1:65" s="13" customFormat="1" ht="10.199999999999999">
      <c r="B250" s="207"/>
      <c r="C250" s="208"/>
      <c r="D250" s="202" t="s">
        <v>147</v>
      </c>
      <c r="E250" s="209" t="s">
        <v>1</v>
      </c>
      <c r="F250" s="210" t="s">
        <v>823</v>
      </c>
      <c r="G250" s="208"/>
      <c r="H250" s="211">
        <v>66</v>
      </c>
      <c r="I250" s="212"/>
      <c r="J250" s="208"/>
      <c r="K250" s="208"/>
      <c r="L250" s="213"/>
      <c r="M250" s="214"/>
      <c r="N250" s="215"/>
      <c r="O250" s="215"/>
      <c r="P250" s="215"/>
      <c r="Q250" s="215"/>
      <c r="R250" s="215"/>
      <c r="S250" s="215"/>
      <c r="T250" s="216"/>
      <c r="AT250" s="217" t="s">
        <v>147</v>
      </c>
      <c r="AU250" s="217" t="s">
        <v>90</v>
      </c>
      <c r="AV250" s="13" t="s">
        <v>90</v>
      </c>
      <c r="AW250" s="13" t="s">
        <v>36</v>
      </c>
      <c r="AX250" s="13" t="s">
        <v>88</v>
      </c>
      <c r="AY250" s="217" t="s">
        <v>136</v>
      </c>
    </row>
    <row r="251" spans="1:65" s="2" customFormat="1" ht="16.5" customHeight="1">
      <c r="A251" s="35"/>
      <c r="B251" s="36"/>
      <c r="C251" s="188" t="s">
        <v>670</v>
      </c>
      <c r="D251" s="188" t="s">
        <v>139</v>
      </c>
      <c r="E251" s="189" t="s">
        <v>824</v>
      </c>
      <c r="F251" s="190" t="s">
        <v>825</v>
      </c>
      <c r="G251" s="191" t="s">
        <v>666</v>
      </c>
      <c r="H251" s="192">
        <v>44</v>
      </c>
      <c r="I251" s="193"/>
      <c r="J251" s="194">
        <f>ROUND(I251*H251,2)</f>
        <v>0</v>
      </c>
      <c r="K251" s="195"/>
      <c r="L251" s="40"/>
      <c r="M251" s="196" t="s">
        <v>1</v>
      </c>
      <c r="N251" s="197" t="s">
        <v>45</v>
      </c>
      <c r="O251" s="72"/>
      <c r="P251" s="198">
        <f>O251*H251</f>
        <v>0</v>
      </c>
      <c r="Q251" s="198">
        <v>0</v>
      </c>
      <c r="R251" s="198">
        <f>Q251*H251</f>
        <v>0</v>
      </c>
      <c r="S251" s="198">
        <v>0</v>
      </c>
      <c r="T251" s="199">
        <f>S251*H251</f>
        <v>0</v>
      </c>
      <c r="U251" s="35"/>
      <c r="V251" s="35"/>
      <c r="W251" s="35"/>
      <c r="X251" s="35"/>
      <c r="Y251" s="35"/>
      <c r="Z251" s="35"/>
      <c r="AA251" s="35"/>
      <c r="AB251" s="35"/>
      <c r="AC251" s="35"/>
      <c r="AD251" s="35"/>
      <c r="AE251" s="35"/>
      <c r="AR251" s="200" t="s">
        <v>143</v>
      </c>
      <c r="AT251" s="200" t="s">
        <v>139</v>
      </c>
      <c r="AU251" s="200" t="s">
        <v>90</v>
      </c>
      <c r="AY251" s="18" t="s">
        <v>136</v>
      </c>
      <c r="BE251" s="201">
        <f>IF(N251="základní",J251,0)</f>
        <v>0</v>
      </c>
      <c r="BF251" s="201">
        <f>IF(N251="snížená",J251,0)</f>
        <v>0</v>
      </c>
      <c r="BG251" s="201">
        <f>IF(N251="zákl. přenesená",J251,0)</f>
        <v>0</v>
      </c>
      <c r="BH251" s="201">
        <f>IF(N251="sníž. přenesená",J251,0)</f>
        <v>0</v>
      </c>
      <c r="BI251" s="201">
        <f>IF(N251="nulová",J251,0)</f>
        <v>0</v>
      </c>
      <c r="BJ251" s="18" t="s">
        <v>88</v>
      </c>
      <c r="BK251" s="201">
        <f>ROUND(I251*H251,2)</f>
        <v>0</v>
      </c>
      <c r="BL251" s="18" t="s">
        <v>143</v>
      </c>
      <c r="BM251" s="200" t="s">
        <v>826</v>
      </c>
    </row>
    <row r="252" spans="1:65" s="2" customFormat="1" ht="19.2">
      <c r="A252" s="35"/>
      <c r="B252" s="36"/>
      <c r="C252" s="37"/>
      <c r="D252" s="202" t="s">
        <v>145</v>
      </c>
      <c r="E252" s="37"/>
      <c r="F252" s="203" t="s">
        <v>827</v>
      </c>
      <c r="G252" s="37"/>
      <c r="H252" s="37"/>
      <c r="I252" s="204"/>
      <c r="J252" s="37"/>
      <c r="K252" s="37"/>
      <c r="L252" s="40"/>
      <c r="M252" s="205"/>
      <c r="N252" s="206"/>
      <c r="O252" s="72"/>
      <c r="P252" s="72"/>
      <c r="Q252" s="72"/>
      <c r="R252" s="72"/>
      <c r="S252" s="72"/>
      <c r="T252" s="73"/>
      <c r="U252" s="35"/>
      <c r="V252" s="35"/>
      <c r="W252" s="35"/>
      <c r="X252" s="35"/>
      <c r="Y252" s="35"/>
      <c r="Z252" s="35"/>
      <c r="AA252" s="35"/>
      <c r="AB252" s="35"/>
      <c r="AC252" s="35"/>
      <c r="AD252" s="35"/>
      <c r="AE252" s="35"/>
      <c r="AT252" s="18" t="s">
        <v>145</v>
      </c>
      <c r="AU252" s="18" t="s">
        <v>90</v>
      </c>
    </row>
    <row r="253" spans="1:65" s="14" customFormat="1" ht="10.199999999999999">
      <c r="B253" s="218"/>
      <c r="C253" s="219"/>
      <c r="D253" s="202" t="s">
        <v>147</v>
      </c>
      <c r="E253" s="220" t="s">
        <v>1</v>
      </c>
      <c r="F253" s="221" t="s">
        <v>698</v>
      </c>
      <c r="G253" s="219"/>
      <c r="H253" s="220" t="s">
        <v>1</v>
      </c>
      <c r="I253" s="222"/>
      <c r="J253" s="219"/>
      <c r="K253" s="219"/>
      <c r="L253" s="223"/>
      <c r="M253" s="224"/>
      <c r="N253" s="225"/>
      <c r="O253" s="225"/>
      <c r="P253" s="225"/>
      <c r="Q253" s="225"/>
      <c r="R253" s="225"/>
      <c r="S253" s="225"/>
      <c r="T253" s="226"/>
      <c r="AT253" s="227" t="s">
        <v>147</v>
      </c>
      <c r="AU253" s="227" t="s">
        <v>90</v>
      </c>
      <c r="AV253" s="14" t="s">
        <v>88</v>
      </c>
      <c r="AW253" s="14" t="s">
        <v>36</v>
      </c>
      <c r="AX253" s="14" t="s">
        <v>80</v>
      </c>
      <c r="AY253" s="227" t="s">
        <v>136</v>
      </c>
    </row>
    <row r="254" spans="1:65" s="13" customFormat="1" ht="10.199999999999999">
      <c r="B254" s="207"/>
      <c r="C254" s="208"/>
      <c r="D254" s="202" t="s">
        <v>147</v>
      </c>
      <c r="E254" s="209" t="s">
        <v>1</v>
      </c>
      <c r="F254" s="210" t="s">
        <v>90</v>
      </c>
      <c r="G254" s="208"/>
      <c r="H254" s="211">
        <v>2</v>
      </c>
      <c r="I254" s="212"/>
      <c r="J254" s="208"/>
      <c r="K254" s="208"/>
      <c r="L254" s="213"/>
      <c r="M254" s="214"/>
      <c r="N254" s="215"/>
      <c r="O254" s="215"/>
      <c r="P254" s="215"/>
      <c r="Q254" s="215"/>
      <c r="R254" s="215"/>
      <c r="S254" s="215"/>
      <c r="T254" s="216"/>
      <c r="AT254" s="217" t="s">
        <v>147</v>
      </c>
      <c r="AU254" s="217" t="s">
        <v>90</v>
      </c>
      <c r="AV254" s="13" t="s">
        <v>90</v>
      </c>
      <c r="AW254" s="13" t="s">
        <v>36</v>
      </c>
      <c r="AX254" s="13" t="s">
        <v>80</v>
      </c>
      <c r="AY254" s="217" t="s">
        <v>136</v>
      </c>
    </row>
    <row r="255" spans="1:65" s="13" customFormat="1" ht="10.199999999999999">
      <c r="B255" s="207"/>
      <c r="C255" s="208"/>
      <c r="D255" s="202" t="s">
        <v>147</v>
      </c>
      <c r="E255" s="209" t="s">
        <v>1</v>
      </c>
      <c r="F255" s="210" t="s">
        <v>828</v>
      </c>
      <c r="G255" s="208"/>
      <c r="H255" s="211">
        <v>44</v>
      </c>
      <c r="I255" s="212"/>
      <c r="J255" s="208"/>
      <c r="K255" s="208"/>
      <c r="L255" s="213"/>
      <c r="M255" s="214"/>
      <c r="N255" s="215"/>
      <c r="O255" s="215"/>
      <c r="P255" s="215"/>
      <c r="Q255" s="215"/>
      <c r="R255" s="215"/>
      <c r="S255" s="215"/>
      <c r="T255" s="216"/>
      <c r="AT255" s="217" t="s">
        <v>147</v>
      </c>
      <c r="AU255" s="217" t="s">
        <v>90</v>
      </c>
      <c r="AV255" s="13" t="s">
        <v>90</v>
      </c>
      <c r="AW255" s="13" t="s">
        <v>36</v>
      </c>
      <c r="AX255" s="13" t="s">
        <v>88</v>
      </c>
      <c r="AY255" s="217" t="s">
        <v>136</v>
      </c>
    </row>
    <row r="256" spans="1:65" s="2" customFormat="1" ht="16.5" customHeight="1">
      <c r="A256" s="35"/>
      <c r="B256" s="36"/>
      <c r="C256" s="188" t="s">
        <v>674</v>
      </c>
      <c r="D256" s="188" t="s">
        <v>139</v>
      </c>
      <c r="E256" s="189" t="s">
        <v>829</v>
      </c>
      <c r="F256" s="190" t="s">
        <v>830</v>
      </c>
      <c r="G256" s="191" t="s">
        <v>666</v>
      </c>
      <c r="H256" s="192">
        <v>34</v>
      </c>
      <c r="I256" s="193"/>
      <c r="J256" s="194">
        <f>ROUND(I256*H256,2)</f>
        <v>0</v>
      </c>
      <c r="K256" s="195"/>
      <c r="L256" s="40"/>
      <c r="M256" s="196" t="s">
        <v>1</v>
      </c>
      <c r="N256" s="197" t="s">
        <v>45</v>
      </c>
      <c r="O256" s="72"/>
      <c r="P256" s="198">
        <f>O256*H256</f>
        <v>0</v>
      </c>
      <c r="Q256" s="198">
        <v>0</v>
      </c>
      <c r="R256" s="198">
        <f>Q256*H256</f>
        <v>0</v>
      </c>
      <c r="S256" s="198">
        <v>0</v>
      </c>
      <c r="T256" s="199">
        <f>S256*H256</f>
        <v>0</v>
      </c>
      <c r="U256" s="35"/>
      <c r="V256" s="35"/>
      <c r="W256" s="35"/>
      <c r="X256" s="35"/>
      <c r="Y256" s="35"/>
      <c r="Z256" s="35"/>
      <c r="AA256" s="35"/>
      <c r="AB256" s="35"/>
      <c r="AC256" s="35"/>
      <c r="AD256" s="35"/>
      <c r="AE256" s="35"/>
      <c r="AR256" s="200" t="s">
        <v>143</v>
      </c>
      <c r="AT256" s="200" t="s">
        <v>139</v>
      </c>
      <c r="AU256" s="200" t="s">
        <v>90</v>
      </c>
      <c r="AY256" s="18" t="s">
        <v>136</v>
      </c>
      <c r="BE256" s="201">
        <f>IF(N256="základní",J256,0)</f>
        <v>0</v>
      </c>
      <c r="BF256" s="201">
        <f>IF(N256="snížená",J256,0)</f>
        <v>0</v>
      </c>
      <c r="BG256" s="201">
        <f>IF(N256="zákl. přenesená",J256,0)</f>
        <v>0</v>
      </c>
      <c r="BH256" s="201">
        <f>IF(N256="sníž. přenesená",J256,0)</f>
        <v>0</v>
      </c>
      <c r="BI256" s="201">
        <f>IF(N256="nulová",J256,0)</f>
        <v>0</v>
      </c>
      <c r="BJ256" s="18" t="s">
        <v>88</v>
      </c>
      <c r="BK256" s="201">
        <f>ROUND(I256*H256,2)</f>
        <v>0</v>
      </c>
      <c r="BL256" s="18" t="s">
        <v>143</v>
      </c>
      <c r="BM256" s="200" t="s">
        <v>831</v>
      </c>
    </row>
    <row r="257" spans="1:65" s="2" customFormat="1" ht="19.2">
      <c r="A257" s="35"/>
      <c r="B257" s="36"/>
      <c r="C257" s="37"/>
      <c r="D257" s="202" t="s">
        <v>145</v>
      </c>
      <c r="E257" s="37"/>
      <c r="F257" s="203" t="s">
        <v>832</v>
      </c>
      <c r="G257" s="37"/>
      <c r="H257" s="37"/>
      <c r="I257" s="204"/>
      <c r="J257" s="37"/>
      <c r="K257" s="37"/>
      <c r="L257" s="40"/>
      <c r="M257" s="205"/>
      <c r="N257" s="206"/>
      <c r="O257" s="72"/>
      <c r="P257" s="72"/>
      <c r="Q257" s="72"/>
      <c r="R257" s="72"/>
      <c r="S257" s="72"/>
      <c r="T257" s="73"/>
      <c r="U257" s="35"/>
      <c r="V257" s="35"/>
      <c r="W257" s="35"/>
      <c r="X257" s="35"/>
      <c r="Y257" s="35"/>
      <c r="Z257" s="35"/>
      <c r="AA257" s="35"/>
      <c r="AB257" s="35"/>
      <c r="AC257" s="35"/>
      <c r="AD257" s="35"/>
      <c r="AE257" s="35"/>
      <c r="AT257" s="18" t="s">
        <v>145</v>
      </c>
      <c r="AU257" s="18" t="s">
        <v>90</v>
      </c>
    </row>
    <row r="258" spans="1:65" s="14" customFormat="1" ht="10.199999999999999">
      <c r="B258" s="218"/>
      <c r="C258" s="219"/>
      <c r="D258" s="202" t="s">
        <v>147</v>
      </c>
      <c r="E258" s="220" t="s">
        <v>1</v>
      </c>
      <c r="F258" s="221" t="s">
        <v>698</v>
      </c>
      <c r="G258" s="219"/>
      <c r="H258" s="220" t="s">
        <v>1</v>
      </c>
      <c r="I258" s="222"/>
      <c r="J258" s="219"/>
      <c r="K258" s="219"/>
      <c r="L258" s="223"/>
      <c r="M258" s="224"/>
      <c r="N258" s="225"/>
      <c r="O258" s="225"/>
      <c r="P258" s="225"/>
      <c r="Q258" s="225"/>
      <c r="R258" s="225"/>
      <c r="S258" s="225"/>
      <c r="T258" s="226"/>
      <c r="AT258" s="227" t="s">
        <v>147</v>
      </c>
      <c r="AU258" s="227" t="s">
        <v>90</v>
      </c>
      <c r="AV258" s="14" t="s">
        <v>88</v>
      </c>
      <c r="AW258" s="14" t="s">
        <v>36</v>
      </c>
      <c r="AX258" s="14" t="s">
        <v>80</v>
      </c>
      <c r="AY258" s="227" t="s">
        <v>136</v>
      </c>
    </row>
    <row r="259" spans="1:65" s="13" customFormat="1" ht="10.199999999999999">
      <c r="B259" s="207"/>
      <c r="C259" s="208"/>
      <c r="D259" s="202" t="s">
        <v>147</v>
      </c>
      <c r="E259" s="209" t="s">
        <v>1</v>
      </c>
      <c r="F259" s="210" t="s">
        <v>679</v>
      </c>
      <c r="G259" s="208"/>
      <c r="H259" s="211">
        <v>34</v>
      </c>
      <c r="I259" s="212"/>
      <c r="J259" s="208"/>
      <c r="K259" s="208"/>
      <c r="L259" s="213"/>
      <c r="M259" s="214"/>
      <c r="N259" s="215"/>
      <c r="O259" s="215"/>
      <c r="P259" s="215"/>
      <c r="Q259" s="215"/>
      <c r="R259" s="215"/>
      <c r="S259" s="215"/>
      <c r="T259" s="216"/>
      <c r="AT259" s="217" t="s">
        <v>147</v>
      </c>
      <c r="AU259" s="217" t="s">
        <v>90</v>
      </c>
      <c r="AV259" s="13" t="s">
        <v>90</v>
      </c>
      <c r="AW259" s="13" t="s">
        <v>36</v>
      </c>
      <c r="AX259" s="13" t="s">
        <v>88</v>
      </c>
      <c r="AY259" s="217" t="s">
        <v>136</v>
      </c>
    </row>
    <row r="260" spans="1:65" s="2" customFormat="1" ht="16.5" customHeight="1">
      <c r="A260" s="35"/>
      <c r="B260" s="36"/>
      <c r="C260" s="188" t="s">
        <v>679</v>
      </c>
      <c r="D260" s="188" t="s">
        <v>139</v>
      </c>
      <c r="E260" s="189" t="s">
        <v>833</v>
      </c>
      <c r="F260" s="190" t="s">
        <v>834</v>
      </c>
      <c r="G260" s="191" t="s">
        <v>666</v>
      </c>
      <c r="H260" s="192">
        <v>21</v>
      </c>
      <c r="I260" s="193"/>
      <c r="J260" s="194">
        <f>ROUND(I260*H260,2)</f>
        <v>0</v>
      </c>
      <c r="K260" s="195"/>
      <c r="L260" s="40"/>
      <c r="M260" s="196" t="s">
        <v>1</v>
      </c>
      <c r="N260" s="197" t="s">
        <v>45</v>
      </c>
      <c r="O260" s="72"/>
      <c r="P260" s="198">
        <f>O260*H260</f>
        <v>0</v>
      </c>
      <c r="Q260" s="198">
        <v>0</v>
      </c>
      <c r="R260" s="198">
        <f>Q260*H260</f>
        <v>0</v>
      </c>
      <c r="S260" s="198">
        <v>0</v>
      </c>
      <c r="T260" s="199">
        <f>S260*H260</f>
        <v>0</v>
      </c>
      <c r="U260" s="35"/>
      <c r="V260" s="35"/>
      <c r="W260" s="35"/>
      <c r="X260" s="35"/>
      <c r="Y260" s="35"/>
      <c r="Z260" s="35"/>
      <c r="AA260" s="35"/>
      <c r="AB260" s="35"/>
      <c r="AC260" s="35"/>
      <c r="AD260" s="35"/>
      <c r="AE260" s="35"/>
      <c r="AR260" s="200" t="s">
        <v>143</v>
      </c>
      <c r="AT260" s="200" t="s">
        <v>139</v>
      </c>
      <c r="AU260" s="200" t="s">
        <v>90</v>
      </c>
      <c r="AY260" s="18" t="s">
        <v>136</v>
      </c>
      <c r="BE260" s="201">
        <f>IF(N260="základní",J260,0)</f>
        <v>0</v>
      </c>
      <c r="BF260" s="201">
        <f>IF(N260="snížená",J260,0)</f>
        <v>0</v>
      </c>
      <c r="BG260" s="201">
        <f>IF(N260="zákl. přenesená",J260,0)</f>
        <v>0</v>
      </c>
      <c r="BH260" s="201">
        <f>IF(N260="sníž. přenesená",J260,0)</f>
        <v>0</v>
      </c>
      <c r="BI260" s="201">
        <f>IF(N260="nulová",J260,0)</f>
        <v>0</v>
      </c>
      <c r="BJ260" s="18" t="s">
        <v>88</v>
      </c>
      <c r="BK260" s="201">
        <f>ROUND(I260*H260,2)</f>
        <v>0</v>
      </c>
      <c r="BL260" s="18" t="s">
        <v>143</v>
      </c>
      <c r="BM260" s="200" t="s">
        <v>835</v>
      </c>
    </row>
    <row r="261" spans="1:65" s="2" customFormat="1" ht="19.2">
      <c r="A261" s="35"/>
      <c r="B261" s="36"/>
      <c r="C261" s="37"/>
      <c r="D261" s="202" t="s">
        <v>145</v>
      </c>
      <c r="E261" s="37"/>
      <c r="F261" s="203" t="s">
        <v>836</v>
      </c>
      <c r="G261" s="37"/>
      <c r="H261" s="37"/>
      <c r="I261" s="204"/>
      <c r="J261" s="37"/>
      <c r="K261" s="37"/>
      <c r="L261" s="40"/>
      <c r="M261" s="205"/>
      <c r="N261" s="206"/>
      <c r="O261" s="72"/>
      <c r="P261" s="72"/>
      <c r="Q261" s="72"/>
      <c r="R261" s="72"/>
      <c r="S261" s="72"/>
      <c r="T261" s="73"/>
      <c r="U261" s="35"/>
      <c r="V261" s="35"/>
      <c r="W261" s="35"/>
      <c r="X261" s="35"/>
      <c r="Y261" s="35"/>
      <c r="Z261" s="35"/>
      <c r="AA261" s="35"/>
      <c r="AB261" s="35"/>
      <c r="AC261" s="35"/>
      <c r="AD261" s="35"/>
      <c r="AE261" s="35"/>
      <c r="AT261" s="18" t="s">
        <v>145</v>
      </c>
      <c r="AU261" s="18" t="s">
        <v>90</v>
      </c>
    </row>
    <row r="262" spans="1:65" s="14" customFormat="1" ht="10.199999999999999">
      <c r="B262" s="218"/>
      <c r="C262" s="219"/>
      <c r="D262" s="202" t="s">
        <v>147</v>
      </c>
      <c r="E262" s="220" t="s">
        <v>1</v>
      </c>
      <c r="F262" s="221" t="s">
        <v>698</v>
      </c>
      <c r="G262" s="219"/>
      <c r="H262" s="220" t="s">
        <v>1</v>
      </c>
      <c r="I262" s="222"/>
      <c r="J262" s="219"/>
      <c r="K262" s="219"/>
      <c r="L262" s="223"/>
      <c r="M262" s="224"/>
      <c r="N262" s="225"/>
      <c r="O262" s="225"/>
      <c r="P262" s="225"/>
      <c r="Q262" s="225"/>
      <c r="R262" s="225"/>
      <c r="S262" s="225"/>
      <c r="T262" s="226"/>
      <c r="AT262" s="227" t="s">
        <v>147</v>
      </c>
      <c r="AU262" s="227" t="s">
        <v>90</v>
      </c>
      <c r="AV262" s="14" t="s">
        <v>88</v>
      </c>
      <c r="AW262" s="14" t="s">
        <v>36</v>
      </c>
      <c r="AX262" s="14" t="s">
        <v>80</v>
      </c>
      <c r="AY262" s="227" t="s">
        <v>136</v>
      </c>
    </row>
    <row r="263" spans="1:65" s="13" customFormat="1" ht="10.199999999999999">
      <c r="B263" s="207"/>
      <c r="C263" s="208"/>
      <c r="D263" s="202" t="s">
        <v>147</v>
      </c>
      <c r="E263" s="209" t="s">
        <v>1</v>
      </c>
      <c r="F263" s="210" t="s">
        <v>7</v>
      </c>
      <c r="G263" s="208"/>
      <c r="H263" s="211">
        <v>21</v>
      </c>
      <c r="I263" s="212"/>
      <c r="J263" s="208"/>
      <c r="K263" s="208"/>
      <c r="L263" s="213"/>
      <c r="M263" s="214"/>
      <c r="N263" s="215"/>
      <c r="O263" s="215"/>
      <c r="P263" s="215"/>
      <c r="Q263" s="215"/>
      <c r="R263" s="215"/>
      <c r="S263" s="215"/>
      <c r="T263" s="216"/>
      <c r="AT263" s="217" t="s">
        <v>147</v>
      </c>
      <c r="AU263" s="217" t="s">
        <v>90</v>
      </c>
      <c r="AV263" s="13" t="s">
        <v>90</v>
      </c>
      <c r="AW263" s="13" t="s">
        <v>36</v>
      </c>
      <c r="AX263" s="13" t="s">
        <v>88</v>
      </c>
      <c r="AY263" s="217" t="s">
        <v>136</v>
      </c>
    </row>
    <row r="264" spans="1:65" s="2" customFormat="1" ht="16.5" customHeight="1">
      <c r="A264" s="35"/>
      <c r="B264" s="36"/>
      <c r="C264" s="188" t="s">
        <v>681</v>
      </c>
      <c r="D264" s="188" t="s">
        <v>139</v>
      </c>
      <c r="E264" s="189" t="s">
        <v>837</v>
      </c>
      <c r="F264" s="190" t="s">
        <v>838</v>
      </c>
      <c r="G264" s="191" t="s">
        <v>666</v>
      </c>
      <c r="H264" s="192">
        <v>9</v>
      </c>
      <c r="I264" s="193"/>
      <c r="J264" s="194">
        <f>ROUND(I264*H264,2)</f>
        <v>0</v>
      </c>
      <c r="K264" s="195"/>
      <c r="L264" s="40"/>
      <c r="M264" s="196" t="s">
        <v>1</v>
      </c>
      <c r="N264" s="197" t="s">
        <v>45</v>
      </c>
      <c r="O264" s="72"/>
      <c r="P264" s="198">
        <f>O264*H264</f>
        <v>0</v>
      </c>
      <c r="Q264" s="198">
        <v>0</v>
      </c>
      <c r="R264" s="198">
        <f>Q264*H264</f>
        <v>0</v>
      </c>
      <c r="S264" s="198">
        <v>0</v>
      </c>
      <c r="T264" s="199">
        <f>S264*H264</f>
        <v>0</v>
      </c>
      <c r="U264" s="35"/>
      <c r="V264" s="35"/>
      <c r="W264" s="35"/>
      <c r="X264" s="35"/>
      <c r="Y264" s="35"/>
      <c r="Z264" s="35"/>
      <c r="AA264" s="35"/>
      <c r="AB264" s="35"/>
      <c r="AC264" s="35"/>
      <c r="AD264" s="35"/>
      <c r="AE264" s="35"/>
      <c r="AR264" s="200" t="s">
        <v>143</v>
      </c>
      <c r="AT264" s="200" t="s">
        <v>139</v>
      </c>
      <c r="AU264" s="200" t="s">
        <v>90</v>
      </c>
      <c r="AY264" s="18" t="s">
        <v>136</v>
      </c>
      <c r="BE264" s="201">
        <f>IF(N264="základní",J264,0)</f>
        <v>0</v>
      </c>
      <c r="BF264" s="201">
        <f>IF(N264="snížená",J264,0)</f>
        <v>0</v>
      </c>
      <c r="BG264" s="201">
        <f>IF(N264="zákl. přenesená",J264,0)</f>
        <v>0</v>
      </c>
      <c r="BH264" s="201">
        <f>IF(N264="sníž. přenesená",J264,0)</f>
        <v>0</v>
      </c>
      <c r="BI264" s="201">
        <f>IF(N264="nulová",J264,0)</f>
        <v>0</v>
      </c>
      <c r="BJ264" s="18" t="s">
        <v>88</v>
      </c>
      <c r="BK264" s="201">
        <f>ROUND(I264*H264,2)</f>
        <v>0</v>
      </c>
      <c r="BL264" s="18" t="s">
        <v>143</v>
      </c>
      <c r="BM264" s="200" t="s">
        <v>839</v>
      </c>
    </row>
    <row r="265" spans="1:65" s="2" customFormat="1" ht="19.2">
      <c r="A265" s="35"/>
      <c r="B265" s="36"/>
      <c r="C265" s="37"/>
      <c r="D265" s="202" t="s">
        <v>145</v>
      </c>
      <c r="E265" s="37"/>
      <c r="F265" s="203" t="s">
        <v>840</v>
      </c>
      <c r="G265" s="37"/>
      <c r="H265" s="37"/>
      <c r="I265" s="204"/>
      <c r="J265" s="37"/>
      <c r="K265" s="37"/>
      <c r="L265" s="40"/>
      <c r="M265" s="205"/>
      <c r="N265" s="206"/>
      <c r="O265" s="72"/>
      <c r="P265" s="72"/>
      <c r="Q265" s="72"/>
      <c r="R265" s="72"/>
      <c r="S265" s="72"/>
      <c r="T265" s="73"/>
      <c r="U265" s="35"/>
      <c r="V265" s="35"/>
      <c r="W265" s="35"/>
      <c r="X265" s="35"/>
      <c r="Y265" s="35"/>
      <c r="Z265" s="35"/>
      <c r="AA265" s="35"/>
      <c r="AB265" s="35"/>
      <c r="AC265" s="35"/>
      <c r="AD265" s="35"/>
      <c r="AE265" s="35"/>
      <c r="AT265" s="18" t="s">
        <v>145</v>
      </c>
      <c r="AU265" s="18" t="s">
        <v>90</v>
      </c>
    </row>
    <row r="266" spans="1:65" s="14" customFormat="1" ht="10.199999999999999">
      <c r="B266" s="218"/>
      <c r="C266" s="219"/>
      <c r="D266" s="202" t="s">
        <v>147</v>
      </c>
      <c r="E266" s="220" t="s">
        <v>1</v>
      </c>
      <c r="F266" s="221" t="s">
        <v>698</v>
      </c>
      <c r="G266" s="219"/>
      <c r="H266" s="220" t="s">
        <v>1</v>
      </c>
      <c r="I266" s="222"/>
      <c r="J266" s="219"/>
      <c r="K266" s="219"/>
      <c r="L266" s="223"/>
      <c r="M266" s="224"/>
      <c r="N266" s="225"/>
      <c r="O266" s="225"/>
      <c r="P266" s="225"/>
      <c r="Q266" s="225"/>
      <c r="R266" s="225"/>
      <c r="S266" s="225"/>
      <c r="T266" s="226"/>
      <c r="AT266" s="227" t="s">
        <v>147</v>
      </c>
      <c r="AU266" s="227" t="s">
        <v>90</v>
      </c>
      <c r="AV266" s="14" t="s">
        <v>88</v>
      </c>
      <c r="AW266" s="14" t="s">
        <v>36</v>
      </c>
      <c r="AX266" s="14" t="s">
        <v>80</v>
      </c>
      <c r="AY266" s="227" t="s">
        <v>136</v>
      </c>
    </row>
    <row r="267" spans="1:65" s="13" customFormat="1" ht="10.199999999999999">
      <c r="B267" s="207"/>
      <c r="C267" s="208"/>
      <c r="D267" s="202" t="s">
        <v>147</v>
      </c>
      <c r="E267" s="209" t="s">
        <v>1</v>
      </c>
      <c r="F267" s="210" t="s">
        <v>155</v>
      </c>
      <c r="G267" s="208"/>
      <c r="H267" s="211">
        <v>9</v>
      </c>
      <c r="I267" s="212"/>
      <c r="J267" s="208"/>
      <c r="K267" s="208"/>
      <c r="L267" s="213"/>
      <c r="M267" s="214"/>
      <c r="N267" s="215"/>
      <c r="O267" s="215"/>
      <c r="P267" s="215"/>
      <c r="Q267" s="215"/>
      <c r="R267" s="215"/>
      <c r="S267" s="215"/>
      <c r="T267" s="216"/>
      <c r="AT267" s="217" t="s">
        <v>147</v>
      </c>
      <c r="AU267" s="217" t="s">
        <v>90</v>
      </c>
      <c r="AV267" s="13" t="s">
        <v>90</v>
      </c>
      <c r="AW267" s="13" t="s">
        <v>36</v>
      </c>
      <c r="AX267" s="13" t="s">
        <v>88</v>
      </c>
      <c r="AY267" s="217" t="s">
        <v>136</v>
      </c>
    </row>
    <row r="268" spans="1:65" s="2" customFormat="1" ht="16.5" customHeight="1">
      <c r="A268" s="35"/>
      <c r="B268" s="36"/>
      <c r="C268" s="188" t="s">
        <v>684</v>
      </c>
      <c r="D268" s="188" t="s">
        <v>139</v>
      </c>
      <c r="E268" s="189" t="s">
        <v>841</v>
      </c>
      <c r="F268" s="190" t="s">
        <v>842</v>
      </c>
      <c r="G268" s="191" t="s">
        <v>666</v>
      </c>
      <c r="H268" s="192">
        <v>14</v>
      </c>
      <c r="I268" s="193"/>
      <c r="J268" s="194">
        <f>ROUND(I268*H268,2)</f>
        <v>0</v>
      </c>
      <c r="K268" s="195"/>
      <c r="L268" s="40"/>
      <c r="M268" s="196" t="s">
        <v>1</v>
      </c>
      <c r="N268" s="197" t="s">
        <v>45</v>
      </c>
      <c r="O268" s="72"/>
      <c r="P268" s="198">
        <f>O268*H268</f>
        <v>0</v>
      </c>
      <c r="Q268" s="198">
        <v>0</v>
      </c>
      <c r="R268" s="198">
        <f>Q268*H268</f>
        <v>0</v>
      </c>
      <c r="S268" s="198">
        <v>0</v>
      </c>
      <c r="T268" s="199">
        <f>S268*H268</f>
        <v>0</v>
      </c>
      <c r="U268" s="35"/>
      <c r="V268" s="35"/>
      <c r="W268" s="35"/>
      <c r="X268" s="35"/>
      <c r="Y268" s="35"/>
      <c r="Z268" s="35"/>
      <c r="AA268" s="35"/>
      <c r="AB268" s="35"/>
      <c r="AC268" s="35"/>
      <c r="AD268" s="35"/>
      <c r="AE268" s="35"/>
      <c r="AR268" s="200" t="s">
        <v>143</v>
      </c>
      <c r="AT268" s="200" t="s">
        <v>139</v>
      </c>
      <c r="AU268" s="200" t="s">
        <v>90</v>
      </c>
      <c r="AY268" s="18" t="s">
        <v>136</v>
      </c>
      <c r="BE268" s="201">
        <f>IF(N268="základní",J268,0)</f>
        <v>0</v>
      </c>
      <c r="BF268" s="201">
        <f>IF(N268="snížená",J268,0)</f>
        <v>0</v>
      </c>
      <c r="BG268" s="201">
        <f>IF(N268="zákl. přenesená",J268,0)</f>
        <v>0</v>
      </c>
      <c r="BH268" s="201">
        <f>IF(N268="sníž. přenesená",J268,0)</f>
        <v>0</v>
      </c>
      <c r="BI268" s="201">
        <f>IF(N268="nulová",J268,0)</f>
        <v>0</v>
      </c>
      <c r="BJ268" s="18" t="s">
        <v>88</v>
      </c>
      <c r="BK268" s="201">
        <f>ROUND(I268*H268,2)</f>
        <v>0</v>
      </c>
      <c r="BL268" s="18" t="s">
        <v>143</v>
      </c>
      <c r="BM268" s="200" t="s">
        <v>843</v>
      </c>
    </row>
    <row r="269" spans="1:65" s="2" customFormat="1" ht="19.2">
      <c r="A269" s="35"/>
      <c r="B269" s="36"/>
      <c r="C269" s="37"/>
      <c r="D269" s="202" t="s">
        <v>145</v>
      </c>
      <c r="E269" s="37"/>
      <c r="F269" s="203" t="s">
        <v>844</v>
      </c>
      <c r="G269" s="37"/>
      <c r="H269" s="37"/>
      <c r="I269" s="204"/>
      <c r="J269" s="37"/>
      <c r="K269" s="37"/>
      <c r="L269" s="40"/>
      <c r="M269" s="205"/>
      <c r="N269" s="206"/>
      <c r="O269" s="72"/>
      <c r="P269" s="72"/>
      <c r="Q269" s="72"/>
      <c r="R269" s="72"/>
      <c r="S269" s="72"/>
      <c r="T269" s="73"/>
      <c r="U269" s="35"/>
      <c r="V269" s="35"/>
      <c r="W269" s="35"/>
      <c r="X269" s="35"/>
      <c r="Y269" s="35"/>
      <c r="Z269" s="35"/>
      <c r="AA269" s="35"/>
      <c r="AB269" s="35"/>
      <c r="AC269" s="35"/>
      <c r="AD269" s="35"/>
      <c r="AE269" s="35"/>
      <c r="AT269" s="18" t="s">
        <v>145</v>
      </c>
      <c r="AU269" s="18" t="s">
        <v>90</v>
      </c>
    </row>
    <row r="270" spans="1:65" s="14" customFormat="1" ht="10.199999999999999">
      <c r="B270" s="218"/>
      <c r="C270" s="219"/>
      <c r="D270" s="202" t="s">
        <v>147</v>
      </c>
      <c r="E270" s="220" t="s">
        <v>1</v>
      </c>
      <c r="F270" s="221" t="s">
        <v>698</v>
      </c>
      <c r="G270" s="219"/>
      <c r="H270" s="220" t="s">
        <v>1</v>
      </c>
      <c r="I270" s="222"/>
      <c r="J270" s="219"/>
      <c r="K270" s="219"/>
      <c r="L270" s="223"/>
      <c r="M270" s="224"/>
      <c r="N270" s="225"/>
      <c r="O270" s="225"/>
      <c r="P270" s="225"/>
      <c r="Q270" s="225"/>
      <c r="R270" s="225"/>
      <c r="S270" s="225"/>
      <c r="T270" s="226"/>
      <c r="AT270" s="227" t="s">
        <v>147</v>
      </c>
      <c r="AU270" s="227" t="s">
        <v>90</v>
      </c>
      <c r="AV270" s="14" t="s">
        <v>88</v>
      </c>
      <c r="AW270" s="14" t="s">
        <v>36</v>
      </c>
      <c r="AX270" s="14" t="s">
        <v>80</v>
      </c>
      <c r="AY270" s="227" t="s">
        <v>136</v>
      </c>
    </row>
    <row r="271" spans="1:65" s="13" customFormat="1" ht="10.199999999999999">
      <c r="B271" s="207"/>
      <c r="C271" s="208"/>
      <c r="D271" s="202" t="s">
        <v>147</v>
      </c>
      <c r="E271" s="209" t="s">
        <v>1</v>
      </c>
      <c r="F271" s="210" t="s">
        <v>232</v>
      </c>
      <c r="G271" s="208"/>
      <c r="H271" s="211">
        <v>14</v>
      </c>
      <c r="I271" s="212"/>
      <c r="J271" s="208"/>
      <c r="K271" s="208"/>
      <c r="L271" s="213"/>
      <c r="M271" s="214"/>
      <c r="N271" s="215"/>
      <c r="O271" s="215"/>
      <c r="P271" s="215"/>
      <c r="Q271" s="215"/>
      <c r="R271" s="215"/>
      <c r="S271" s="215"/>
      <c r="T271" s="216"/>
      <c r="AT271" s="217" t="s">
        <v>147</v>
      </c>
      <c r="AU271" s="217" t="s">
        <v>90</v>
      </c>
      <c r="AV271" s="13" t="s">
        <v>90</v>
      </c>
      <c r="AW271" s="13" t="s">
        <v>36</v>
      </c>
      <c r="AX271" s="13" t="s">
        <v>88</v>
      </c>
      <c r="AY271" s="217" t="s">
        <v>136</v>
      </c>
    </row>
    <row r="272" spans="1:65" s="2" customFormat="1" ht="16.5" customHeight="1">
      <c r="A272" s="35"/>
      <c r="B272" s="36"/>
      <c r="C272" s="188" t="s">
        <v>845</v>
      </c>
      <c r="D272" s="188" t="s">
        <v>139</v>
      </c>
      <c r="E272" s="189" t="s">
        <v>846</v>
      </c>
      <c r="F272" s="190" t="s">
        <v>847</v>
      </c>
      <c r="G272" s="191" t="s">
        <v>666</v>
      </c>
      <c r="H272" s="192">
        <v>3</v>
      </c>
      <c r="I272" s="193"/>
      <c r="J272" s="194">
        <f>ROUND(I272*H272,2)</f>
        <v>0</v>
      </c>
      <c r="K272" s="195"/>
      <c r="L272" s="40"/>
      <c r="M272" s="196" t="s">
        <v>1</v>
      </c>
      <c r="N272" s="197" t="s">
        <v>45</v>
      </c>
      <c r="O272" s="72"/>
      <c r="P272" s="198">
        <f>O272*H272</f>
        <v>0</v>
      </c>
      <c r="Q272" s="198">
        <v>0</v>
      </c>
      <c r="R272" s="198">
        <f>Q272*H272</f>
        <v>0</v>
      </c>
      <c r="S272" s="198">
        <v>0</v>
      </c>
      <c r="T272" s="199">
        <f>S272*H272</f>
        <v>0</v>
      </c>
      <c r="U272" s="35"/>
      <c r="V272" s="35"/>
      <c r="W272" s="35"/>
      <c r="X272" s="35"/>
      <c r="Y272" s="35"/>
      <c r="Z272" s="35"/>
      <c r="AA272" s="35"/>
      <c r="AB272" s="35"/>
      <c r="AC272" s="35"/>
      <c r="AD272" s="35"/>
      <c r="AE272" s="35"/>
      <c r="AR272" s="200" t="s">
        <v>143</v>
      </c>
      <c r="AT272" s="200" t="s">
        <v>139</v>
      </c>
      <c r="AU272" s="200" t="s">
        <v>90</v>
      </c>
      <c r="AY272" s="18" t="s">
        <v>136</v>
      </c>
      <c r="BE272" s="201">
        <f>IF(N272="základní",J272,0)</f>
        <v>0</v>
      </c>
      <c r="BF272" s="201">
        <f>IF(N272="snížená",J272,0)</f>
        <v>0</v>
      </c>
      <c r="BG272" s="201">
        <f>IF(N272="zákl. přenesená",J272,0)</f>
        <v>0</v>
      </c>
      <c r="BH272" s="201">
        <f>IF(N272="sníž. přenesená",J272,0)</f>
        <v>0</v>
      </c>
      <c r="BI272" s="201">
        <f>IF(N272="nulová",J272,0)</f>
        <v>0</v>
      </c>
      <c r="BJ272" s="18" t="s">
        <v>88</v>
      </c>
      <c r="BK272" s="201">
        <f>ROUND(I272*H272,2)</f>
        <v>0</v>
      </c>
      <c r="BL272" s="18" t="s">
        <v>143</v>
      </c>
      <c r="BM272" s="200" t="s">
        <v>848</v>
      </c>
    </row>
    <row r="273" spans="1:65" s="2" customFormat="1" ht="19.2">
      <c r="A273" s="35"/>
      <c r="B273" s="36"/>
      <c r="C273" s="37"/>
      <c r="D273" s="202" t="s">
        <v>145</v>
      </c>
      <c r="E273" s="37"/>
      <c r="F273" s="203" t="s">
        <v>849</v>
      </c>
      <c r="G273" s="37"/>
      <c r="H273" s="37"/>
      <c r="I273" s="204"/>
      <c r="J273" s="37"/>
      <c r="K273" s="37"/>
      <c r="L273" s="40"/>
      <c r="M273" s="205"/>
      <c r="N273" s="206"/>
      <c r="O273" s="72"/>
      <c r="P273" s="72"/>
      <c r="Q273" s="72"/>
      <c r="R273" s="72"/>
      <c r="S273" s="72"/>
      <c r="T273" s="73"/>
      <c r="U273" s="35"/>
      <c r="V273" s="35"/>
      <c r="W273" s="35"/>
      <c r="X273" s="35"/>
      <c r="Y273" s="35"/>
      <c r="Z273" s="35"/>
      <c r="AA273" s="35"/>
      <c r="AB273" s="35"/>
      <c r="AC273" s="35"/>
      <c r="AD273" s="35"/>
      <c r="AE273" s="35"/>
      <c r="AT273" s="18" t="s">
        <v>145</v>
      </c>
      <c r="AU273" s="18" t="s">
        <v>90</v>
      </c>
    </row>
    <row r="274" spans="1:65" s="14" customFormat="1" ht="10.199999999999999">
      <c r="B274" s="218"/>
      <c r="C274" s="219"/>
      <c r="D274" s="202" t="s">
        <v>147</v>
      </c>
      <c r="E274" s="220" t="s">
        <v>1</v>
      </c>
      <c r="F274" s="221" t="s">
        <v>698</v>
      </c>
      <c r="G274" s="219"/>
      <c r="H274" s="220" t="s">
        <v>1</v>
      </c>
      <c r="I274" s="222"/>
      <c r="J274" s="219"/>
      <c r="K274" s="219"/>
      <c r="L274" s="223"/>
      <c r="M274" s="224"/>
      <c r="N274" s="225"/>
      <c r="O274" s="225"/>
      <c r="P274" s="225"/>
      <c r="Q274" s="225"/>
      <c r="R274" s="225"/>
      <c r="S274" s="225"/>
      <c r="T274" s="226"/>
      <c r="AT274" s="227" t="s">
        <v>147</v>
      </c>
      <c r="AU274" s="227" t="s">
        <v>90</v>
      </c>
      <c r="AV274" s="14" t="s">
        <v>88</v>
      </c>
      <c r="AW274" s="14" t="s">
        <v>36</v>
      </c>
      <c r="AX274" s="14" t="s">
        <v>80</v>
      </c>
      <c r="AY274" s="227" t="s">
        <v>136</v>
      </c>
    </row>
    <row r="275" spans="1:65" s="13" customFormat="1" ht="10.199999999999999">
      <c r="B275" s="207"/>
      <c r="C275" s="208"/>
      <c r="D275" s="202" t="s">
        <v>147</v>
      </c>
      <c r="E275" s="209" t="s">
        <v>1</v>
      </c>
      <c r="F275" s="210" t="s">
        <v>157</v>
      </c>
      <c r="G275" s="208"/>
      <c r="H275" s="211">
        <v>3</v>
      </c>
      <c r="I275" s="212"/>
      <c r="J275" s="208"/>
      <c r="K275" s="208"/>
      <c r="L275" s="213"/>
      <c r="M275" s="214"/>
      <c r="N275" s="215"/>
      <c r="O275" s="215"/>
      <c r="P275" s="215"/>
      <c r="Q275" s="215"/>
      <c r="R275" s="215"/>
      <c r="S275" s="215"/>
      <c r="T275" s="216"/>
      <c r="AT275" s="217" t="s">
        <v>147</v>
      </c>
      <c r="AU275" s="217" t="s">
        <v>90</v>
      </c>
      <c r="AV275" s="13" t="s">
        <v>90</v>
      </c>
      <c r="AW275" s="13" t="s">
        <v>36</v>
      </c>
      <c r="AX275" s="13" t="s">
        <v>88</v>
      </c>
      <c r="AY275" s="217" t="s">
        <v>136</v>
      </c>
    </row>
    <row r="276" spans="1:65" s="2" customFormat="1" ht="16.5" customHeight="1">
      <c r="A276" s="35"/>
      <c r="B276" s="36"/>
      <c r="C276" s="188" t="s">
        <v>850</v>
      </c>
      <c r="D276" s="188" t="s">
        <v>139</v>
      </c>
      <c r="E276" s="189" t="s">
        <v>851</v>
      </c>
      <c r="F276" s="190" t="s">
        <v>852</v>
      </c>
      <c r="G276" s="191" t="s">
        <v>666</v>
      </c>
      <c r="H276" s="192">
        <v>2</v>
      </c>
      <c r="I276" s="193"/>
      <c r="J276" s="194">
        <f>ROUND(I276*H276,2)</f>
        <v>0</v>
      </c>
      <c r="K276" s="195"/>
      <c r="L276" s="40"/>
      <c r="M276" s="196" t="s">
        <v>1</v>
      </c>
      <c r="N276" s="197" t="s">
        <v>45</v>
      </c>
      <c r="O276" s="72"/>
      <c r="P276" s="198">
        <f>O276*H276</f>
        <v>0</v>
      </c>
      <c r="Q276" s="198">
        <v>0</v>
      </c>
      <c r="R276" s="198">
        <f>Q276*H276</f>
        <v>0</v>
      </c>
      <c r="S276" s="198">
        <v>0</v>
      </c>
      <c r="T276" s="199">
        <f>S276*H276</f>
        <v>0</v>
      </c>
      <c r="U276" s="35"/>
      <c r="V276" s="35"/>
      <c r="W276" s="35"/>
      <c r="X276" s="35"/>
      <c r="Y276" s="35"/>
      <c r="Z276" s="35"/>
      <c r="AA276" s="35"/>
      <c r="AB276" s="35"/>
      <c r="AC276" s="35"/>
      <c r="AD276" s="35"/>
      <c r="AE276" s="35"/>
      <c r="AR276" s="200" t="s">
        <v>143</v>
      </c>
      <c r="AT276" s="200" t="s">
        <v>139</v>
      </c>
      <c r="AU276" s="200" t="s">
        <v>90</v>
      </c>
      <c r="AY276" s="18" t="s">
        <v>136</v>
      </c>
      <c r="BE276" s="201">
        <f>IF(N276="základní",J276,0)</f>
        <v>0</v>
      </c>
      <c r="BF276" s="201">
        <f>IF(N276="snížená",J276,0)</f>
        <v>0</v>
      </c>
      <c r="BG276" s="201">
        <f>IF(N276="zákl. přenesená",J276,0)</f>
        <v>0</v>
      </c>
      <c r="BH276" s="201">
        <f>IF(N276="sníž. přenesená",J276,0)</f>
        <v>0</v>
      </c>
      <c r="BI276" s="201">
        <f>IF(N276="nulová",J276,0)</f>
        <v>0</v>
      </c>
      <c r="BJ276" s="18" t="s">
        <v>88</v>
      </c>
      <c r="BK276" s="201">
        <f>ROUND(I276*H276,2)</f>
        <v>0</v>
      </c>
      <c r="BL276" s="18" t="s">
        <v>143</v>
      </c>
      <c r="BM276" s="200" t="s">
        <v>853</v>
      </c>
    </row>
    <row r="277" spans="1:65" s="2" customFormat="1" ht="19.2">
      <c r="A277" s="35"/>
      <c r="B277" s="36"/>
      <c r="C277" s="37"/>
      <c r="D277" s="202" t="s">
        <v>145</v>
      </c>
      <c r="E277" s="37"/>
      <c r="F277" s="203" t="s">
        <v>854</v>
      </c>
      <c r="G277" s="37"/>
      <c r="H277" s="37"/>
      <c r="I277" s="204"/>
      <c r="J277" s="37"/>
      <c r="K277" s="37"/>
      <c r="L277" s="40"/>
      <c r="M277" s="205"/>
      <c r="N277" s="206"/>
      <c r="O277" s="72"/>
      <c r="P277" s="72"/>
      <c r="Q277" s="72"/>
      <c r="R277" s="72"/>
      <c r="S277" s="72"/>
      <c r="T277" s="73"/>
      <c r="U277" s="35"/>
      <c r="V277" s="35"/>
      <c r="W277" s="35"/>
      <c r="X277" s="35"/>
      <c r="Y277" s="35"/>
      <c r="Z277" s="35"/>
      <c r="AA277" s="35"/>
      <c r="AB277" s="35"/>
      <c r="AC277" s="35"/>
      <c r="AD277" s="35"/>
      <c r="AE277" s="35"/>
      <c r="AT277" s="18" t="s">
        <v>145</v>
      </c>
      <c r="AU277" s="18" t="s">
        <v>90</v>
      </c>
    </row>
    <row r="278" spans="1:65" s="14" customFormat="1" ht="10.199999999999999">
      <c r="B278" s="218"/>
      <c r="C278" s="219"/>
      <c r="D278" s="202" t="s">
        <v>147</v>
      </c>
      <c r="E278" s="220" t="s">
        <v>1</v>
      </c>
      <c r="F278" s="221" t="s">
        <v>698</v>
      </c>
      <c r="G278" s="219"/>
      <c r="H278" s="220" t="s">
        <v>1</v>
      </c>
      <c r="I278" s="222"/>
      <c r="J278" s="219"/>
      <c r="K278" s="219"/>
      <c r="L278" s="223"/>
      <c r="M278" s="224"/>
      <c r="N278" s="225"/>
      <c r="O278" s="225"/>
      <c r="P278" s="225"/>
      <c r="Q278" s="225"/>
      <c r="R278" s="225"/>
      <c r="S278" s="225"/>
      <c r="T278" s="226"/>
      <c r="AT278" s="227" t="s">
        <v>147</v>
      </c>
      <c r="AU278" s="227" t="s">
        <v>90</v>
      </c>
      <c r="AV278" s="14" t="s">
        <v>88</v>
      </c>
      <c r="AW278" s="14" t="s">
        <v>36</v>
      </c>
      <c r="AX278" s="14" t="s">
        <v>80</v>
      </c>
      <c r="AY278" s="227" t="s">
        <v>136</v>
      </c>
    </row>
    <row r="279" spans="1:65" s="13" customFormat="1" ht="10.199999999999999">
      <c r="B279" s="207"/>
      <c r="C279" s="208"/>
      <c r="D279" s="202" t="s">
        <v>147</v>
      </c>
      <c r="E279" s="209" t="s">
        <v>1</v>
      </c>
      <c r="F279" s="210" t="s">
        <v>90</v>
      </c>
      <c r="G279" s="208"/>
      <c r="H279" s="211">
        <v>2</v>
      </c>
      <c r="I279" s="212"/>
      <c r="J279" s="208"/>
      <c r="K279" s="208"/>
      <c r="L279" s="213"/>
      <c r="M279" s="214"/>
      <c r="N279" s="215"/>
      <c r="O279" s="215"/>
      <c r="P279" s="215"/>
      <c r="Q279" s="215"/>
      <c r="R279" s="215"/>
      <c r="S279" s="215"/>
      <c r="T279" s="216"/>
      <c r="AT279" s="217" t="s">
        <v>147</v>
      </c>
      <c r="AU279" s="217" t="s">
        <v>90</v>
      </c>
      <c r="AV279" s="13" t="s">
        <v>90</v>
      </c>
      <c r="AW279" s="13" t="s">
        <v>36</v>
      </c>
      <c r="AX279" s="13" t="s">
        <v>88</v>
      </c>
      <c r="AY279" s="217" t="s">
        <v>136</v>
      </c>
    </row>
    <row r="280" spans="1:65" s="12" customFormat="1" ht="22.8" customHeight="1">
      <c r="B280" s="172"/>
      <c r="C280" s="173"/>
      <c r="D280" s="174" t="s">
        <v>79</v>
      </c>
      <c r="E280" s="186" t="s">
        <v>514</v>
      </c>
      <c r="F280" s="186" t="s">
        <v>515</v>
      </c>
      <c r="G280" s="173"/>
      <c r="H280" s="173"/>
      <c r="I280" s="176"/>
      <c r="J280" s="187">
        <f>BK280</f>
        <v>0</v>
      </c>
      <c r="K280" s="173"/>
      <c r="L280" s="178"/>
      <c r="M280" s="179"/>
      <c r="N280" s="180"/>
      <c r="O280" s="180"/>
      <c r="P280" s="181">
        <f>SUM(P281:P290)</f>
        <v>0</v>
      </c>
      <c r="Q280" s="180"/>
      <c r="R280" s="181">
        <f>SUM(R281:R290)</f>
        <v>0</v>
      </c>
      <c r="S280" s="180"/>
      <c r="T280" s="182">
        <f>SUM(T281:T290)</f>
        <v>0</v>
      </c>
      <c r="AR280" s="183" t="s">
        <v>88</v>
      </c>
      <c r="AT280" s="184" t="s">
        <v>79</v>
      </c>
      <c r="AU280" s="184" t="s">
        <v>88</v>
      </c>
      <c r="AY280" s="183" t="s">
        <v>136</v>
      </c>
      <c r="BK280" s="185">
        <f>SUM(BK281:BK290)</f>
        <v>0</v>
      </c>
    </row>
    <row r="281" spans="1:65" s="2" customFormat="1" ht="21.75" customHeight="1">
      <c r="A281" s="35"/>
      <c r="B281" s="36"/>
      <c r="C281" s="188" t="s">
        <v>855</v>
      </c>
      <c r="D281" s="188" t="s">
        <v>139</v>
      </c>
      <c r="E281" s="189" t="s">
        <v>856</v>
      </c>
      <c r="F281" s="190" t="s">
        <v>857</v>
      </c>
      <c r="G281" s="191" t="s">
        <v>376</v>
      </c>
      <c r="H281" s="192">
        <v>101.358</v>
      </c>
      <c r="I281" s="193"/>
      <c r="J281" s="194">
        <f>ROUND(I281*H281,2)</f>
        <v>0</v>
      </c>
      <c r="K281" s="195"/>
      <c r="L281" s="40"/>
      <c r="M281" s="196" t="s">
        <v>1</v>
      </c>
      <c r="N281" s="197" t="s">
        <v>45</v>
      </c>
      <c r="O281" s="72"/>
      <c r="P281" s="198">
        <f>O281*H281</f>
        <v>0</v>
      </c>
      <c r="Q281" s="198">
        <v>0</v>
      </c>
      <c r="R281" s="198">
        <f>Q281*H281</f>
        <v>0</v>
      </c>
      <c r="S281" s="198">
        <v>0</v>
      </c>
      <c r="T281" s="199">
        <f>S281*H281</f>
        <v>0</v>
      </c>
      <c r="U281" s="35"/>
      <c r="V281" s="35"/>
      <c r="W281" s="35"/>
      <c r="X281" s="35"/>
      <c r="Y281" s="35"/>
      <c r="Z281" s="35"/>
      <c r="AA281" s="35"/>
      <c r="AB281" s="35"/>
      <c r="AC281" s="35"/>
      <c r="AD281" s="35"/>
      <c r="AE281" s="35"/>
      <c r="AR281" s="200" t="s">
        <v>143</v>
      </c>
      <c r="AT281" s="200" t="s">
        <v>139</v>
      </c>
      <c r="AU281" s="200" t="s">
        <v>90</v>
      </c>
      <c r="AY281" s="18" t="s">
        <v>136</v>
      </c>
      <c r="BE281" s="201">
        <f>IF(N281="základní",J281,0)</f>
        <v>0</v>
      </c>
      <c r="BF281" s="201">
        <f>IF(N281="snížená",J281,0)</f>
        <v>0</v>
      </c>
      <c r="BG281" s="201">
        <f>IF(N281="zákl. přenesená",J281,0)</f>
        <v>0</v>
      </c>
      <c r="BH281" s="201">
        <f>IF(N281="sníž. přenesená",J281,0)</f>
        <v>0</v>
      </c>
      <c r="BI281" s="201">
        <f>IF(N281="nulová",J281,0)</f>
        <v>0</v>
      </c>
      <c r="BJ281" s="18" t="s">
        <v>88</v>
      </c>
      <c r="BK281" s="201">
        <f>ROUND(I281*H281,2)</f>
        <v>0</v>
      </c>
      <c r="BL281" s="18" t="s">
        <v>143</v>
      </c>
      <c r="BM281" s="200" t="s">
        <v>858</v>
      </c>
    </row>
    <row r="282" spans="1:65" s="2" customFormat="1" ht="19.2">
      <c r="A282" s="35"/>
      <c r="B282" s="36"/>
      <c r="C282" s="37"/>
      <c r="D282" s="202" t="s">
        <v>145</v>
      </c>
      <c r="E282" s="37"/>
      <c r="F282" s="203" t="s">
        <v>859</v>
      </c>
      <c r="G282" s="37"/>
      <c r="H282" s="37"/>
      <c r="I282" s="204"/>
      <c r="J282" s="37"/>
      <c r="K282" s="37"/>
      <c r="L282" s="40"/>
      <c r="M282" s="205"/>
      <c r="N282" s="206"/>
      <c r="O282" s="72"/>
      <c r="P282" s="72"/>
      <c r="Q282" s="72"/>
      <c r="R282" s="72"/>
      <c r="S282" s="72"/>
      <c r="T282" s="73"/>
      <c r="U282" s="35"/>
      <c r="V282" s="35"/>
      <c r="W282" s="35"/>
      <c r="X282" s="35"/>
      <c r="Y282" s="35"/>
      <c r="Z282" s="35"/>
      <c r="AA282" s="35"/>
      <c r="AB282" s="35"/>
      <c r="AC282" s="35"/>
      <c r="AD282" s="35"/>
      <c r="AE282" s="35"/>
      <c r="AT282" s="18" t="s">
        <v>145</v>
      </c>
      <c r="AU282" s="18" t="s">
        <v>90</v>
      </c>
    </row>
    <row r="283" spans="1:65" s="13" customFormat="1" ht="10.199999999999999">
      <c r="B283" s="207"/>
      <c r="C283" s="208"/>
      <c r="D283" s="202" t="s">
        <v>147</v>
      </c>
      <c r="E283" s="209" t="s">
        <v>1</v>
      </c>
      <c r="F283" s="210" t="s">
        <v>860</v>
      </c>
      <c r="G283" s="208"/>
      <c r="H283" s="211">
        <v>4.25</v>
      </c>
      <c r="I283" s="212"/>
      <c r="J283" s="208"/>
      <c r="K283" s="208"/>
      <c r="L283" s="213"/>
      <c r="M283" s="214"/>
      <c r="N283" s="215"/>
      <c r="O283" s="215"/>
      <c r="P283" s="215"/>
      <c r="Q283" s="215"/>
      <c r="R283" s="215"/>
      <c r="S283" s="215"/>
      <c r="T283" s="216"/>
      <c r="AT283" s="217" t="s">
        <v>147</v>
      </c>
      <c r="AU283" s="217" t="s">
        <v>90</v>
      </c>
      <c r="AV283" s="13" t="s">
        <v>90</v>
      </c>
      <c r="AW283" s="13" t="s">
        <v>36</v>
      </c>
      <c r="AX283" s="13" t="s">
        <v>80</v>
      </c>
      <c r="AY283" s="217" t="s">
        <v>136</v>
      </c>
    </row>
    <row r="284" spans="1:65" s="13" customFormat="1" ht="10.199999999999999">
      <c r="B284" s="207"/>
      <c r="C284" s="208"/>
      <c r="D284" s="202" t="s">
        <v>147</v>
      </c>
      <c r="E284" s="209" t="s">
        <v>1</v>
      </c>
      <c r="F284" s="210" t="s">
        <v>861</v>
      </c>
      <c r="G284" s="208"/>
      <c r="H284" s="211">
        <v>9.4079999999999995</v>
      </c>
      <c r="I284" s="212"/>
      <c r="J284" s="208"/>
      <c r="K284" s="208"/>
      <c r="L284" s="213"/>
      <c r="M284" s="214"/>
      <c r="N284" s="215"/>
      <c r="O284" s="215"/>
      <c r="P284" s="215"/>
      <c r="Q284" s="215"/>
      <c r="R284" s="215"/>
      <c r="S284" s="215"/>
      <c r="T284" s="216"/>
      <c r="AT284" s="217" t="s">
        <v>147</v>
      </c>
      <c r="AU284" s="217" t="s">
        <v>90</v>
      </c>
      <c r="AV284" s="13" t="s">
        <v>90</v>
      </c>
      <c r="AW284" s="13" t="s">
        <v>36</v>
      </c>
      <c r="AX284" s="13" t="s">
        <v>80</v>
      </c>
      <c r="AY284" s="217" t="s">
        <v>136</v>
      </c>
    </row>
    <row r="285" spans="1:65" s="13" customFormat="1" ht="10.199999999999999">
      <c r="B285" s="207"/>
      <c r="C285" s="208"/>
      <c r="D285" s="202" t="s">
        <v>147</v>
      </c>
      <c r="E285" s="209" t="s">
        <v>1</v>
      </c>
      <c r="F285" s="210" t="s">
        <v>862</v>
      </c>
      <c r="G285" s="208"/>
      <c r="H285" s="211">
        <v>7.2</v>
      </c>
      <c r="I285" s="212"/>
      <c r="J285" s="208"/>
      <c r="K285" s="208"/>
      <c r="L285" s="213"/>
      <c r="M285" s="214"/>
      <c r="N285" s="215"/>
      <c r="O285" s="215"/>
      <c r="P285" s="215"/>
      <c r="Q285" s="215"/>
      <c r="R285" s="215"/>
      <c r="S285" s="215"/>
      <c r="T285" s="216"/>
      <c r="AT285" s="217" t="s">
        <v>147</v>
      </c>
      <c r="AU285" s="217" t="s">
        <v>90</v>
      </c>
      <c r="AV285" s="13" t="s">
        <v>90</v>
      </c>
      <c r="AW285" s="13" t="s">
        <v>36</v>
      </c>
      <c r="AX285" s="13" t="s">
        <v>80</v>
      </c>
      <c r="AY285" s="217" t="s">
        <v>136</v>
      </c>
    </row>
    <row r="286" spans="1:65" s="13" customFormat="1" ht="10.199999999999999">
      <c r="B286" s="207"/>
      <c r="C286" s="208"/>
      <c r="D286" s="202" t="s">
        <v>147</v>
      </c>
      <c r="E286" s="209" t="s">
        <v>1</v>
      </c>
      <c r="F286" s="210" t="s">
        <v>863</v>
      </c>
      <c r="G286" s="208"/>
      <c r="H286" s="211">
        <v>31.5</v>
      </c>
      <c r="I286" s="212"/>
      <c r="J286" s="208"/>
      <c r="K286" s="208"/>
      <c r="L286" s="213"/>
      <c r="M286" s="214"/>
      <c r="N286" s="215"/>
      <c r="O286" s="215"/>
      <c r="P286" s="215"/>
      <c r="Q286" s="215"/>
      <c r="R286" s="215"/>
      <c r="S286" s="215"/>
      <c r="T286" s="216"/>
      <c r="AT286" s="217" t="s">
        <v>147</v>
      </c>
      <c r="AU286" s="217" t="s">
        <v>90</v>
      </c>
      <c r="AV286" s="13" t="s">
        <v>90</v>
      </c>
      <c r="AW286" s="13" t="s">
        <v>36</v>
      </c>
      <c r="AX286" s="13" t="s">
        <v>80</v>
      </c>
      <c r="AY286" s="217" t="s">
        <v>136</v>
      </c>
    </row>
    <row r="287" spans="1:65" s="13" customFormat="1" ht="10.199999999999999">
      <c r="B287" s="207"/>
      <c r="C287" s="208"/>
      <c r="D287" s="202" t="s">
        <v>147</v>
      </c>
      <c r="E287" s="209" t="s">
        <v>1</v>
      </c>
      <c r="F287" s="210" t="s">
        <v>864</v>
      </c>
      <c r="G287" s="208"/>
      <c r="H287" s="211">
        <v>24</v>
      </c>
      <c r="I287" s="212"/>
      <c r="J287" s="208"/>
      <c r="K287" s="208"/>
      <c r="L287" s="213"/>
      <c r="M287" s="214"/>
      <c r="N287" s="215"/>
      <c r="O287" s="215"/>
      <c r="P287" s="215"/>
      <c r="Q287" s="215"/>
      <c r="R287" s="215"/>
      <c r="S287" s="215"/>
      <c r="T287" s="216"/>
      <c r="AT287" s="217" t="s">
        <v>147</v>
      </c>
      <c r="AU287" s="217" t="s">
        <v>90</v>
      </c>
      <c r="AV287" s="13" t="s">
        <v>90</v>
      </c>
      <c r="AW287" s="13" t="s">
        <v>36</v>
      </c>
      <c r="AX287" s="13" t="s">
        <v>80</v>
      </c>
      <c r="AY287" s="217" t="s">
        <v>136</v>
      </c>
    </row>
    <row r="288" spans="1:65" s="13" customFormat="1" ht="10.199999999999999">
      <c r="B288" s="207"/>
      <c r="C288" s="208"/>
      <c r="D288" s="202" t="s">
        <v>147</v>
      </c>
      <c r="E288" s="209" t="s">
        <v>1</v>
      </c>
      <c r="F288" s="210" t="s">
        <v>865</v>
      </c>
      <c r="G288" s="208"/>
      <c r="H288" s="211">
        <v>25</v>
      </c>
      <c r="I288" s="212"/>
      <c r="J288" s="208"/>
      <c r="K288" s="208"/>
      <c r="L288" s="213"/>
      <c r="M288" s="214"/>
      <c r="N288" s="215"/>
      <c r="O288" s="215"/>
      <c r="P288" s="215"/>
      <c r="Q288" s="215"/>
      <c r="R288" s="215"/>
      <c r="S288" s="215"/>
      <c r="T288" s="216"/>
      <c r="AT288" s="217" t="s">
        <v>147</v>
      </c>
      <c r="AU288" s="217" t="s">
        <v>90</v>
      </c>
      <c r="AV288" s="13" t="s">
        <v>90</v>
      </c>
      <c r="AW288" s="13" t="s">
        <v>36</v>
      </c>
      <c r="AX288" s="13" t="s">
        <v>80</v>
      </c>
      <c r="AY288" s="217" t="s">
        <v>136</v>
      </c>
    </row>
    <row r="289" spans="1:51" s="16" customFormat="1" ht="10.199999999999999">
      <c r="B289" s="259"/>
      <c r="C289" s="260"/>
      <c r="D289" s="202" t="s">
        <v>147</v>
      </c>
      <c r="E289" s="261" t="s">
        <v>1</v>
      </c>
      <c r="F289" s="262" t="s">
        <v>866</v>
      </c>
      <c r="G289" s="260"/>
      <c r="H289" s="263">
        <v>101.358</v>
      </c>
      <c r="I289" s="264"/>
      <c r="J289" s="260"/>
      <c r="K289" s="260"/>
      <c r="L289" s="265"/>
      <c r="M289" s="266"/>
      <c r="N289" s="267"/>
      <c r="O289" s="267"/>
      <c r="P289" s="267"/>
      <c r="Q289" s="267"/>
      <c r="R289" s="267"/>
      <c r="S289" s="267"/>
      <c r="T289" s="268"/>
      <c r="AT289" s="269" t="s">
        <v>147</v>
      </c>
      <c r="AU289" s="269" t="s">
        <v>90</v>
      </c>
      <c r="AV289" s="16" t="s">
        <v>157</v>
      </c>
      <c r="AW289" s="16" t="s">
        <v>36</v>
      </c>
      <c r="AX289" s="16" t="s">
        <v>80</v>
      </c>
      <c r="AY289" s="269" t="s">
        <v>136</v>
      </c>
    </row>
    <row r="290" spans="1:51" s="13" customFormat="1" ht="10.199999999999999">
      <c r="B290" s="207"/>
      <c r="C290" s="208"/>
      <c r="D290" s="202" t="s">
        <v>147</v>
      </c>
      <c r="E290" s="209" t="s">
        <v>1</v>
      </c>
      <c r="F290" s="210" t="s">
        <v>867</v>
      </c>
      <c r="G290" s="208"/>
      <c r="H290" s="211">
        <v>101.358</v>
      </c>
      <c r="I290" s="212"/>
      <c r="J290" s="208"/>
      <c r="K290" s="208"/>
      <c r="L290" s="213"/>
      <c r="M290" s="240"/>
      <c r="N290" s="241"/>
      <c r="O290" s="241"/>
      <c r="P290" s="241"/>
      <c r="Q290" s="241"/>
      <c r="R290" s="241"/>
      <c r="S290" s="241"/>
      <c r="T290" s="242"/>
      <c r="AT290" s="217" t="s">
        <v>147</v>
      </c>
      <c r="AU290" s="217" t="s">
        <v>90</v>
      </c>
      <c r="AV290" s="13" t="s">
        <v>90</v>
      </c>
      <c r="AW290" s="13" t="s">
        <v>36</v>
      </c>
      <c r="AX290" s="13" t="s">
        <v>88</v>
      </c>
      <c r="AY290" s="217" t="s">
        <v>136</v>
      </c>
    </row>
    <row r="291" spans="1:51" s="2" customFormat="1" ht="6.9" customHeight="1">
      <c r="A291" s="35"/>
      <c r="B291" s="55"/>
      <c r="C291" s="56"/>
      <c r="D291" s="56"/>
      <c r="E291" s="56"/>
      <c r="F291" s="56"/>
      <c r="G291" s="56"/>
      <c r="H291" s="56"/>
      <c r="I291" s="56"/>
      <c r="J291" s="56"/>
      <c r="K291" s="56"/>
      <c r="L291" s="40"/>
      <c r="M291" s="35"/>
      <c r="O291" s="35"/>
      <c r="P291" s="35"/>
      <c r="Q291" s="35"/>
      <c r="R291" s="35"/>
      <c r="S291" s="35"/>
      <c r="T291" s="35"/>
      <c r="U291" s="35"/>
      <c r="V291" s="35"/>
      <c r="W291" s="35"/>
      <c r="X291" s="35"/>
      <c r="Y291" s="35"/>
      <c r="Z291" s="35"/>
      <c r="AA291" s="35"/>
      <c r="AB291" s="35"/>
      <c r="AC291" s="35"/>
      <c r="AD291" s="35"/>
      <c r="AE291" s="35"/>
    </row>
  </sheetData>
  <sheetProtection algorithmName="SHA-512" hashValue="HMsf3YyYDvs6vpSWVFXRLQJ/lkhcW+ayQkcdxobuLghDCJKtDNnJbvvKjhDyJwAS/dFYUDGW2kydET56hPASog==" saltValue="EaMbi1y1G/8NnHj5+u9UF+npldxh3dGYUfzOV3rSyRJK2lI/2exujLjqM6gXx/ZC7fnsH9KZXLOl02gJDfIbMw==" spinCount="100000" sheet="1" objects="1" scenarios="1" formatColumns="0" formatRows="0" autoFilter="0"/>
  <autoFilter ref="C119:K290" xr:uid="{00000000-0009-0000-0000-000005000000}"/>
  <mergeCells count="9">
    <mergeCell ref="E87:H87"/>
    <mergeCell ref="E110:H110"/>
    <mergeCell ref="E112:H112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H46"/>
  <sheetViews>
    <sheetView showGridLines="0" workbookViewId="0"/>
  </sheetViews>
  <sheetFormatPr defaultRowHeight="14.4"/>
  <cols>
    <col min="1" max="1" width="8.28515625" style="1" customWidth="1"/>
    <col min="2" max="2" width="1.7109375" style="1" customWidth="1"/>
    <col min="3" max="3" width="25" style="1" customWidth="1"/>
    <col min="4" max="4" width="130.85546875" style="1" customWidth="1"/>
    <col min="5" max="5" width="13.28515625" style="1" customWidth="1"/>
    <col min="6" max="6" width="20" style="1" customWidth="1"/>
    <col min="7" max="7" width="1.7109375" style="1" customWidth="1"/>
    <col min="8" max="8" width="8.28515625" style="1" customWidth="1"/>
  </cols>
  <sheetData>
    <row r="1" spans="1:8" s="1" customFormat="1" ht="11.25" customHeight="1"/>
    <row r="2" spans="1:8" s="1" customFormat="1" ht="36.9" customHeight="1"/>
    <row r="3" spans="1:8" s="1" customFormat="1" ht="6.9" customHeight="1">
      <c r="B3" s="109"/>
      <c r="C3" s="110"/>
      <c r="D3" s="110"/>
      <c r="E3" s="110"/>
      <c r="F3" s="110"/>
      <c r="G3" s="110"/>
      <c r="H3" s="21"/>
    </row>
    <row r="4" spans="1:8" s="1" customFormat="1" ht="24.9" customHeight="1">
      <c r="B4" s="21"/>
      <c r="C4" s="111" t="s">
        <v>868</v>
      </c>
      <c r="H4" s="21"/>
    </row>
    <row r="5" spans="1:8" s="1" customFormat="1" ht="12" customHeight="1">
      <c r="B5" s="21"/>
      <c r="C5" s="270" t="s">
        <v>13</v>
      </c>
      <c r="D5" s="331" t="s">
        <v>14</v>
      </c>
      <c r="E5" s="324"/>
      <c r="F5" s="324"/>
      <c r="H5" s="21"/>
    </row>
    <row r="6" spans="1:8" s="1" customFormat="1" ht="36.9" customHeight="1">
      <c r="B6" s="21"/>
      <c r="C6" s="271" t="s">
        <v>16</v>
      </c>
      <c r="D6" s="335" t="s">
        <v>17</v>
      </c>
      <c r="E6" s="324"/>
      <c r="F6" s="324"/>
      <c r="H6" s="21"/>
    </row>
    <row r="7" spans="1:8" s="1" customFormat="1" ht="16.5" customHeight="1">
      <c r="B7" s="21"/>
      <c r="C7" s="113" t="s">
        <v>22</v>
      </c>
      <c r="D7" s="115" t="str">
        <f>'Rekapitulace stavby'!AN8</f>
        <v>27. 7. 2021</v>
      </c>
      <c r="H7" s="21"/>
    </row>
    <row r="8" spans="1:8" s="2" customFormat="1" ht="10.8" customHeight="1">
      <c r="A8" s="35"/>
      <c r="B8" s="40"/>
      <c r="C8" s="35"/>
      <c r="D8" s="35"/>
      <c r="E8" s="35"/>
      <c r="F8" s="35"/>
      <c r="G8" s="35"/>
      <c r="H8" s="40"/>
    </row>
    <row r="9" spans="1:8" s="11" customFormat="1" ht="29.25" customHeight="1">
      <c r="A9" s="160"/>
      <c r="B9" s="272"/>
      <c r="C9" s="273" t="s">
        <v>61</v>
      </c>
      <c r="D9" s="274" t="s">
        <v>62</v>
      </c>
      <c r="E9" s="274" t="s">
        <v>123</v>
      </c>
      <c r="F9" s="275" t="s">
        <v>869</v>
      </c>
      <c r="G9" s="160"/>
      <c r="H9" s="272"/>
    </row>
    <row r="10" spans="1:8" s="2" customFormat="1" ht="26.4" customHeight="1">
      <c r="A10" s="35"/>
      <c r="B10" s="40"/>
      <c r="C10" s="276" t="s">
        <v>91</v>
      </c>
      <c r="D10" s="276" t="s">
        <v>92</v>
      </c>
      <c r="E10" s="35"/>
      <c r="F10" s="35"/>
      <c r="G10" s="35"/>
      <c r="H10" s="40"/>
    </row>
    <row r="11" spans="1:8" s="2" customFormat="1" ht="16.8" customHeight="1">
      <c r="A11" s="35"/>
      <c r="B11" s="40"/>
      <c r="C11" s="277" t="s">
        <v>344</v>
      </c>
      <c r="D11" s="278" t="s">
        <v>344</v>
      </c>
      <c r="E11" s="279" t="s">
        <v>1</v>
      </c>
      <c r="F11" s="280">
        <v>326.97000000000003</v>
      </c>
      <c r="G11" s="35"/>
      <c r="H11" s="40"/>
    </row>
    <row r="12" spans="1:8" s="2" customFormat="1" ht="16.8" customHeight="1">
      <c r="A12" s="35"/>
      <c r="B12" s="40"/>
      <c r="C12" s="281" t="s">
        <v>1</v>
      </c>
      <c r="D12" s="281" t="s">
        <v>353</v>
      </c>
      <c r="E12" s="18" t="s">
        <v>1</v>
      </c>
      <c r="F12" s="282">
        <v>0</v>
      </c>
      <c r="G12" s="35"/>
      <c r="H12" s="40"/>
    </row>
    <row r="13" spans="1:8" s="2" customFormat="1" ht="16.8" customHeight="1">
      <c r="A13" s="35"/>
      <c r="B13" s="40"/>
      <c r="C13" s="281" t="s">
        <v>344</v>
      </c>
      <c r="D13" s="281" t="s">
        <v>354</v>
      </c>
      <c r="E13" s="18" t="s">
        <v>1</v>
      </c>
      <c r="F13" s="282">
        <v>326.97000000000003</v>
      </c>
      <c r="G13" s="35"/>
      <c r="H13" s="40"/>
    </row>
    <row r="14" spans="1:8" s="2" customFormat="1" ht="16.8" customHeight="1">
      <c r="A14" s="35"/>
      <c r="B14" s="40"/>
      <c r="C14" s="283" t="s">
        <v>870</v>
      </c>
      <c r="D14" s="35"/>
      <c r="E14" s="35"/>
      <c r="F14" s="35"/>
      <c r="G14" s="35"/>
      <c r="H14" s="40"/>
    </row>
    <row r="15" spans="1:8" s="2" customFormat="1" ht="16.8" customHeight="1">
      <c r="A15" s="35"/>
      <c r="B15" s="40"/>
      <c r="C15" s="281" t="s">
        <v>349</v>
      </c>
      <c r="D15" s="281" t="s">
        <v>350</v>
      </c>
      <c r="E15" s="18" t="s">
        <v>142</v>
      </c>
      <c r="F15" s="282">
        <v>326.97000000000003</v>
      </c>
      <c r="G15" s="35"/>
      <c r="H15" s="40"/>
    </row>
    <row r="16" spans="1:8" s="2" customFormat="1" ht="16.8" customHeight="1">
      <c r="A16" s="35"/>
      <c r="B16" s="40"/>
      <c r="C16" s="281" t="s">
        <v>355</v>
      </c>
      <c r="D16" s="281" t="s">
        <v>356</v>
      </c>
      <c r="E16" s="18" t="s">
        <v>142</v>
      </c>
      <c r="F16" s="282">
        <v>163.48500000000001</v>
      </c>
      <c r="G16" s="35"/>
      <c r="H16" s="40"/>
    </row>
    <row r="17" spans="1:8" s="2" customFormat="1" ht="16.8" customHeight="1">
      <c r="A17" s="35"/>
      <c r="B17" s="40"/>
      <c r="C17" s="281" t="s">
        <v>361</v>
      </c>
      <c r="D17" s="281" t="s">
        <v>362</v>
      </c>
      <c r="E17" s="18" t="s">
        <v>142</v>
      </c>
      <c r="F17" s="282">
        <v>2125.3049999999998</v>
      </c>
      <c r="G17" s="35"/>
      <c r="H17" s="40"/>
    </row>
    <row r="18" spans="1:8" s="2" customFormat="1" ht="16.8" customHeight="1">
      <c r="A18" s="35"/>
      <c r="B18" s="40"/>
      <c r="C18" s="281" t="s">
        <v>366</v>
      </c>
      <c r="D18" s="281" t="s">
        <v>367</v>
      </c>
      <c r="E18" s="18" t="s">
        <v>142</v>
      </c>
      <c r="F18" s="282">
        <v>163.48500000000001</v>
      </c>
      <c r="G18" s="35"/>
      <c r="H18" s="40"/>
    </row>
    <row r="19" spans="1:8" s="2" customFormat="1" ht="16.8" customHeight="1">
      <c r="A19" s="35"/>
      <c r="B19" s="40"/>
      <c r="C19" s="281" t="s">
        <v>370</v>
      </c>
      <c r="D19" s="281" t="s">
        <v>371</v>
      </c>
      <c r="E19" s="18" t="s">
        <v>142</v>
      </c>
      <c r="F19" s="282">
        <v>2125.3049999999998</v>
      </c>
      <c r="G19" s="35"/>
      <c r="H19" s="40"/>
    </row>
    <row r="20" spans="1:8" s="2" customFormat="1" ht="16.8" customHeight="1">
      <c r="A20" s="35"/>
      <c r="B20" s="40"/>
      <c r="C20" s="281" t="s">
        <v>374</v>
      </c>
      <c r="D20" s="281" t="s">
        <v>375</v>
      </c>
      <c r="E20" s="18" t="s">
        <v>376</v>
      </c>
      <c r="F20" s="282">
        <v>653.94000000000005</v>
      </c>
      <c r="G20" s="35"/>
      <c r="H20" s="40"/>
    </row>
    <row r="21" spans="1:8" s="2" customFormat="1" ht="16.8" customHeight="1">
      <c r="A21" s="35"/>
      <c r="B21" s="40"/>
      <c r="C21" s="281" t="s">
        <v>380</v>
      </c>
      <c r="D21" s="281" t="s">
        <v>381</v>
      </c>
      <c r="E21" s="18" t="s">
        <v>142</v>
      </c>
      <c r="F21" s="282">
        <v>326.97000000000003</v>
      </c>
      <c r="G21" s="35"/>
      <c r="H21" s="40"/>
    </row>
    <row r="22" spans="1:8" s="2" customFormat="1" ht="26.4" customHeight="1">
      <c r="A22" s="35"/>
      <c r="B22" s="40"/>
      <c r="C22" s="276" t="s">
        <v>94</v>
      </c>
      <c r="D22" s="276" t="s">
        <v>95</v>
      </c>
      <c r="E22" s="35"/>
      <c r="F22" s="35"/>
      <c r="G22" s="35"/>
      <c r="H22" s="40"/>
    </row>
    <row r="23" spans="1:8" s="2" customFormat="1" ht="16.8" customHeight="1">
      <c r="A23" s="35"/>
      <c r="B23" s="40"/>
      <c r="C23" s="277" t="s">
        <v>384</v>
      </c>
      <c r="D23" s="278" t="s">
        <v>384</v>
      </c>
      <c r="E23" s="279" t="s">
        <v>1</v>
      </c>
      <c r="F23" s="280">
        <v>613.6</v>
      </c>
      <c r="G23" s="35"/>
      <c r="H23" s="40"/>
    </row>
    <row r="24" spans="1:8" s="2" customFormat="1" ht="16.8" customHeight="1">
      <c r="A24" s="35"/>
      <c r="B24" s="40"/>
      <c r="C24" s="281" t="s">
        <v>1</v>
      </c>
      <c r="D24" s="281" t="s">
        <v>353</v>
      </c>
      <c r="E24" s="18" t="s">
        <v>1</v>
      </c>
      <c r="F24" s="282">
        <v>0</v>
      </c>
      <c r="G24" s="35"/>
      <c r="H24" s="40"/>
    </row>
    <row r="25" spans="1:8" s="2" customFormat="1" ht="16.8" customHeight="1">
      <c r="A25" s="35"/>
      <c r="B25" s="40"/>
      <c r="C25" s="281" t="s">
        <v>384</v>
      </c>
      <c r="D25" s="281" t="s">
        <v>385</v>
      </c>
      <c r="E25" s="18" t="s">
        <v>1</v>
      </c>
      <c r="F25" s="282">
        <v>613.6</v>
      </c>
      <c r="G25" s="35"/>
      <c r="H25" s="40"/>
    </row>
    <row r="26" spans="1:8" s="2" customFormat="1" ht="16.8" customHeight="1">
      <c r="A26" s="35"/>
      <c r="B26" s="40"/>
      <c r="C26" s="283" t="s">
        <v>870</v>
      </c>
      <c r="D26" s="35"/>
      <c r="E26" s="35"/>
      <c r="F26" s="35"/>
      <c r="G26" s="35"/>
      <c r="H26" s="40"/>
    </row>
    <row r="27" spans="1:8" s="2" customFormat="1" ht="16.8" customHeight="1">
      <c r="A27" s="35"/>
      <c r="B27" s="40"/>
      <c r="C27" s="281" t="s">
        <v>450</v>
      </c>
      <c r="D27" s="281" t="s">
        <v>451</v>
      </c>
      <c r="E27" s="18" t="s">
        <v>151</v>
      </c>
      <c r="F27" s="282">
        <v>613.6</v>
      </c>
      <c r="G27" s="35"/>
      <c r="H27" s="40"/>
    </row>
    <row r="28" spans="1:8" s="2" customFormat="1" ht="16.8" customHeight="1">
      <c r="A28" s="35"/>
      <c r="B28" s="40"/>
      <c r="C28" s="281" t="s">
        <v>430</v>
      </c>
      <c r="D28" s="281" t="s">
        <v>431</v>
      </c>
      <c r="E28" s="18" t="s">
        <v>151</v>
      </c>
      <c r="F28" s="282">
        <v>613.6</v>
      </c>
      <c r="G28" s="35"/>
      <c r="H28" s="40"/>
    </row>
    <row r="29" spans="1:8" s="2" customFormat="1" ht="16.8" customHeight="1">
      <c r="A29" s="35"/>
      <c r="B29" s="40"/>
      <c r="C29" s="281" t="s">
        <v>435</v>
      </c>
      <c r="D29" s="281" t="s">
        <v>436</v>
      </c>
      <c r="E29" s="18" t="s">
        <v>437</v>
      </c>
      <c r="F29" s="282">
        <v>0.307</v>
      </c>
      <c r="G29" s="35"/>
      <c r="H29" s="40"/>
    </row>
    <row r="30" spans="1:8" s="2" customFormat="1" ht="16.8" customHeight="1">
      <c r="A30" s="35"/>
      <c r="B30" s="40"/>
      <c r="C30" s="277" t="s">
        <v>386</v>
      </c>
      <c r="D30" s="278" t="s">
        <v>386</v>
      </c>
      <c r="E30" s="279" t="s">
        <v>1</v>
      </c>
      <c r="F30" s="280">
        <v>1087.9000000000001</v>
      </c>
      <c r="G30" s="35"/>
      <c r="H30" s="40"/>
    </row>
    <row r="31" spans="1:8" s="2" customFormat="1" ht="16.8" customHeight="1">
      <c r="A31" s="35"/>
      <c r="B31" s="40"/>
      <c r="C31" s="283" t="s">
        <v>870</v>
      </c>
      <c r="D31" s="35"/>
      <c r="E31" s="35"/>
      <c r="F31" s="35"/>
      <c r="G31" s="35"/>
      <c r="H31" s="40"/>
    </row>
    <row r="32" spans="1:8" s="2" customFormat="1" ht="16.8" customHeight="1">
      <c r="A32" s="35"/>
      <c r="B32" s="40"/>
      <c r="C32" s="281" t="s">
        <v>355</v>
      </c>
      <c r="D32" s="281" t="s">
        <v>356</v>
      </c>
      <c r="E32" s="18" t="s">
        <v>142</v>
      </c>
      <c r="F32" s="282">
        <v>867.4</v>
      </c>
      <c r="G32" s="35"/>
      <c r="H32" s="40"/>
    </row>
    <row r="33" spans="1:8" s="2" customFormat="1" ht="16.8" customHeight="1">
      <c r="A33" s="35"/>
      <c r="B33" s="40"/>
      <c r="C33" s="281" t="s">
        <v>361</v>
      </c>
      <c r="D33" s="281" t="s">
        <v>362</v>
      </c>
      <c r="E33" s="18" t="s">
        <v>142</v>
      </c>
      <c r="F33" s="282">
        <v>11276.2</v>
      </c>
      <c r="G33" s="35"/>
      <c r="H33" s="40"/>
    </row>
    <row r="34" spans="1:8" s="2" customFormat="1" ht="16.8" customHeight="1">
      <c r="A34" s="35"/>
      <c r="B34" s="40"/>
      <c r="C34" s="281" t="s">
        <v>374</v>
      </c>
      <c r="D34" s="281" t="s">
        <v>375</v>
      </c>
      <c r="E34" s="18" t="s">
        <v>376</v>
      </c>
      <c r="F34" s="282">
        <v>1734.8</v>
      </c>
      <c r="G34" s="35"/>
      <c r="H34" s="40"/>
    </row>
    <row r="35" spans="1:8" s="2" customFormat="1" ht="16.8" customHeight="1">
      <c r="A35" s="35"/>
      <c r="B35" s="40"/>
      <c r="C35" s="281" t="s">
        <v>380</v>
      </c>
      <c r="D35" s="281" t="s">
        <v>381</v>
      </c>
      <c r="E35" s="18" t="s">
        <v>142</v>
      </c>
      <c r="F35" s="282">
        <v>867.4</v>
      </c>
      <c r="G35" s="35"/>
      <c r="H35" s="40"/>
    </row>
    <row r="36" spans="1:8" s="2" customFormat="1" ht="16.8" customHeight="1">
      <c r="A36" s="35"/>
      <c r="B36" s="40"/>
      <c r="C36" s="277" t="s">
        <v>388</v>
      </c>
      <c r="D36" s="278" t="s">
        <v>388</v>
      </c>
      <c r="E36" s="279" t="s">
        <v>1</v>
      </c>
      <c r="F36" s="280">
        <v>220.5</v>
      </c>
      <c r="G36" s="35"/>
      <c r="H36" s="40"/>
    </row>
    <row r="37" spans="1:8" s="2" customFormat="1" ht="16.8" customHeight="1">
      <c r="A37" s="35"/>
      <c r="B37" s="40"/>
      <c r="C37" s="281" t="s">
        <v>1</v>
      </c>
      <c r="D37" s="281" t="s">
        <v>353</v>
      </c>
      <c r="E37" s="18" t="s">
        <v>1</v>
      </c>
      <c r="F37" s="282">
        <v>0</v>
      </c>
      <c r="G37" s="35"/>
      <c r="H37" s="40"/>
    </row>
    <row r="38" spans="1:8" s="2" customFormat="1" ht="16.8" customHeight="1">
      <c r="A38" s="35"/>
      <c r="B38" s="40"/>
      <c r="C38" s="281" t="s">
        <v>388</v>
      </c>
      <c r="D38" s="281" t="s">
        <v>389</v>
      </c>
      <c r="E38" s="18" t="s">
        <v>1</v>
      </c>
      <c r="F38" s="282">
        <v>220.5</v>
      </c>
      <c r="G38" s="35"/>
      <c r="H38" s="40"/>
    </row>
    <row r="39" spans="1:8" s="2" customFormat="1" ht="16.8" customHeight="1">
      <c r="A39" s="35"/>
      <c r="B39" s="40"/>
      <c r="C39" s="283" t="s">
        <v>870</v>
      </c>
      <c r="D39" s="35"/>
      <c r="E39" s="35"/>
      <c r="F39" s="35"/>
      <c r="G39" s="35"/>
      <c r="H39" s="40"/>
    </row>
    <row r="40" spans="1:8" s="2" customFormat="1" ht="16.8" customHeight="1">
      <c r="A40" s="35"/>
      <c r="B40" s="40"/>
      <c r="C40" s="281" t="s">
        <v>426</v>
      </c>
      <c r="D40" s="281" t="s">
        <v>427</v>
      </c>
      <c r="E40" s="18" t="s">
        <v>142</v>
      </c>
      <c r="F40" s="282">
        <v>220.5</v>
      </c>
      <c r="G40" s="35"/>
      <c r="H40" s="40"/>
    </row>
    <row r="41" spans="1:8" s="2" customFormat="1" ht="16.8" customHeight="1">
      <c r="A41" s="35"/>
      <c r="B41" s="40"/>
      <c r="C41" s="281" t="s">
        <v>355</v>
      </c>
      <c r="D41" s="281" t="s">
        <v>356</v>
      </c>
      <c r="E41" s="18" t="s">
        <v>142</v>
      </c>
      <c r="F41" s="282">
        <v>867.4</v>
      </c>
      <c r="G41" s="35"/>
      <c r="H41" s="40"/>
    </row>
    <row r="42" spans="1:8" s="2" customFormat="1" ht="16.8" customHeight="1">
      <c r="A42" s="35"/>
      <c r="B42" s="40"/>
      <c r="C42" s="281" t="s">
        <v>361</v>
      </c>
      <c r="D42" s="281" t="s">
        <v>362</v>
      </c>
      <c r="E42" s="18" t="s">
        <v>142</v>
      </c>
      <c r="F42" s="282">
        <v>11276.2</v>
      </c>
      <c r="G42" s="35"/>
      <c r="H42" s="40"/>
    </row>
    <row r="43" spans="1:8" s="2" customFormat="1" ht="16.8" customHeight="1">
      <c r="A43" s="35"/>
      <c r="B43" s="40"/>
      <c r="C43" s="281" t="s">
        <v>374</v>
      </c>
      <c r="D43" s="281" t="s">
        <v>375</v>
      </c>
      <c r="E43" s="18" t="s">
        <v>376</v>
      </c>
      <c r="F43" s="282">
        <v>1734.8</v>
      </c>
      <c r="G43" s="35"/>
      <c r="H43" s="40"/>
    </row>
    <row r="44" spans="1:8" s="2" customFormat="1" ht="16.8" customHeight="1">
      <c r="A44" s="35"/>
      <c r="B44" s="40"/>
      <c r="C44" s="281" t="s">
        <v>380</v>
      </c>
      <c r="D44" s="281" t="s">
        <v>381</v>
      </c>
      <c r="E44" s="18" t="s">
        <v>142</v>
      </c>
      <c r="F44" s="282">
        <v>867.4</v>
      </c>
      <c r="G44" s="35"/>
      <c r="H44" s="40"/>
    </row>
    <row r="45" spans="1:8" s="2" customFormat="1" ht="7.35" customHeight="1">
      <c r="A45" s="35"/>
      <c r="B45" s="140"/>
      <c r="C45" s="141"/>
      <c r="D45" s="141"/>
      <c r="E45" s="141"/>
      <c r="F45" s="141"/>
      <c r="G45" s="141"/>
      <c r="H45" s="40"/>
    </row>
    <row r="46" spans="1:8" s="2" customFormat="1" ht="10.199999999999999">
      <c r="A46" s="35"/>
      <c r="B46" s="35"/>
      <c r="C46" s="35"/>
      <c r="D46" s="35"/>
      <c r="E46" s="35"/>
      <c r="F46" s="35"/>
      <c r="G46" s="35"/>
      <c r="H46" s="35"/>
    </row>
  </sheetData>
  <sheetProtection algorithmName="SHA-512" hashValue="1AP7u7fr01k05f4YyftWCkQbsCYwQttQtZ3w1YbST423EiBfQ2I1tt3OTiLRXYMDJBI+NaFnkG+vZeBL6tgr0w==" saltValue="AmeTxRdvFLh/Vjw1mViCDpaP08eKJPfOTtmcMjNsnVxmWGc9ajk4mFFLgYBjfwSzr7Bul1CtLz6zzwPw6gZ54w==" spinCount="100000" sheet="1" objects="1" scenarios="1" formatColumns="0" formatRows="0"/>
  <mergeCells count="2">
    <mergeCell ref="D5:F5"/>
    <mergeCell ref="D6:F6"/>
  </mergeCells>
  <pageMargins left="0.7" right="0.7" top="0.78740157499999996" bottom="0.78740157499999996" header="0.3" footer="0.3"/>
  <pageSetup paperSize="9" fitToHeight="0" orientation="landscape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7</vt:i4>
      </vt:variant>
      <vt:variant>
        <vt:lpstr>Pojmenované oblasti</vt:lpstr>
      </vt:variant>
      <vt:variant>
        <vt:i4>14</vt:i4>
      </vt:variant>
    </vt:vector>
  </HeadingPairs>
  <TitlesOfParts>
    <vt:vector size="21" baseType="lpstr">
      <vt:lpstr>Rekapitulace stavby</vt:lpstr>
      <vt:lpstr>SO-00 - Vedlejší rozpočto...</vt:lpstr>
      <vt:lpstr>SO-01-04 - Odstranění sed...</vt:lpstr>
      <vt:lpstr>SO-02-04 - Oprava opevněn...</vt:lpstr>
      <vt:lpstr>SO-03 - Oprava stupně v ř...</vt:lpstr>
      <vt:lpstr>SO-04 - Vegetační úpravy</vt:lpstr>
      <vt:lpstr>Seznam figur</vt:lpstr>
      <vt:lpstr>'Rekapitulace stavby'!Názvy_tisku</vt:lpstr>
      <vt:lpstr>'Seznam figur'!Názvy_tisku</vt:lpstr>
      <vt:lpstr>'SO-00 - Vedlejší rozpočto...'!Názvy_tisku</vt:lpstr>
      <vt:lpstr>'SO-01-04 - Odstranění sed...'!Názvy_tisku</vt:lpstr>
      <vt:lpstr>'SO-02-04 - Oprava opevněn...'!Názvy_tisku</vt:lpstr>
      <vt:lpstr>'SO-03 - Oprava stupně v ř...'!Názvy_tisku</vt:lpstr>
      <vt:lpstr>'SO-04 - Vegetační úpravy'!Názvy_tisku</vt:lpstr>
      <vt:lpstr>'Rekapitulace stavby'!Oblast_tisku</vt:lpstr>
      <vt:lpstr>'Seznam figur'!Oblast_tisku</vt:lpstr>
      <vt:lpstr>'SO-00 - Vedlejší rozpočto...'!Oblast_tisku</vt:lpstr>
      <vt:lpstr>'SO-01-04 - Odstranění sed...'!Oblast_tisku</vt:lpstr>
      <vt:lpstr>'SO-02-04 - Oprava opevněn...'!Oblast_tisku</vt:lpstr>
      <vt:lpstr>'SO-03 - Oprava stupně v ř...'!Oblast_tisku</vt:lpstr>
      <vt:lpstr>'SO-04 - Vegetační úpravy'!Oblast_tisku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Šefčíková Jana</dc:creator>
  <cp:lastModifiedBy>Turanová Dana</cp:lastModifiedBy>
  <dcterms:created xsi:type="dcterms:W3CDTF">2025-08-05T06:40:34Z</dcterms:created>
  <dcterms:modified xsi:type="dcterms:W3CDTF">2025-08-05T08:04:22Z</dcterms:modified>
</cp:coreProperties>
</file>