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EREJNY OP\Válková\DOTACE - PŠ 2024  soutěž, formuláře\8703 - VT Hvozdnice - Jakartovice km 22,080 - 24,020\"/>
    </mc:Choice>
  </mc:AlternateContent>
  <bookViews>
    <workbookView xWindow="0" yWindow="0" windowWidth="28800" windowHeight="12300" activeTab="2"/>
  </bookViews>
  <sheets>
    <sheet name="Rekapitulace stavby" sheetId="1" r:id="rId1"/>
    <sheet name="01 - Úprava vodního toku" sheetId="2" r:id="rId2"/>
    <sheet name="02 - Sediment" sheetId="3" r:id="rId3"/>
  </sheets>
  <definedNames>
    <definedName name="_xlnm._FilterDatabase" localSheetId="1" hidden="1">'01 - Úprava vodního toku'!$C$120:$K$184</definedName>
    <definedName name="_xlnm._FilterDatabase" localSheetId="2" hidden="1">'02 - Sediment'!$C$117:$K$151</definedName>
    <definedName name="_xlnm.Print_Titles" localSheetId="1">'01 - Úprava vodního toku'!$120:$120</definedName>
    <definedName name="_xlnm.Print_Titles" localSheetId="2">'02 - Sediment'!$117:$117</definedName>
    <definedName name="_xlnm.Print_Titles" localSheetId="0">'Rekapitulace stavby'!$92:$92</definedName>
    <definedName name="_xlnm.Print_Area" localSheetId="1">'01 - Úprava vodního toku'!$C$4:$J$76,'01 - Úprava vodního toku'!$C$82:$J$102,'01 - Úprava vodního toku'!$C$108:$J$184</definedName>
    <definedName name="_xlnm.Print_Area" localSheetId="2">'02 - Sediment'!$C$4:$J$76,'02 - Sediment'!$C$82:$J$99,'02 - Sediment'!$C$105:$J$151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1" i="3"/>
  <c r="BH121" i="3"/>
  <c r="BG121" i="3"/>
  <c r="BF121" i="3"/>
  <c r="T121" i="3"/>
  <c r="T120" i="3" s="1"/>
  <c r="T119" i="3" s="1"/>
  <c r="T118" i="3" s="1"/>
  <c r="R121" i="3"/>
  <c r="P121" i="3"/>
  <c r="F112" i="3"/>
  <c r="E110" i="3"/>
  <c r="F89" i="3"/>
  <c r="E87" i="3"/>
  <c r="J24" i="3"/>
  <c r="E24" i="3"/>
  <c r="J92" i="3" s="1"/>
  <c r="J23" i="3"/>
  <c r="J21" i="3"/>
  <c r="E21" i="3"/>
  <c r="J114" i="3" s="1"/>
  <c r="J20" i="3"/>
  <c r="J18" i="3"/>
  <c r="E18" i="3"/>
  <c r="F115" i="3" s="1"/>
  <c r="J17" i="3"/>
  <c r="J15" i="3"/>
  <c r="E15" i="3"/>
  <c r="F91" i="3" s="1"/>
  <c r="J14" i="3"/>
  <c r="J12" i="3"/>
  <c r="J112" i="3" s="1"/>
  <c r="E7" i="3"/>
  <c r="E108" i="3" s="1"/>
  <c r="AY95" i="1"/>
  <c r="J37" i="2"/>
  <c r="J36" i="2"/>
  <c r="J35" i="2"/>
  <c r="AX95" i="1" s="1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J34" i="2" s="1"/>
  <c r="T133" i="2"/>
  <c r="R133" i="2"/>
  <c r="P133" i="2"/>
  <c r="BI130" i="2"/>
  <c r="BH130" i="2"/>
  <c r="BG130" i="2"/>
  <c r="BF130" i="2"/>
  <c r="T130" i="2"/>
  <c r="R130" i="2"/>
  <c r="P130" i="2"/>
  <c r="BI124" i="2"/>
  <c r="BH124" i="2"/>
  <c r="F36" i="2" s="1"/>
  <c r="BG124" i="2"/>
  <c r="BF124" i="2"/>
  <c r="T124" i="2"/>
  <c r="R124" i="2"/>
  <c r="P124" i="2"/>
  <c r="F115" i="2"/>
  <c r="E113" i="2"/>
  <c r="F89" i="2"/>
  <c r="E87" i="2"/>
  <c r="J24" i="2"/>
  <c r="E24" i="2"/>
  <c r="J92" i="2"/>
  <c r="J23" i="2"/>
  <c r="J21" i="2"/>
  <c r="E21" i="2"/>
  <c r="J91" i="2"/>
  <c r="J20" i="2"/>
  <c r="J18" i="2"/>
  <c r="E18" i="2"/>
  <c r="F118" i="2" s="1"/>
  <c r="J17" i="2"/>
  <c r="J15" i="2"/>
  <c r="E15" i="2"/>
  <c r="F91" i="2"/>
  <c r="J14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J124" i="2"/>
  <c r="J164" i="2"/>
  <c r="BK148" i="2"/>
  <c r="BK140" i="2"/>
  <c r="J130" i="2"/>
  <c r="J175" i="2"/>
  <c r="BK148" i="3"/>
  <c r="BK183" i="2"/>
  <c r="J181" i="2"/>
  <c r="J153" i="2"/>
  <c r="J144" i="2"/>
  <c r="J133" i="2"/>
  <c r="J140" i="3"/>
  <c r="J179" i="2"/>
  <c r="BK172" i="2"/>
  <c r="J168" i="2"/>
  <c r="BK153" i="2"/>
  <c r="J140" i="2"/>
  <c r="BK130" i="2"/>
  <c r="F37" i="2"/>
  <c r="BK144" i="3"/>
  <c r="BK179" i="2"/>
  <c r="BK181" i="2"/>
  <c r="BK158" i="2"/>
  <c r="J148" i="2"/>
  <c r="J136" i="2"/>
  <c r="BK168" i="2"/>
  <c r="F35" i="2"/>
  <c r="BK121" i="3"/>
  <c r="BK133" i="2"/>
  <c r="J133" i="3"/>
  <c r="AS94" i="1"/>
  <c r="J183" i="2"/>
  <c r="J172" i="2"/>
  <c r="J158" i="2"/>
  <c r="BK144" i="2"/>
  <c r="BK136" i="2"/>
  <c r="BK124" i="2"/>
  <c r="BK130" i="3"/>
  <c r="BK164" i="2"/>
  <c r="J136" i="3"/>
  <c r="BK140" i="3"/>
  <c r="J130" i="3"/>
  <c r="BK175" i="2"/>
  <c r="BK133" i="3"/>
  <c r="BK136" i="3"/>
  <c r="J148" i="3"/>
  <c r="J121" i="3"/>
  <c r="J144" i="3"/>
  <c r="F34" i="2" l="1"/>
  <c r="BK123" i="2"/>
  <c r="J123" i="2" s="1"/>
  <c r="J98" i="2" s="1"/>
  <c r="P178" i="2"/>
  <c r="P123" i="2"/>
  <c r="BK152" i="2"/>
  <c r="J152" i="2"/>
  <c r="J99" i="2"/>
  <c r="P152" i="2"/>
  <c r="BK171" i="2"/>
  <c r="J171" i="2"/>
  <c r="J100" i="2" s="1"/>
  <c r="T171" i="2"/>
  <c r="R178" i="2"/>
  <c r="BK120" i="3"/>
  <c r="J120" i="3" s="1"/>
  <c r="J98" i="3" s="1"/>
  <c r="R123" i="2"/>
  <c r="R152" i="2"/>
  <c r="P171" i="2"/>
  <c r="BK178" i="2"/>
  <c r="J178" i="2"/>
  <c r="J101" i="2"/>
  <c r="P120" i="3"/>
  <c r="P119" i="3"/>
  <c r="P118" i="3"/>
  <c r="AU96" i="1"/>
  <c r="R120" i="3"/>
  <c r="R119" i="3"/>
  <c r="R118" i="3" s="1"/>
  <c r="T123" i="2"/>
  <c r="T152" i="2"/>
  <c r="R171" i="2"/>
  <c r="T178" i="2"/>
  <c r="F92" i="3"/>
  <c r="F114" i="3"/>
  <c r="BE133" i="3"/>
  <c r="E85" i="3"/>
  <c r="J91" i="3"/>
  <c r="J115" i="3"/>
  <c r="BE130" i="3"/>
  <c r="BE140" i="3"/>
  <c r="J89" i="3"/>
  <c r="BE136" i="3"/>
  <c r="BE148" i="3"/>
  <c r="BE121" i="3"/>
  <c r="BE144" i="3"/>
  <c r="BE175" i="2"/>
  <c r="AW95" i="1"/>
  <c r="F117" i="2"/>
  <c r="J117" i="2"/>
  <c r="J118" i="2"/>
  <c r="BE124" i="2"/>
  <c r="BE130" i="2"/>
  <c r="BE133" i="2"/>
  <c r="BE140" i="2"/>
  <c r="BE144" i="2"/>
  <c r="BE148" i="2"/>
  <c r="BE153" i="2"/>
  <c r="BE158" i="2"/>
  <c r="BE164" i="2"/>
  <c r="BE181" i="2"/>
  <c r="BE136" i="2"/>
  <c r="BE168" i="2"/>
  <c r="E85" i="2"/>
  <c r="J89" i="2"/>
  <c r="F92" i="2"/>
  <c r="BE172" i="2"/>
  <c r="BB95" i="1"/>
  <c r="BE179" i="2"/>
  <c r="BA95" i="1"/>
  <c r="BA94" i="1" s="1"/>
  <c r="AW94" i="1" s="1"/>
  <c r="AK30" i="1" s="1"/>
  <c r="BC95" i="1"/>
  <c r="BE183" i="2"/>
  <c r="BD95" i="1"/>
  <c r="F35" i="3"/>
  <c r="BB96" i="1" s="1"/>
  <c r="F37" i="3"/>
  <c r="BD96" i="1"/>
  <c r="BD94" i="1"/>
  <c r="W33" i="1"/>
  <c r="J34" i="3"/>
  <c r="AW96" i="1" s="1"/>
  <c r="F36" i="3"/>
  <c r="BC96" i="1" s="1"/>
  <c r="BC94" i="1" s="1"/>
  <c r="AY94" i="1" s="1"/>
  <c r="F34" i="3"/>
  <c r="BA96" i="1" s="1"/>
  <c r="BB94" i="1" l="1"/>
  <c r="AX94" i="1" s="1"/>
  <c r="T122" i="2"/>
  <c r="T121" i="2"/>
  <c r="R122" i="2"/>
  <c r="R121" i="2"/>
  <c r="P122" i="2"/>
  <c r="P121" i="2"/>
  <c r="AU95" i="1"/>
  <c r="AU94" i="1" s="1"/>
  <c r="BK122" i="2"/>
  <c r="BK121" i="2" s="1"/>
  <c r="J121" i="2" s="1"/>
  <c r="J96" i="2" s="1"/>
  <c r="BK119" i="3"/>
  <c r="J119" i="3" s="1"/>
  <c r="J97" i="3" s="1"/>
  <c r="J33" i="2"/>
  <c r="AV95" i="1" s="1"/>
  <c r="AT95" i="1" s="1"/>
  <c r="F33" i="3"/>
  <c r="AZ96" i="1" s="1"/>
  <c r="W31" i="1"/>
  <c r="W32" i="1"/>
  <c r="F33" i="2"/>
  <c r="AZ95" i="1" s="1"/>
  <c r="W30" i="1"/>
  <c r="J33" i="3"/>
  <c r="AV96" i="1" s="1"/>
  <c r="AT96" i="1" s="1"/>
  <c r="J122" i="2" l="1"/>
  <c r="J97" i="2" s="1"/>
  <c r="BK118" i="3"/>
  <c r="J118" i="3"/>
  <c r="J96" i="3"/>
  <c r="AZ94" i="1"/>
  <c r="AV94" i="1" s="1"/>
  <c r="AK29" i="1" s="1"/>
  <c r="J30" i="2"/>
  <c r="AG95" i="1"/>
  <c r="J39" i="2" l="1"/>
  <c r="AN95" i="1"/>
  <c r="J30" i="3"/>
  <c r="AG96" i="1"/>
  <c r="W29" i="1"/>
  <c r="AT94" i="1"/>
  <c r="J39" i="3" l="1"/>
  <c r="AN96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<sst xmlns="http://schemas.openxmlformats.org/spreadsheetml/2006/main" count="1101" uniqueCount="259">
  <si>
    <t>Export Komplet</t>
  </si>
  <si>
    <t/>
  </si>
  <si>
    <t>2.0</t>
  </si>
  <si>
    <t>ZAMOK</t>
  </si>
  <si>
    <t>False</t>
  </si>
  <si>
    <t>{9c00d3ca-f516-4a59-9a11-d57ad2e9cd7a}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</si>
  <si>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</si>
  <si>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</si>
  <si>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</si>
  <si>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</si>
  <si>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</si>
  <si>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</si>
  <si>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</si>
  <si>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</si>
  <si>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2025/B07b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</si>
  <si>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</si>
  <si>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</si>
  <si>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Hvozdnice km 22,080 - 24,020 (DHM 0038)</t>
  </si>
  <si>
    <t>KSO:</t>
  </si>
  <si>
    <t>CC-CZ:</t>
  </si>
  <si>
    <t>Místo:</t>
  </si>
  <si>
    <t xml:space="preserve"> </t>
  </si>
  <si>
    <t>Datum:</t>
  </si>
  <si>
    <t>4. 2. 2025</t>
  </si>
  <si>
    <t>Zadavatel:</t>
  </si>
  <si>
    <t>IČ:</t>
  </si>
  <si>
    <t>70890021</t>
  </si>
  <si>
    <t>Povodí Odry a.s.</t>
  </si>
  <si>
    <t>DIČ:</t>
  </si>
  <si>
    <t>CZ70890021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</si>
  <si>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</si>
  <si>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</si>
  <si>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</si>
  <si>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</si>
  <si>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</si>
  <si>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</si>
  <si>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</si>
  <si>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</si>
  <si>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</si>
  <si>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</si>
  <si>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</si>
  <si>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</si>
  <si>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</si>
  <si>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</si>
  <si>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</si>
  <si>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</si>
  <si>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</si>
  <si>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</si>
  <si>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</si>
  <si>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</si>
  <si>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</si>
  <si>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</si>
  <si>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</si>
  <si>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</si>
  <si>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</si>
  <si>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</si>
  <si>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</si>
  <si>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</si>
  <si>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</si>
  <si>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</si>
  <si>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</si>
  <si>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</si>
  <si>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</si>
  <si>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</si>
  <si>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</si>
  <si>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</si>
  <si>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</si>
  <si>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</si>
  <si>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</si>
  <si>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</si>
  <si>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</si>
  <si>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</si>
  <si>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</si>
  <si>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</si>
  <si>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</si>
  <si>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</si>
  <si>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</si>
  <si>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</si>
  <si>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</si>
  <si>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</si>
  <si>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</si>
  <si>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</si>
  <si>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vodního toku</t>
  </si>
  <si>
    <t>STA</t>
  </si>
  <si>
    <t>1</t>
  </si>
  <si>
    <t>{4700fa20-cb7b-4e2e-a26e-fa507029ed01}</t>
  </si>
  <si>
    <t>2</t>
  </si>
  <si>
    <t>02</t>
  </si>
  <si>
    <t>Sediment</t>
  </si>
  <si>
    <t>{f8f8898e-4de6-48d5-b39f-291b5a1e91ad}</t>
  </si>
  <si>
    <t>KRYCÍ LIST SOUPISU PRACÍ</t>
  </si>
  <si>
    <t>Objekt:</t>
  </si>
  <si>
    <t>01 - Úprava vodního toku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</si>
  <si>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</si>
  <si>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</si>
  <si>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</si>
  <si>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</si>
  <si>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</si>
  <si>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</si>
  <si>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</si>
  <si>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</si>
  <si>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</si>
  <si>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</si>
  <si>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</si>
  <si>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</si>
  <si>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</si>
  <si>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</si>
  <si>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</si>
  <si>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</si>
  <si>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</si>
  <si>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</si>
  <si>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</si>
  <si>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</si>
  <si>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</si>
  <si>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</si>
  <si>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</si>
  <si>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</si>
  <si>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</si>
  <si>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</si>
  <si>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</si>
  <si>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</si>
  <si>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124253100</t>
  </si>
  <si>
    <t>Vykopávky pro koryta vodotečí v hornině třídy těžitelnosti I skupiny 3 objem do 100 m3 strojně</t>
  </si>
  <si>
    <t>m3</t>
  </si>
  <si>
    <t>4</t>
  </si>
  <si>
    <t>-622747723</t>
  </si>
  <si>
    <t>PP</t>
  </si>
  <si>
    <t>Vykopávky pro koryta vodotečí strojně v hornině třídy těžitelnosti I skupiny 3 do 100 m3</t>
  </si>
  <si>
    <t>Online PSC</t>
  </si>
  <si>
    <t>https://podminky.urs.cz/item/CS_URS_2025_01/124253100</t>
  </si>
  <si>
    <t>VV</t>
  </si>
  <si>
    <t>10*0,6*0,6 "patka"</t>
  </si>
  <si>
    <t>16*0,6*0,6 "patka"</t>
  </si>
  <si>
    <t>Součet</t>
  </si>
  <si>
    <t>3</t>
  </si>
  <si>
    <t>162251102</t>
  </si>
  <si>
    <t>Vodorovné přemístění přes 20 do 50 m výkopku/sypaniny z horniny třídy těžitelnosti I skupiny 1 až 3</t>
  </si>
  <si>
    <t>-1910244523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</si>
  <si>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</si>
  <si>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https://podminky.urs.cz/item/CS_URS_2025_01/162251102</t>
  </si>
  <si>
    <t>162751117</t>
  </si>
  <si>
    <t>Vodorovné přemístění přes 9 000 do 10000 m výkopku/sypaniny z horniny třídy těžitelnosti I skupiny 1 až 3</t>
  </si>
  <si>
    <t>-650210447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</si>
  <si>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</si>
  <si>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</si>
  <si>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5</t>
  </si>
  <si>
    <t>162751119</t>
  </si>
  <si>
    <t>Příplatek k vodorovnému přemístění výkopku/sypaniny z horniny třídy těžitelnosti I skupiny 1 až 3 ZKD 1000 m přes 10000 m</t>
  </si>
  <si>
    <t>97196397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</si>
  <si>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</si>
  <si>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</si>
  <si>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9,36*26</t>
  </si>
  <si>
    <t>6</t>
  </si>
  <si>
    <t>167151111</t>
  </si>
  <si>
    <t>Nakládání výkopku z hornin třídy těžitelnosti I skupiny 1 až 3 přes 100 m3</t>
  </si>
  <si>
    <t>-1353869437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</si>
  <si>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</si>
  <si>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</si>
  <si>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9,36</t>
  </si>
  <si>
    <t>7</t>
  </si>
  <si>
    <t>171201231</t>
  </si>
  <si>
    <t>Poplatek za uložení zeminy a kamení na recyklační skládce (skládkovné) kód odpadu 17 05 04</t>
  </si>
  <si>
    <t>t</t>
  </si>
  <si>
    <t>-1815705674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</si>
  <si>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</si>
  <si>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</si>
  <si>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9,36*1,8</t>
  </si>
  <si>
    <t>9</t>
  </si>
  <si>
    <t>182151111</t>
  </si>
  <si>
    <t>Svahování v zářezech v hornině třídy těžitelnosti I skupiny 1 až 3 strojně</t>
  </si>
  <si>
    <t>m2</t>
  </si>
  <si>
    <t>405697251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</si>
  <si>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</si>
  <si>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</si>
  <si>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30*1,5</t>
  </si>
  <si>
    <t>Vodorovné konstrukce</t>
  </si>
  <si>
    <t>10</t>
  </si>
  <si>
    <t>462512370</t>
  </si>
  <si>
    <t>Zához z lomového kamene s proštěrkováním z terénu hmotnost přes 200 do 500 kg</t>
  </si>
  <si>
    <t>1153928211</t>
  </si>
  <si>
    <t>Zához z lomového kamene neupraveného záhozového s proštěrkováním z terénu, hmotnosti jednotlivých kamenů přes 200 do 500 kg</t>
  </si>
  <si>
    <t>https://podminky.urs.cz/item/CS_URS_2025_01/462512370</t>
  </si>
  <si>
    <t>"Opevnění dna"</t>
  </si>
  <si>
    <t>106*0,5</t>
  </si>
  <si>
    <t>11</t>
  </si>
  <si>
    <t>462513161</t>
  </si>
  <si>
    <t>Zához z lomového kamene záhozového hmotnost kamenů do 500 kg bez výplně</t>
  </si>
  <si>
    <t>1361549504</t>
  </si>
  <si>
    <t>Zához z lomového kamene neupraveného provedený ze břehu nebo z lešení, do sucha nebo do vody záhozového, hmotnost jednotlivých kamenů přes 200 do 500 kg bez výplně mezer</t>
  </si>
  <si>
    <t>https://podminky.urs.cz/item/CS_URS_2025_01/462513161</t>
  </si>
  <si>
    <t>10*0,8*0,6</t>
  </si>
  <si>
    <t>16*0,5*0,6</t>
  </si>
  <si>
    <t>462513169</t>
  </si>
  <si>
    <t>Příplatek za urovnání líce záhozu z lomového kamene záhozového do 500 kg</t>
  </si>
  <si>
    <t>-1781428108</t>
  </si>
  <si>
    <t>Zához z lomového kamene neupraveného provedený ze břehu nebo z lešení, do sucha nebo do vody záhozového, hmotnost jednotlivých kamenů přes 200 do 500 kg Příplatek k ceně za urovnání líce záhozu</t>
  </si>
  <si>
    <t>https://podminky.urs.cz/item/CS_URS_2025_01/462513169</t>
  </si>
  <si>
    <t>16*0,5</t>
  </si>
  <si>
    <t>13</t>
  </si>
  <si>
    <t>463211152</t>
  </si>
  <si>
    <t>Rovnanina objemu přes 3 m3 z lomového kamene tříděného hmotnosti přes 80 do 200 kg s urovnáním líce</t>
  </si>
  <si>
    <t>-383368405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</si>
  <si>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</si>
  <si>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https://podminky.urs.cz/item/CS_URS_2025_01/463211152</t>
  </si>
  <si>
    <t>998</t>
  </si>
  <si>
    <t>Přesun hmot</t>
  </si>
  <si>
    <t>14</t>
  </si>
  <si>
    <t>998312011</t>
  </si>
  <si>
    <t>Přesun hmot pro sanace území, hrazení a úpravy bystřin</t>
  </si>
  <si>
    <t>-1177045837</t>
  </si>
  <si>
    <t>Přesun hmot pro sanace území, hrazení a úpravy bystřin jakéhokoliv rozsahu pro dopravní vzdálenost 50 m</t>
  </si>
  <si>
    <t>https://podminky.urs.cz/item/CS_URS_2025_01/998312011</t>
  </si>
  <si>
    <t>15</t>
  </si>
  <si>
    <t>998312094</t>
  </si>
  <si>
    <t>Příplatek k přesunu hmot pro sanace území, hrazení a úpravy bystřin za zvětšený přesun do 1000 m</t>
  </si>
  <si>
    <t>1822438052</t>
  </si>
  <si>
    <t>Přesun hmot pro sanace území, hrazení a úpravy bystřin Příplatek k ceně za zvětšený přesun přes vymezenou dopravní vzdálenost do 1000 m</t>
  </si>
  <si>
    <t>https://podminky.urs.cz/item/CS_URS_2025_01/998312094</t>
  </si>
  <si>
    <t>VRN</t>
  </si>
  <si>
    <t>Vedlejší rozpočtové náklady</t>
  </si>
  <si>
    <t>16</t>
  </si>
  <si>
    <t>VRNR2</t>
  </si>
  <si>
    <t>Sjezdy do koryta - úprava zábradlí</t>
  </si>
  <si>
    <t>kpl</t>
  </si>
  <si>
    <t>370870427</t>
  </si>
  <si>
    <t>Sjezdy do koryta</t>
  </si>
  <si>
    <t>17</t>
  </si>
  <si>
    <t>VRNR3</t>
  </si>
  <si>
    <t>Vytyčení sítí</t>
  </si>
  <si>
    <t>1780687617</t>
  </si>
  <si>
    <t>18</t>
  </si>
  <si>
    <t>VRNR5</t>
  </si>
  <si>
    <t>Slovení rybí osádky</t>
  </si>
  <si>
    <t>-1240635763</t>
  </si>
  <si>
    <t>02 - Sediment</t>
  </si>
  <si>
    <t>129253201</t>
  </si>
  <si>
    <t>Čištění otevřených koryt vodotečí šíře dna přes 5 m hl do 5 m v hornině třídy těžitelnosti I skupiny 3 strojně</t>
  </si>
  <si>
    <t>-143501549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</si>
  <si>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</si>
  <si>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>https://podminky.urs.cz/item/CS_URS_2025_01/129253201</t>
  </si>
  <si>
    <t>20*8*0,6</t>
  </si>
  <si>
    <t>140*2,5*0,4</t>
  </si>
  <si>
    <t>42*3*0,4</t>
  </si>
  <si>
    <t>150*2,5*0,3</t>
  </si>
  <si>
    <t>20+10</t>
  </si>
  <si>
    <t>2143805048</t>
  </si>
  <si>
    <t>763582763</t>
  </si>
  <si>
    <t>-603659992</t>
  </si>
  <si>
    <t>428,9*26</t>
  </si>
  <si>
    <t>-1731574547</t>
  </si>
  <si>
    <t>428,9</t>
  </si>
  <si>
    <t>169817117</t>
  </si>
  <si>
    <t>428,9*1,8</t>
  </si>
  <si>
    <t>171251201</t>
  </si>
  <si>
    <t>Uložení sypaniny na skládky nebo meziskládky</t>
  </si>
  <si>
    <t>-62710967</t>
  </si>
  <si>
    <t>Uložení sypaniny na skládky nebo meziskládky bez hutnění s upravením uložené sypaniny do předepsaného tvaru</t>
  </si>
  <si>
    <t>https://podminky.urs.cz/item/CS_URS_2025_01/171251201</t>
  </si>
  <si>
    <t>428,26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</si>
</sst>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2512370" TargetMode="External"/><Relationship Id="rId13" Type="http://schemas.openxmlformats.org/officeDocument/2006/relationships/hyperlink" Target="https://podminky.urs.cz/item/CS_URS_2025_01/998312094" TargetMode="External"/><Relationship Id="rId3" Type="http://schemas.openxmlformats.org/officeDocument/2006/relationships/hyperlink" Target="https://podminky.urs.cz/item/CS_URS_2025_01/162751117" TargetMode="External"/><Relationship Id="rId7" Type="http://schemas.openxmlformats.org/officeDocument/2006/relationships/hyperlink" Target="https://podminky.urs.cz/item/CS_URS_2025_01/182151111" TargetMode="External"/><Relationship Id="rId12" Type="http://schemas.openxmlformats.org/officeDocument/2006/relationships/hyperlink" Target="https://podminky.urs.cz/item/CS_URS_2025_01/998312011" TargetMode="External"/><Relationship Id="rId2" Type="http://schemas.openxmlformats.org/officeDocument/2006/relationships/hyperlink" Target="https://podminky.urs.cz/item/CS_URS_2025_01/162251102" TargetMode="External"/><Relationship Id="rId1" Type="http://schemas.openxmlformats.org/officeDocument/2006/relationships/hyperlink" Target="https://podminky.urs.cz/item/CS_URS_2025_01/124253100" TargetMode="External"/><Relationship Id="rId6" Type="http://schemas.openxmlformats.org/officeDocument/2006/relationships/hyperlink" Target="https://podminky.urs.cz/item/CS_URS_2025_01/171201231" TargetMode="External"/><Relationship Id="rId11" Type="http://schemas.openxmlformats.org/officeDocument/2006/relationships/hyperlink" Target="https://podminky.urs.cz/item/CS_URS_2025_01/463211152" TargetMode="External"/><Relationship Id="rId5" Type="http://schemas.openxmlformats.org/officeDocument/2006/relationships/hyperlink" Target="https://podminky.urs.cz/item/CS_URS_2025_01/167151111" TargetMode="External"/><Relationship Id="rId10" Type="http://schemas.openxmlformats.org/officeDocument/2006/relationships/hyperlink" Target="https://podminky.urs.cz/item/CS_URS_2025_01/462513169" TargetMode="External"/><Relationship Id="rId4" Type="http://schemas.openxmlformats.org/officeDocument/2006/relationships/hyperlink" Target="https://podminky.urs.cz/item/CS_URS_2025_01/162751119" TargetMode="External"/><Relationship Id="rId9" Type="http://schemas.openxmlformats.org/officeDocument/2006/relationships/hyperlink" Target="https://podminky.urs.cz/item/CS_URS_2025_01/462513161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162751117" TargetMode="External"/><Relationship Id="rId7" Type="http://schemas.openxmlformats.org/officeDocument/2006/relationships/hyperlink" Target="https://podminky.urs.cz/item/CS_URS_2025_01/171251201" TargetMode="External"/><Relationship Id="rId2" Type="http://schemas.openxmlformats.org/officeDocument/2006/relationships/hyperlink" Target="https://podminky.urs.cz/item/CS_URS_2025_01/162251102" TargetMode="External"/><Relationship Id="rId1" Type="http://schemas.openxmlformats.org/officeDocument/2006/relationships/hyperlink" Target="https://podminky.urs.cz/item/CS_URS_2025_01/129253201" TargetMode="External"/><Relationship Id="rId6" Type="http://schemas.openxmlformats.org/officeDocument/2006/relationships/hyperlink" Target="https://podminky.urs.cz/item/CS_URS_2025_01/171201231" TargetMode="External"/><Relationship Id="rId5" Type="http://schemas.openxmlformats.org/officeDocument/2006/relationships/hyperlink" Target="https://podminky.urs.cz/item/CS_URS_2025_01/167151111" TargetMode="External"/><Relationship Id="rId4" Type="http://schemas.openxmlformats.org/officeDocument/2006/relationships/hyperlink" Target="https://podminky.urs.cz/item/CS_URS_2025_01/162751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2"/>
      <c r="AL5" s="22"/>
      <c r="AM5" s="22"/>
      <c r="AN5" s="22"/>
      <c r="AO5" s="22"/>
      <c r="AP5" s="22"/>
      <c r="AQ5" s="22"/>
      <c r="AR5" s="20"/>
      <c r="BE5" s="24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2"/>
      <c r="AL6" s="22"/>
      <c r="AM6" s="22"/>
      <c r="AN6" s="22"/>
      <c r="AO6" s="22"/>
      <c r="AP6" s="22"/>
      <c r="AQ6" s="22"/>
      <c r="AR6" s="20"/>
      <c r="BE6" s="24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4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4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8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48"/>
      <c r="BS13" s="17" t="s">
        <v>6</v>
      </c>
    </row>
    <row r="14" spans="1:74" ht="12.75">
      <c r="B14" s="21"/>
      <c r="C14" s="22"/>
      <c r="D14" s="22"/>
      <c r="E14" s="253" t="s">
        <v>31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4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8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48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8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48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8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8"/>
    </row>
    <row r="23" spans="1:71" s="1" customFormat="1" ht="16.5" customHeight="1">
      <c r="B23" s="21"/>
      <c r="C23" s="22"/>
      <c r="D23" s="22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2"/>
      <c r="AP23" s="22"/>
      <c r="AQ23" s="22"/>
      <c r="AR23" s="20"/>
      <c r="BE23" s="24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8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6">
        <f>ROUND(AG94,2)</f>
        <v>0</v>
      </c>
      <c r="AL26" s="257"/>
      <c r="AM26" s="257"/>
      <c r="AN26" s="257"/>
      <c r="AO26" s="257"/>
      <c r="AP26" s="36"/>
      <c r="AQ26" s="36"/>
      <c r="AR26" s="39"/>
      <c r="BE26" s="24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8" t="s">
        <v>37</v>
      </c>
      <c r="M28" s="258"/>
      <c r="N28" s="258"/>
      <c r="O28" s="258"/>
      <c r="P28" s="258"/>
      <c r="Q28" s="36"/>
      <c r="R28" s="36"/>
      <c r="S28" s="36"/>
      <c r="T28" s="36"/>
      <c r="U28" s="36"/>
      <c r="V28" s="36"/>
      <c r="W28" s="258" t="s">
        <v>38</v>
      </c>
      <c r="X28" s="258"/>
      <c r="Y28" s="258"/>
      <c r="Z28" s="258"/>
      <c r="AA28" s="258"/>
      <c r="AB28" s="258"/>
      <c r="AC28" s="258"/>
      <c r="AD28" s="258"/>
      <c r="AE28" s="258"/>
      <c r="AF28" s="36"/>
      <c r="AG28" s="36"/>
      <c r="AH28" s="36"/>
      <c r="AI28" s="36"/>
      <c r="AJ28" s="36"/>
      <c r="AK28" s="258" t="s">
        <v>39</v>
      </c>
      <c r="AL28" s="258"/>
      <c r="AM28" s="258"/>
      <c r="AN28" s="258"/>
      <c r="AO28" s="258"/>
      <c r="AP28" s="36"/>
      <c r="AQ28" s="36"/>
      <c r="AR28" s="39"/>
      <c r="BE28" s="248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1">
        <v>0.21</v>
      </c>
      <c r="M29" s="260"/>
      <c r="N29" s="260"/>
      <c r="O29" s="260"/>
      <c r="P29" s="260"/>
      <c r="Q29" s="41"/>
      <c r="R29" s="41"/>
      <c r="S29" s="41"/>
      <c r="T29" s="41"/>
      <c r="U29" s="41"/>
      <c r="V29" s="41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41"/>
      <c r="AG29" s="41"/>
      <c r="AH29" s="41"/>
      <c r="AI29" s="41"/>
      <c r="AJ29" s="41"/>
      <c r="AK29" s="259">
        <f>ROUND(AV94, 2)</f>
        <v>0</v>
      </c>
      <c r="AL29" s="260"/>
      <c r="AM29" s="260"/>
      <c r="AN29" s="260"/>
      <c r="AO29" s="260"/>
      <c r="AP29" s="41"/>
      <c r="AQ29" s="41"/>
      <c r="AR29" s="42"/>
      <c r="BE29" s="249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1">
        <v>0.12</v>
      </c>
      <c r="M30" s="260"/>
      <c r="N30" s="260"/>
      <c r="O30" s="260"/>
      <c r="P30" s="260"/>
      <c r="Q30" s="41"/>
      <c r="R30" s="41"/>
      <c r="S30" s="41"/>
      <c r="T30" s="41"/>
      <c r="U30" s="41"/>
      <c r="V30" s="41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1"/>
      <c r="AG30" s="41"/>
      <c r="AH30" s="41"/>
      <c r="AI30" s="41"/>
      <c r="AJ30" s="41"/>
      <c r="AK30" s="259">
        <f>ROUND(AW94, 2)</f>
        <v>0</v>
      </c>
      <c r="AL30" s="260"/>
      <c r="AM30" s="260"/>
      <c r="AN30" s="260"/>
      <c r="AO30" s="260"/>
      <c r="AP30" s="41"/>
      <c r="AQ30" s="41"/>
      <c r="AR30" s="42"/>
      <c r="BE30" s="249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1">
        <v>0.21</v>
      </c>
      <c r="M31" s="260"/>
      <c r="N31" s="260"/>
      <c r="O31" s="260"/>
      <c r="P31" s="260"/>
      <c r="Q31" s="41"/>
      <c r="R31" s="41"/>
      <c r="S31" s="41"/>
      <c r="T31" s="41"/>
      <c r="U31" s="41"/>
      <c r="V31" s="41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1"/>
      <c r="AG31" s="41"/>
      <c r="AH31" s="41"/>
      <c r="AI31" s="41"/>
      <c r="AJ31" s="41"/>
      <c r="AK31" s="259">
        <v>0</v>
      </c>
      <c r="AL31" s="260"/>
      <c r="AM31" s="260"/>
      <c r="AN31" s="260"/>
      <c r="AO31" s="260"/>
      <c r="AP31" s="41"/>
      <c r="AQ31" s="41"/>
      <c r="AR31" s="42"/>
      <c r="BE31" s="249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1">
        <v>0.12</v>
      </c>
      <c r="M32" s="260"/>
      <c r="N32" s="260"/>
      <c r="O32" s="260"/>
      <c r="P32" s="260"/>
      <c r="Q32" s="41"/>
      <c r="R32" s="41"/>
      <c r="S32" s="41"/>
      <c r="T32" s="41"/>
      <c r="U32" s="41"/>
      <c r="V32" s="41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1"/>
      <c r="AG32" s="41"/>
      <c r="AH32" s="41"/>
      <c r="AI32" s="41"/>
      <c r="AJ32" s="41"/>
      <c r="AK32" s="259">
        <v>0</v>
      </c>
      <c r="AL32" s="260"/>
      <c r="AM32" s="260"/>
      <c r="AN32" s="260"/>
      <c r="AO32" s="260"/>
      <c r="AP32" s="41"/>
      <c r="AQ32" s="41"/>
      <c r="AR32" s="42"/>
      <c r="BE32" s="249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1">
        <v>0</v>
      </c>
      <c r="M33" s="260"/>
      <c r="N33" s="260"/>
      <c r="O33" s="260"/>
      <c r="P33" s="260"/>
      <c r="Q33" s="41"/>
      <c r="R33" s="41"/>
      <c r="S33" s="41"/>
      <c r="T33" s="41"/>
      <c r="U33" s="41"/>
      <c r="V33" s="41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1"/>
      <c r="AG33" s="41"/>
      <c r="AH33" s="41"/>
      <c r="AI33" s="41"/>
      <c r="AJ33" s="41"/>
      <c r="AK33" s="259">
        <v>0</v>
      </c>
      <c r="AL33" s="260"/>
      <c r="AM33" s="260"/>
      <c r="AN33" s="260"/>
      <c r="AO33" s="260"/>
      <c r="AP33" s="41"/>
      <c r="AQ33" s="41"/>
      <c r="AR33" s="42"/>
      <c r="BE33" s="24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8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2" t="s">
        <v>48</v>
      </c>
      <c r="Y35" s="263"/>
      <c r="Z35" s="263"/>
      <c r="AA35" s="263"/>
      <c r="AB35" s="263"/>
      <c r="AC35" s="45"/>
      <c r="AD35" s="45"/>
      <c r="AE35" s="45"/>
      <c r="AF35" s="45"/>
      <c r="AG35" s="45"/>
      <c r="AH35" s="45"/>
      <c r="AI35" s="45"/>
      <c r="AJ35" s="45"/>
      <c r="AK35" s="264">
        <f>SUM(AK26:AK33)</f>
        <v>0</v>
      </c>
      <c r="AL35" s="263"/>
      <c r="AM35" s="263"/>
      <c r="AN35" s="263"/>
      <c r="AO35" s="26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2025/B07b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6" t="str">
        <f>K6</f>
        <v>Úprava Hvozdnice km 22,080 - 24,020 (DHM 0038)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8" t="str">
        <f>IF(AN8= "","",AN8)</f>
        <v>4. 2. 2025</v>
      </c>
      <c r="AN87" s="26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Odry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9" t="str">
        <f>IF(E17="","",E17)</f>
        <v xml:space="preserve"> </v>
      </c>
      <c r="AN89" s="270"/>
      <c r="AO89" s="270"/>
      <c r="AP89" s="270"/>
      <c r="AQ89" s="36"/>
      <c r="AR89" s="39"/>
      <c r="AS89" s="271" t="s">
        <v>56</v>
      </c>
      <c r="AT89" s="27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69" t="str">
        <f>IF(E20="","",E20)</f>
        <v xml:space="preserve"> </v>
      </c>
      <c r="AN90" s="270"/>
      <c r="AO90" s="270"/>
      <c r="AP90" s="270"/>
      <c r="AQ90" s="36"/>
      <c r="AR90" s="39"/>
      <c r="AS90" s="273"/>
      <c r="AT90" s="27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5"/>
      <c r="AT91" s="27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7" t="s">
        <v>57</v>
      </c>
      <c r="D92" s="278"/>
      <c r="E92" s="278"/>
      <c r="F92" s="278"/>
      <c r="G92" s="278"/>
      <c r="H92" s="73"/>
      <c r="I92" s="279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59</v>
      </c>
      <c r="AH92" s="278"/>
      <c r="AI92" s="278"/>
      <c r="AJ92" s="278"/>
      <c r="AK92" s="278"/>
      <c r="AL92" s="278"/>
      <c r="AM92" s="278"/>
      <c r="AN92" s="279" t="s">
        <v>60</v>
      </c>
      <c r="AO92" s="278"/>
      <c r="AP92" s="281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5">
        <f>ROUND(SUM(AG95:AG96),2)</f>
        <v>0</v>
      </c>
      <c r="AH94" s="285"/>
      <c r="AI94" s="285"/>
      <c r="AJ94" s="285"/>
      <c r="AK94" s="285"/>
      <c r="AL94" s="285"/>
      <c r="AM94" s="285"/>
      <c r="AN94" s="286">
        <f>SUM(AG94,AT94)</f>
        <v>0</v>
      </c>
      <c r="AO94" s="286"/>
      <c r="AP94" s="286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4" t="s">
        <v>81</v>
      </c>
      <c r="E95" s="284"/>
      <c r="F95" s="284"/>
      <c r="G95" s="284"/>
      <c r="H95" s="284"/>
      <c r="I95" s="96"/>
      <c r="J95" s="284" t="s">
        <v>82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2">
        <f>'01 - Úprava vodního toku'!J30</f>
        <v>0</v>
      </c>
      <c r="AH95" s="283"/>
      <c r="AI95" s="283"/>
      <c r="AJ95" s="283"/>
      <c r="AK95" s="283"/>
      <c r="AL95" s="283"/>
      <c r="AM95" s="283"/>
      <c r="AN95" s="282">
        <f>SUM(AG95,AT95)</f>
        <v>0</v>
      </c>
      <c r="AO95" s="283"/>
      <c r="AP95" s="283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Úprava vodního toku'!P121</f>
        <v>0</v>
      </c>
      <c r="AV95" s="100">
        <f>'01 - Úprava vodního toku'!J33</f>
        <v>0</v>
      </c>
      <c r="AW95" s="100">
        <f>'01 - Úprava vodního toku'!J34</f>
        <v>0</v>
      </c>
      <c r="AX95" s="100">
        <f>'01 - Úprava vodního toku'!J35</f>
        <v>0</v>
      </c>
      <c r="AY95" s="100">
        <f>'01 - Úprava vodního toku'!J36</f>
        <v>0</v>
      </c>
      <c r="AZ95" s="100">
        <f>'01 - Úprava vodního toku'!F33</f>
        <v>0</v>
      </c>
      <c r="BA95" s="100">
        <f>'01 - Úprava vodního toku'!F34</f>
        <v>0</v>
      </c>
      <c r="BB95" s="100">
        <f>'01 - Úprava vodního toku'!F35</f>
        <v>0</v>
      </c>
      <c r="BC95" s="100">
        <f>'01 - Úprava vodního toku'!F36</f>
        <v>0</v>
      </c>
      <c r="BD95" s="102">
        <f>'01 - Úprava vodního toku'!F37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84" t="s">
        <v>87</v>
      </c>
      <c r="E96" s="284"/>
      <c r="F96" s="284"/>
      <c r="G96" s="284"/>
      <c r="H96" s="284"/>
      <c r="I96" s="96"/>
      <c r="J96" s="284" t="s">
        <v>88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2">
        <f>'02 - Sediment'!J30</f>
        <v>0</v>
      </c>
      <c r="AH96" s="283"/>
      <c r="AI96" s="283"/>
      <c r="AJ96" s="283"/>
      <c r="AK96" s="283"/>
      <c r="AL96" s="283"/>
      <c r="AM96" s="283"/>
      <c r="AN96" s="282">
        <f>SUM(AG96,AT96)</f>
        <v>0</v>
      </c>
      <c r="AO96" s="283"/>
      <c r="AP96" s="283"/>
      <c r="AQ96" s="97" t="s">
        <v>83</v>
      </c>
      <c r="AR96" s="98"/>
      <c r="AS96" s="104">
        <v>0</v>
      </c>
      <c r="AT96" s="105">
        <f>ROUND(SUM(AV96:AW96),2)</f>
        <v>0</v>
      </c>
      <c r="AU96" s="106">
        <f>'02 - Sediment'!P118</f>
        <v>0</v>
      </c>
      <c r="AV96" s="105">
        <f>'02 - Sediment'!J33</f>
        <v>0</v>
      </c>
      <c r="AW96" s="105">
        <f>'02 - Sediment'!J34</f>
        <v>0</v>
      </c>
      <c r="AX96" s="105">
        <f>'02 - Sediment'!J35</f>
        <v>0</v>
      </c>
      <c r="AY96" s="105">
        <f>'02 - Sediment'!J36</f>
        <v>0</v>
      </c>
      <c r="AZ96" s="105">
        <f>'02 - Sediment'!F33</f>
        <v>0</v>
      </c>
      <c r="BA96" s="105">
        <f>'02 - Sediment'!F34</f>
        <v>0</v>
      </c>
      <c r="BB96" s="105">
        <f>'02 - Sediment'!F35</f>
        <v>0</v>
      </c>
      <c r="BC96" s="105">
        <f>'02 - Sediment'!F36</f>
        <v>0</v>
      </c>
      <c r="BD96" s="107">
        <f>'02 - Sediment'!F37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Db/2chDWP/2sVyG0wZWcw0CRyvQQJ0xE4AFy8Qi2ZcJeFIs4eCEq3rgEgiRNSEJQYpAvLELWU4J9mbDm6wm7kw==" saltValue="ITNixyLx+0Hnv0Wv8i8DL5fGAWXcrWyFyeRCPNahggT+kqODrJmxg69+Ppswj60zgcRlbsh4QtXzIO4OdpXKr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Úprava vodního toku'!C2" display="/"/>
    <hyperlink ref="A96" location="'02 - Sedimen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7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Úprava Hvozdnice km 22,080 - 24,020 (DHM 0038)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92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4. 2. 2025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>70890021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Povodí Odry a.s.</v>
      </c>
      <c r="F15" s="34"/>
      <c r="G15" s="34"/>
      <c r="H15" s="34"/>
      <c r="I15" s="112" t="s">
        <v>28</v>
      </c>
      <c r="J15" s="113" t="str">
        <f>IF('Rekapitulace stavby'!AN11="","",'Rekapitulace stavby'!AN11)</f>
        <v>CZ70890021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ROUND((SUM(BE121:BE184)),  2)</f>
        <v>0</v>
      </c>
      <c r="G33" s="34"/>
      <c r="H33" s="34"/>
      <c r="I33" s="124">
        <v>0.21</v>
      </c>
      <c r="J33" s="123">
        <f>ROUND(((SUM(BE121:BE184))*I33),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ROUND((SUM(BF121:BF184)),  2)</f>
        <v>0</v>
      </c>
      <c r="G34" s="34"/>
      <c r="H34" s="34"/>
      <c r="I34" s="124">
        <v>0.12</v>
      </c>
      <c r="J34" s="123">
        <f>ROUND(((SUM(BF121:BF184))*I34),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ROUND((SUM(BG121:BG184)),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ROUND((SUM(BH121:BH184)),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ROUND((SUM(BI121:BI184)),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5" t="str">
        <f>E7</f>
        <v>Úprava Hvozdnice km 22,080 - 24,020 (DHM 0038)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01 - Úprava vodního toku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4. 2. 2025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 a.s.</v>
      </c>
      <c r="G91" s="36"/>
      <c r="H91" s="36"/>
      <c r="I91" s="29" t="s">
        <v>32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100</v>
      </c>
      <c r="E99" s="156"/>
      <c r="F99" s="156"/>
      <c r="G99" s="156"/>
      <c r="H99" s="156"/>
      <c r="I99" s="156"/>
      <c r="J99" s="157">
        <f>J152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101</v>
      </c>
      <c r="E100" s="156"/>
      <c r="F100" s="156"/>
      <c r="G100" s="156"/>
      <c r="H100" s="156"/>
      <c r="I100" s="156"/>
      <c r="J100" s="157">
        <f>J171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102</v>
      </c>
      <c r="E101" s="150"/>
      <c r="F101" s="150"/>
      <c r="G101" s="150"/>
      <c r="H101" s="150"/>
      <c r="I101" s="150"/>
      <c r="J101" s="151">
        <f>J178</f>
        <v>0</v>
      </c>
      <c r="K101" s="148"/>
      <c r="L101" s="152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103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5" t="str">
        <f>E7</f>
        <v>Úprava Hvozdnice km 22,080 - 24,020 (DHM 0038)</v>
      </c>
      <c r="F111" s="296"/>
      <c r="G111" s="296"/>
      <c r="H111" s="29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6" t="str">
        <f>E9</f>
        <v>01 - Úprava vodního toku</v>
      </c>
      <c r="F113" s="297"/>
      <c r="G113" s="297"/>
      <c r="H113" s="29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 t="str">
        <f>IF(J12="","",J12)</f>
        <v>4. 2. 2025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Povodí Odry a.s.</v>
      </c>
      <c r="G117" s="36"/>
      <c r="H117" s="36"/>
      <c r="I117" s="29" t="s">
        <v>32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30</v>
      </c>
      <c r="D118" s="36"/>
      <c r="E118" s="36"/>
      <c r="F118" s="27" t="str">
        <f>IF(E18="","",E18)</f>
        <v>Vyplň údaj</v>
      </c>
      <c r="G118" s="36"/>
      <c r="H118" s="36"/>
      <c r="I118" s="29" t="s">
        <v>34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104</v>
      </c>
      <c r="D120" s="162" t="s">
        <v>61</v>
      </c>
      <c r="E120" s="162" t="s">
        <v>57</v>
      </c>
      <c r="F120" s="162" t="s">
        <v>58</v>
      </c>
      <c r="G120" s="162" t="s">
        <v>105</v>
      </c>
      <c r="H120" s="162" t="s">
        <v>106</v>
      </c>
      <c r="I120" s="162" t="s">
        <v>107</v>
      </c>
      <c r="J120" s="163" t="s">
        <v>95</v>
      </c>
      <c r="K120" s="164" t="s">
        <v>108</v>
      </c>
      <c r="L120" s="165"/>
      <c r="M120" s="75" t="s">
        <v>1</v>
      </c>
      <c r="N120" s="76" t="s">
        <v>40</v>
      </c>
      <c r="O120" s="76" t="s">
        <v>109</v>
      </c>
      <c r="P120" s="76" t="s">
        <v>110</v>
      </c>
      <c r="Q120" s="76" t="s">
        <v>111</v>
      </c>
      <c r="R120" s="76" t="s">
        <v>112</v>
      </c>
      <c r="S120" s="76" t="s">
        <v>113</v>
      </c>
      <c r="T120" s="77" t="s">
        <v>114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115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P122+P178</f>
        <v>0</v>
      </c>
      <c r="Q121" s="79"/>
      <c r="R121" s="168">
        <f>R122+R178</f>
        <v>177.79344</v>
      </c>
      <c r="S121" s="79"/>
      <c r="T121" s="169">
        <f>T122+T178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97</v>
      </c>
      <c r="BK121" s="170">
        <f>BK122+BK178</f>
        <v>0</v>
      </c>
    </row>
    <row r="122" spans="1:65" s="12" customFormat="1" ht="25.9" customHeight="1">
      <c r="B122" s="171"/>
      <c r="C122" s="172"/>
      <c r="D122" s="173" t="s">
        <v>75</v>
      </c>
      <c r="E122" s="174" t="s">
        <v>116</v>
      </c>
      <c r="F122" s="174" t="s">
        <v>117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P123+P152+P171</f>
        <v>0</v>
      </c>
      <c r="Q122" s="179"/>
      <c r="R122" s="180">
        <f>R123+R152+R171</f>
        <v>177.79344</v>
      </c>
      <c r="S122" s="179"/>
      <c r="T122" s="181">
        <f>T123+T152+T171</f>
        <v>0</v>
      </c>
      <c r="AR122" s="182" t="s">
        <v>84</v>
      </c>
      <c r="AT122" s="183" t="s">
        <v>75</v>
      </c>
      <c r="AU122" s="183" t="s">
        <v>76</v>
      </c>
      <c r="AY122" s="182" t="s">
        <v>118</v>
      </c>
      <c r="BK122" s="184">
        <f>BK123+BK152+BK171</f>
        <v>0</v>
      </c>
    </row>
    <row r="123" spans="1:65" s="12" customFormat="1" ht="22.9" customHeight="1">
      <c r="B123" s="171"/>
      <c r="C123" s="172"/>
      <c r="D123" s="173" t="s">
        <v>75</v>
      </c>
      <c r="E123" s="185" t="s">
        <v>84</v>
      </c>
      <c r="F123" s="185" t="s">
        <v>119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SUM(P124:P151)</f>
        <v>0</v>
      </c>
      <c r="Q123" s="179"/>
      <c r="R123" s="180">
        <f>SUM(R124:R151)</f>
        <v>0</v>
      </c>
      <c r="S123" s="179"/>
      <c r="T123" s="181">
        <f>SUM(T124:T151)</f>
        <v>0</v>
      </c>
      <c r="AR123" s="182" t="s">
        <v>84</v>
      </c>
      <c r="AT123" s="183" t="s">
        <v>75</v>
      </c>
      <c r="AU123" s="183" t="s">
        <v>84</v>
      </c>
      <c r="AY123" s="182" t="s">
        <v>118</v>
      </c>
      <c r="BK123" s="184">
        <f>SUM(BK124:BK151)</f>
        <v>0</v>
      </c>
    </row>
    <row r="124" spans="1:65" s="2" customFormat="1" ht="33" customHeight="1">
      <c r="A124" s="34"/>
      <c r="B124" s="35"/>
      <c r="C124" s="187" t="s">
        <v>84</v>
      </c>
      <c r="D124" s="187" t="s">
        <v>120</v>
      </c>
      <c r="E124" s="188" t="s">
        <v>121</v>
      </c>
      <c r="F124" s="189" t="s">
        <v>122</v>
      </c>
      <c r="G124" s="190" t="s">
        <v>123</v>
      </c>
      <c r="H124" s="191">
        <v>9.36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41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124</v>
      </c>
      <c r="AT124" s="199" t="s">
        <v>120</v>
      </c>
      <c r="AU124" s="199" t="s">
        <v>86</v>
      </c>
      <c r="AY124" s="17" t="s">
        <v>118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84</v>
      </c>
      <c r="BK124" s="200">
        <f>ROUND(I124*H124,2)</f>
        <v>0</v>
      </c>
      <c r="BL124" s="17" t="s">
        <v>124</v>
      </c>
      <c r="BM124" s="199" t="s">
        <v>125</v>
      </c>
    </row>
    <row r="125" spans="1:65" s="2" customFormat="1" ht="19.5">
      <c r="A125" s="34"/>
      <c r="B125" s="35"/>
      <c r="C125" s="36"/>
      <c r="D125" s="201" t="s">
        <v>126</v>
      </c>
      <c r="E125" s="36"/>
      <c r="F125" s="202" t="s">
        <v>127</v>
      </c>
      <c r="G125" s="36"/>
      <c r="H125" s="36"/>
      <c r="I125" s="203"/>
      <c r="J125" s="36"/>
      <c r="K125" s="36"/>
      <c r="L125" s="39"/>
      <c r="M125" s="204"/>
      <c r="N125" s="20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126</v>
      </c>
      <c r="AU125" s="17" t="s">
        <v>86</v>
      </c>
    </row>
    <row r="126" spans="1:65" s="2" customFormat="1" ht="11.25">
      <c r="A126" s="34"/>
      <c r="B126" s="35"/>
      <c r="C126" s="36"/>
      <c r="D126" s="206" t="s">
        <v>128</v>
      </c>
      <c r="E126" s="36"/>
      <c r="F126" s="207" t="s">
        <v>129</v>
      </c>
      <c r="G126" s="36"/>
      <c r="H126" s="36"/>
      <c r="I126" s="203"/>
      <c r="J126" s="36"/>
      <c r="K126" s="36"/>
      <c r="L126" s="39"/>
      <c r="M126" s="204"/>
      <c r="N126" s="20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128</v>
      </c>
      <c r="AU126" s="17" t="s">
        <v>86</v>
      </c>
    </row>
    <row r="127" spans="1:65" s="13" customFormat="1" ht="11.25">
      <c r="B127" s="208"/>
      <c r="C127" s="209"/>
      <c r="D127" s="201" t="s">
        <v>130</v>
      </c>
      <c r="E127" s="210" t="s">
        <v>1</v>
      </c>
      <c r="F127" s="211" t="s">
        <v>131</v>
      </c>
      <c r="G127" s="209"/>
      <c r="H127" s="212">
        <v>3.6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130</v>
      </c>
      <c r="AU127" s="218" t="s">
        <v>86</v>
      </c>
      <c r="AV127" s="13" t="s">
        <v>86</v>
      </c>
      <c r="AW127" s="13" t="s">
        <v>33</v>
      </c>
      <c r="AX127" s="13" t="s">
        <v>76</v>
      </c>
      <c r="AY127" s="218" t="s">
        <v>118</v>
      </c>
    </row>
    <row r="128" spans="1:65" s="13" customFormat="1" ht="11.25">
      <c r="B128" s="208"/>
      <c r="C128" s="209"/>
      <c r="D128" s="201" t="s">
        <v>130</v>
      </c>
      <c r="E128" s="210" t="s">
        <v>1</v>
      </c>
      <c r="F128" s="211" t="s">
        <v>132</v>
      </c>
      <c r="G128" s="209"/>
      <c r="H128" s="212">
        <v>5.76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130</v>
      </c>
      <c r="AU128" s="218" t="s">
        <v>86</v>
      </c>
      <c r="AV128" s="13" t="s">
        <v>86</v>
      </c>
      <c r="AW128" s="13" t="s">
        <v>33</v>
      </c>
      <c r="AX128" s="13" t="s">
        <v>76</v>
      </c>
      <c r="AY128" s="218" t="s">
        <v>118</v>
      </c>
    </row>
    <row r="129" spans="1:65" s="14" customFormat="1" ht="11.25">
      <c r="B129" s="219"/>
      <c r="C129" s="220"/>
      <c r="D129" s="201" t="s">
        <v>130</v>
      </c>
      <c r="E129" s="221" t="s">
        <v>1</v>
      </c>
      <c r="F129" s="222" t="s">
        <v>133</v>
      </c>
      <c r="G129" s="220"/>
      <c r="H129" s="223">
        <v>9.36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130</v>
      </c>
      <c r="AU129" s="229" t="s">
        <v>86</v>
      </c>
      <c r="AV129" s="14" t="s">
        <v>124</v>
      </c>
      <c r="AW129" s="14" t="s">
        <v>33</v>
      </c>
      <c r="AX129" s="14" t="s">
        <v>84</v>
      </c>
      <c r="AY129" s="229" t="s">
        <v>118</v>
      </c>
    </row>
    <row r="130" spans="1:65" s="2" customFormat="1" ht="37.9" customHeight="1">
      <c r="A130" s="34"/>
      <c r="B130" s="35"/>
      <c r="C130" s="187" t="s">
        <v>134</v>
      </c>
      <c r="D130" s="187" t="s">
        <v>120</v>
      </c>
      <c r="E130" s="188" t="s">
        <v>135</v>
      </c>
      <c r="F130" s="189" t="s">
        <v>136</v>
      </c>
      <c r="G130" s="190" t="s">
        <v>123</v>
      </c>
      <c r="H130" s="191">
        <v>9.36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41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124</v>
      </c>
      <c r="AT130" s="199" t="s">
        <v>120</v>
      </c>
      <c r="AU130" s="199" t="s">
        <v>86</v>
      </c>
      <c r="AY130" s="17" t="s">
        <v>118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84</v>
      </c>
      <c r="BK130" s="200">
        <f>ROUND(I130*H130,2)</f>
        <v>0</v>
      </c>
      <c r="BL130" s="17" t="s">
        <v>124</v>
      </c>
      <c r="BM130" s="199" t="s">
        <v>137</v>
      </c>
    </row>
    <row r="131" spans="1:65" s="2" customFormat="1" ht="39">
      <c r="A131" s="34"/>
      <c r="B131" s="35"/>
      <c r="C131" s="36"/>
      <c r="D131" s="201" t="s">
        <v>126</v>
      </c>
      <c r="E131" s="36"/>
      <c r="F131" s="202" t="s">
        <v>138</v>
      </c>
      <c r="G131" s="36"/>
      <c r="H131" s="36"/>
      <c r="I131" s="203"/>
      <c r="J131" s="36"/>
      <c r="K131" s="36"/>
      <c r="L131" s="39"/>
      <c r="M131" s="204"/>
      <c r="N131" s="20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126</v>
      </c>
      <c r="AU131" s="17" t="s">
        <v>86</v>
      </c>
    </row>
    <row r="132" spans="1:65" s="2" customFormat="1" ht="11.25">
      <c r="A132" s="34"/>
      <c r="B132" s="35"/>
      <c r="C132" s="36"/>
      <c r="D132" s="206" t="s">
        <v>128</v>
      </c>
      <c r="E132" s="36"/>
      <c r="F132" s="207" t="s">
        <v>139</v>
      </c>
      <c r="G132" s="36"/>
      <c r="H132" s="36"/>
      <c r="I132" s="203"/>
      <c r="J132" s="36"/>
      <c r="K132" s="36"/>
      <c r="L132" s="39"/>
      <c r="M132" s="204"/>
      <c r="N132" s="20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128</v>
      </c>
      <c r="AU132" s="17" t="s">
        <v>86</v>
      </c>
    </row>
    <row r="133" spans="1:65" s="2" customFormat="1" ht="37.9" customHeight="1">
      <c r="A133" s="34"/>
      <c r="B133" s="35"/>
      <c r="C133" s="187" t="s">
        <v>124</v>
      </c>
      <c r="D133" s="187" t="s">
        <v>120</v>
      </c>
      <c r="E133" s="188" t="s">
        <v>140</v>
      </c>
      <c r="F133" s="189" t="s">
        <v>141</v>
      </c>
      <c r="G133" s="190" t="s">
        <v>123</v>
      </c>
      <c r="H133" s="191">
        <v>9.36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41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124</v>
      </c>
      <c r="AT133" s="199" t="s">
        <v>120</v>
      </c>
      <c r="AU133" s="199" t="s">
        <v>86</v>
      </c>
      <c r="AY133" s="17" t="s">
        <v>118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84</v>
      </c>
      <c r="BK133" s="200">
        <f>ROUND(I133*H133,2)</f>
        <v>0</v>
      </c>
      <c r="BL133" s="17" t="s">
        <v>124</v>
      </c>
      <c r="BM133" s="199" t="s">
        <v>142</v>
      </c>
    </row>
    <row r="134" spans="1:65" s="2" customFormat="1" ht="39">
      <c r="A134" s="34"/>
      <c r="B134" s="35"/>
      <c r="C134" s="36"/>
      <c r="D134" s="201" t="s">
        <v>126</v>
      </c>
      <c r="E134" s="36"/>
      <c r="F134" s="202" t="s">
        <v>143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126</v>
      </c>
      <c r="AU134" s="17" t="s">
        <v>86</v>
      </c>
    </row>
    <row r="135" spans="1:65" s="2" customFormat="1" ht="11.25">
      <c r="A135" s="34"/>
      <c r="B135" s="35"/>
      <c r="C135" s="36"/>
      <c r="D135" s="206" t="s">
        <v>128</v>
      </c>
      <c r="E135" s="36"/>
      <c r="F135" s="207" t="s">
        <v>144</v>
      </c>
      <c r="G135" s="36"/>
      <c r="H135" s="36"/>
      <c r="I135" s="203"/>
      <c r="J135" s="36"/>
      <c r="K135" s="36"/>
      <c r="L135" s="39"/>
      <c r="M135" s="204"/>
      <c r="N135" s="20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128</v>
      </c>
      <c r="AU135" s="17" t="s">
        <v>86</v>
      </c>
    </row>
    <row r="136" spans="1:65" s="2" customFormat="1" ht="37.9" customHeight="1">
      <c r="A136" s="34"/>
      <c r="B136" s="35"/>
      <c r="C136" s="187" t="s">
        <v>145</v>
      </c>
      <c r="D136" s="187" t="s">
        <v>120</v>
      </c>
      <c r="E136" s="188" t="s">
        <v>146</v>
      </c>
      <c r="F136" s="189" t="s">
        <v>147</v>
      </c>
      <c r="G136" s="190" t="s">
        <v>123</v>
      </c>
      <c r="H136" s="191">
        <v>243.36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41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124</v>
      </c>
      <c r="AT136" s="199" t="s">
        <v>120</v>
      </c>
      <c r="AU136" s="199" t="s">
        <v>86</v>
      </c>
      <c r="AY136" s="17" t="s">
        <v>118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124</v>
      </c>
      <c r="BM136" s="199" t="s">
        <v>148</v>
      </c>
    </row>
    <row r="137" spans="1:65" s="2" customFormat="1" ht="48.75">
      <c r="A137" s="34"/>
      <c r="B137" s="35"/>
      <c r="C137" s="36"/>
      <c r="D137" s="201" t="s">
        <v>126</v>
      </c>
      <c r="E137" s="36"/>
      <c r="F137" s="202" t="s">
        <v>149</v>
      </c>
      <c r="G137" s="36"/>
      <c r="H137" s="36"/>
      <c r="I137" s="203"/>
      <c r="J137" s="36"/>
      <c r="K137" s="36"/>
      <c r="L137" s="39"/>
      <c r="M137" s="204"/>
      <c r="N137" s="20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126</v>
      </c>
      <c r="AU137" s="17" t="s">
        <v>86</v>
      </c>
    </row>
    <row r="138" spans="1:65" s="2" customFormat="1" ht="11.25">
      <c r="A138" s="34"/>
      <c r="B138" s="35"/>
      <c r="C138" s="36"/>
      <c r="D138" s="206" t="s">
        <v>128</v>
      </c>
      <c r="E138" s="36"/>
      <c r="F138" s="207" t="s">
        <v>150</v>
      </c>
      <c r="G138" s="36"/>
      <c r="H138" s="36"/>
      <c r="I138" s="203"/>
      <c r="J138" s="36"/>
      <c r="K138" s="36"/>
      <c r="L138" s="39"/>
      <c r="M138" s="204"/>
      <c r="N138" s="20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86</v>
      </c>
    </row>
    <row r="139" spans="1:65" s="13" customFormat="1" ht="11.25">
      <c r="B139" s="208"/>
      <c r="C139" s="209"/>
      <c r="D139" s="201" t="s">
        <v>130</v>
      </c>
      <c r="E139" s="210" t="s">
        <v>1</v>
      </c>
      <c r="F139" s="211" t="s">
        <v>151</v>
      </c>
      <c r="G139" s="209"/>
      <c r="H139" s="212">
        <v>243.36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130</v>
      </c>
      <c r="AU139" s="218" t="s">
        <v>86</v>
      </c>
      <c r="AV139" s="13" t="s">
        <v>86</v>
      </c>
      <c r="AW139" s="13" t="s">
        <v>33</v>
      </c>
      <c r="AX139" s="13" t="s">
        <v>84</v>
      </c>
      <c r="AY139" s="218" t="s">
        <v>118</v>
      </c>
    </row>
    <row r="140" spans="1:65" s="2" customFormat="1" ht="24.2" customHeight="1">
      <c r="A140" s="34"/>
      <c r="B140" s="35"/>
      <c r="C140" s="187" t="s">
        <v>152</v>
      </c>
      <c r="D140" s="187" t="s">
        <v>120</v>
      </c>
      <c r="E140" s="188" t="s">
        <v>153</v>
      </c>
      <c r="F140" s="189" t="s">
        <v>154</v>
      </c>
      <c r="G140" s="190" t="s">
        <v>123</v>
      </c>
      <c r="H140" s="191">
        <v>9.36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41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124</v>
      </c>
      <c r="AT140" s="199" t="s">
        <v>120</v>
      </c>
      <c r="AU140" s="199" t="s">
        <v>86</v>
      </c>
      <c r="AY140" s="17" t="s">
        <v>118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84</v>
      </c>
      <c r="BK140" s="200">
        <f>ROUND(I140*H140,2)</f>
        <v>0</v>
      </c>
      <c r="BL140" s="17" t="s">
        <v>124</v>
      </c>
      <c r="BM140" s="199" t="s">
        <v>155</v>
      </c>
    </row>
    <row r="141" spans="1:65" s="2" customFormat="1" ht="29.25">
      <c r="A141" s="34"/>
      <c r="B141" s="35"/>
      <c r="C141" s="36"/>
      <c r="D141" s="201" t="s">
        <v>126</v>
      </c>
      <c r="E141" s="36"/>
      <c r="F141" s="202" t="s">
        <v>156</v>
      </c>
      <c r="G141" s="36"/>
      <c r="H141" s="36"/>
      <c r="I141" s="203"/>
      <c r="J141" s="36"/>
      <c r="K141" s="36"/>
      <c r="L141" s="39"/>
      <c r="M141" s="204"/>
      <c r="N141" s="20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126</v>
      </c>
      <c r="AU141" s="17" t="s">
        <v>86</v>
      </c>
    </row>
    <row r="142" spans="1:65" s="2" customFormat="1" ht="11.25">
      <c r="A142" s="34"/>
      <c r="B142" s="35"/>
      <c r="C142" s="36"/>
      <c r="D142" s="206" t="s">
        <v>128</v>
      </c>
      <c r="E142" s="36"/>
      <c r="F142" s="207" t="s">
        <v>157</v>
      </c>
      <c r="G142" s="36"/>
      <c r="H142" s="36"/>
      <c r="I142" s="203"/>
      <c r="J142" s="36"/>
      <c r="K142" s="36"/>
      <c r="L142" s="39"/>
      <c r="M142" s="204"/>
      <c r="N142" s="20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128</v>
      </c>
      <c r="AU142" s="17" t="s">
        <v>86</v>
      </c>
    </row>
    <row r="143" spans="1:65" s="13" customFormat="1" ht="11.25">
      <c r="B143" s="208"/>
      <c r="C143" s="209"/>
      <c r="D143" s="201" t="s">
        <v>130</v>
      </c>
      <c r="E143" s="210" t="s">
        <v>1</v>
      </c>
      <c r="F143" s="211" t="s">
        <v>158</v>
      </c>
      <c r="G143" s="209"/>
      <c r="H143" s="212">
        <v>9.36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130</v>
      </c>
      <c r="AU143" s="218" t="s">
        <v>86</v>
      </c>
      <c r="AV143" s="13" t="s">
        <v>86</v>
      </c>
      <c r="AW143" s="13" t="s">
        <v>33</v>
      </c>
      <c r="AX143" s="13" t="s">
        <v>84</v>
      </c>
      <c r="AY143" s="218" t="s">
        <v>118</v>
      </c>
    </row>
    <row r="144" spans="1:65" s="2" customFormat="1" ht="33" customHeight="1">
      <c r="A144" s="34"/>
      <c r="B144" s="35"/>
      <c r="C144" s="187" t="s">
        <v>159</v>
      </c>
      <c r="D144" s="187" t="s">
        <v>120</v>
      </c>
      <c r="E144" s="188" t="s">
        <v>160</v>
      </c>
      <c r="F144" s="189" t="s">
        <v>161</v>
      </c>
      <c r="G144" s="190" t="s">
        <v>162</v>
      </c>
      <c r="H144" s="191">
        <v>16.847999999999999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41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124</v>
      </c>
      <c r="AT144" s="199" t="s">
        <v>120</v>
      </c>
      <c r="AU144" s="199" t="s">
        <v>86</v>
      </c>
      <c r="AY144" s="17" t="s">
        <v>118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84</v>
      </c>
      <c r="BK144" s="200">
        <f>ROUND(I144*H144,2)</f>
        <v>0</v>
      </c>
      <c r="BL144" s="17" t="s">
        <v>124</v>
      </c>
      <c r="BM144" s="199" t="s">
        <v>163</v>
      </c>
    </row>
    <row r="145" spans="1:65" s="2" customFormat="1" ht="29.25">
      <c r="A145" s="34"/>
      <c r="B145" s="35"/>
      <c r="C145" s="36"/>
      <c r="D145" s="201" t="s">
        <v>126</v>
      </c>
      <c r="E145" s="36"/>
      <c r="F145" s="202" t="s">
        <v>164</v>
      </c>
      <c r="G145" s="36"/>
      <c r="H145" s="36"/>
      <c r="I145" s="203"/>
      <c r="J145" s="36"/>
      <c r="K145" s="36"/>
      <c r="L145" s="39"/>
      <c r="M145" s="204"/>
      <c r="N145" s="20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126</v>
      </c>
      <c r="AU145" s="17" t="s">
        <v>86</v>
      </c>
    </row>
    <row r="146" spans="1:65" s="2" customFormat="1" ht="11.25">
      <c r="A146" s="34"/>
      <c r="B146" s="35"/>
      <c r="C146" s="36"/>
      <c r="D146" s="206" t="s">
        <v>128</v>
      </c>
      <c r="E146" s="36"/>
      <c r="F146" s="207" t="s">
        <v>165</v>
      </c>
      <c r="G146" s="36"/>
      <c r="H146" s="36"/>
      <c r="I146" s="203"/>
      <c r="J146" s="36"/>
      <c r="K146" s="36"/>
      <c r="L146" s="39"/>
      <c r="M146" s="204"/>
      <c r="N146" s="20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128</v>
      </c>
      <c r="AU146" s="17" t="s">
        <v>86</v>
      </c>
    </row>
    <row r="147" spans="1:65" s="13" customFormat="1" ht="11.25">
      <c r="B147" s="208"/>
      <c r="C147" s="209"/>
      <c r="D147" s="201" t="s">
        <v>130</v>
      </c>
      <c r="E147" s="210" t="s">
        <v>1</v>
      </c>
      <c r="F147" s="211" t="s">
        <v>166</v>
      </c>
      <c r="G147" s="209"/>
      <c r="H147" s="212">
        <v>16.847999999999999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130</v>
      </c>
      <c r="AU147" s="218" t="s">
        <v>86</v>
      </c>
      <c r="AV147" s="13" t="s">
        <v>86</v>
      </c>
      <c r="AW147" s="13" t="s">
        <v>33</v>
      </c>
      <c r="AX147" s="13" t="s">
        <v>84</v>
      </c>
      <c r="AY147" s="218" t="s">
        <v>118</v>
      </c>
    </row>
    <row r="148" spans="1:65" s="2" customFormat="1" ht="24.2" customHeight="1">
      <c r="A148" s="34"/>
      <c r="B148" s="35"/>
      <c r="C148" s="187" t="s">
        <v>167</v>
      </c>
      <c r="D148" s="187" t="s">
        <v>120</v>
      </c>
      <c r="E148" s="188" t="s">
        <v>168</v>
      </c>
      <c r="F148" s="189" t="s">
        <v>169</v>
      </c>
      <c r="G148" s="190" t="s">
        <v>170</v>
      </c>
      <c r="H148" s="191">
        <v>45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41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124</v>
      </c>
      <c r="AT148" s="199" t="s">
        <v>120</v>
      </c>
      <c r="AU148" s="199" t="s">
        <v>86</v>
      </c>
      <c r="AY148" s="17" t="s">
        <v>118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84</v>
      </c>
      <c r="BK148" s="200">
        <f>ROUND(I148*H148,2)</f>
        <v>0</v>
      </c>
      <c r="BL148" s="17" t="s">
        <v>124</v>
      </c>
      <c r="BM148" s="199" t="s">
        <v>171</v>
      </c>
    </row>
    <row r="149" spans="1:65" s="2" customFormat="1" ht="29.25">
      <c r="A149" s="34"/>
      <c r="B149" s="35"/>
      <c r="C149" s="36"/>
      <c r="D149" s="201" t="s">
        <v>126</v>
      </c>
      <c r="E149" s="36"/>
      <c r="F149" s="202" t="s">
        <v>172</v>
      </c>
      <c r="G149" s="36"/>
      <c r="H149" s="36"/>
      <c r="I149" s="203"/>
      <c r="J149" s="36"/>
      <c r="K149" s="36"/>
      <c r="L149" s="39"/>
      <c r="M149" s="204"/>
      <c r="N149" s="20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126</v>
      </c>
      <c r="AU149" s="17" t="s">
        <v>86</v>
      </c>
    </row>
    <row r="150" spans="1:65" s="2" customFormat="1" ht="11.25">
      <c r="A150" s="34"/>
      <c r="B150" s="35"/>
      <c r="C150" s="36"/>
      <c r="D150" s="206" t="s">
        <v>128</v>
      </c>
      <c r="E150" s="36"/>
      <c r="F150" s="207" t="s">
        <v>173</v>
      </c>
      <c r="G150" s="36"/>
      <c r="H150" s="36"/>
      <c r="I150" s="203"/>
      <c r="J150" s="36"/>
      <c r="K150" s="36"/>
      <c r="L150" s="39"/>
      <c r="M150" s="204"/>
      <c r="N150" s="20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128</v>
      </c>
      <c r="AU150" s="17" t="s">
        <v>86</v>
      </c>
    </row>
    <row r="151" spans="1:65" s="13" customFormat="1" ht="11.25">
      <c r="B151" s="208"/>
      <c r="C151" s="209"/>
      <c r="D151" s="201" t="s">
        <v>130</v>
      </c>
      <c r="E151" s="210" t="s">
        <v>1</v>
      </c>
      <c r="F151" s="211" t="s">
        <v>174</v>
      </c>
      <c r="G151" s="209"/>
      <c r="H151" s="212">
        <v>45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130</v>
      </c>
      <c r="AU151" s="218" t="s">
        <v>86</v>
      </c>
      <c r="AV151" s="13" t="s">
        <v>86</v>
      </c>
      <c r="AW151" s="13" t="s">
        <v>33</v>
      </c>
      <c r="AX151" s="13" t="s">
        <v>84</v>
      </c>
      <c r="AY151" s="218" t="s">
        <v>118</v>
      </c>
    </row>
    <row r="152" spans="1:65" s="12" customFormat="1" ht="22.9" customHeight="1">
      <c r="B152" s="171"/>
      <c r="C152" s="172"/>
      <c r="D152" s="173" t="s">
        <v>75</v>
      </c>
      <c r="E152" s="185" t="s">
        <v>124</v>
      </c>
      <c r="F152" s="185" t="s">
        <v>175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SUM(P153:P170)</f>
        <v>0</v>
      </c>
      <c r="Q152" s="179"/>
      <c r="R152" s="180">
        <f>SUM(R153:R170)</f>
        <v>177.79344</v>
      </c>
      <c r="S152" s="179"/>
      <c r="T152" s="181">
        <f>SUM(T153:T170)</f>
        <v>0</v>
      </c>
      <c r="AR152" s="182" t="s">
        <v>84</v>
      </c>
      <c r="AT152" s="183" t="s">
        <v>75</v>
      </c>
      <c r="AU152" s="183" t="s">
        <v>84</v>
      </c>
      <c r="AY152" s="182" t="s">
        <v>118</v>
      </c>
      <c r="BK152" s="184">
        <f>SUM(BK153:BK170)</f>
        <v>0</v>
      </c>
    </row>
    <row r="153" spans="1:65" s="2" customFormat="1" ht="24.2" customHeight="1">
      <c r="A153" s="34"/>
      <c r="B153" s="35"/>
      <c r="C153" s="187" t="s">
        <v>176</v>
      </c>
      <c r="D153" s="187" t="s">
        <v>120</v>
      </c>
      <c r="E153" s="188" t="s">
        <v>177</v>
      </c>
      <c r="F153" s="189" t="s">
        <v>178</v>
      </c>
      <c r="G153" s="190" t="s">
        <v>123</v>
      </c>
      <c r="H153" s="191">
        <v>53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41</v>
      </c>
      <c r="O153" s="71"/>
      <c r="P153" s="197">
        <f>O153*H153</f>
        <v>0</v>
      </c>
      <c r="Q153" s="197">
        <v>2.4340799999999998</v>
      </c>
      <c r="R153" s="197">
        <f>Q153*H153</f>
        <v>129.00623999999999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124</v>
      </c>
      <c r="AT153" s="199" t="s">
        <v>120</v>
      </c>
      <c r="AU153" s="199" t="s">
        <v>86</v>
      </c>
      <c r="AY153" s="17" t="s">
        <v>118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84</v>
      </c>
      <c r="BK153" s="200">
        <f>ROUND(I153*H153,2)</f>
        <v>0</v>
      </c>
      <c r="BL153" s="17" t="s">
        <v>124</v>
      </c>
      <c r="BM153" s="199" t="s">
        <v>179</v>
      </c>
    </row>
    <row r="154" spans="1:65" s="2" customFormat="1" ht="29.25">
      <c r="A154" s="34"/>
      <c r="B154" s="35"/>
      <c r="C154" s="36"/>
      <c r="D154" s="201" t="s">
        <v>126</v>
      </c>
      <c r="E154" s="36"/>
      <c r="F154" s="202" t="s">
        <v>180</v>
      </c>
      <c r="G154" s="36"/>
      <c r="H154" s="36"/>
      <c r="I154" s="203"/>
      <c r="J154" s="36"/>
      <c r="K154" s="36"/>
      <c r="L154" s="39"/>
      <c r="M154" s="204"/>
      <c r="N154" s="20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126</v>
      </c>
      <c r="AU154" s="17" t="s">
        <v>86</v>
      </c>
    </row>
    <row r="155" spans="1:65" s="2" customFormat="1" ht="11.25">
      <c r="A155" s="34"/>
      <c r="B155" s="35"/>
      <c r="C155" s="36"/>
      <c r="D155" s="206" t="s">
        <v>128</v>
      </c>
      <c r="E155" s="36"/>
      <c r="F155" s="207" t="s">
        <v>181</v>
      </c>
      <c r="G155" s="36"/>
      <c r="H155" s="36"/>
      <c r="I155" s="203"/>
      <c r="J155" s="36"/>
      <c r="K155" s="36"/>
      <c r="L155" s="39"/>
      <c r="M155" s="204"/>
      <c r="N155" s="20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128</v>
      </c>
      <c r="AU155" s="17" t="s">
        <v>86</v>
      </c>
    </row>
    <row r="156" spans="1:65" s="15" customFormat="1" ht="11.25">
      <c r="B156" s="230"/>
      <c r="C156" s="231"/>
      <c r="D156" s="201" t="s">
        <v>130</v>
      </c>
      <c r="E156" s="232" t="s">
        <v>1</v>
      </c>
      <c r="F156" s="233" t="s">
        <v>182</v>
      </c>
      <c r="G156" s="231"/>
      <c r="H156" s="232" t="s">
        <v>1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130</v>
      </c>
      <c r="AU156" s="239" t="s">
        <v>86</v>
      </c>
      <c r="AV156" s="15" t="s">
        <v>84</v>
      </c>
      <c r="AW156" s="15" t="s">
        <v>33</v>
      </c>
      <c r="AX156" s="15" t="s">
        <v>76</v>
      </c>
      <c r="AY156" s="239" t="s">
        <v>118</v>
      </c>
    </row>
    <row r="157" spans="1:65" s="13" customFormat="1" ht="11.25">
      <c r="B157" s="208"/>
      <c r="C157" s="209"/>
      <c r="D157" s="201" t="s">
        <v>130</v>
      </c>
      <c r="E157" s="210" t="s">
        <v>1</v>
      </c>
      <c r="F157" s="211" t="s">
        <v>183</v>
      </c>
      <c r="G157" s="209"/>
      <c r="H157" s="212">
        <v>53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130</v>
      </c>
      <c r="AU157" s="218" t="s">
        <v>86</v>
      </c>
      <c r="AV157" s="13" t="s">
        <v>86</v>
      </c>
      <c r="AW157" s="13" t="s">
        <v>33</v>
      </c>
      <c r="AX157" s="13" t="s">
        <v>84</v>
      </c>
      <c r="AY157" s="218" t="s">
        <v>118</v>
      </c>
    </row>
    <row r="158" spans="1:65" s="2" customFormat="1" ht="24.2" customHeight="1">
      <c r="A158" s="34"/>
      <c r="B158" s="35"/>
      <c r="C158" s="187" t="s">
        <v>184</v>
      </c>
      <c r="D158" s="187" t="s">
        <v>120</v>
      </c>
      <c r="E158" s="188" t="s">
        <v>185</v>
      </c>
      <c r="F158" s="189" t="s">
        <v>186</v>
      </c>
      <c r="G158" s="190" t="s">
        <v>123</v>
      </c>
      <c r="H158" s="191">
        <v>9.6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41</v>
      </c>
      <c r="O158" s="71"/>
      <c r="P158" s="197">
        <f>O158*H158</f>
        <v>0</v>
      </c>
      <c r="Q158" s="197">
        <v>2.0019999999999998</v>
      </c>
      <c r="R158" s="197">
        <f>Q158*H158</f>
        <v>19.219199999999997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124</v>
      </c>
      <c r="AT158" s="199" t="s">
        <v>120</v>
      </c>
      <c r="AU158" s="199" t="s">
        <v>86</v>
      </c>
      <c r="AY158" s="17" t="s">
        <v>118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84</v>
      </c>
      <c r="BK158" s="200">
        <f>ROUND(I158*H158,2)</f>
        <v>0</v>
      </c>
      <c r="BL158" s="17" t="s">
        <v>124</v>
      </c>
      <c r="BM158" s="199" t="s">
        <v>187</v>
      </c>
    </row>
    <row r="159" spans="1:65" s="2" customFormat="1" ht="29.25">
      <c r="A159" s="34"/>
      <c r="B159" s="35"/>
      <c r="C159" s="36"/>
      <c r="D159" s="201" t="s">
        <v>126</v>
      </c>
      <c r="E159" s="36"/>
      <c r="F159" s="202" t="s">
        <v>188</v>
      </c>
      <c r="G159" s="36"/>
      <c r="H159" s="36"/>
      <c r="I159" s="203"/>
      <c r="J159" s="36"/>
      <c r="K159" s="36"/>
      <c r="L159" s="39"/>
      <c r="M159" s="204"/>
      <c r="N159" s="20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126</v>
      </c>
      <c r="AU159" s="17" t="s">
        <v>86</v>
      </c>
    </row>
    <row r="160" spans="1:65" s="2" customFormat="1" ht="11.25">
      <c r="A160" s="34"/>
      <c r="B160" s="35"/>
      <c r="C160" s="36"/>
      <c r="D160" s="206" t="s">
        <v>128</v>
      </c>
      <c r="E160" s="36"/>
      <c r="F160" s="207" t="s">
        <v>189</v>
      </c>
      <c r="G160" s="36"/>
      <c r="H160" s="36"/>
      <c r="I160" s="203"/>
      <c r="J160" s="36"/>
      <c r="K160" s="36"/>
      <c r="L160" s="39"/>
      <c r="M160" s="204"/>
      <c r="N160" s="20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128</v>
      </c>
      <c r="AU160" s="17" t="s">
        <v>86</v>
      </c>
    </row>
    <row r="161" spans="1:65" s="13" customFormat="1" ht="11.25">
      <c r="B161" s="208"/>
      <c r="C161" s="209"/>
      <c r="D161" s="201" t="s">
        <v>130</v>
      </c>
      <c r="E161" s="210" t="s">
        <v>1</v>
      </c>
      <c r="F161" s="211" t="s">
        <v>190</v>
      </c>
      <c r="G161" s="209"/>
      <c r="H161" s="212">
        <v>4.8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130</v>
      </c>
      <c r="AU161" s="218" t="s">
        <v>86</v>
      </c>
      <c r="AV161" s="13" t="s">
        <v>86</v>
      </c>
      <c r="AW161" s="13" t="s">
        <v>33</v>
      </c>
      <c r="AX161" s="13" t="s">
        <v>76</v>
      </c>
      <c r="AY161" s="218" t="s">
        <v>118</v>
      </c>
    </row>
    <row r="162" spans="1:65" s="13" customFormat="1" ht="11.25">
      <c r="B162" s="208"/>
      <c r="C162" s="209"/>
      <c r="D162" s="201" t="s">
        <v>130</v>
      </c>
      <c r="E162" s="210" t="s">
        <v>1</v>
      </c>
      <c r="F162" s="211" t="s">
        <v>191</v>
      </c>
      <c r="G162" s="209"/>
      <c r="H162" s="212">
        <v>4.8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130</v>
      </c>
      <c r="AU162" s="218" t="s">
        <v>86</v>
      </c>
      <c r="AV162" s="13" t="s">
        <v>86</v>
      </c>
      <c r="AW162" s="13" t="s">
        <v>33</v>
      </c>
      <c r="AX162" s="13" t="s">
        <v>76</v>
      </c>
      <c r="AY162" s="218" t="s">
        <v>118</v>
      </c>
    </row>
    <row r="163" spans="1:65" s="14" customFormat="1" ht="11.25">
      <c r="B163" s="219"/>
      <c r="C163" s="220"/>
      <c r="D163" s="201" t="s">
        <v>130</v>
      </c>
      <c r="E163" s="221" t="s">
        <v>1</v>
      </c>
      <c r="F163" s="222" t="s">
        <v>133</v>
      </c>
      <c r="G163" s="220"/>
      <c r="H163" s="223">
        <v>9.6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130</v>
      </c>
      <c r="AU163" s="229" t="s">
        <v>86</v>
      </c>
      <c r="AV163" s="14" t="s">
        <v>124</v>
      </c>
      <c r="AW163" s="14" t="s">
        <v>33</v>
      </c>
      <c r="AX163" s="14" t="s">
        <v>84</v>
      </c>
      <c r="AY163" s="229" t="s">
        <v>118</v>
      </c>
    </row>
    <row r="164" spans="1:65" s="2" customFormat="1" ht="24.2" customHeight="1">
      <c r="A164" s="34"/>
      <c r="B164" s="35"/>
      <c r="C164" s="187" t="s">
        <v>8</v>
      </c>
      <c r="D164" s="187" t="s">
        <v>120</v>
      </c>
      <c r="E164" s="188" t="s">
        <v>192</v>
      </c>
      <c r="F164" s="189" t="s">
        <v>193</v>
      </c>
      <c r="G164" s="190" t="s">
        <v>170</v>
      </c>
      <c r="H164" s="191">
        <v>8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41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124</v>
      </c>
      <c r="AT164" s="199" t="s">
        <v>120</v>
      </c>
      <c r="AU164" s="199" t="s">
        <v>86</v>
      </c>
      <c r="AY164" s="17" t="s">
        <v>118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84</v>
      </c>
      <c r="BK164" s="200">
        <f>ROUND(I164*H164,2)</f>
        <v>0</v>
      </c>
      <c r="BL164" s="17" t="s">
        <v>124</v>
      </c>
      <c r="BM164" s="199" t="s">
        <v>194</v>
      </c>
    </row>
    <row r="165" spans="1:65" s="2" customFormat="1" ht="29.25">
      <c r="A165" s="34"/>
      <c r="B165" s="35"/>
      <c r="C165" s="36"/>
      <c r="D165" s="201" t="s">
        <v>126</v>
      </c>
      <c r="E165" s="36"/>
      <c r="F165" s="202" t="s">
        <v>195</v>
      </c>
      <c r="G165" s="36"/>
      <c r="H165" s="36"/>
      <c r="I165" s="203"/>
      <c r="J165" s="36"/>
      <c r="K165" s="36"/>
      <c r="L165" s="39"/>
      <c r="M165" s="204"/>
      <c r="N165" s="20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126</v>
      </c>
      <c r="AU165" s="17" t="s">
        <v>86</v>
      </c>
    </row>
    <row r="166" spans="1:65" s="2" customFormat="1" ht="11.25">
      <c r="A166" s="34"/>
      <c r="B166" s="35"/>
      <c r="C166" s="36"/>
      <c r="D166" s="206" t="s">
        <v>128</v>
      </c>
      <c r="E166" s="36"/>
      <c r="F166" s="207" t="s">
        <v>196</v>
      </c>
      <c r="G166" s="36"/>
      <c r="H166" s="36"/>
      <c r="I166" s="203"/>
      <c r="J166" s="36"/>
      <c r="K166" s="36"/>
      <c r="L166" s="39"/>
      <c r="M166" s="204"/>
      <c r="N166" s="205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128</v>
      </c>
      <c r="AU166" s="17" t="s">
        <v>86</v>
      </c>
    </row>
    <row r="167" spans="1:65" s="13" customFormat="1" ht="11.25">
      <c r="B167" s="208"/>
      <c r="C167" s="209"/>
      <c r="D167" s="201" t="s">
        <v>130</v>
      </c>
      <c r="E167" s="210" t="s">
        <v>1</v>
      </c>
      <c r="F167" s="211" t="s">
        <v>197</v>
      </c>
      <c r="G167" s="209"/>
      <c r="H167" s="212">
        <v>8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130</v>
      </c>
      <c r="AU167" s="218" t="s">
        <v>86</v>
      </c>
      <c r="AV167" s="13" t="s">
        <v>86</v>
      </c>
      <c r="AW167" s="13" t="s">
        <v>33</v>
      </c>
      <c r="AX167" s="13" t="s">
        <v>84</v>
      </c>
      <c r="AY167" s="218" t="s">
        <v>118</v>
      </c>
    </row>
    <row r="168" spans="1:65" s="2" customFormat="1" ht="37.9" customHeight="1">
      <c r="A168" s="34"/>
      <c r="B168" s="35"/>
      <c r="C168" s="187" t="s">
        <v>198</v>
      </c>
      <c r="D168" s="187" t="s">
        <v>120</v>
      </c>
      <c r="E168" s="188" t="s">
        <v>199</v>
      </c>
      <c r="F168" s="189" t="s">
        <v>200</v>
      </c>
      <c r="G168" s="190" t="s">
        <v>123</v>
      </c>
      <c r="H168" s="191">
        <v>16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41</v>
      </c>
      <c r="O168" s="71"/>
      <c r="P168" s="197">
        <f>O168*H168</f>
        <v>0</v>
      </c>
      <c r="Q168" s="197">
        <v>1.8480000000000001</v>
      </c>
      <c r="R168" s="197">
        <f>Q168*H168</f>
        <v>29.568000000000001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124</v>
      </c>
      <c r="AT168" s="199" t="s">
        <v>120</v>
      </c>
      <c r="AU168" s="199" t="s">
        <v>86</v>
      </c>
      <c r="AY168" s="17" t="s">
        <v>118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84</v>
      </c>
      <c r="BK168" s="200">
        <f>ROUND(I168*H168,2)</f>
        <v>0</v>
      </c>
      <c r="BL168" s="17" t="s">
        <v>124</v>
      </c>
      <c r="BM168" s="199" t="s">
        <v>201</v>
      </c>
    </row>
    <row r="169" spans="1:65" s="2" customFormat="1" ht="39">
      <c r="A169" s="34"/>
      <c r="B169" s="35"/>
      <c r="C169" s="36"/>
      <c r="D169" s="201" t="s">
        <v>126</v>
      </c>
      <c r="E169" s="36"/>
      <c r="F169" s="202" t="s">
        <v>202</v>
      </c>
      <c r="G169" s="36"/>
      <c r="H169" s="36"/>
      <c r="I169" s="203"/>
      <c r="J169" s="36"/>
      <c r="K169" s="36"/>
      <c r="L169" s="39"/>
      <c r="M169" s="204"/>
      <c r="N169" s="205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126</v>
      </c>
      <c r="AU169" s="17" t="s">
        <v>86</v>
      </c>
    </row>
    <row r="170" spans="1:65" s="2" customFormat="1" ht="11.25">
      <c r="A170" s="34"/>
      <c r="B170" s="35"/>
      <c r="C170" s="36"/>
      <c r="D170" s="206" t="s">
        <v>128</v>
      </c>
      <c r="E170" s="36"/>
      <c r="F170" s="207" t="s">
        <v>203</v>
      </c>
      <c r="G170" s="36"/>
      <c r="H170" s="36"/>
      <c r="I170" s="203"/>
      <c r="J170" s="36"/>
      <c r="K170" s="36"/>
      <c r="L170" s="39"/>
      <c r="M170" s="204"/>
      <c r="N170" s="20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128</v>
      </c>
      <c r="AU170" s="17" t="s">
        <v>86</v>
      </c>
    </row>
    <row r="171" spans="1:65" s="12" customFormat="1" ht="22.9" customHeight="1">
      <c r="B171" s="171"/>
      <c r="C171" s="172"/>
      <c r="D171" s="173" t="s">
        <v>75</v>
      </c>
      <c r="E171" s="185" t="s">
        <v>204</v>
      </c>
      <c r="F171" s="185" t="s">
        <v>205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SUM(P172:P177)</f>
        <v>0</v>
      </c>
      <c r="Q171" s="179"/>
      <c r="R171" s="180">
        <f>SUM(R172:R177)</f>
        <v>0</v>
      </c>
      <c r="S171" s="179"/>
      <c r="T171" s="181">
        <f>SUM(T172:T177)</f>
        <v>0</v>
      </c>
      <c r="AR171" s="182" t="s">
        <v>84</v>
      </c>
      <c r="AT171" s="183" t="s">
        <v>75</v>
      </c>
      <c r="AU171" s="183" t="s">
        <v>84</v>
      </c>
      <c r="AY171" s="182" t="s">
        <v>118</v>
      </c>
      <c r="BK171" s="184">
        <f>SUM(BK172:BK177)</f>
        <v>0</v>
      </c>
    </row>
    <row r="172" spans="1:65" s="2" customFormat="1" ht="24.2" customHeight="1">
      <c r="A172" s="34"/>
      <c r="B172" s="35"/>
      <c r="C172" s="187" t="s">
        <v>206</v>
      </c>
      <c r="D172" s="187" t="s">
        <v>120</v>
      </c>
      <c r="E172" s="188" t="s">
        <v>207</v>
      </c>
      <c r="F172" s="189" t="s">
        <v>208</v>
      </c>
      <c r="G172" s="190" t="s">
        <v>162</v>
      </c>
      <c r="H172" s="191">
        <v>177.79300000000001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41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124</v>
      </c>
      <c r="AT172" s="199" t="s">
        <v>120</v>
      </c>
      <c r="AU172" s="199" t="s">
        <v>86</v>
      </c>
      <c r="AY172" s="17" t="s">
        <v>118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84</v>
      </c>
      <c r="BK172" s="200">
        <f>ROUND(I172*H172,2)</f>
        <v>0</v>
      </c>
      <c r="BL172" s="17" t="s">
        <v>124</v>
      </c>
      <c r="BM172" s="199" t="s">
        <v>209</v>
      </c>
    </row>
    <row r="173" spans="1:65" s="2" customFormat="1" ht="19.5">
      <c r="A173" s="34"/>
      <c r="B173" s="35"/>
      <c r="C173" s="36"/>
      <c r="D173" s="201" t="s">
        <v>126</v>
      </c>
      <c r="E173" s="36"/>
      <c r="F173" s="202" t="s">
        <v>210</v>
      </c>
      <c r="G173" s="36"/>
      <c r="H173" s="36"/>
      <c r="I173" s="203"/>
      <c r="J173" s="36"/>
      <c r="K173" s="36"/>
      <c r="L173" s="39"/>
      <c r="M173" s="204"/>
      <c r="N173" s="20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126</v>
      </c>
      <c r="AU173" s="17" t="s">
        <v>86</v>
      </c>
    </row>
    <row r="174" spans="1:65" s="2" customFormat="1" ht="11.25">
      <c r="A174" s="34"/>
      <c r="B174" s="35"/>
      <c r="C174" s="36"/>
      <c r="D174" s="206" t="s">
        <v>128</v>
      </c>
      <c r="E174" s="36"/>
      <c r="F174" s="207" t="s">
        <v>211</v>
      </c>
      <c r="G174" s="36"/>
      <c r="H174" s="36"/>
      <c r="I174" s="203"/>
      <c r="J174" s="36"/>
      <c r="K174" s="36"/>
      <c r="L174" s="39"/>
      <c r="M174" s="204"/>
      <c r="N174" s="205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128</v>
      </c>
      <c r="AU174" s="17" t="s">
        <v>86</v>
      </c>
    </row>
    <row r="175" spans="1:65" s="2" customFormat="1" ht="33" customHeight="1">
      <c r="A175" s="34"/>
      <c r="B175" s="35"/>
      <c r="C175" s="187" t="s">
        <v>212</v>
      </c>
      <c r="D175" s="187" t="s">
        <v>120</v>
      </c>
      <c r="E175" s="188" t="s">
        <v>213</v>
      </c>
      <c r="F175" s="189" t="s">
        <v>214</v>
      </c>
      <c r="G175" s="190" t="s">
        <v>162</v>
      </c>
      <c r="H175" s="191">
        <v>177.79300000000001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41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124</v>
      </c>
      <c r="AT175" s="199" t="s">
        <v>120</v>
      </c>
      <c r="AU175" s="199" t="s">
        <v>86</v>
      </c>
      <c r="AY175" s="17" t="s">
        <v>118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84</v>
      </c>
      <c r="BK175" s="200">
        <f>ROUND(I175*H175,2)</f>
        <v>0</v>
      </c>
      <c r="BL175" s="17" t="s">
        <v>124</v>
      </c>
      <c r="BM175" s="199" t="s">
        <v>215</v>
      </c>
    </row>
    <row r="176" spans="1:65" s="2" customFormat="1" ht="29.25">
      <c r="A176" s="34"/>
      <c r="B176" s="35"/>
      <c r="C176" s="36"/>
      <c r="D176" s="201" t="s">
        <v>126</v>
      </c>
      <c r="E176" s="36"/>
      <c r="F176" s="202" t="s">
        <v>216</v>
      </c>
      <c r="G176" s="36"/>
      <c r="H176" s="36"/>
      <c r="I176" s="203"/>
      <c r="J176" s="36"/>
      <c r="K176" s="36"/>
      <c r="L176" s="39"/>
      <c r="M176" s="204"/>
      <c r="N176" s="20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126</v>
      </c>
      <c r="AU176" s="17" t="s">
        <v>86</v>
      </c>
    </row>
    <row r="177" spans="1:65" s="2" customFormat="1" ht="11.25">
      <c r="A177" s="34"/>
      <c r="B177" s="35"/>
      <c r="C177" s="36"/>
      <c r="D177" s="206" t="s">
        <v>128</v>
      </c>
      <c r="E177" s="36"/>
      <c r="F177" s="207" t="s">
        <v>217</v>
      </c>
      <c r="G177" s="36"/>
      <c r="H177" s="36"/>
      <c r="I177" s="203"/>
      <c r="J177" s="36"/>
      <c r="K177" s="36"/>
      <c r="L177" s="39"/>
      <c r="M177" s="204"/>
      <c r="N177" s="20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128</v>
      </c>
      <c r="AU177" s="17" t="s">
        <v>86</v>
      </c>
    </row>
    <row r="178" spans="1:65" s="12" customFormat="1" ht="25.9" customHeight="1">
      <c r="B178" s="171"/>
      <c r="C178" s="172"/>
      <c r="D178" s="173" t="s">
        <v>75</v>
      </c>
      <c r="E178" s="174" t="s">
        <v>218</v>
      </c>
      <c r="F178" s="174" t="s">
        <v>219</v>
      </c>
      <c r="G178" s="172"/>
      <c r="H178" s="172"/>
      <c r="I178" s="175"/>
      <c r="J178" s="176">
        <f>BK178</f>
        <v>0</v>
      </c>
      <c r="K178" s="172"/>
      <c r="L178" s="177"/>
      <c r="M178" s="178"/>
      <c r="N178" s="179"/>
      <c r="O178" s="179"/>
      <c r="P178" s="180">
        <f>SUM(P179:P184)</f>
        <v>0</v>
      </c>
      <c r="Q178" s="179"/>
      <c r="R178" s="180">
        <f>SUM(R179:R184)</f>
        <v>0</v>
      </c>
      <c r="S178" s="179"/>
      <c r="T178" s="181">
        <f>SUM(T179:T184)</f>
        <v>0</v>
      </c>
      <c r="AR178" s="182" t="s">
        <v>145</v>
      </c>
      <c r="AT178" s="183" t="s">
        <v>75</v>
      </c>
      <c r="AU178" s="183" t="s">
        <v>76</v>
      </c>
      <c r="AY178" s="182" t="s">
        <v>118</v>
      </c>
      <c r="BK178" s="184">
        <f>SUM(BK179:BK184)</f>
        <v>0</v>
      </c>
    </row>
    <row r="179" spans="1:65" s="2" customFormat="1" ht="16.5" customHeight="1">
      <c r="A179" s="34"/>
      <c r="B179" s="35"/>
      <c r="C179" s="187" t="s">
        <v>220</v>
      </c>
      <c r="D179" s="187" t="s">
        <v>120</v>
      </c>
      <c r="E179" s="188" t="s">
        <v>221</v>
      </c>
      <c r="F179" s="189" t="s">
        <v>222</v>
      </c>
      <c r="G179" s="190" t="s">
        <v>223</v>
      </c>
      <c r="H179" s="191">
        <v>1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41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124</v>
      </c>
      <c r="AT179" s="199" t="s">
        <v>120</v>
      </c>
      <c r="AU179" s="199" t="s">
        <v>84</v>
      </c>
      <c r="AY179" s="17" t="s">
        <v>118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84</v>
      </c>
      <c r="BK179" s="200">
        <f>ROUND(I179*H179,2)</f>
        <v>0</v>
      </c>
      <c r="BL179" s="17" t="s">
        <v>124</v>
      </c>
      <c r="BM179" s="199" t="s">
        <v>224</v>
      </c>
    </row>
    <row r="180" spans="1:65" s="2" customFormat="1" ht="11.25">
      <c r="A180" s="34"/>
      <c r="B180" s="35"/>
      <c r="C180" s="36"/>
      <c r="D180" s="201" t="s">
        <v>126</v>
      </c>
      <c r="E180" s="36"/>
      <c r="F180" s="202" t="s">
        <v>225</v>
      </c>
      <c r="G180" s="36"/>
      <c r="H180" s="36"/>
      <c r="I180" s="203"/>
      <c r="J180" s="36"/>
      <c r="K180" s="36"/>
      <c r="L180" s="39"/>
      <c r="M180" s="204"/>
      <c r="N180" s="20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126</v>
      </c>
      <c r="AU180" s="17" t="s">
        <v>84</v>
      </c>
    </row>
    <row r="181" spans="1:65" s="2" customFormat="1" ht="16.5" customHeight="1">
      <c r="A181" s="34"/>
      <c r="B181" s="35"/>
      <c r="C181" s="187" t="s">
        <v>226</v>
      </c>
      <c r="D181" s="187" t="s">
        <v>120</v>
      </c>
      <c r="E181" s="188" t="s">
        <v>227</v>
      </c>
      <c r="F181" s="189" t="s">
        <v>228</v>
      </c>
      <c r="G181" s="190" t="s">
        <v>223</v>
      </c>
      <c r="H181" s="191">
        <v>1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41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124</v>
      </c>
      <c r="AT181" s="199" t="s">
        <v>120</v>
      </c>
      <c r="AU181" s="199" t="s">
        <v>84</v>
      </c>
      <c r="AY181" s="17" t="s">
        <v>118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84</v>
      </c>
      <c r="BK181" s="200">
        <f>ROUND(I181*H181,2)</f>
        <v>0</v>
      </c>
      <c r="BL181" s="17" t="s">
        <v>124</v>
      </c>
      <c r="BM181" s="199" t="s">
        <v>229</v>
      </c>
    </row>
    <row r="182" spans="1:65" s="2" customFormat="1" ht="11.25">
      <c r="A182" s="34"/>
      <c r="B182" s="35"/>
      <c r="C182" s="36"/>
      <c r="D182" s="201" t="s">
        <v>126</v>
      </c>
      <c r="E182" s="36"/>
      <c r="F182" s="202" t="s">
        <v>228</v>
      </c>
      <c r="G182" s="36"/>
      <c r="H182" s="36"/>
      <c r="I182" s="203"/>
      <c r="J182" s="36"/>
      <c r="K182" s="36"/>
      <c r="L182" s="39"/>
      <c r="M182" s="204"/>
      <c r="N182" s="20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126</v>
      </c>
      <c r="AU182" s="17" t="s">
        <v>84</v>
      </c>
    </row>
    <row r="183" spans="1:65" s="2" customFormat="1" ht="16.5" customHeight="1">
      <c r="A183" s="34"/>
      <c r="B183" s="35"/>
      <c r="C183" s="187" t="s">
        <v>230</v>
      </c>
      <c r="D183" s="187" t="s">
        <v>120</v>
      </c>
      <c r="E183" s="188" t="s">
        <v>231</v>
      </c>
      <c r="F183" s="189" t="s">
        <v>232</v>
      </c>
      <c r="G183" s="190" t="s">
        <v>223</v>
      </c>
      <c r="H183" s="191">
        <v>1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41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124</v>
      </c>
      <c r="AT183" s="199" t="s">
        <v>120</v>
      </c>
      <c r="AU183" s="199" t="s">
        <v>84</v>
      </c>
      <c r="AY183" s="17" t="s">
        <v>118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84</v>
      </c>
      <c r="BK183" s="200">
        <f>ROUND(I183*H183,2)</f>
        <v>0</v>
      </c>
      <c r="BL183" s="17" t="s">
        <v>124</v>
      </c>
      <c r="BM183" s="199" t="s">
        <v>233</v>
      </c>
    </row>
    <row r="184" spans="1:65" s="2" customFormat="1" ht="11.25">
      <c r="A184" s="34"/>
      <c r="B184" s="35"/>
      <c r="C184" s="36"/>
      <c r="D184" s="201" t="s">
        <v>126</v>
      </c>
      <c r="E184" s="36"/>
      <c r="F184" s="202" t="s">
        <v>228</v>
      </c>
      <c r="G184" s="36"/>
      <c r="H184" s="36"/>
      <c r="I184" s="203"/>
      <c r="J184" s="36"/>
      <c r="K184" s="36"/>
      <c r="L184" s="39"/>
      <c r="M184" s="240"/>
      <c r="N184" s="241"/>
      <c r="O184" s="242"/>
      <c r="P184" s="242"/>
      <c r="Q184" s="242"/>
      <c r="R184" s="242"/>
      <c r="S184" s="242"/>
      <c r="T184" s="243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126</v>
      </c>
      <c r="AU184" s="17" t="s">
        <v>84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N53He60sx5I6QDsOm7z1zoUyexLH4ksmT2TIvtroTOS0n5Y9vJeeNaYWCPRBxAkDFz9OHsEaMv6htJyhZgVFVA==" saltValue="EQ6Dxd1hXn5uxXn1T84JWB4W23V9mSv7uGQmqMRdau5qNVArL2NJIyQf00K5meriFM/gv8w3EAoJ5RAXpztqIQ==" spinCount="100000" sheet="1" objects="1" scenarios="1" formatColumns="0" formatRows="0" autoFilter="0"/>
  <autoFilter ref="C120:K18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/>
    <hyperlink ref="F132" r:id="rId2"/>
    <hyperlink ref="F135" r:id="rId3"/>
    <hyperlink ref="F138" r:id="rId4"/>
    <hyperlink ref="F142" r:id="rId5"/>
    <hyperlink ref="F146" r:id="rId6"/>
    <hyperlink ref="F150" r:id="rId7"/>
    <hyperlink ref="F155" r:id="rId8"/>
    <hyperlink ref="F160" r:id="rId9"/>
    <hyperlink ref="F166" r:id="rId10"/>
    <hyperlink ref="F170" r:id="rId11"/>
    <hyperlink ref="F174" r:id="rId12"/>
    <hyperlink ref="F177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90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88" t="str">
        <f>'Rekapitulace stavby'!K6</f>
        <v>Úprava Hvozdnice km 22,080 - 24,020 (DHM 0038)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12" t="s">
        <v>91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234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4. 2. 2025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>70890021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>Povodí Odry a.s.</v>
      </c>
      <c r="F15" s="34"/>
      <c r="G15" s="34"/>
      <c r="H15" s="34"/>
      <c r="I15" s="112" t="s">
        <v>28</v>
      </c>
      <c r="J15" s="113" t="str">
        <f>IF('Rekapitulace stavby'!AN11="","",'Rekapitulace stavby'!AN11)</f>
        <v>CZ70890021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4" t="s">
        <v>1</v>
      </c>
      <c r="F27" s="294"/>
      <c r="G27" s="294"/>
      <c r="H27" s="29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ROUND((SUM(BE118:BE151)),  2)</f>
        <v>0</v>
      </c>
      <c r="G33" s="34"/>
      <c r="H33" s="34"/>
      <c r="I33" s="124">
        <v>0.21</v>
      </c>
      <c r="J33" s="123">
        <f>ROUND(((SUM(BE118:BE151))*I33),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ROUND((SUM(BF118:BF151)),  2)</f>
        <v>0</v>
      </c>
      <c r="G34" s="34"/>
      <c r="H34" s="34"/>
      <c r="I34" s="124">
        <v>0.12</v>
      </c>
      <c r="J34" s="123">
        <f>ROUND(((SUM(BF118:BF151))*I34),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ROUND((SUM(BG118:BG151)),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ROUND((SUM(BH118:BH151)),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ROUND((SUM(BI118:BI151)),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5" t="str">
        <f>E7</f>
        <v>Úprava Hvozdnice km 22,080 - 24,020 (DHM 0038)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02 - Sediment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4. 2. 2025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 a.s.</v>
      </c>
      <c r="G91" s="36"/>
      <c r="H91" s="36"/>
      <c r="I91" s="29" t="s">
        <v>32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94</v>
      </c>
      <c r="D94" s="144"/>
      <c r="E94" s="144"/>
      <c r="F94" s="144"/>
      <c r="G94" s="144"/>
      <c r="H94" s="144"/>
      <c r="I94" s="144"/>
      <c r="J94" s="145" t="s">
        <v>95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96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97</v>
      </c>
    </row>
    <row r="97" spans="1:31" s="9" customFormat="1" ht="24.95" customHeight="1">
      <c r="B97" s="147"/>
      <c r="C97" s="148"/>
      <c r="D97" s="149" t="s">
        <v>98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103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5" t="str">
        <f>E7</f>
        <v>Úprava Hvozdnice km 22,080 - 24,020 (DHM 0038)</v>
      </c>
      <c r="F108" s="296"/>
      <c r="G108" s="296"/>
      <c r="H108" s="29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6" t="str">
        <f>E9</f>
        <v>02 - Sediment</v>
      </c>
      <c r="F110" s="297"/>
      <c r="G110" s="297"/>
      <c r="H110" s="29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4. 2. 2025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Povodí Odry a.s.</v>
      </c>
      <c r="G114" s="36"/>
      <c r="H114" s="36"/>
      <c r="I114" s="29" t="s">
        <v>32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30</v>
      </c>
      <c r="D115" s="36"/>
      <c r="E115" s="36"/>
      <c r="F115" s="27" t="str">
        <f>IF(E18="","",E18)</f>
        <v>Vyplň údaj</v>
      </c>
      <c r="G115" s="36"/>
      <c r="H115" s="36"/>
      <c r="I115" s="29" t="s">
        <v>34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104</v>
      </c>
      <c r="D117" s="162" t="s">
        <v>61</v>
      </c>
      <c r="E117" s="162" t="s">
        <v>57</v>
      </c>
      <c r="F117" s="162" t="s">
        <v>58</v>
      </c>
      <c r="G117" s="162" t="s">
        <v>105</v>
      </c>
      <c r="H117" s="162" t="s">
        <v>106</v>
      </c>
      <c r="I117" s="162" t="s">
        <v>107</v>
      </c>
      <c r="J117" s="163" t="s">
        <v>95</v>
      </c>
      <c r="K117" s="164" t="s">
        <v>108</v>
      </c>
      <c r="L117" s="165"/>
      <c r="M117" s="75" t="s">
        <v>1</v>
      </c>
      <c r="N117" s="76" t="s">
        <v>40</v>
      </c>
      <c r="O117" s="76" t="s">
        <v>109</v>
      </c>
      <c r="P117" s="76" t="s">
        <v>110</v>
      </c>
      <c r="Q117" s="76" t="s">
        <v>111</v>
      </c>
      <c r="R117" s="76" t="s">
        <v>112</v>
      </c>
      <c r="S117" s="76" t="s">
        <v>113</v>
      </c>
      <c r="T117" s="77" t="s">
        <v>114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115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97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75</v>
      </c>
      <c r="E119" s="174" t="s">
        <v>116</v>
      </c>
      <c r="F119" s="174" t="s">
        <v>117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84</v>
      </c>
      <c r="AT119" s="183" t="s">
        <v>75</v>
      </c>
      <c r="AU119" s="183" t="s">
        <v>76</v>
      </c>
      <c r="AY119" s="182" t="s">
        <v>118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75</v>
      </c>
      <c r="E120" s="185" t="s">
        <v>84</v>
      </c>
      <c r="F120" s="185" t="s">
        <v>119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SUM(P121:P151)</f>
        <v>0</v>
      </c>
      <c r="Q120" s="179"/>
      <c r="R120" s="180">
        <f>SUM(R121:R151)</f>
        <v>0</v>
      </c>
      <c r="S120" s="179"/>
      <c r="T120" s="181">
        <f>SUM(T121:T151)</f>
        <v>0</v>
      </c>
      <c r="AR120" s="182" t="s">
        <v>84</v>
      </c>
      <c r="AT120" s="183" t="s">
        <v>75</v>
      </c>
      <c r="AU120" s="183" t="s">
        <v>84</v>
      </c>
      <c r="AY120" s="182" t="s">
        <v>118</v>
      </c>
      <c r="BK120" s="184">
        <f>SUM(BK121:BK151)</f>
        <v>0</v>
      </c>
    </row>
    <row r="121" spans="1:65" s="2" customFormat="1" ht="33" customHeight="1">
      <c r="A121" s="34"/>
      <c r="B121" s="35"/>
      <c r="C121" s="187" t="s">
        <v>84</v>
      </c>
      <c r="D121" s="187" t="s">
        <v>120</v>
      </c>
      <c r="E121" s="188" t="s">
        <v>235</v>
      </c>
      <c r="F121" s="189" t="s">
        <v>236</v>
      </c>
      <c r="G121" s="190" t="s">
        <v>123</v>
      </c>
      <c r="H121" s="191">
        <v>428.9</v>
      </c>
      <c r="I121" s="192"/>
      <c r="J121" s="193">
        <f>ROUND(I121*H121,2)</f>
        <v>0</v>
      </c>
      <c r="K121" s="194"/>
      <c r="L121" s="39"/>
      <c r="M121" s="195" t="s">
        <v>1</v>
      </c>
      <c r="N121" s="196" t="s">
        <v>41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124</v>
      </c>
      <c r="AT121" s="199" t="s">
        <v>120</v>
      </c>
      <c r="AU121" s="199" t="s">
        <v>86</v>
      </c>
      <c r="AY121" s="17" t="s">
        <v>118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84</v>
      </c>
      <c r="BK121" s="200">
        <f>ROUND(I121*H121,2)</f>
        <v>0</v>
      </c>
      <c r="BL121" s="17" t="s">
        <v>124</v>
      </c>
      <c r="BM121" s="199" t="s">
        <v>237</v>
      </c>
    </row>
    <row r="122" spans="1:65" s="2" customFormat="1" ht="39">
      <c r="A122" s="34"/>
      <c r="B122" s="35"/>
      <c r="C122" s="36"/>
      <c r="D122" s="201" t="s">
        <v>126</v>
      </c>
      <c r="E122" s="36"/>
      <c r="F122" s="202" t="s">
        <v>238</v>
      </c>
      <c r="G122" s="36"/>
      <c r="H122" s="36"/>
      <c r="I122" s="203"/>
      <c r="J122" s="36"/>
      <c r="K122" s="36"/>
      <c r="L122" s="39"/>
      <c r="M122" s="204"/>
      <c r="N122" s="205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126</v>
      </c>
      <c r="AU122" s="17" t="s">
        <v>86</v>
      </c>
    </row>
    <row r="123" spans="1:65" s="2" customFormat="1" ht="11.25">
      <c r="A123" s="34"/>
      <c r="B123" s="35"/>
      <c r="C123" s="36"/>
      <c r="D123" s="206" t="s">
        <v>128</v>
      </c>
      <c r="E123" s="36"/>
      <c r="F123" s="207" t="s">
        <v>239</v>
      </c>
      <c r="G123" s="36"/>
      <c r="H123" s="36"/>
      <c r="I123" s="203"/>
      <c r="J123" s="36"/>
      <c r="K123" s="36"/>
      <c r="L123" s="39"/>
      <c r="M123" s="204"/>
      <c r="N123" s="205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128</v>
      </c>
      <c r="AU123" s="17" t="s">
        <v>86</v>
      </c>
    </row>
    <row r="124" spans="1:65" s="13" customFormat="1" ht="11.25">
      <c r="B124" s="208"/>
      <c r="C124" s="209"/>
      <c r="D124" s="201" t="s">
        <v>130</v>
      </c>
      <c r="E124" s="210" t="s">
        <v>1</v>
      </c>
      <c r="F124" s="211" t="s">
        <v>240</v>
      </c>
      <c r="G124" s="209"/>
      <c r="H124" s="212">
        <v>96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130</v>
      </c>
      <c r="AU124" s="218" t="s">
        <v>86</v>
      </c>
      <c r="AV124" s="13" t="s">
        <v>86</v>
      </c>
      <c r="AW124" s="13" t="s">
        <v>33</v>
      </c>
      <c r="AX124" s="13" t="s">
        <v>76</v>
      </c>
      <c r="AY124" s="218" t="s">
        <v>118</v>
      </c>
    </row>
    <row r="125" spans="1:65" s="13" customFormat="1" ht="11.25">
      <c r="B125" s="208"/>
      <c r="C125" s="209"/>
      <c r="D125" s="201" t="s">
        <v>130</v>
      </c>
      <c r="E125" s="210" t="s">
        <v>1</v>
      </c>
      <c r="F125" s="211" t="s">
        <v>241</v>
      </c>
      <c r="G125" s="209"/>
      <c r="H125" s="212">
        <v>140</v>
      </c>
      <c r="I125" s="213"/>
      <c r="J125" s="209"/>
      <c r="K125" s="209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130</v>
      </c>
      <c r="AU125" s="218" t="s">
        <v>86</v>
      </c>
      <c r="AV125" s="13" t="s">
        <v>86</v>
      </c>
      <c r="AW125" s="13" t="s">
        <v>33</v>
      </c>
      <c r="AX125" s="13" t="s">
        <v>76</v>
      </c>
      <c r="AY125" s="218" t="s">
        <v>118</v>
      </c>
    </row>
    <row r="126" spans="1:65" s="13" customFormat="1" ht="11.25">
      <c r="B126" s="208"/>
      <c r="C126" s="209"/>
      <c r="D126" s="201" t="s">
        <v>130</v>
      </c>
      <c r="E126" s="210" t="s">
        <v>1</v>
      </c>
      <c r="F126" s="211" t="s">
        <v>242</v>
      </c>
      <c r="G126" s="209"/>
      <c r="H126" s="212">
        <v>50.4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130</v>
      </c>
      <c r="AU126" s="218" t="s">
        <v>86</v>
      </c>
      <c r="AV126" s="13" t="s">
        <v>86</v>
      </c>
      <c r="AW126" s="13" t="s">
        <v>33</v>
      </c>
      <c r="AX126" s="13" t="s">
        <v>76</v>
      </c>
      <c r="AY126" s="218" t="s">
        <v>118</v>
      </c>
    </row>
    <row r="127" spans="1:65" s="13" customFormat="1" ht="11.25">
      <c r="B127" s="208"/>
      <c r="C127" s="209"/>
      <c r="D127" s="201" t="s">
        <v>130</v>
      </c>
      <c r="E127" s="210" t="s">
        <v>1</v>
      </c>
      <c r="F127" s="211" t="s">
        <v>243</v>
      </c>
      <c r="G127" s="209"/>
      <c r="H127" s="212">
        <v>112.5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130</v>
      </c>
      <c r="AU127" s="218" t="s">
        <v>86</v>
      </c>
      <c r="AV127" s="13" t="s">
        <v>86</v>
      </c>
      <c r="AW127" s="13" t="s">
        <v>33</v>
      </c>
      <c r="AX127" s="13" t="s">
        <v>76</v>
      </c>
      <c r="AY127" s="218" t="s">
        <v>118</v>
      </c>
    </row>
    <row r="128" spans="1:65" s="13" customFormat="1" ht="11.25">
      <c r="B128" s="208"/>
      <c r="C128" s="209"/>
      <c r="D128" s="201" t="s">
        <v>130</v>
      </c>
      <c r="E128" s="210" t="s">
        <v>1</v>
      </c>
      <c r="F128" s="211" t="s">
        <v>244</v>
      </c>
      <c r="G128" s="209"/>
      <c r="H128" s="212">
        <v>30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130</v>
      </c>
      <c r="AU128" s="218" t="s">
        <v>86</v>
      </c>
      <c r="AV128" s="13" t="s">
        <v>86</v>
      </c>
      <c r="AW128" s="13" t="s">
        <v>33</v>
      </c>
      <c r="AX128" s="13" t="s">
        <v>76</v>
      </c>
      <c r="AY128" s="218" t="s">
        <v>118</v>
      </c>
    </row>
    <row r="129" spans="1:65" s="14" customFormat="1" ht="11.25">
      <c r="B129" s="219"/>
      <c r="C129" s="220"/>
      <c r="D129" s="201" t="s">
        <v>130</v>
      </c>
      <c r="E129" s="221" t="s">
        <v>1</v>
      </c>
      <c r="F129" s="222" t="s">
        <v>133</v>
      </c>
      <c r="G129" s="220"/>
      <c r="H129" s="223">
        <v>428.9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130</v>
      </c>
      <c r="AU129" s="229" t="s">
        <v>86</v>
      </c>
      <c r="AV129" s="14" t="s">
        <v>124</v>
      </c>
      <c r="AW129" s="14" t="s">
        <v>33</v>
      </c>
      <c r="AX129" s="14" t="s">
        <v>84</v>
      </c>
      <c r="AY129" s="229" t="s">
        <v>118</v>
      </c>
    </row>
    <row r="130" spans="1:65" s="2" customFormat="1" ht="37.9" customHeight="1">
      <c r="A130" s="34"/>
      <c r="B130" s="35"/>
      <c r="C130" s="187" t="s">
        <v>86</v>
      </c>
      <c r="D130" s="187" t="s">
        <v>120</v>
      </c>
      <c r="E130" s="188" t="s">
        <v>135</v>
      </c>
      <c r="F130" s="189" t="s">
        <v>136</v>
      </c>
      <c r="G130" s="190" t="s">
        <v>123</v>
      </c>
      <c r="H130" s="191">
        <v>428.9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41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124</v>
      </c>
      <c r="AT130" s="199" t="s">
        <v>120</v>
      </c>
      <c r="AU130" s="199" t="s">
        <v>86</v>
      </c>
      <c r="AY130" s="17" t="s">
        <v>118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84</v>
      </c>
      <c r="BK130" s="200">
        <f>ROUND(I130*H130,2)</f>
        <v>0</v>
      </c>
      <c r="BL130" s="17" t="s">
        <v>124</v>
      </c>
      <c r="BM130" s="199" t="s">
        <v>245</v>
      </c>
    </row>
    <row r="131" spans="1:65" s="2" customFormat="1" ht="39">
      <c r="A131" s="34"/>
      <c r="B131" s="35"/>
      <c r="C131" s="36"/>
      <c r="D131" s="201" t="s">
        <v>126</v>
      </c>
      <c r="E131" s="36"/>
      <c r="F131" s="202" t="s">
        <v>138</v>
      </c>
      <c r="G131" s="36"/>
      <c r="H131" s="36"/>
      <c r="I131" s="203"/>
      <c r="J131" s="36"/>
      <c r="K131" s="36"/>
      <c r="L131" s="39"/>
      <c r="M131" s="204"/>
      <c r="N131" s="20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126</v>
      </c>
      <c r="AU131" s="17" t="s">
        <v>86</v>
      </c>
    </row>
    <row r="132" spans="1:65" s="2" customFormat="1" ht="11.25">
      <c r="A132" s="34"/>
      <c r="B132" s="35"/>
      <c r="C132" s="36"/>
      <c r="D132" s="206" t="s">
        <v>128</v>
      </c>
      <c r="E132" s="36"/>
      <c r="F132" s="207" t="s">
        <v>139</v>
      </c>
      <c r="G132" s="36"/>
      <c r="H132" s="36"/>
      <c r="I132" s="203"/>
      <c r="J132" s="36"/>
      <c r="K132" s="36"/>
      <c r="L132" s="39"/>
      <c r="M132" s="204"/>
      <c r="N132" s="20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128</v>
      </c>
      <c r="AU132" s="17" t="s">
        <v>86</v>
      </c>
    </row>
    <row r="133" spans="1:65" s="2" customFormat="1" ht="37.9" customHeight="1">
      <c r="A133" s="34"/>
      <c r="B133" s="35"/>
      <c r="C133" s="187" t="s">
        <v>134</v>
      </c>
      <c r="D133" s="187" t="s">
        <v>120</v>
      </c>
      <c r="E133" s="188" t="s">
        <v>140</v>
      </c>
      <c r="F133" s="189" t="s">
        <v>141</v>
      </c>
      <c r="G133" s="190" t="s">
        <v>123</v>
      </c>
      <c r="H133" s="191">
        <v>428.9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41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124</v>
      </c>
      <c r="AT133" s="199" t="s">
        <v>120</v>
      </c>
      <c r="AU133" s="199" t="s">
        <v>86</v>
      </c>
      <c r="AY133" s="17" t="s">
        <v>118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84</v>
      </c>
      <c r="BK133" s="200">
        <f>ROUND(I133*H133,2)</f>
        <v>0</v>
      </c>
      <c r="BL133" s="17" t="s">
        <v>124</v>
      </c>
      <c r="BM133" s="199" t="s">
        <v>246</v>
      </c>
    </row>
    <row r="134" spans="1:65" s="2" customFormat="1" ht="39">
      <c r="A134" s="34"/>
      <c r="B134" s="35"/>
      <c r="C134" s="36"/>
      <c r="D134" s="201" t="s">
        <v>126</v>
      </c>
      <c r="E134" s="36"/>
      <c r="F134" s="202" t="s">
        <v>143</v>
      </c>
      <c r="G134" s="36"/>
      <c r="H134" s="36"/>
      <c r="I134" s="203"/>
      <c r="J134" s="36"/>
      <c r="K134" s="36"/>
      <c r="L134" s="39"/>
      <c r="M134" s="204"/>
      <c r="N134" s="20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126</v>
      </c>
      <c r="AU134" s="17" t="s">
        <v>86</v>
      </c>
    </row>
    <row r="135" spans="1:65" s="2" customFormat="1" ht="11.25">
      <c r="A135" s="34"/>
      <c r="B135" s="35"/>
      <c r="C135" s="36"/>
      <c r="D135" s="206" t="s">
        <v>128</v>
      </c>
      <c r="E135" s="36"/>
      <c r="F135" s="207" t="s">
        <v>144</v>
      </c>
      <c r="G135" s="36"/>
      <c r="H135" s="36"/>
      <c r="I135" s="203"/>
      <c r="J135" s="36"/>
      <c r="K135" s="36"/>
      <c r="L135" s="39"/>
      <c r="M135" s="204"/>
      <c r="N135" s="20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128</v>
      </c>
      <c r="AU135" s="17" t="s">
        <v>86</v>
      </c>
    </row>
    <row r="136" spans="1:65" s="2" customFormat="1" ht="37.9" customHeight="1">
      <c r="A136" s="34"/>
      <c r="B136" s="35"/>
      <c r="C136" s="187" t="s">
        <v>124</v>
      </c>
      <c r="D136" s="187" t="s">
        <v>120</v>
      </c>
      <c r="E136" s="188" t="s">
        <v>146</v>
      </c>
      <c r="F136" s="189" t="s">
        <v>147</v>
      </c>
      <c r="G136" s="190" t="s">
        <v>123</v>
      </c>
      <c r="H136" s="191">
        <v>11151.4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41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124</v>
      </c>
      <c r="AT136" s="199" t="s">
        <v>120</v>
      </c>
      <c r="AU136" s="199" t="s">
        <v>86</v>
      </c>
      <c r="AY136" s="17" t="s">
        <v>118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124</v>
      </c>
      <c r="BM136" s="199" t="s">
        <v>247</v>
      </c>
    </row>
    <row r="137" spans="1:65" s="2" customFormat="1" ht="48.75">
      <c r="A137" s="34"/>
      <c r="B137" s="35"/>
      <c r="C137" s="36"/>
      <c r="D137" s="201" t="s">
        <v>126</v>
      </c>
      <c r="E137" s="36"/>
      <c r="F137" s="202" t="s">
        <v>149</v>
      </c>
      <c r="G137" s="36"/>
      <c r="H137" s="36"/>
      <c r="I137" s="203"/>
      <c r="J137" s="36"/>
      <c r="K137" s="36"/>
      <c r="L137" s="39"/>
      <c r="M137" s="204"/>
      <c r="N137" s="20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126</v>
      </c>
      <c r="AU137" s="17" t="s">
        <v>86</v>
      </c>
    </row>
    <row r="138" spans="1:65" s="2" customFormat="1" ht="11.25">
      <c r="A138" s="34"/>
      <c r="B138" s="35"/>
      <c r="C138" s="36"/>
      <c r="D138" s="206" t="s">
        <v>128</v>
      </c>
      <c r="E138" s="36"/>
      <c r="F138" s="207" t="s">
        <v>150</v>
      </c>
      <c r="G138" s="36"/>
      <c r="H138" s="36"/>
      <c r="I138" s="203"/>
      <c r="J138" s="36"/>
      <c r="K138" s="36"/>
      <c r="L138" s="39"/>
      <c r="M138" s="204"/>
      <c r="N138" s="205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86</v>
      </c>
    </row>
    <row r="139" spans="1:65" s="13" customFormat="1" ht="11.25">
      <c r="B139" s="208"/>
      <c r="C139" s="209"/>
      <c r="D139" s="201" t="s">
        <v>130</v>
      </c>
      <c r="E139" s="210" t="s">
        <v>1</v>
      </c>
      <c r="F139" s="211" t="s">
        <v>248</v>
      </c>
      <c r="G139" s="209"/>
      <c r="H139" s="212">
        <v>11151.4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130</v>
      </c>
      <c r="AU139" s="218" t="s">
        <v>86</v>
      </c>
      <c r="AV139" s="13" t="s">
        <v>86</v>
      </c>
      <c r="AW139" s="13" t="s">
        <v>33</v>
      </c>
      <c r="AX139" s="13" t="s">
        <v>84</v>
      </c>
      <c r="AY139" s="218" t="s">
        <v>118</v>
      </c>
    </row>
    <row r="140" spans="1:65" s="2" customFormat="1" ht="24.2" customHeight="1">
      <c r="A140" s="34"/>
      <c r="B140" s="35"/>
      <c r="C140" s="187" t="s">
        <v>145</v>
      </c>
      <c r="D140" s="187" t="s">
        <v>120</v>
      </c>
      <c r="E140" s="188" t="s">
        <v>153</v>
      </c>
      <c r="F140" s="189" t="s">
        <v>154</v>
      </c>
      <c r="G140" s="190" t="s">
        <v>123</v>
      </c>
      <c r="H140" s="191">
        <v>428.9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41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124</v>
      </c>
      <c r="AT140" s="199" t="s">
        <v>120</v>
      </c>
      <c r="AU140" s="199" t="s">
        <v>86</v>
      </c>
      <c r="AY140" s="17" t="s">
        <v>118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84</v>
      </c>
      <c r="BK140" s="200">
        <f>ROUND(I140*H140,2)</f>
        <v>0</v>
      </c>
      <c r="BL140" s="17" t="s">
        <v>124</v>
      </c>
      <c r="BM140" s="199" t="s">
        <v>249</v>
      </c>
    </row>
    <row r="141" spans="1:65" s="2" customFormat="1" ht="29.25">
      <c r="A141" s="34"/>
      <c r="B141" s="35"/>
      <c r="C141" s="36"/>
      <c r="D141" s="201" t="s">
        <v>126</v>
      </c>
      <c r="E141" s="36"/>
      <c r="F141" s="202" t="s">
        <v>156</v>
      </c>
      <c r="G141" s="36"/>
      <c r="H141" s="36"/>
      <c r="I141" s="203"/>
      <c r="J141" s="36"/>
      <c r="K141" s="36"/>
      <c r="L141" s="39"/>
      <c r="M141" s="204"/>
      <c r="N141" s="20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126</v>
      </c>
      <c r="AU141" s="17" t="s">
        <v>86</v>
      </c>
    </row>
    <row r="142" spans="1:65" s="2" customFormat="1" ht="11.25">
      <c r="A142" s="34"/>
      <c r="B142" s="35"/>
      <c r="C142" s="36"/>
      <c r="D142" s="206" t="s">
        <v>128</v>
      </c>
      <c r="E142" s="36"/>
      <c r="F142" s="207" t="s">
        <v>157</v>
      </c>
      <c r="G142" s="36"/>
      <c r="H142" s="36"/>
      <c r="I142" s="203"/>
      <c r="J142" s="36"/>
      <c r="K142" s="36"/>
      <c r="L142" s="39"/>
      <c r="M142" s="204"/>
      <c r="N142" s="20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128</v>
      </c>
      <c r="AU142" s="17" t="s">
        <v>86</v>
      </c>
    </row>
    <row r="143" spans="1:65" s="13" customFormat="1" ht="11.25">
      <c r="B143" s="208"/>
      <c r="C143" s="209"/>
      <c r="D143" s="201" t="s">
        <v>130</v>
      </c>
      <c r="E143" s="210" t="s">
        <v>1</v>
      </c>
      <c r="F143" s="211" t="s">
        <v>250</v>
      </c>
      <c r="G143" s="209"/>
      <c r="H143" s="212">
        <v>428.9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130</v>
      </c>
      <c r="AU143" s="218" t="s">
        <v>86</v>
      </c>
      <c r="AV143" s="13" t="s">
        <v>86</v>
      </c>
      <c r="AW143" s="13" t="s">
        <v>33</v>
      </c>
      <c r="AX143" s="13" t="s">
        <v>84</v>
      </c>
      <c r="AY143" s="218" t="s">
        <v>118</v>
      </c>
    </row>
    <row r="144" spans="1:65" s="2" customFormat="1" ht="33" customHeight="1">
      <c r="A144" s="34"/>
      <c r="B144" s="35"/>
      <c r="C144" s="187" t="s">
        <v>152</v>
      </c>
      <c r="D144" s="187" t="s">
        <v>120</v>
      </c>
      <c r="E144" s="188" t="s">
        <v>160</v>
      </c>
      <c r="F144" s="189" t="s">
        <v>161</v>
      </c>
      <c r="G144" s="190" t="s">
        <v>162</v>
      </c>
      <c r="H144" s="191">
        <v>772.02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41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124</v>
      </c>
      <c r="AT144" s="199" t="s">
        <v>120</v>
      </c>
      <c r="AU144" s="199" t="s">
        <v>86</v>
      </c>
      <c r="AY144" s="17" t="s">
        <v>118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84</v>
      </c>
      <c r="BK144" s="200">
        <f>ROUND(I144*H144,2)</f>
        <v>0</v>
      </c>
      <c r="BL144" s="17" t="s">
        <v>124</v>
      </c>
      <c r="BM144" s="199" t="s">
        <v>251</v>
      </c>
    </row>
    <row r="145" spans="1:65" s="2" customFormat="1" ht="29.25">
      <c r="A145" s="34"/>
      <c r="B145" s="35"/>
      <c r="C145" s="36"/>
      <c r="D145" s="201" t="s">
        <v>126</v>
      </c>
      <c r="E145" s="36"/>
      <c r="F145" s="202" t="s">
        <v>164</v>
      </c>
      <c r="G145" s="36"/>
      <c r="H145" s="36"/>
      <c r="I145" s="203"/>
      <c r="J145" s="36"/>
      <c r="K145" s="36"/>
      <c r="L145" s="39"/>
      <c r="M145" s="204"/>
      <c r="N145" s="20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126</v>
      </c>
      <c r="AU145" s="17" t="s">
        <v>86</v>
      </c>
    </row>
    <row r="146" spans="1:65" s="2" customFormat="1" ht="11.25">
      <c r="A146" s="34"/>
      <c r="B146" s="35"/>
      <c r="C146" s="36"/>
      <c r="D146" s="206" t="s">
        <v>128</v>
      </c>
      <c r="E146" s="36"/>
      <c r="F146" s="207" t="s">
        <v>165</v>
      </c>
      <c r="G146" s="36"/>
      <c r="H146" s="36"/>
      <c r="I146" s="203"/>
      <c r="J146" s="36"/>
      <c r="K146" s="36"/>
      <c r="L146" s="39"/>
      <c r="M146" s="204"/>
      <c r="N146" s="20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128</v>
      </c>
      <c r="AU146" s="17" t="s">
        <v>86</v>
      </c>
    </row>
    <row r="147" spans="1:65" s="13" customFormat="1" ht="11.25">
      <c r="B147" s="208"/>
      <c r="C147" s="209"/>
      <c r="D147" s="201" t="s">
        <v>130</v>
      </c>
      <c r="E147" s="210" t="s">
        <v>1</v>
      </c>
      <c r="F147" s="211" t="s">
        <v>252</v>
      </c>
      <c r="G147" s="209"/>
      <c r="H147" s="212">
        <v>772.02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130</v>
      </c>
      <c r="AU147" s="218" t="s">
        <v>86</v>
      </c>
      <c r="AV147" s="13" t="s">
        <v>86</v>
      </c>
      <c r="AW147" s="13" t="s">
        <v>33</v>
      </c>
      <c r="AX147" s="13" t="s">
        <v>84</v>
      </c>
      <c r="AY147" s="218" t="s">
        <v>118</v>
      </c>
    </row>
    <row r="148" spans="1:65" s="2" customFormat="1" ht="16.5" customHeight="1">
      <c r="A148" s="34"/>
      <c r="B148" s="35"/>
      <c r="C148" s="187" t="s">
        <v>159</v>
      </c>
      <c r="D148" s="187" t="s">
        <v>120</v>
      </c>
      <c r="E148" s="188" t="s">
        <v>253</v>
      </c>
      <c r="F148" s="189" t="s">
        <v>254</v>
      </c>
      <c r="G148" s="190" t="s">
        <v>123</v>
      </c>
      <c r="H148" s="191">
        <v>428.26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41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124</v>
      </c>
      <c r="AT148" s="199" t="s">
        <v>120</v>
      </c>
      <c r="AU148" s="199" t="s">
        <v>86</v>
      </c>
      <c r="AY148" s="17" t="s">
        <v>118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84</v>
      </c>
      <c r="BK148" s="200">
        <f>ROUND(I148*H148,2)</f>
        <v>0</v>
      </c>
      <c r="BL148" s="17" t="s">
        <v>124</v>
      </c>
      <c r="BM148" s="199" t="s">
        <v>255</v>
      </c>
    </row>
    <row r="149" spans="1:65" s="2" customFormat="1" ht="19.5">
      <c r="A149" s="34"/>
      <c r="B149" s="35"/>
      <c r="C149" s="36"/>
      <c r="D149" s="201" t="s">
        <v>126</v>
      </c>
      <c r="E149" s="36"/>
      <c r="F149" s="202" t="s">
        <v>256</v>
      </c>
      <c r="G149" s="36"/>
      <c r="H149" s="36"/>
      <c r="I149" s="203"/>
      <c r="J149" s="36"/>
      <c r="K149" s="36"/>
      <c r="L149" s="39"/>
      <c r="M149" s="204"/>
      <c r="N149" s="20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126</v>
      </c>
      <c r="AU149" s="17" t="s">
        <v>86</v>
      </c>
    </row>
    <row r="150" spans="1:65" s="2" customFormat="1" ht="11.25">
      <c r="A150" s="34"/>
      <c r="B150" s="35"/>
      <c r="C150" s="36"/>
      <c r="D150" s="206" t="s">
        <v>128</v>
      </c>
      <c r="E150" s="36"/>
      <c r="F150" s="207" t="s">
        <v>257</v>
      </c>
      <c r="G150" s="36"/>
      <c r="H150" s="36"/>
      <c r="I150" s="203"/>
      <c r="J150" s="36"/>
      <c r="K150" s="36"/>
      <c r="L150" s="39"/>
      <c r="M150" s="204"/>
      <c r="N150" s="20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128</v>
      </c>
      <c r="AU150" s="17" t="s">
        <v>86</v>
      </c>
    </row>
    <row r="151" spans="1:65" s="13" customFormat="1" ht="11.25">
      <c r="B151" s="208"/>
      <c r="C151" s="209"/>
      <c r="D151" s="201" t="s">
        <v>130</v>
      </c>
      <c r="E151" s="210" t="s">
        <v>1</v>
      </c>
      <c r="F151" s="211" t="s">
        <v>258</v>
      </c>
      <c r="G151" s="209"/>
      <c r="H151" s="212">
        <v>428.26</v>
      </c>
      <c r="I151" s="213"/>
      <c r="J151" s="209"/>
      <c r="K151" s="209"/>
      <c r="L151" s="214"/>
      <c r="M151" s="244"/>
      <c r="N151" s="245"/>
      <c r="O151" s="245"/>
      <c r="P151" s="245"/>
      <c r="Q151" s="245"/>
      <c r="R151" s="245"/>
      <c r="S151" s="245"/>
      <c r="T151" s="246"/>
      <c r="AT151" s="218" t="s">
        <v>130</v>
      </c>
      <c r="AU151" s="218" t="s">
        <v>86</v>
      </c>
      <c r="AV151" s="13" t="s">
        <v>86</v>
      </c>
      <c r="AW151" s="13" t="s">
        <v>33</v>
      </c>
      <c r="AX151" s="13" t="s">
        <v>84</v>
      </c>
      <c r="AY151" s="218" t="s">
        <v>118</v>
      </c>
    </row>
    <row r="152" spans="1:65" s="2" customFormat="1" ht="6.95" customHeight="1">
      <c r="A152" s="34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39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algorithmName="SHA-512" hashValue="3DJitQC82/QbB7ZlYKeZV3Nl7Jvi7NzS5sgbaxe/H76Faq1rEIcWDx0aHAVzq8EZgbZOHa3mPKy8MjhYKkNapw==" saltValue="WCI7uJRfQ/mkiUXQC+bFkZoEqVoaBx1h/yAqSKME4holESwNSgOHyJgNlM2df5p+wC110VXlCvj1pkz3jHfGiQ==" spinCount="100000" sheet="1" objects="1" scenarios="1" formatColumns="0" formatRows="0" autoFilter="0"/>
  <autoFilter ref="C117:K15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3" r:id="rId1"/>
    <hyperlink ref="F132" r:id="rId2"/>
    <hyperlink ref="F135" r:id="rId3"/>
    <hyperlink ref="F138" r:id="rId4"/>
    <hyperlink ref="F142" r:id="rId5"/>
    <hyperlink ref="F146" r:id="rId6"/>
    <hyperlink ref="F150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Úprava vodního toku</vt:lpstr>
      <vt:lpstr>02 - Sediment</vt:lpstr>
      <vt:lpstr>'01 - Úprava vodního toku'!Názvy_tisku</vt:lpstr>
      <vt:lpstr>'02 - Sediment'!Názvy_tisku</vt:lpstr>
      <vt:lpstr>'Rekapitulace stavby'!Názvy_tisku</vt:lpstr>
      <vt:lpstr>'01 - Úprava vodního toku'!Oblast_tisku</vt:lpstr>
      <vt:lpstr>'02 - Sediment'!Oblast_tisku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Kamila Válková</cp:lastModifiedBy>
  <dcterms:created xsi:type="dcterms:W3CDTF">2025-07-21T09:14:29Z</dcterms:created>
  <dcterms:modified xsi:type="dcterms:W3CDTF">2025-07-22T05:25:09Z</dcterms:modified>
</cp:coreProperties>
</file>