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E:\100 ČÁSLAV\NZM Čáslav_WC veřejnost_REALIZACE\VZ\"/>
    </mc:Choice>
  </mc:AlternateContent>
  <xr:revisionPtr revIDLastSave="0" documentId="8_{7924BBF9-36E0-4645-BAEA-2907E8A7E43E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Rekapitulace stavby" sheetId="1" r:id="rId1"/>
    <sheet name="1 - Stavební část" sheetId="3" r:id="rId2"/>
    <sheet name="2 - ZTI" sheetId="2" r:id="rId3"/>
    <sheet name="3 - Elektroinstalace" sheetId="4" r:id="rId4"/>
    <sheet name="4 - Slaboproud" sheetId="5" r:id="rId5"/>
    <sheet name="5 - Hromosvod" sheetId="6" r:id="rId6"/>
    <sheet name="6 - VRN" sheetId="7" r:id="rId7"/>
    <sheet name="Pokyny pro vyplnění" sheetId="8" r:id="rId8"/>
  </sheets>
  <definedNames>
    <definedName name="_xlnm._FilterDatabase" localSheetId="1" hidden="1">'1 - Stavební část'!$C$104:$K$951</definedName>
    <definedName name="_xlnm._FilterDatabase" localSheetId="2" hidden="1">'2 - ZTI'!$C$90:$K$275</definedName>
    <definedName name="_xlnm._FilterDatabase" localSheetId="3" hidden="1">'3 - Elektroinstalace'!$C$80:$K$125</definedName>
    <definedName name="_xlnm._FilterDatabase" localSheetId="4" hidden="1">'4 - Slaboproud'!$C$80:$K$96</definedName>
    <definedName name="_xlnm._FilterDatabase" localSheetId="5" hidden="1">'5 - Hromosvod'!$C$80:$K$96</definedName>
    <definedName name="_xlnm._FilterDatabase" localSheetId="6" hidden="1">'6 - VRN'!$C$83:$K$101</definedName>
    <definedName name="_xlnm.Print_Titles" localSheetId="1">'1 - Stavební část'!$104:$104</definedName>
    <definedName name="_xlnm.Print_Titles" localSheetId="2">'2 - ZTI'!$90:$90</definedName>
    <definedName name="_xlnm.Print_Titles" localSheetId="3">'3 - Elektroinstalace'!$80:$80</definedName>
    <definedName name="_xlnm.Print_Titles" localSheetId="4">'4 - Slaboproud'!$80:$80</definedName>
    <definedName name="_xlnm.Print_Titles" localSheetId="5">'5 - Hromosvod'!$80:$80</definedName>
    <definedName name="_xlnm.Print_Titles" localSheetId="6">'6 - VRN'!$83:$83</definedName>
    <definedName name="_xlnm.Print_Titles" localSheetId="0">'Rekapitulace stavby'!$52:$52</definedName>
    <definedName name="_xlnm.Print_Area" localSheetId="1">'1 - Stavební část'!$C$4:$J$39,'1 - Stavební část'!$C$45:$J$86,'1 - Stavební část'!$C$92:$K$951</definedName>
    <definedName name="_xlnm.Print_Area" localSheetId="2">'2 - ZTI'!$C$4:$J$39,'2 - ZTI'!$C$45:$J$72,'2 - ZTI'!$C$78:$K$275</definedName>
    <definedName name="_xlnm.Print_Area" localSheetId="3">'3 - Elektroinstalace'!$C$4:$J$39,'3 - Elektroinstalace'!$C$45:$J$62,'3 - Elektroinstalace'!$C$68:$K$125</definedName>
    <definedName name="_xlnm.Print_Area" localSheetId="4">'4 - Slaboproud'!$C$4:$J$39,'4 - Slaboproud'!$C$45:$J$62,'4 - Slaboproud'!$C$68:$K$96</definedName>
    <definedName name="_xlnm.Print_Area" localSheetId="5">'5 - Hromosvod'!$C$4:$J$39,'5 - Hromosvod'!$C$45:$J$62,'5 - Hromosvod'!$C$68:$K$96</definedName>
    <definedName name="_xlnm.Print_Area" localSheetId="6">'6 - VRN'!$C$4:$J$39,'6 - VRN'!$C$45:$J$65,'6 - VRN'!$C$71:$K$101</definedName>
    <definedName name="_xlnm.Print_Area" localSheetId="7">'Pokyny pro vyplnění'!$B$2:$K$71,'Pokyny pro vyplnění'!$B$74:$K$118,'Pokyny pro vyplnění'!$B$121:$K$161,'Pokyny pro vyplnění'!$B$164:$K$219</definedName>
    <definedName name="_xlnm.Print_Area" localSheetId="0">'Rekapitulace stavby'!$D$4:$AO$36,'Rekapitulace stavby'!$C$42:$AQ$61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6" i="4" l="1"/>
  <c r="J127" i="4"/>
  <c r="J128" i="4"/>
  <c r="J129" i="4"/>
  <c r="J130" i="4"/>
  <c r="J37" i="7"/>
  <c r="J36" i="7"/>
  <c r="AY60" i="1" s="1"/>
  <c r="J35" i="7"/>
  <c r="AX60" i="1" s="1"/>
  <c r="BI100" i="7"/>
  <c r="BH100" i="7"/>
  <c r="BG100" i="7"/>
  <c r="BF100" i="7"/>
  <c r="T100" i="7"/>
  <c r="T99" i="7" s="1"/>
  <c r="R100" i="7"/>
  <c r="R99" i="7" s="1"/>
  <c r="P100" i="7"/>
  <c r="P99" i="7"/>
  <c r="BI97" i="7"/>
  <c r="BH97" i="7"/>
  <c r="BG97" i="7"/>
  <c r="BF97" i="7"/>
  <c r="T97" i="7"/>
  <c r="T96" i="7" s="1"/>
  <c r="R97" i="7"/>
  <c r="R96" i="7" s="1"/>
  <c r="P97" i="7"/>
  <c r="P96" i="7" s="1"/>
  <c r="BI94" i="7"/>
  <c r="BH94" i="7"/>
  <c r="BG94" i="7"/>
  <c r="BF94" i="7"/>
  <c r="T94" i="7"/>
  <c r="T93" i="7" s="1"/>
  <c r="R94" i="7"/>
  <c r="R93" i="7" s="1"/>
  <c r="P94" i="7"/>
  <c r="P93" i="7" s="1"/>
  <c r="BI91" i="7"/>
  <c r="BH91" i="7"/>
  <c r="BG91" i="7"/>
  <c r="BF91" i="7"/>
  <c r="T91" i="7"/>
  <c r="R91" i="7"/>
  <c r="P91" i="7"/>
  <c r="BI89" i="7"/>
  <c r="BH89" i="7"/>
  <c r="BG89" i="7"/>
  <c r="BF89" i="7"/>
  <c r="T89" i="7"/>
  <c r="R89" i="7"/>
  <c r="P89" i="7"/>
  <c r="BI87" i="7"/>
  <c r="BH87" i="7"/>
  <c r="BG87" i="7"/>
  <c r="BF87" i="7"/>
  <c r="T87" i="7"/>
  <c r="R87" i="7"/>
  <c r="P87" i="7"/>
  <c r="F78" i="7"/>
  <c r="E76" i="7"/>
  <c r="F52" i="7"/>
  <c r="E50" i="7"/>
  <c r="J24" i="7"/>
  <c r="E24" i="7"/>
  <c r="J81" i="7" s="1"/>
  <c r="J23" i="7"/>
  <c r="J21" i="7"/>
  <c r="E21" i="7"/>
  <c r="J54" i="7" s="1"/>
  <c r="J20" i="7"/>
  <c r="J18" i="7"/>
  <c r="E18" i="7"/>
  <c r="F81" i="7" s="1"/>
  <c r="J17" i="7"/>
  <c r="J15" i="7"/>
  <c r="E15" i="7"/>
  <c r="F80" i="7" s="1"/>
  <c r="J14" i="7"/>
  <c r="J12" i="7"/>
  <c r="J78" i="7" s="1"/>
  <c r="E7" i="7"/>
  <c r="E74" i="7"/>
  <c r="J37" i="6"/>
  <c r="J36" i="6"/>
  <c r="AY59" i="1" s="1"/>
  <c r="J35" i="6"/>
  <c r="AX59" i="1" s="1"/>
  <c r="BI96" i="6"/>
  <c r="BH96" i="6"/>
  <c r="BG96" i="6"/>
  <c r="BF96" i="6"/>
  <c r="T96" i="6"/>
  <c r="R96" i="6"/>
  <c r="P96" i="6"/>
  <c r="BI95" i="6"/>
  <c r="BH95" i="6"/>
  <c r="BG95" i="6"/>
  <c r="BF95" i="6"/>
  <c r="T95" i="6"/>
  <c r="R95" i="6"/>
  <c r="P95" i="6"/>
  <c r="BI94" i="6"/>
  <c r="BH94" i="6"/>
  <c r="BG94" i="6"/>
  <c r="BF94" i="6"/>
  <c r="T94" i="6"/>
  <c r="R94" i="6"/>
  <c r="P94" i="6"/>
  <c r="BI93" i="6"/>
  <c r="BH93" i="6"/>
  <c r="BG93" i="6"/>
  <c r="BF93" i="6"/>
  <c r="T93" i="6"/>
  <c r="R93" i="6"/>
  <c r="P93" i="6"/>
  <c r="BI92" i="6"/>
  <c r="BH92" i="6"/>
  <c r="BG92" i="6"/>
  <c r="BF92" i="6"/>
  <c r="T92" i="6"/>
  <c r="R92" i="6"/>
  <c r="P92" i="6"/>
  <c r="BI91" i="6"/>
  <c r="BH91" i="6"/>
  <c r="BG91" i="6"/>
  <c r="BF91" i="6"/>
  <c r="T91" i="6"/>
  <c r="R91" i="6"/>
  <c r="P91" i="6"/>
  <c r="BI90" i="6"/>
  <c r="BH90" i="6"/>
  <c r="BG90" i="6"/>
  <c r="BF90" i="6"/>
  <c r="T90" i="6"/>
  <c r="R90" i="6"/>
  <c r="P90" i="6"/>
  <c r="BI89" i="6"/>
  <c r="BH89" i="6"/>
  <c r="BG89" i="6"/>
  <c r="BF89" i="6"/>
  <c r="T89" i="6"/>
  <c r="R89" i="6"/>
  <c r="P89" i="6"/>
  <c r="BI88" i="6"/>
  <c r="BH88" i="6"/>
  <c r="BG88" i="6"/>
  <c r="BF88" i="6"/>
  <c r="T88" i="6"/>
  <c r="R88" i="6"/>
  <c r="P88" i="6"/>
  <c r="BI87" i="6"/>
  <c r="BH87" i="6"/>
  <c r="BG87" i="6"/>
  <c r="BF87" i="6"/>
  <c r="J34" i="6" s="1"/>
  <c r="T87" i="6"/>
  <c r="R87" i="6"/>
  <c r="P87" i="6"/>
  <c r="BI86" i="6"/>
  <c r="BH86" i="6"/>
  <c r="BG86" i="6"/>
  <c r="BF86" i="6"/>
  <c r="T86" i="6"/>
  <c r="R86" i="6"/>
  <c r="P86" i="6"/>
  <c r="BI85" i="6"/>
  <c r="BH85" i="6"/>
  <c r="BG85" i="6"/>
  <c r="BF85" i="6"/>
  <c r="T85" i="6"/>
  <c r="R85" i="6"/>
  <c r="P85" i="6"/>
  <c r="BI84" i="6"/>
  <c r="BH84" i="6"/>
  <c r="BG84" i="6"/>
  <c r="BF84" i="6"/>
  <c r="T84" i="6"/>
  <c r="R84" i="6"/>
  <c r="P84" i="6"/>
  <c r="F75" i="6"/>
  <c r="E73" i="6"/>
  <c r="F52" i="6"/>
  <c r="E50" i="6"/>
  <c r="J24" i="6"/>
  <c r="E24" i="6"/>
  <c r="J78" i="6" s="1"/>
  <c r="J23" i="6"/>
  <c r="J21" i="6"/>
  <c r="E21" i="6"/>
  <c r="J54" i="6" s="1"/>
  <c r="J20" i="6"/>
  <c r="J18" i="6"/>
  <c r="E18" i="6"/>
  <c r="F78" i="6" s="1"/>
  <c r="J17" i="6"/>
  <c r="J15" i="6"/>
  <c r="E15" i="6"/>
  <c r="F77" i="6" s="1"/>
  <c r="J14" i="6"/>
  <c r="J12" i="6"/>
  <c r="J52" i="6" s="1"/>
  <c r="E7" i="6"/>
  <c r="E48" i="6"/>
  <c r="J37" i="5"/>
  <c r="J36" i="5"/>
  <c r="AY58" i="1" s="1"/>
  <c r="J35" i="5"/>
  <c r="AX58" i="1" s="1"/>
  <c r="BI96" i="5"/>
  <c r="BH96" i="5"/>
  <c r="BG96" i="5"/>
  <c r="BF96" i="5"/>
  <c r="T96" i="5"/>
  <c r="R96" i="5"/>
  <c r="P96" i="5"/>
  <c r="BI95" i="5"/>
  <c r="BH95" i="5"/>
  <c r="BG95" i="5"/>
  <c r="BF95" i="5"/>
  <c r="T95" i="5"/>
  <c r="R95" i="5"/>
  <c r="P95" i="5"/>
  <c r="BI94" i="5"/>
  <c r="BH94" i="5"/>
  <c r="BG94" i="5"/>
  <c r="BF94" i="5"/>
  <c r="T94" i="5"/>
  <c r="R94" i="5"/>
  <c r="P94" i="5"/>
  <c r="BI93" i="5"/>
  <c r="BH93" i="5"/>
  <c r="BG93" i="5"/>
  <c r="BF93" i="5"/>
  <c r="T93" i="5"/>
  <c r="R93" i="5"/>
  <c r="P93" i="5"/>
  <c r="BI92" i="5"/>
  <c r="BH92" i="5"/>
  <c r="BG92" i="5"/>
  <c r="BF92" i="5"/>
  <c r="T92" i="5"/>
  <c r="R92" i="5"/>
  <c r="P92" i="5"/>
  <c r="BI91" i="5"/>
  <c r="BH91" i="5"/>
  <c r="BG91" i="5"/>
  <c r="BF91" i="5"/>
  <c r="T91" i="5"/>
  <c r="R91" i="5"/>
  <c r="P91" i="5"/>
  <c r="BI90" i="5"/>
  <c r="BH90" i="5"/>
  <c r="BG90" i="5"/>
  <c r="BF90" i="5"/>
  <c r="T90" i="5"/>
  <c r="R90" i="5"/>
  <c r="P90" i="5"/>
  <c r="BI89" i="5"/>
  <c r="BH89" i="5"/>
  <c r="BG89" i="5"/>
  <c r="BF89" i="5"/>
  <c r="T89" i="5"/>
  <c r="R89" i="5"/>
  <c r="P89" i="5"/>
  <c r="BI88" i="5"/>
  <c r="BH88" i="5"/>
  <c r="BG88" i="5"/>
  <c r="BF88" i="5"/>
  <c r="T88" i="5"/>
  <c r="R88" i="5"/>
  <c r="P88" i="5"/>
  <c r="BI87" i="5"/>
  <c r="BH87" i="5"/>
  <c r="BG87" i="5"/>
  <c r="BF87" i="5"/>
  <c r="T87" i="5"/>
  <c r="R87" i="5"/>
  <c r="P87" i="5"/>
  <c r="BI86" i="5"/>
  <c r="BH86" i="5"/>
  <c r="BG86" i="5"/>
  <c r="BF86" i="5"/>
  <c r="T86" i="5"/>
  <c r="R86" i="5"/>
  <c r="P86" i="5"/>
  <c r="BI85" i="5"/>
  <c r="BH85" i="5"/>
  <c r="BG85" i="5"/>
  <c r="BF85" i="5"/>
  <c r="T85" i="5"/>
  <c r="R85" i="5"/>
  <c r="P85" i="5"/>
  <c r="BI84" i="5"/>
  <c r="BH84" i="5"/>
  <c r="BG84" i="5"/>
  <c r="BF84" i="5"/>
  <c r="T84" i="5"/>
  <c r="R84" i="5"/>
  <c r="P84" i="5"/>
  <c r="F75" i="5"/>
  <c r="E73" i="5"/>
  <c r="F52" i="5"/>
  <c r="E50" i="5"/>
  <c r="J24" i="5"/>
  <c r="E24" i="5"/>
  <c r="J78" i="5" s="1"/>
  <c r="J23" i="5"/>
  <c r="J21" i="5"/>
  <c r="E21" i="5"/>
  <c r="J77" i="5" s="1"/>
  <c r="J20" i="5"/>
  <c r="J18" i="5"/>
  <c r="E18" i="5"/>
  <c r="F78" i="5" s="1"/>
  <c r="J17" i="5"/>
  <c r="J15" i="5"/>
  <c r="E15" i="5"/>
  <c r="F77" i="5" s="1"/>
  <c r="J14" i="5"/>
  <c r="J12" i="5"/>
  <c r="J75" i="5" s="1"/>
  <c r="E7" i="5"/>
  <c r="E71" i="5"/>
  <c r="J37" i="4"/>
  <c r="J36" i="4"/>
  <c r="AY57" i="1" s="1"/>
  <c r="J35" i="4"/>
  <c r="AX57" i="1" s="1"/>
  <c r="BI125" i="4"/>
  <c r="BH125" i="4"/>
  <c r="BG125" i="4"/>
  <c r="BF125" i="4"/>
  <c r="T125" i="4"/>
  <c r="R125" i="4"/>
  <c r="P125" i="4"/>
  <c r="BI124" i="4"/>
  <c r="BH124" i="4"/>
  <c r="BG124" i="4"/>
  <c r="BF124" i="4"/>
  <c r="T124" i="4"/>
  <c r="R124" i="4"/>
  <c r="P124" i="4"/>
  <c r="BI123" i="4"/>
  <c r="BH123" i="4"/>
  <c r="BG123" i="4"/>
  <c r="BF123" i="4"/>
  <c r="T123" i="4"/>
  <c r="R123" i="4"/>
  <c r="P123" i="4"/>
  <c r="BI122" i="4"/>
  <c r="BH122" i="4"/>
  <c r="BG122" i="4"/>
  <c r="BF122" i="4"/>
  <c r="T122" i="4"/>
  <c r="R122" i="4"/>
  <c r="P122" i="4"/>
  <c r="BI121" i="4"/>
  <c r="BH121" i="4"/>
  <c r="BG121" i="4"/>
  <c r="BF121" i="4"/>
  <c r="T121" i="4"/>
  <c r="R121" i="4"/>
  <c r="P121" i="4"/>
  <c r="BI120" i="4"/>
  <c r="BH120" i="4"/>
  <c r="BG120" i="4"/>
  <c r="BF120" i="4"/>
  <c r="T120" i="4"/>
  <c r="R120" i="4"/>
  <c r="P120" i="4"/>
  <c r="BI119" i="4"/>
  <c r="BH119" i="4"/>
  <c r="BG119" i="4"/>
  <c r="BF119" i="4"/>
  <c r="T119" i="4"/>
  <c r="R119" i="4"/>
  <c r="P119" i="4"/>
  <c r="BI118" i="4"/>
  <c r="BH118" i="4"/>
  <c r="BG118" i="4"/>
  <c r="BF118" i="4"/>
  <c r="T118" i="4"/>
  <c r="R118" i="4"/>
  <c r="P118" i="4"/>
  <c r="BI117" i="4"/>
  <c r="BH117" i="4"/>
  <c r="BG117" i="4"/>
  <c r="BF117" i="4"/>
  <c r="T117" i="4"/>
  <c r="R117" i="4"/>
  <c r="P117" i="4"/>
  <c r="BI116" i="4"/>
  <c r="BH116" i="4"/>
  <c r="BG116" i="4"/>
  <c r="BF116" i="4"/>
  <c r="T116" i="4"/>
  <c r="R116" i="4"/>
  <c r="P116" i="4"/>
  <c r="BI115" i="4"/>
  <c r="BH115" i="4"/>
  <c r="BG115" i="4"/>
  <c r="BF115" i="4"/>
  <c r="T115" i="4"/>
  <c r="R115" i="4"/>
  <c r="P115" i="4"/>
  <c r="BI114" i="4"/>
  <c r="BH114" i="4"/>
  <c r="BG114" i="4"/>
  <c r="BF114" i="4"/>
  <c r="T114" i="4"/>
  <c r="R114" i="4"/>
  <c r="P114" i="4"/>
  <c r="BI113" i="4"/>
  <c r="BH113" i="4"/>
  <c r="BG113" i="4"/>
  <c r="BF113" i="4"/>
  <c r="T113" i="4"/>
  <c r="R113" i="4"/>
  <c r="P113" i="4"/>
  <c r="BI112" i="4"/>
  <c r="BH112" i="4"/>
  <c r="BG112" i="4"/>
  <c r="BF112" i="4"/>
  <c r="T112" i="4"/>
  <c r="R112" i="4"/>
  <c r="P112" i="4"/>
  <c r="BI111" i="4"/>
  <c r="BH111" i="4"/>
  <c r="BG111" i="4"/>
  <c r="BF111" i="4"/>
  <c r="T111" i="4"/>
  <c r="R111" i="4"/>
  <c r="P111" i="4"/>
  <c r="BI110" i="4"/>
  <c r="BH110" i="4"/>
  <c r="BG110" i="4"/>
  <c r="BF110" i="4"/>
  <c r="T110" i="4"/>
  <c r="R110" i="4"/>
  <c r="P110" i="4"/>
  <c r="BI109" i="4"/>
  <c r="BH109" i="4"/>
  <c r="BG109" i="4"/>
  <c r="BF109" i="4"/>
  <c r="T109" i="4"/>
  <c r="R109" i="4"/>
  <c r="P109" i="4"/>
  <c r="BI108" i="4"/>
  <c r="BH108" i="4"/>
  <c r="BG108" i="4"/>
  <c r="BF108" i="4"/>
  <c r="T108" i="4"/>
  <c r="R108" i="4"/>
  <c r="P108" i="4"/>
  <c r="BI107" i="4"/>
  <c r="BH107" i="4"/>
  <c r="BG107" i="4"/>
  <c r="BF107" i="4"/>
  <c r="T107" i="4"/>
  <c r="R107" i="4"/>
  <c r="P107" i="4"/>
  <c r="BI106" i="4"/>
  <c r="BH106" i="4"/>
  <c r="BG106" i="4"/>
  <c r="BF106" i="4"/>
  <c r="T106" i="4"/>
  <c r="R106" i="4"/>
  <c r="P106" i="4"/>
  <c r="BI105" i="4"/>
  <c r="BH105" i="4"/>
  <c r="BG105" i="4"/>
  <c r="BF105" i="4"/>
  <c r="T105" i="4"/>
  <c r="R105" i="4"/>
  <c r="P105" i="4"/>
  <c r="BI104" i="4"/>
  <c r="BH104" i="4"/>
  <c r="BG104" i="4"/>
  <c r="BF104" i="4"/>
  <c r="T104" i="4"/>
  <c r="R104" i="4"/>
  <c r="P104" i="4"/>
  <c r="BI103" i="4"/>
  <c r="BH103" i="4"/>
  <c r="BG103" i="4"/>
  <c r="BF103" i="4"/>
  <c r="T103" i="4"/>
  <c r="R103" i="4"/>
  <c r="P103" i="4"/>
  <c r="BI102" i="4"/>
  <c r="BH102" i="4"/>
  <c r="BG102" i="4"/>
  <c r="BF102" i="4"/>
  <c r="T102" i="4"/>
  <c r="R102" i="4"/>
  <c r="P102" i="4"/>
  <c r="BI101" i="4"/>
  <c r="BH101" i="4"/>
  <c r="BG101" i="4"/>
  <c r="BF101" i="4"/>
  <c r="T101" i="4"/>
  <c r="R101" i="4"/>
  <c r="P101" i="4"/>
  <c r="BI100" i="4"/>
  <c r="BH100" i="4"/>
  <c r="BG100" i="4"/>
  <c r="BF100" i="4"/>
  <c r="T100" i="4"/>
  <c r="R100" i="4"/>
  <c r="P100" i="4"/>
  <c r="BI99" i="4"/>
  <c r="BH99" i="4"/>
  <c r="BG99" i="4"/>
  <c r="BF99" i="4"/>
  <c r="T99" i="4"/>
  <c r="R99" i="4"/>
  <c r="P99" i="4"/>
  <c r="BI98" i="4"/>
  <c r="BH98" i="4"/>
  <c r="BG98" i="4"/>
  <c r="BF98" i="4"/>
  <c r="T98" i="4"/>
  <c r="R98" i="4"/>
  <c r="P98" i="4"/>
  <c r="BI97" i="4"/>
  <c r="BH97" i="4"/>
  <c r="BG97" i="4"/>
  <c r="BF97" i="4"/>
  <c r="T97" i="4"/>
  <c r="R97" i="4"/>
  <c r="P97" i="4"/>
  <c r="BI96" i="4"/>
  <c r="BH96" i="4"/>
  <c r="BG96" i="4"/>
  <c r="BF96" i="4"/>
  <c r="T96" i="4"/>
  <c r="R96" i="4"/>
  <c r="P96" i="4"/>
  <c r="BI95" i="4"/>
  <c r="BH95" i="4"/>
  <c r="BG95" i="4"/>
  <c r="BF95" i="4"/>
  <c r="T95" i="4"/>
  <c r="R95" i="4"/>
  <c r="P95" i="4"/>
  <c r="BI94" i="4"/>
  <c r="BH94" i="4"/>
  <c r="BG94" i="4"/>
  <c r="BF94" i="4"/>
  <c r="T94" i="4"/>
  <c r="R94" i="4"/>
  <c r="P94" i="4"/>
  <c r="BI93" i="4"/>
  <c r="BH93" i="4"/>
  <c r="BG93" i="4"/>
  <c r="BF93" i="4"/>
  <c r="T93" i="4"/>
  <c r="R93" i="4"/>
  <c r="P93" i="4"/>
  <c r="BI92" i="4"/>
  <c r="BH92" i="4"/>
  <c r="BG92" i="4"/>
  <c r="BF92" i="4"/>
  <c r="T92" i="4"/>
  <c r="R92" i="4"/>
  <c r="P92" i="4"/>
  <c r="BI91" i="4"/>
  <c r="BH91" i="4"/>
  <c r="BG91" i="4"/>
  <c r="BF91" i="4"/>
  <c r="T91" i="4"/>
  <c r="R91" i="4"/>
  <c r="P91" i="4"/>
  <c r="BI90" i="4"/>
  <c r="BH90" i="4"/>
  <c r="BG90" i="4"/>
  <c r="BF90" i="4"/>
  <c r="T90" i="4"/>
  <c r="R90" i="4"/>
  <c r="P90" i="4"/>
  <c r="BI89" i="4"/>
  <c r="BH89" i="4"/>
  <c r="BG89" i="4"/>
  <c r="BF89" i="4"/>
  <c r="T89" i="4"/>
  <c r="R89" i="4"/>
  <c r="P89" i="4"/>
  <c r="BI88" i="4"/>
  <c r="BH88" i="4"/>
  <c r="BG88" i="4"/>
  <c r="BF88" i="4"/>
  <c r="T88" i="4"/>
  <c r="R88" i="4"/>
  <c r="P88" i="4"/>
  <c r="BI87" i="4"/>
  <c r="BH87" i="4"/>
  <c r="BG87" i="4"/>
  <c r="BF87" i="4"/>
  <c r="T87" i="4"/>
  <c r="R87" i="4"/>
  <c r="P87" i="4"/>
  <c r="BI86" i="4"/>
  <c r="BH86" i="4"/>
  <c r="BG86" i="4"/>
  <c r="BF86" i="4"/>
  <c r="T86" i="4"/>
  <c r="R86" i="4"/>
  <c r="P86" i="4"/>
  <c r="BI85" i="4"/>
  <c r="BH85" i="4"/>
  <c r="BG85" i="4"/>
  <c r="BF85" i="4"/>
  <c r="T85" i="4"/>
  <c r="R85" i="4"/>
  <c r="P85" i="4"/>
  <c r="BI84" i="4"/>
  <c r="BH84" i="4"/>
  <c r="BG84" i="4"/>
  <c r="BF84" i="4"/>
  <c r="T84" i="4"/>
  <c r="R84" i="4"/>
  <c r="P84" i="4"/>
  <c r="F75" i="4"/>
  <c r="E73" i="4"/>
  <c r="F52" i="4"/>
  <c r="E50" i="4"/>
  <c r="J24" i="4"/>
  <c r="E24" i="4"/>
  <c r="J55" i="4" s="1"/>
  <c r="J23" i="4"/>
  <c r="J21" i="4"/>
  <c r="E21" i="4"/>
  <c r="J77" i="4" s="1"/>
  <c r="J20" i="4"/>
  <c r="J18" i="4"/>
  <c r="E18" i="4"/>
  <c r="F78" i="4" s="1"/>
  <c r="J17" i="4"/>
  <c r="J15" i="4"/>
  <c r="E15" i="4"/>
  <c r="F54" i="4" s="1"/>
  <c r="J14" i="4"/>
  <c r="J12" i="4"/>
  <c r="J75" i="4" s="1"/>
  <c r="E7" i="4"/>
  <c r="E48" i="4" s="1"/>
  <c r="J37" i="3"/>
  <c r="J36" i="3"/>
  <c r="AY56" i="1"/>
  <c r="J35" i="3"/>
  <c r="AX56" i="1"/>
  <c r="BI950" i="3"/>
  <c r="BH950" i="3"/>
  <c r="BG950" i="3"/>
  <c r="BF950" i="3"/>
  <c r="T950" i="3"/>
  <c r="R950" i="3"/>
  <c r="P950" i="3"/>
  <c r="BI948" i="3"/>
  <c r="BH948" i="3"/>
  <c r="BG948" i="3"/>
  <c r="BF948" i="3"/>
  <c r="T948" i="3"/>
  <c r="R948" i="3"/>
  <c r="P948" i="3"/>
  <c r="BI932" i="3"/>
  <c r="BH932" i="3"/>
  <c r="BG932" i="3"/>
  <c r="BF932" i="3"/>
  <c r="T932" i="3"/>
  <c r="R932" i="3"/>
  <c r="P932" i="3"/>
  <c r="BI917" i="3"/>
  <c r="BH917" i="3"/>
  <c r="BG917" i="3"/>
  <c r="BF917" i="3"/>
  <c r="T917" i="3"/>
  <c r="R917" i="3"/>
  <c r="P917" i="3"/>
  <c r="BI902" i="3"/>
  <c r="BH902" i="3"/>
  <c r="BG902" i="3"/>
  <c r="BF902" i="3"/>
  <c r="T902" i="3"/>
  <c r="R902" i="3"/>
  <c r="P902" i="3"/>
  <c r="BI892" i="3"/>
  <c r="BH892" i="3"/>
  <c r="BG892" i="3"/>
  <c r="BF892" i="3"/>
  <c r="T892" i="3"/>
  <c r="R892" i="3"/>
  <c r="P892" i="3"/>
  <c r="BI883" i="3"/>
  <c r="BH883" i="3"/>
  <c r="BG883" i="3"/>
  <c r="BF883" i="3"/>
  <c r="T883" i="3"/>
  <c r="R883" i="3"/>
  <c r="P883" i="3"/>
  <c r="BI870" i="3"/>
  <c r="BH870" i="3"/>
  <c r="BG870" i="3"/>
  <c r="BF870" i="3"/>
  <c r="T870" i="3"/>
  <c r="R870" i="3"/>
  <c r="P870" i="3"/>
  <c r="BI867" i="3"/>
  <c r="BH867" i="3"/>
  <c r="BG867" i="3"/>
  <c r="BF867" i="3"/>
  <c r="T867" i="3"/>
  <c r="R867" i="3"/>
  <c r="P867" i="3"/>
  <c r="BI860" i="3"/>
  <c r="BH860" i="3"/>
  <c r="BG860" i="3"/>
  <c r="BF860" i="3"/>
  <c r="T860" i="3"/>
  <c r="R860" i="3"/>
  <c r="P860" i="3"/>
  <c r="BI856" i="3"/>
  <c r="BH856" i="3"/>
  <c r="BG856" i="3"/>
  <c r="BF856" i="3"/>
  <c r="T856" i="3"/>
  <c r="R856" i="3"/>
  <c r="P856" i="3"/>
  <c r="BI853" i="3"/>
  <c r="BH853" i="3"/>
  <c r="BG853" i="3"/>
  <c r="BF853" i="3"/>
  <c r="T853" i="3"/>
  <c r="R853" i="3"/>
  <c r="P853" i="3"/>
  <c r="BI850" i="3"/>
  <c r="BH850" i="3"/>
  <c r="BG850" i="3"/>
  <c r="BF850" i="3"/>
  <c r="T850" i="3"/>
  <c r="R850" i="3"/>
  <c r="P850" i="3"/>
  <c r="BI848" i="3"/>
  <c r="BH848" i="3"/>
  <c r="BG848" i="3"/>
  <c r="BF848" i="3"/>
  <c r="T848" i="3"/>
  <c r="R848" i="3"/>
  <c r="P848" i="3"/>
  <c r="BI835" i="3"/>
  <c r="BH835" i="3"/>
  <c r="BG835" i="3"/>
  <c r="BF835" i="3"/>
  <c r="T835" i="3"/>
  <c r="R835" i="3"/>
  <c r="P835" i="3"/>
  <c r="BI816" i="3"/>
  <c r="BH816" i="3"/>
  <c r="BG816" i="3"/>
  <c r="BF816" i="3"/>
  <c r="T816" i="3"/>
  <c r="R816" i="3"/>
  <c r="P816" i="3"/>
  <c r="BI801" i="3"/>
  <c r="BH801" i="3"/>
  <c r="BG801" i="3"/>
  <c r="BF801" i="3"/>
  <c r="T801" i="3"/>
  <c r="R801" i="3"/>
  <c r="P801" i="3"/>
  <c r="BI782" i="3"/>
  <c r="BH782" i="3"/>
  <c r="BG782" i="3"/>
  <c r="BF782" i="3"/>
  <c r="T782" i="3"/>
  <c r="R782" i="3"/>
  <c r="P782" i="3"/>
  <c r="BI763" i="3"/>
  <c r="BH763" i="3"/>
  <c r="BG763" i="3"/>
  <c r="BF763" i="3"/>
  <c r="T763" i="3"/>
  <c r="R763" i="3"/>
  <c r="P763" i="3"/>
  <c r="BI760" i="3"/>
  <c r="BH760" i="3"/>
  <c r="BG760" i="3"/>
  <c r="BF760" i="3"/>
  <c r="T760" i="3"/>
  <c r="R760" i="3"/>
  <c r="P760" i="3"/>
  <c r="BI754" i="3"/>
  <c r="BH754" i="3"/>
  <c r="BG754" i="3"/>
  <c r="BF754" i="3"/>
  <c r="T754" i="3"/>
  <c r="R754" i="3"/>
  <c r="P754" i="3"/>
  <c r="BI752" i="3"/>
  <c r="BH752" i="3"/>
  <c r="BG752" i="3"/>
  <c r="BF752" i="3"/>
  <c r="T752" i="3"/>
  <c r="R752" i="3"/>
  <c r="P752" i="3"/>
  <c r="BI746" i="3"/>
  <c r="BH746" i="3"/>
  <c r="BG746" i="3"/>
  <c r="BF746" i="3"/>
  <c r="T746" i="3"/>
  <c r="R746" i="3"/>
  <c r="P746" i="3"/>
  <c r="BI740" i="3"/>
  <c r="BH740" i="3"/>
  <c r="BG740" i="3"/>
  <c r="BF740" i="3"/>
  <c r="T740" i="3"/>
  <c r="R740" i="3"/>
  <c r="P740" i="3"/>
  <c r="BI737" i="3"/>
  <c r="BH737" i="3"/>
  <c r="BG737" i="3"/>
  <c r="BF737" i="3"/>
  <c r="T737" i="3"/>
  <c r="R737" i="3"/>
  <c r="P737" i="3"/>
  <c r="BI735" i="3"/>
  <c r="BH735" i="3"/>
  <c r="BG735" i="3"/>
  <c r="BF735" i="3"/>
  <c r="T735" i="3"/>
  <c r="R735" i="3"/>
  <c r="P735" i="3"/>
  <c r="BI733" i="3"/>
  <c r="BH733" i="3"/>
  <c r="BG733" i="3"/>
  <c r="BF733" i="3"/>
  <c r="T733" i="3"/>
  <c r="R733" i="3"/>
  <c r="P733" i="3"/>
  <c r="BI730" i="3"/>
  <c r="BH730" i="3"/>
  <c r="BG730" i="3"/>
  <c r="BF730" i="3"/>
  <c r="T730" i="3"/>
  <c r="R730" i="3"/>
  <c r="P730" i="3"/>
  <c r="BI720" i="3"/>
  <c r="BH720" i="3"/>
  <c r="BG720" i="3"/>
  <c r="BF720" i="3"/>
  <c r="T720" i="3"/>
  <c r="R720" i="3"/>
  <c r="P720" i="3"/>
  <c r="BI710" i="3"/>
  <c r="BH710" i="3"/>
  <c r="BG710" i="3"/>
  <c r="BF710" i="3"/>
  <c r="T710" i="3"/>
  <c r="R710" i="3"/>
  <c r="P710" i="3"/>
  <c r="BI700" i="3"/>
  <c r="BH700" i="3"/>
  <c r="BG700" i="3"/>
  <c r="BF700" i="3"/>
  <c r="T700" i="3"/>
  <c r="R700" i="3"/>
  <c r="P700" i="3"/>
  <c r="BI690" i="3"/>
  <c r="BH690" i="3"/>
  <c r="BG690" i="3"/>
  <c r="BF690" i="3"/>
  <c r="T690" i="3"/>
  <c r="R690" i="3"/>
  <c r="P690" i="3"/>
  <c r="BI680" i="3"/>
  <c r="BH680" i="3"/>
  <c r="BG680" i="3"/>
  <c r="BF680" i="3"/>
  <c r="T680" i="3"/>
  <c r="R680" i="3"/>
  <c r="P680" i="3"/>
  <c r="BI670" i="3"/>
  <c r="BH670" i="3"/>
  <c r="BG670" i="3"/>
  <c r="BF670" i="3"/>
  <c r="T670" i="3"/>
  <c r="R670" i="3"/>
  <c r="P670" i="3"/>
  <c r="BI665" i="3"/>
  <c r="BH665" i="3"/>
  <c r="BG665" i="3"/>
  <c r="BF665" i="3"/>
  <c r="T665" i="3"/>
  <c r="R665" i="3"/>
  <c r="P665" i="3"/>
  <c r="BI663" i="3"/>
  <c r="BH663" i="3"/>
  <c r="BG663" i="3"/>
  <c r="BF663" i="3"/>
  <c r="T663" i="3"/>
  <c r="R663" i="3"/>
  <c r="P663" i="3"/>
  <c r="BI659" i="3"/>
  <c r="BH659" i="3"/>
  <c r="BG659" i="3"/>
  <c r="BF659" i="3"/>
  <c r="T659" i="3"/>
  <c r="R659" i="3"/>
  <c r="P659" i="3"/>
  <c r="BI655" i="3"/>
  <c r="BH655" i="3"/>
  <c r="BG655" i="3"/>
  <c r="BF655" i="3"/>
  <c r="T655" i="3"/>
  <c r="R655" i="3"/>
  <c r="P655" i="3"/>
  <c r="BI650" i="3"/>
  <c r="BH650" i="3"/>
  <c r="BG650" i="3"/>
  <c r="BF650" i="3"/>
  <c r="T650" i="3"/>
  <c r="R650" i="3"/>
  <c r="P650" i="3"/>
  <c r="BI649" i="3"/>
  <c r="BH649" i="3"/>
  <c r="BG649" i="3"/>
  <c r="BF649" i="3"/>
  <c r="T649" i="3"/>
  <c r="R649" i="3"/>
  <c r="P649" i="3"/>
  <c r="BI646" i="3"/>
  <c r="BH646" i="3"/>
  <c r="BG646" i="3"/>
  <c r="BF646" i="3"/>
  <c r="T646" i="3"/>
  <c r="R646" i="3"/>
  <c r="P646" i="3"/>
  <c r="BI645" i="3"/>
  <c r="BH645" i="3"/>
  <c r="BG645" i="3"/>
  <c r="BF645" i="3"/>
  <c r="T645" i="3"/>
  <c r="R645" i="3"/>
  <c r="P645" i="3"/>
  <c r="BI642" i="3"/>
  <c r="BH642" i="3"/>
  <c r="BG642" i="3"/>
  <c r="BF642" i="3"/>
  <c r="T642" i="3"/>
  <c r="R642" i="3"/>
  <c r="P642" i="3"/>
  <c r="BI639" i="3"/>
  <c r="BH639" i="3"/>
  <c r="BG639" i="3"/>
  <c r="BF639" i="3"/>
  <c r="T639" i="3"/>
  <c r="R639" i="3"/>
  <c r="P639" i="3"/>
  <c r="BI632" i="3"/>
  <c r="BH632" i="3"/>
  <c r="BG632" i="3"/>
  <c r="BF632" i="3"/>
  <c r="T632" i="3"/>
  <c r="R632" i="3"/>
  <c r="P632" i="3"/>
  <c r="BI621" i="3"/>
  <c r="BH621" i="3"/>
  <c r="BG621" i="3"/>
  <c r="BF621" i="3"/>
  <c r="T621" i="3"/>
  <c r="R621" i="3"/>
  <c r="P621" i="3"/>
  <c r="BI619" i="3"/>
  <c r="BH619" i="3"/>
  <c r="BG619" i="3"/>
  <c r="BF619" i="3"/>
  <c r="T619" i="3"/>
  <c r="R619" i="3"/>
  <c r="P619" i="3"/>
  <c r="BI614" i="3"/>
  <c r="BH614" i="3"/>
  <c r="BG614" i="3"/>
  <c r="BF614" i="3"/>
  <c r="T614" i="3"/>
  <c r="R614" i="3"/>
  <c r="P614" i="3"/>
  <c r="BI610" i="3"/>
  <c r="BH610" i="3"/>
  <c r="BG610" i="3"/>
  <c r="BF610" i="3"/>
  <c r="T610" i="3"/>
  <c r="R610" i="3"/>
  <c r="P610" i="3"/>
  <c r="BI606" i="3"/>
  <c r="BH606" i="3"/>
  <c r="BG606" i="3"/>
  <c r="BF606" i="3"/>
  <c r="T606" i="3"/>
  <c r="R606" i="3"/>
  <c r="P606" i="3"/>
  <c r="BI603" i="3"/>
  <c r="BH603" i="3"/>
  <c r="BG603" i="3"/>
  <c r="BF603" i="3"/>
  <c r="T603" i="3"/>
  <c r="R603" i="3"/>
  <c r="P603" i="3"/>
  <c r="BI599" i="3"/>
  <c r="BH599" i="3"/>
  <c r="BG599" i="3"/>
  <c r="BF599" i="3"/>
  <c r="T599" i="3"/>
  <c r="R599" i="3"/>
  <c r="P599" i="3"/>
  <c r="BI597" i="3"/>
  <c r="BH597" i="3"/>
  <c r="BG597" i="3"/>
  <c r="BF597" i="3"/>
  <c r="T597" i="3"/>
  <c r="R597" i="3"/>
  <c r="P597" i="3"/>
  <c r="BI596" i="3"/>
  <c r="BH596" i="3"/>
  <c r="BG596" i="3"/>
  <c r="BF596" i="3"/>
  <c r="T596" i="3"/>
  <c r="R596" i="3"/>
  <c r="P596" i="3"/>
  <c r="BI589" i="3"/>
  <c r="BH589" i="3"/>
  <c r="BG589" i="3"/>
  <c r="BF589" i="3"/>
  <c r="T589" i="3"/>
  <c r="R589" i="3"/>
  <c r="P589" i="3"/>
  <c r="BI586" i="3"/>
  <c r="BH586" i="3"/>
  <c r="BG586" i="3"/>
  <c r="BF586" i="3"/>
  <c r="T586" i="3"/>
  <c r="R586" i="3"/>
  <c r="P586" i="3"/>
  <c r="BI584" i="3"/>
  <c r="BH584" i="3"/>
  <c r="BG584" i="3"/>
  <c r="BF584" i="3"/>
  <c r="T584" i="3"/>
  <c r="R584" i="3"/>
  <c r="P584" i="3"/>
  <c r="BI583" i="3"/>
  <c r="BH583" i="3"/>
  <c r="BG583" i="3"/>
  <c r="BF583" i="3"/>
  <c r="T583" i="3"/>
  <c r="R583" i="3"/>
  <c r="P583" i="3"/>
  <c r="BI582" i="3"/>
  <c r="BH582" i="3"/>
  <c r="BG582" i="3"/>
  <c r="BF582" i="3"/>
  <c r="T582" i="3"/>
  <c r="R582" i="3"/>
  <c r="P582" i="3"/>
  <c r="BI578" i="3"/>
  <c r="BH578" i="3"/>
  <c r="BG578" i="3"/>
  <c r="BF578" i="3"/>
  <c r="T578" i="3"/>
  <c r="R578" i="3"/>
  <c r="P578" i="3"/>
  <c r="BI575" i="3"/>
  <c r="BH575" i="3"/>
  <c r="BG575" i="3"/>
  <c r="BF575" i="3"/>
  <c r="T575" i="3"/>
  <c r="R575" i="3"/>
  <c r="P575" i="3"/>
  <c r="BI573" i="3"/>
  <c r="BH573" i="3"/>
  <c r="BG573" i="3"/>
  <c r="BF573" i="3"/>
  <c r="T573" i="3"/>
  <c r="R573" i="3"/>
  <c r="P573" i="3"/>
  <c r="BI570" i="3"/>
  <c r="BH570" i="3"/>
  <c r="BG570" i="3"/>
  <c r="BF570" i="3"/>
  <c r="T570" i="3"/>
  <c r="R570" i="3"/>
  <c r="P570" i="3"/>
  <c r="BI567" i="3"/>
  <c r="BH567" i="3"/>
  <c r="BG567" i="3"/>
  <c r="BF567" i="3"/>
  <c r="T567" i="3"/>
  <c r="R567" i="3"/>
  <c r="P567" i="3"/>
  <c r="BI562" i="3"/>
  <c r="BH562" i="3"/>
  <c r="BG562" i="3"/>
  <c r="BF562" i="3"/>
  <c r="T562" i="3"/>
  <c r="R562" i="3"/>
  <c r="P562" i="3"/>
  <c r="BI557" i="3"/>
  <c r="BH557" i="3"/>
  <c r="BG557" i="3"/>
  <c r="BF557" i="3"/>
  <c r="T557" i="3"/>
  <c r="R557" i="3"/>
  <c r="P557" i="3"/>
  <c r="BI555" i="3"/>
  <c r="BH555" i="3"/>
  <c r="BG555" i="3"/>
  <c r="BF555" i="3"/>
  <c r="T555" i="3"/>
  <c r="R555" i="3"/>
  <c r="P555" i="3"/>
  <c r="BI551" i="3"/>
  <c r="BH551" i="3"/>
  <c r="BG551" i="3"/>
  <c r="BF551" i="3"/>
  <c r="T551" i="3"/>
  <c r="R551" i="3"/>
  <c r="P551" i="3"/>
  <c r="BI548" i="3"/>
  <c r="BH548" i="3"/>
  <c r="BG548" i="3"/>
  <c r="BF548" i="3"/>
  <c r="T548" i="3"/>
  <c r="R548" i="3"/>
  <c r="P548" i="3"/>
  <c r="BI545" i="3"/>
  <c r="BH545" i="3"/>
  <c r="BG545" i="3"/>
  <c r="BF545" i="3"/>
  <c r="T545" i="3"/>
  <c r="R545" i="3"/>
  <c r="P545" i="3"/>
  <c r="BI543" i="3"/>
  <c r="BH543" i="3"/>
  <c r="BG543" i="3"/>
  <c r="BF543" i="3"/>
  <c r="T543" i="3"/>
  <c r="R543" i="3"/>
  <c r="P543" i="3"/>
  <c r="BI530" i="3"/>
  <c r="BH530" i="3"/>
  <c r="BG530" i="3"/>
  <c r="BF530" i="3"/>
  <c r="T530" i="3"/>
  <c r="R530" i="3"/>
  <c r="P530" i="3"/>
  <c r="BI517" i="3"/>
  <c r="BH517" i="3"/>
  <c r="BG517" i="3"/>
  <c r="BF517" i="3"/>
  <c r="T517" i="3"/>
  <c r="R517" i="3"/>
  <c r="P517" i="3"/>
  <c r="BI512" i="3"/>
  <c r="BH512" i="3"/>
  <c r="BG512" i="3"/>
  <c r="BF512" i="3"/>
  <c r="T512" i="3"/>
  <c r="R512" i="3"/>
  <c r="P512" i="3"/>
  <c r="BI510" i="3"/>
  <c r="BH510" i="3"/>
  <c r="BG510" i="3"/>
  <c r="BF510" i="3"/>
  <c r="T510" i="3"/>
  <c r="R510" i="3"/>
  <c r="P510" i="3"/>
  <c r="BI508" i="3"/>
  <c r="BH508" i="3"/>
  <c r="BG508" i="3"/>
  <c r="BF508" i="3"/>
  <c r="T508" i="3"/>
  <c r="R508" i="3"/>
  <c r="P508" i="3"/>
  <c r="BI505" i="3"/>
  <c r="BH505" i="3"/>
  <c r="BG505" i="3"/>
  <c r="BF505" i="3"/>
  <c r="T505" i="3"/>
  <c r="T504" i="3" s="1"/>
  <c r="R505" i="3"/>
  <c r="R504" i="3"/>
  <c r="P505" i="3"/>
  <c r="P504" i="3" s="1"/>
  <c r="BI502" i="3"/>
  <c r="BH502" i="3"/>
  <c r="BG502" i="3"/>
  <c r="BF502" i="3"/>
  <c r="T502" i="3"/>
  <c r="R502" i="3"/>
  <c r="P502" i="3"/>
  <c r="BI500" i="3"/>
  <c r="BH500" i="3"/>
  <c r="BG500" i="3"/>
  <c r="BF500" i="3"/>
  <c r="T500" i="3"/>
  <c r="R500" i="3"/>
  <c r="P500" i="3"/>
  <c r="BI497" i="3"/>
  <c r="BH497" i="3"/>
  <c r="BG497" i="3"/>
  <c r="BF497" i="3"/>
  <c r="T497" i="3"/>
  <c r="R497" i="3"/>
  <c r="P497" i="3"/>
  <c r="BI495" i="3"/>
  <c r="BH495" i="3"/>
  <c r="BG495" i="3"/>
  <c r="BF495" i="3"/>
  <c r="T495" i="3"/>
  <c r="R495" i="3"/>
  <c r="P495" i="3"/>
  <c r="BI492" i="3"/>
  <c r="BH492" i="3"/>
  <c r="BG492" i="3"/>
  <c r="BF492" i="3"/>
  <c r="T492" i="3"/>
  <c r="R492" i="3"/>
  <c r="P492" i="3"/>
  <c r="BI490" i="3"/>
  <c r="BH490" i="3"/>
  <c r="BG490" i="3"/>
  <c r="BF490" i="3"/>
  <c r="T490" i="3"/>
  <c r="R490" i="3"/>
  <c r="P490" i="3"/>
  <c r="BI486" i="3"/>
  <c r="BH486" i="3"/>
  <c r="BG486" i="3"/>
  <c r="BF486" i="3"/>
  <c r="T486" i="3"/>
  <c r="R486" i="3"/>
  <c r="P486" i="3"/>
  <c r="BI483" i="3"/>
  <c r="BH483" i="3"/>
  <c r="BG483" i="3"/>
  <c r="BF483" i="3"/>
  <c r="T483" i="3"/>
  <c r="R483" i="3"/>
  <c r="P483" i="3"/>
  <c r="BI481" i="3"/>
  <c r="BH481" i="3"/>
  <c r="BG481" i="3"/>
  <c r="BF481" i="3"/>
  <c r="T481" i="3"/>
  <c r="R481" i="3"/>
  <c r="P481" i="3"/>
  <c r="BI478" i="3"/>
  <c r="BH478" i="3"/>
  <c r="BG478" i="3"/>
  <c r="BF478" i="3"/>
  <c r="T478" i="3"/>
  <c r="R478" i="3"/>
  <c r="P478" i="3"/>
  <c r="BI475" i="3"/>
  <c r="BH475" i="3"/>
  <c r="BG475" i="3"/>
  <c r="BF475" i="3"/>
  <c r="T475" i="3"/>
  <c r="R475" i="3"/>
  <c r="P475" i="3"/>
  <c r="BI467" i="3"/>
  <c r="BH467" i="3"/>
  <c r="BG467" i="3"/>
  <c r="BF467" i="3"/>
  <c r="T467" i="3"/>
  <c r="R467" i="3"/>
  <c r="P467" i="3"/>
  <c r="BI464" i="3"/>
  <c r="BH464" i="3"/>
  <c r="BG464" i="3"/>
  <c r="BF464" i="3"/>
  <c r="T464" i="3"/>
  <c r="R464" i="3"/>
  <c r="P464" i="3"/>
  <c r="BI457" i="3"/>
  <c r="BH457" i="3"/>
  <c r="BG457" i="3"/>
  <c r="BF457" i="3"/>
  <c r="T457" i="3"/>
  <c r="R457" i="3"/>
  <c r="P457" i="3"/>
  <c r="BI449" i="3"/>
  <c r="BH449" i="3"/>
  <c r="BG449" i="3"/>
  <c r="BF449" i="3"/>
  <c r="T449" i="3"/>
  <c r="R449" i="3"/>
  <c r="P449" i="3"/>
  <c r="BI446" i="3"/>
  <c r="BH446" i="3"/>
  <c r="BG446" i="3"/>
  <c r="BF446" i="3"/>
  <c r="T446" i="3"/>
  <c r="R446" i="3"/>
  <c r="P446" i="3"/>
  <c r="BI445" i="3"/>
  <c r="BH445" i="3"/>
  <c r="BG445" i="3"/>
  <c r="BF445" i="3"/>
  <c r="T445" i="3"/>
  <c r="R445" i="3"/>
  <c r="P445" i="3"/>
  <c r="BI441" i="3"/>
  <c r="BH441" i="3"/>
  <c r="BG441" i="3"/>
  <c r="BF441" i="3"/>
  <c r="T441" i="3"/>
  <c r="R441" i="3"/>
  <c r="P441" i="3"/>
  <c r="BI437" i="3"/>
  <c r="BH437" i="3"/>
  <c r="BG437" i="3"/>
  <c r="BF437" i="3"/>
  <c r="T437" i="3"/>
  <c r="T436" i="3" s="1"/>
  <c r="R437" i="3"/>
  <c r="R436" i="3"/>
  <c r="P437" i="3"/>
  <c r="P436" i="3" s="1"/>
  <c r="BI434" i="3"/>
  <c r="BH434" i="3"/>
  <c r="BG434" i="3"/>
  <c r="BF434" i="3"/>
  <c r="T434" i="3"/>
  <c r="R434" i="3"/>
  <c r="P434" i="3"/>
  <c r="BI432" i="3"/>
  <c r="BH432" i="3"/>
  <c r="BG432" i="3"/>
  <c r="BF432" i="3"/>
  <c r="T432" i="3"/>
  <c r="R432" i="3"/>
  <c r="P432" i="3"/>
  <c r="BI430" i="3"/>
  <c r="BH430" i="3"/>
  <c r="BG430" i="3"/>
  <c r="BF430" i="3"/>
  <c r="T430" i="3"/>
  <c r="R430" i="3"/>
  <c r="P430" i="3"/>
  <c r="BI428" i="3"/>
  <c r="BH428" i="3"/>
  <c r="BG428" i="3"/>
  <c r="BF428" i="3"/>
  <c r="T428" i="3"/>
  <c r="R428" i="3"/>
  <c r="P428" i="3"/>
  <c r="BI414" i="3"/>
  <c r="BH414" i="3"/>
  <c r="BG414" i="3"/>
  <c r="BF414" i="3"/>
  <c r="T414" i="3"/>
  <c r="R414" i="3"/>
  <c r="P414" i="3"/>
  <c r="BI408" i="3"/>
  <c r="BH408" i="3"/>
  <c r="BG408" i="3"/>
  <c r="BF408" i="3"/>
  <c r="T408" i="3"/>
  <c r="R408" i="3"/>
  <c r="P408" i="3"/>
  <c r="BI407" i="3"/>
  <c r="BH407" i="3"/>
  <c r="BG407" i="3"/>
  <c r="BF407" i="3"/>
  <c r="T407" i="3"/>
  <c r="R407" i="3"/>
  <c r="P407" i="3"/>
  <c r="BI405" i="3"/>
  <c r="BH405" i="3"/>
  <c r="BG405" i="3"/>
  <c r="BF405" i="3"/>
  <c r="T405" i="3"/>
  <c r="R405" i="3"/>
  <c r="P405" i="3"/>
  <c r="BI401" i="3"/>
  <c r="BH401" i="3"/>
  <c r="BG401" i="3"/>
  <c r="BF401" i="3"/>
  <c r="T401" i="3"/>
  <c r="R401" i="3"/>
  <c r="P401" i="3"/>
  <c r="BI400" i="3"/>
  <c r="BH400" i="3"/>
  <c r="BG400" i="3"/>
  <c r="BF400" i="3"/>
  <c r="T400" i="3"/>
  <c r="R400" i="3"/>
  <c r="P400" i="3"/>
  <c r="BI398" i="3"/>
  <c r="BH398" i="3"/>
  <c r="BG398" i="3"/>
  <c r="BF398" i="3"/>
  <c r="T398" i="3"/>
  <c r="R398" i="3"/>
  <c r="P398" i="3"/>
  <c r="BI397" i="3"/>
  <c r="BH397" i="3"/>
  <c r="BG397" i="3"/>
  <c r="BF397" i="3"/>
  <c r="T397" i="3"/>
  <c r="R397" i="3"/>
  <c r="P397" i="3"/>
  <c r="BI394" i="3"/>
  <c r="BH394" i="3"/>
  <c r="BG394" i="3"/>
  <c r="BF394" i="3"/>
  <c r="T394" i="3"/>
  <c r="R394" i="3"/>
  <c r="P394" i="3"/>
  <c r="BI392" i="3"/>
  <c r="BH392" i="3"/>
  <c r="BG392" i="3"/>
  <c r="BF392" i="3"/>
  <c r="T392" i="3"/>
  <c r="R392" i="3"/>
  <c r="P392" i="3"/>
  <c r="BI390" i="3"/>
  <c r="BH390" i="3"/>
  <c r="BG390" i="3"/>
  <c r="BF390" i="3"/>
  <c r="T390" i="3"/>
  <c r="R390" i="3"/>
  <c r="P390" i="3"/>
  <c r="BI388" i="3"/>
  <c r="BH388" i="3"/>
  <c r="BG388" i="3"/>
  <c r="BF388" i="3"/>
  <c r="T388" i="3"/>
  <c r="R388" i="3"/>
  <c r="P388" i="3"/>
  <c r="BI382" i="3"/>
  <c r="BH382" i="3"/>
  <c r="BG382" i="3"/>
  <c r="BF382" i="3"/>
  <c r="T382" i="3"/>
  <c r="R382" i="3"/>
  <c r="P382" i="3"/>
  <c r="BI375" i="3"/>
  <c r="BH375" i="3"/>
  <c r="BG375" i="3"/>
  <c r="BF375" i="3"/>
  <c r="T375" i="3"/>
  <c r="R375" i="3"/>
  <c r="P375" i="3"/>
  <c r="BI369" i="3"/>
  <c r="BH369" i="3"/>
  <c r="BG369" i="3"/>
  <c r="BF369" i="3"/>
  <c r="T369" i="3"/>
  <c r="R369" i="3"/>
  <c r="P369" i="3"/>
  <c r="BI364" i="3"/>
  <c r="BH364" i="3"/>
  <c r="BG364" i="3"/>
  <c r="BF364" i="3"/>
  <c r="T364" i="3"/>
  <c r="R364" i="3"/>
  <c r="P364" i="3"/>
  <c r="BI362" i="3"/>
  <c r="BH362" i="3"/>
  <c r="BG362" i="3"/>
  <c r="BF362" i="3"/>
  <c r="T362" i="3"/>
  <c r="R362" i="3"/>
  <c r="P362" i="3"/>
  <c r="BI352" i="3"/>
  <c r="BH352" i="3"/>
  <c r="BG352" i="3"/>
  <c r="BF352" i="3"/>
  <c r="T352" i="3"/>
  <c r="R352" i="3"/>
  <c r="P352" i="3"/>
  <c r="BI337" i="3"/>
  <c r="BH337" i="3"/>
  <c r="BG337" i="3"/>
  <c r="BF337" i="3"/>
  <c r="T337" i="3"/>
  <c r="R337" i="3"/>
  <c r="P337" i="3"/>
  <c r="BI312" i="3"/>
  <c r="BH312" i="3"/>
  <c r="BG312" i="3"/>
  <c r="BF312" i="3"/>
  <c r="T312" i="3"/>
  <c r="R312" i="3"/>
  <c r="P312" i="3"/>
  <c r="BI287" i="3"/>
  <c r="BH287" i="3"/>
  <c r="BG287" i="3"/>
  <c r="BF287" i="3"/>
  <c r="T287" i="3"/>
  <c r="R287" i="3"/>
  <c r="P287" i="3"/>
  <c r="BI285" i="3"/>
  <c r="BH285" i="3"/>
  <c r="BG285" i="3"/>
  <c r="BF285" i="3"/>
  <c r="T285" i="3"/>
  <c r="R285" i="3"/>
  <c r="P285" i="3"/>
  <c r="BI281" i="3"/>
  <c r="BH281" i="3"/>
  <c r="BG281" i="3"/>
  <c r="BF281" i="3"/>
  <c r="T281" i="3"/>
  <c r="R281" i="3"/>
  <c r="P281" i="3"/>
  <c r="BI273" i="3"/>
  <c r="BH273" i="3"/>
  <c r="BG273" i="3"/>
  <c r="BF273" i="3"/>
  <c r="T273" i="3"/>
  <c r="R273" i="3"/>
  <c r="P273" i="3"/>
  <c r="BI270" i="3"/>
  <c r="BH270" i="3"/>
  <c r="BG270" i="3"/>
  <c r="BF270" i="3"/>
  <c r="T270" i="3"/>
  <c r="R270" i="3"/>
  <c r="P270" i="3"/>
  <c r="BI260" i="3"/>
  <c r="BH260" i="3"/>
  <c r="BG260" i="3"/>
  <c r="BF260" i="3"/>
  <c r="T260" i="3"/>
  <c r="R260" i="3"/>
  <c r="P260" i="3"/>
  <c r="BI255" i="3"/>
  <c r="BH255" i="3"/>
  <c r="BG255" i="3"/>
  <c r="BF255" i="3"/>
  <c r="T255" i="3"/>
  <c r="R255" i="3"/>
  <c r="P255" i="3"/>
  <c r="BI253" i="3"/>
  <c r="BH253" i="3"/>
  <c r="BG253" i="3"/>
  <c r="BF253" i="3"/>
  <c r="T253" i="3"/>
  <c r="R253" i="3"/>
  <c r="P253" i="3"/>
  <c r="BI251" i="3"/>
  <c r="BH251" i="3"/>
  <c r="BG251" i="3"/>
  <c r="BF251" i="3"/>
  <c r="T251" i="3"/>
  <c r="R251" i="3"/>
  <c r="P251" i="3"/>
  <c r="BI247" i="3"/>
  <c r="BH247" i="3"/>
  <c r="BG247" i="3"/>
  <c r="BF247" i="3"/>
  <c r="T247" i="3"/>
  <c r="R247" i="3"/>
  <c r="P247" i="3"/>
  <c r="BI243" i="3"/>
  <c r="BH243" i="3"/>
  <c r="BG243" i="3"/>
  <c r="BF243" i="3"/>
  <c r="T243" i="3"/>
  <c r="R243" i="3"/>
  <c r="P243" i="3"/>
  <c r="BI237" i="3"/>
  <c r="BH237" i="3"/>
  <c r="BG237" i="3"/>
  <c r="BF237" i="3"/>
  <c r="T237" i="3"/>
  <c r="R237" i="3"/>
  <c r="P237" i="3"/>
  <c r="BI234" i="3"/>
  <c r="BH234" i="3"/>
  <c r="BG234" i="3"/>
  <c r="BF234" i="3"/>
  <c r="T234" i="3"/>
  <c r="R234" i="3"/>
  <c r="P234" i="3"/>
  <c r="BI231" i="3"/>
  <c r="BH231" i="3"/>
  <c r="BG231" i="3"/>
  <c r="BF231" i="3"/>
  <c r="T231" i="3"/>
  <c r="R231" i="3"/>
  <c r="P231" i="3"/>
  <c r="BI226" i="3"/>
  <c r="BH226" i="3"/>
  <c r="BG226" i="3"/>
  <c r="BF226" i="3"/>
  <c r="T226" i="3"/>
  <c r="R226" i="3"/>
  <c r="P226" i="3"/>
  <c r="BI225" i="3"/>
  <c r="BH225" i="3"/>
  <c r="BG225" i="3"/>
  <c r="BF225" i="3"/>
  <c r="T225" i="3"/>
  <c r="R225" i="3"/>
  <c r="P225" i="3"/>
  <c r="BI219" i="3"/>
  <c r="BH219" i="3"/>
  <c r="BG219" i="3"/>
  <c r="BF219" i="3"/>
  <c r="T219" i="3"/>
  <c r="R219" i="3"/>
  <c r="P219" i="3"/>
  <c r="BI211" i="3"/>
  <c r="BH211" i="3"/>
  <c r="BG211" i="3"/>
  <c r="BF211" i="3"/>
  <c r="T211" i="3"/>
  <c r="R211" i="3"/>
  <c r="P211" i="3"/>
  <c r="BI202" i="3"/>
  <c r="BH202" i="3"/>
  <c r="BG202" i="3"/>
  <c r="BF202" i="3"/>
  <c r="T202" i="3"/>
  <c r="R202" i="3"/>
  <c r="P202" i="3"/>
  <c r="BI198" i="3"/>
  <c r="BH198" i="3"/>
  <c r="BG198" i="3"/>
  <c r="BF198" i="3"/>
  <c r="T198" i="3"/>
  <c r="R198" i="3"/>
  <c r="P198" i="3"/>
  <c r="BI196" i="3"/>
  <c r="BH196" i="3"/>
  <c r="BG196" i="3"/>
  <c r="BF196" i="3"/>
  <c r="T196" i="3"/>
  <c r="R196" i="3"/>
  <c r="P196" i="3"/>
  <c r="BI194" i="3"/>
  <c r="BH194" i="3"/>
  <c r="BG194" i="3"/>
  <c r="BF194" i="3"/>
  <c r="T194" i="3"/>
  <c r="R194" i="3"/>
  <c r="P194" i="3"/>
  <c r="BI189" i="3"/>
  <c r="BH189" i="3"/>
  <c r="BG189" i="3"/>
  <c r="BF189" i="3"/>
  <c r="T189" i="3"/>
  <c r="R189" i="3"/>
  <c r="P189" i="3"/>
  <c r="BI182" i="3"/>
  <c r="BH182" i="3"/>
  <c r="BG182" i="3"/>
  <c r="BF182" i="3"/>
  <c r="T182" i="3"/>
  <c r="R182" i="3"/>
  <c r="P182" i="3"/>
  <c r="BI178" i="3"/>
  <c r="BH178" i="3"/>
  <c r="BG178" i="3"/>
  <c r="BF178" i="3"/>
  <c r="T178" i="3"/>
  <c r="R178" i="3"/>
  <c r="P178" i="3"/>
  <c r="BI172" i="3"/>
  <c r="BH172" i="3"/>
  <c r="BG172" i="3"/>
  <c r="BF172" i="3"/>
  <c r="T172" i="3"/>
  <c r="R172" i="3"/>
  <c r="P172" i="3"/>
  <c r="BI164" i="3"/>
  <c r="BH164" i="3"/>
  <c r="BG164" i="3"/>
  <c r="BF164" i="3"/>
  <c r="T164" i="3"/>
  <c r="R164" i="3"/>
  <c r="P164" i="3"/>
  <c r="BI159" i="3"/>
  <c r="BH159" i="3"/>
  <c r="BG159" i="3"/>
  <c r="BF159" i="3"/>
  <c r="T159" i="3"/>
  <c r="R159" i="3"/>
  <c r="P159" i="3"/>
  <c r="BI155" i="3"/>
  <c r="BH155" i="3"/>
  <c r="BG155" i="3"/>
  <c r="BF155" i="3"/>
  <c r="T155" i="3"/>
  <c r="R155" i="3"/>
  <c r="P155" i="3"/>
  <c r="BI148" i="3"/>
  <c r="BH148" i="3"/>
  <c r="BG148" i="3"/>
  <c r="BF148" i="3"/>
  <c r="T148" i="3"/>
  <c r="R148" i="3"/>
  <c r="P148" i="3"/>
  <c r="BI146" i="3"/>
  <c r="BH146" i="3"/>
  <c r="BG146" i="3"/>
  <c r="BF146" i="3"/>
  <c r="T146" i="3"/>
  <c r="R146" i="3"/>
  <c r="P146" i="3"/>
  <c r="BI142" i="3"/>
  <c r="BH142" i="3"/>
  <c r="BG142" i="3"/>
  <c r="BF142" i="3"/>
  <c r="T142" i="3"/>
  <c r="R142" i="3"/>
  <c r="P142" i="3"/>
  <c r="BI135" i="3"/>
  <c r="BH135" i="3"/>
  <c r="BG135" i="3"/>
  <c r="BF135" i="3"/>
  <c r="T135" i="3"/>
  <c r="R135" i="3"/>
  <c r="P135" i="3"/>
  <c r="BI132" i="3"/>
  <c r="BH132" i="3"/>
  <c r="BG132" i="3"/>
  <c r="BF132" i="3"/>
  <c r="T132" i="3"/>
  <c r="R132" i="3"/>
  <c r="P132" i="3"/>
  <c r="BI130" i="3"/>
  <c r="BH130" i="3"/>
  <c r="BG130" i="3"/>
  <c r="BF130" i="3"/>
  <c r="T130" i="3"/>
  <c r="R130" i="3"/>
  <c r="P130" i="3"/>
  <c r="BI125" i="3"/>
  <c r="BH125" i="3"/>
  <c r="BG125" i="3"/>
  <c r="BF125" i="3"/>
  <c r="T125" i="3"/>
  <c r="R125" i="3"/>
  <c r="P125" i="3"/>
  <c r="BI119" i="3"/>
  <c r="BH119" i="3"/>
  <c r="BG119" i="3"/>
  <c r="BF119" i="3"/>
  <c r="T119" i="3"/>
  <c r="R119" i="3"/>
  <c r="P119" i="3"/>
  <c r="BI116" i="3"/>
  <c r="BH116" i="3"/>
  <c r="BG116" i="3"/>
  <c r="BF116" i="3"/>
  <c r="T116" i="3"/>
  <c r="R116" i="3"/>
  <c r="P116" i="3"/>
  <c r="BI109" i="3"/>
  <c r="BH109" i="3"/>
  <c r="BG109" i="3"/>
  <c r="BF109" i="3"/>
  <c r="T109" i="3"/>
  <c r="R109" i="3"/>
  <c r="P109" i="3"/>
  <c r="BI108" i="3"/>
  <c r="BH108" i="3"/>
  <c r="BG108" i="3"/>
  <c r="BF108" i="3"/>
  <c r="T108" i="3"/>
  <c r="R108" i="3"/>
  <c r="P108" i="3"/>
  <c r="F99" i="3"/>
  <c r="E97" i="3"/>
  <c r="F52" i="3"/>
  <c r="E50" i="3"/>
  <c r="J24" i="3"/>
  <c r="E24" i="3"/>
  <c r="J55" i="3" s="1"/>
  <c r="J23" i="3"/>
  <c r="J21" i="3"/>
  <c r="E21" i="3"/>
  <c r="J54" i="3" s="1"/>
  <c r="J20" i="3"/>
  <c r="J18" i="3"/>
  <c r="E18" i="3"/>
  <c r="F102" i="3" s="1"/>
  <c r="J17" i="3"/>
  <c r="J15" i="3"/>
  <c r="E15" i="3"/>
  <c r="F101" i="3" s="1"/>
  <c r="J14" i="3"/>
  <c r="J12" i="3"/>
  <c r="J99" i="3"/>
  <c r="E7" i="3"/>
  <c r="E95" i="3" s="1"/>
  <c r="J272" i="2"/>
  <c r="J37" i="2"/>
  <c r="J36" i="2"/>
  <c r="AY55" i="1" s="1"/>
  <c r="J35" i="2"/>
  <c r="AX55" i="1"/>
  <c r="BI274" i="2"/>
  <c r="BH274" i="2"/>
  <c r="BG274" i="2"/>
  <c r="BF274" i="2"/>
  <c r="T274" i="2"/>
  <c r="T273" i="2" s="1"/>
  <c r="R274" i="2"/>
  <c r="R273" i="2"/>
  <c r="P274" i="2"/>
  <c r="P273" i="2" s="1"/>
  <c r="J70" i="2"/>
  <c r="BI270" i="2"/>
  <c r="BH270" i="2"/>
  <c r="BG270" i="2"/>
  <c r="BF270" i="2"/>
  <c r="T270" i="2"/>
  <c r="R270" i="2"/>
  <c r="P270" i="2"/>
  <c r="BI269" i="2"/>
  <c r="BH269" i="2"/>
  <c r="BG269" i="2"/>
  <c r="BF269" i="2"/>
  <c r="T269" i="2"/>
  <c r="R269" i="2"/>
  <c r="P269" i="2"/>
  <c r="BI267" i="2"/>
  <c r="BH267" i="2"/>
  <c r="BG267" i="2"/>
  <c r="BF267" i="2"/>
  <c r="T267" i="2"/>
  <c r="R267" i="2"/>
  <c r="P267" i="2"/>
  <c r="BI266" i="2"/>
  <c r="BH266" i="2"/>
  <c r="BG266" i="2"/>
  <c r="BF266" i="2"/>
  <c r="T266" i="2"/>
  <c r="R266" i="2"/>
  <c r="P266" i="2"/>
  <c r="BI264" i="2"/>
  <c r="BH264" i="2"/>
  <c r="BG264" i="2"/>
  <c r="BF264" i="2"/>
  <c r="T264" i="2"/>
  <c r="R264" i="2"/>
  <c r="P264" i="2"/>
  <c r="BI263" i="2"/>
  <c r="BH263" i="2"/>
  <c r="BG263" i="2"/>
  <c r="BF263" i="2"/>
  <c r="T263" i="2"/>
  <c r="R263" i="2"/>
  <c r="P263" i="2"/>
  <c r="BI262" i="2"/>
  <c r="BH262" i="2"/>
  <c r="BG262" i="2"/>
  <c r="BF262" i="2"/>
  <c r="T262" i="2"/>
  <c r="R262" i="2"/>
  <c r="P262" i="2"/>
  <c r="BI260" i="2"/>
  <c r="BH260" i="2"/>
  <c r="BG260" i="2"/>
  <c r="BF260" i="2"/>
  <c r="T260" i="2"/>
  <c r="R260" i="2"/>
  <c r="P260" i="2"/>
  <c r="BI259" i="2"/>
  <c r="BH259" i="2"/>
  <c r="BG259" i="2"/>
  <c r="BF259" i="2"/>
  <c r="T259" i="2"/>
  <c r="R259" i="2"/>
  <c r="P259" i="2"/>
  <c r="BI257" i="2"/>
  <c r="BH257" i="2"/>
  <c r="BG257" i="2"/>
  <c r="BF257" i="2"/>
  <c r="T257" i="2"/>
  <c r="R257" i="2"/>
  <c r="P257" i="2"/>
  <c r="BI255" i="2"/>
  <c r="BH255" i="2"/>
  <c r="BG255" i="2"/>
  <c r="BF255" i="2"/>
  <c r="T255" i="2"/>
  <c r="R255" i="2"/>
  <c r="P255" i="2"/>
  <c r="BI254" i="2"/>
  <c r="BH254" i="2"/>
  <c r="BG254" i="2"/>
  <c r="BF254" i="2"/>
  <c r="T254" i="2"/>
  <c r="R254" i="2"/>
  <c r="P254" i="2"/>
  <c r="BI252" i="2"/>
  <c r="BH252" i="2"/>
  <c r="BG252" i="2"/>
  <c r="BF252" i="2"/>
  <c r="T252" i="2"/>
  <c r="R252" i="2"/>
  <c r="P252" i="2"/>
  <c r="BI251" i="2"/>
  <c r="BH251" i="2"/>
  <c r="BG251" i="2"/>
  <c r="BF251" i="2"/>
  <c r="T251" i="2"/>
  <c r="R251" i="2"/>
  <c r="P251" i="2"/>
  <c r="BI249" i="2"/>
  <c r="BH249" i="2"/>
  <c r="BG249" i="2"/>
  <c r="BF249" i="2"/>
  <c r="T249" i="2"/>
  <c r="R249" i="2"/>
  <c r="P249" i="2"/>
  <c r="BI247" i="2"/>
  <c r="BH247" i="2"/>
  <c r="BG247" i="2"/>
  <c r="BF247" i="2"/>
  <c r="T247" i="2"/>
  <c r="R247" i="2"/>
  <c r="P247" i="2"/>
  <c r="BI245" i="2"/>
  <c r="BH245" i="2"/>
  <c r="BG245" i="2"/>
  <c r="BF245" i="2"/>
  <c r="T245" i="2"/>
  <c r="R245" i="2"/>
  <c r="P245" i="2"/>
  <c r="BI243" i="2"/>
  <c r="BH243" i="2"/>
  <c r="BG243" i="2"/>
  <c r="BF243" i="2"/>
  <c r="T243" i="2"/>
  <c r="R243" i="2"/>
  <c r="P243" i="2"/>
  <c r="BI241" i="2"/>
  <c r="BH241" i="2"/>
  <c r="BG241" i="2"/>
  <c r="BF241" i="2"/>
  <c r="T241" i="2"/>
  <c r="R241" i="2"/>
  <c r="P241" i="2"/>
  <c r="BI239" i="2"/>
  <c r="BH239" i="2"/>
  <c r="BG239" i="2"/>
  <c r="BF239" i="2"/>
  <c r="T239" i="2"/>
  <c r="R239" i="2"/>
  <c r="P239" i="2"/>
  <c r="BI236" i="2"/>
  <c r="BH236" i="2"/>
  <c r="BG236" i="2"/>
  <c r="BF236" i="2"/>
  <c r="T236" i="2"/>
  <c r="R236" i="2"/>
  <c r="P236" i="2"/>
  <c r="BI234" i="2"/>
  <c r="BH234" i="2"/>
  <c r="BG234" i="2"/>
  <c r="BF234" i="2"/>
  <c r="T234" i="2"/>
  <c r="R234" i="2"/>
  <c r="P234" i="2"/>
  <c r="BI232" i="2"/>
  <c r="BH232" i="2"/>
  <c r="BG232" i="2"/>
  <c r="BF232" i="2"/>
  <c r="T232" i="2"/>
  <c r="R232" i="2"/>
  <c r="P232" i="2"/>
  <c r="BI231" i="2"/>
  <c r="BH231" i="2"/>
  <c r="BG231" i="2"/>
  <c r="BF231" i="2"/>
  <c r="T231" i="2"/>
  <c r="R231" i="2"/>
  <c r="P231" i="2"/>
  <c r="BI229" i="2"/>
  <c r="BH229" i="2"/>
  <c r="BG229" i="2"/>
  <c r="BF229" i="2"/>
  <c r="T229" i="2"/>
  <c r="R229" i="2"/>
  <c r="P229" i="2"/>
  <c r="BI227" i="2"/>
  <c r="BH227" i="2"/>
  <c r="BG227" i="2"/>
  <c r="BF227" i="2"/>
  <c r="T227" i="2"/>
  <c r="R227" i="2"/>
  <c r="P227" i="2"/>
  <c r="BI225" i="2"/>
  <c r="BH225" i="2"/>
  <c r="BG225" i="2"/>
  <c r="BF225" i="2"/>
  <c r="T225" i="2"/>
  <c r="R225" i="2"/>
  <c r="P225" i="2"/>
  <c r="BI223" i="2"/>
  <c r="BH223" i="2"/>
  <c r="BG223" i="2"/>
  <c r="BF223" i="2"/>
  <c r="T223" i="2"/>
  <c r="R223" i="2"/>
  <c r="P223" i="2"/>
  <c r="BI222" i="2"/>
  <c r="BH222" i="2"/>
  <c r="BG222" i="2"/>
  <c r="BF222" i="2"/>
  <c r="T222" i="2"/>
  <c r="R222" i="2"/>
  <c r="P222" i="2"/>
  <c r="BI221" i="2"/>
  <c r="BH221" i="2"/>
  <c r="BG221" i="2"/>
  <c r="BF221" i="2"/>
  <c r="T221" i="2"/>
  <c r="R221" i="2"/>
  <c r="P221" i="2"/>
  <c r="BI220" i="2"/>
  <c r="BH220" i="2"/>
  <c r="BG220" i="2"/>
  <c r="BF220" i="2"/>
  <c r="T220" i="2"/>
  <c r="R220" i="2"/>
  <c r="P220" i="2"/>
  <c r="BI219" i="2"/>
  <c r="BH219" i="2"/>
  <c r="BG219" i="2"/>
  <c r="BF219" i="2"/>
  <c r="T219" i="2"/>
  <c r="R219" i="2"/>
  <c r="P219" i="2"/>
  <c r="BI216" i="2"/>
  <c r="BH216" i="2"/>
  <c r="BG216" i="2"/>
  <c r="BF216" i="2"/>
  <c r="T216" i="2"/>
  <c r="R216" i="2"/>
  <c r="P216" i="2"/>
  <c r="BI213" i="2"/>
  <c r="BH213" i="2"/>
  <c r="BG213" i="2"/>
  <c r="BF213" i="2"/>
  <c r="T213" i="2"/>
  <c r="R213" i="2"/>
  <c r="P213" i="2"/>
  <c r="BI211" i="2"/>
  <c r="BH211" i="2"/>
  <c r="BG211" i="2"/>
  <c r="BF211" i="2"/>
  <c r="T211" i="2"/>
  <c r="R211" i="2"/>
  <c r="P211" i="2"/>
  <c r="BI209" i="2"/>
  <c r="BH209" i="2"/>
  <c r="BG209" i="2"/>
  <c r="BF209" i="2"/>
  <c r="T209" i="2"/>
  <c r="R209" i="2"/>
  <c r="P209" i="2"/>
  <c r="BI208" i="2"/>
  <c r="BH208" i="2"/>
  <c r="BG208" i="2"/>
  <c r="BF208" i="2"/>
  <c r="T208" i="2"/>
  <c r="R208" i="2"/>
  <c r="P208" i="2"/>
  <c r="BI207" i="2"/>
  <c r="BH207" i="2"/>
  <c r="BG207" i="2"/>
  <c r="BF207" i="2"/>
  <c r="T207" i="2"/>
  <c r="R207" i="2"/>
  <c r="P207" i="2"/>
  <c r="BI205" i="2"/>
  <c r="BH205" i="2"/>
  <c r="BG205" i="2"/>
  <c r="BF205" i="2"/>
  <c r="T205" i="2"/>
  <c r="R205" i="2"/>
  <c r="P205" i="2"/>
  <c r="BI204" i="2"/>
  <c r="BH204" i="2"/>
  <c r="BG204" i="2"/>
  <c r="BF204" i="2"/>
  <c r="T204" i="2"/>
  <c r="R204" i="2"/>
  <c r="P204" i="2"/>
  <c r="BI203" i="2"/>
  <c r="BH203" i="2"/>
  <c r="BG203" i="2"/>
  <c r="BF203" i="2"/>
  <c r="T203" i="2"/>
  <c r="R203" i="2"/>
  <c r="P203" i="2"/>
  <c r="BI201" i="2"/>
  <c r="BH201" i="2"/>
  <c r="BG201" i="2"/>
  <c r="BF201" i="2"/>
  <c r="T201" i="2"/>
  <c r="R201" i="2"/>
  <c r="P201" i="2"/>
  <c r="BI199" i="2"/>
  <c r="BH199" i="2"/>
  <c r="BG199" i="2"/>
  <c r="BF199" i="2"/>
  <c r="T199" i="2"/>
  <c r="R199" i="2"/>
  <c r="P199" i="2"/>
  <c r="BI198" i="2"/>
  <c r="BH198" i="2"/>
  <c r="BG198" i="2"/>
  <c r="BF198" i="2"/>
  <c r="T198" i="2"/>
  <c r="R198" i="2"/>
  <c r="P198" i="2"/>
  <c r="BI196" i="2"/>
  <c r="BH196" i="2"/>
  <c r="BG196" i="2"/>
  <c r="BF196" i="2"/>
  <c r="T196" i="2"/>
  <c r="R196" i="2"/>
  <c r="P196" i="2"/>
  <c r="BI194" i="2"/>
  <c r="BH194" i="2"/>
  <c r="BG194" i="2"/>
  <c r="BF194" i="2"/>
  <c r="T194" i="2"/>
  <c r="R194" i="2"/>
  <c r="P194" i="2"/>
  <c r="BI192" i="2"/>
  <c r="BH192" i="2"/>
  <c r="BG192" i="2"/>
  <c r="BF192" i="2"/>
  <c r="T192" i="2"/>
  <c r="R192" i="2"/>
  <c r="P192" i="2"/>
  <c r="BI190" i="2"/>
  <c r="BH190" i="2"/>
  <c r="BG190" i="2"/>
  <c r="BF190" i="2"/>
  <c r="T190" i="2"/>
  <c r="R190" i="2"/>
  <c r="P190" i="2"/>
  <c r="BI188" i="2"/>
  <c r="BH188" i="2"/>
  <c r="BG188" i="2"/>
  <c r="BF188" i="2"/>
  <c r="T188" i="2"/>
  <c r="R188" i="2"/>
  <c r="P188" i="2"/>
  <c r="BI186" i="2"/>
  <c r="BH186" i="2"/>
  <c r="BG186" i="2"/>
  <c r="BF186" i="2"/>
  <c r="T186" i="2"/>
  <c r="R186" i="2"/>
  <c r="P186" i="2"/>
  <c r="BI184" i="2"/>
  <c r="BH184" i="2"/>
  <c r="BG184" i="2"/>
  <c r="BF184" i="2"/>
  <c r="T184" i="2"/>
  <c r="R184" i="2"/>
  <c r="P184" i="2"/>
  <c r="BI182" i="2"/>
  <c r="BH182" i="2"/>
  <c r="BG182" i="2"/>
  <c r="BF182" i="2"/>
  <c r="T182" i="2"/>
  <c r="R182" i="2"/>
  <c r="P182" i="2"/>
  <c r="BI181" i="2"/>
  <c r="BH181" i="2"/>
  <c r="BG181" i="2"/>
  <c r="BF181" i="2"/>
  <c r="T181" i="2"/>
  <c r="R181" i="2"/>
  <c r="P181" i="2"/>
  <c r="BI179" i="2"/>
  <c r="BH179" i="2"/>
  <c r="BG179" i="2"/>
  <c r="BF179" i="2"/>
  <c r="T179" i="2"/>
  <c r="R179" i="2"/>
  <c r="P179" i="2"/>
  <c r="BI176" i="2"/>
  <c r="BH176" i="2"/>
  <c r="BG176" i="2"/>
  <c r="BF176" i="2"/>
  <c r="T176" i="2"/>
  <c r="R176" i="2"/>
  <c r="P176" i="2"/>
  <c r="BI173" i="2"/>
  <c r="BH173" i="2"/>
  <c r="BG173" i="2"/>
  <c r="BF173" i="2"/>
  <c r="T173" i="2"/>
  <c r="R173" i="2"/>
  <c r="P173" i="2"/>
  <c r="BI172" i="2"/>
  <c r="BH172" i="2"/>
  <c r="BG172" i="2"/>
  <c r="BF172" i="2"/>
  <c r="T172" i="2"/>
  <c r="R172" i="2"/>
  <c r="P172" i="2"/>
  <c r="BI171" i="2"/>
  <c r="BH171" i="2"/>
  <c r="BG171" i="2"/>
  <c r="BF171" i="2"/>
  <c r="T171" i="2"/>
  <c r="R171" i="2"/>
  <c r="P171" i="2"/>
  <c r="BI170" i="2"/>
  <c r="BH170" i="2"/>
  <c r="BG170" i="2"/>
  <c r="BF170" i="2"/>
  <c r="T170" i="2"/>
  <c r="R170" i="2"/>
  <c r="P170" i="2"/>
  <c r="BI169" i="2"/>
  <c r="BH169" i="2"/>
  <c r="BG169" i="2"/>
  <c r="BF169" i="2"/>
  <c r="T169" i="2"/>
  <c r="R169" i="2"/>
  <c r="P169" i="2"/>
  <c r="BI168" i="2"/>
  <c r="BH168" i="2"/>
  <c r="BG168" i="2"/>
  <c r="BF168" i="2"/>
  <c r="T168" i="2"/>
  <c r="R168" i="2"/>
  <c r="P168" i="2"/>
  <c r="BI167" i="2"/>
  <c r="BH167" i="2"/>
  <c r="BG167" i="2"/>
  <c r="BF167" i="2"/>
  <c r="T167" i="2"/>
  <c r="R167" i="2"/>
  <c r="P167" i="2"/>
  <c r="BI165" i="2"/>
  <c r="BH165" i="2"/>
  <c r="BG165" i="2"/>
  <c r="BF165" i="2"/>
  <c r="T165" i="2"/>
  <c r="R165" i="2"/>
  <c r="P165" i="2"/>
  <c r="BI161" i="2"/>
  <c r="BH161" i="2"/>
  <c r="BG161" i="2"/>
  <c r="BF161" i="2"/>
  <c r="T161" i="2"/>
  <c r="T160" i="2" s="1"/>
  <c r="R161" i="2"/>
  <c r="R160" i="2"/>
  <c r="P161" i="2"/>
  <c r="P160" i="2" s="1"/>
  <c r="BI158" i="2"/>
  <c r="BH158" i="2"/>
  <c r="BG158" i="2"/>
  <c r="BF158" i="2"/>
  <c r="T158" i="2"/>
  <c r="R158" i="2"/>
  <c r="P158" i="2"/>
  <c r="BI157" i="2"/>
  <c r="BH157" i="2"/>
  <c r="BG157" i="2"/>
  <c r="BF157" i="2"/>
  <c r="T157" i="2"/>
  <c r="R157" i="2"/>
  <c r="P157" i="2"/>
  <c r="BI155" i="2"/>
  <c r="BH155" i="2"/>
  <c r="BG155" i="2"/>
  <c r="BF155" i="2"/>
  <c r="T155" i="2"/>
  <c r="R155" i="2"/>
  <c r="P155" i="2"/>
  <c r="BI153" i="2"/>
  <c r="BH153" i="2"/>
  <c r="BG153" i="2"/>
  <c r="BF153" i="2"/>
  <c r="T153" i="2"/>
  <c r="R153" i="2"/>
  <c r="P153" i="2"/>
  <c r="BI151" i="2"/>
  <c r="BH151" i="2"/>
  <c r="BG151" i="2"/>
  <c r="BF151" i="2"/>
  <c r="T151" i="2"/>
  <c r="R151" i="2"/>
  <c r="P151" i="2"/>
  <c r="BI149" i="2"/>
  <c r="BH149" i="2"/>
  <c r="BG149" i="2"/>
  <c r="BF149" i="2"/>
  <c r="T149" i="2"/>
  <c r="R149" i="2"/>
  <c r="P149" i="2"/>
  <c r="BI147" i="2"/>
  <c r="BH147" i="2"/>
  <c r="BG147" i="2"/>
  <c r="BF147" i="2"/>
  <c r="T147" i="2"/>
  <c r="R147" i="2"/>
  <c r="P147" i="2"/>
  <c r="BI146" i="2"/>
  <c r="BH146" i="2"/>
  <c r="BG146" i="2"/>
  <c r="BF146" i="2"/>
  <c r="T146" i="2"/>
  <c r="R146" i="2"/>
  <c r="P146" i="2"/>
  <c r="BI144" i="2"/>
  <c r="BH144" i="2"/>
  <c r="BG144" i="2"/>
  <c r="BF144" i="2"/>
  <c r="T144" i="2"/>
  <c r="R144" i="2"/>
  <c r="P144" i="2"/>
  <c r="BI143" i="2"/>
  <c r="BH143" i="2"/>
  <c r="BG143" i="2"/>
  <c r="BF143" i="2"/>
  <c r="T143" i="2"/>
  <c r="R143" i="2"/>
  <c r="P143" i="2"/>
  <c r="BI141" i="2"/>
  <c r="BH141" i="2"/>
  <c r="BG141" i="2"/>
  <c r="BF141" i="2"/>
  <c r="T141" i="2"/>
  <c r="R141" i="2"/>
  <c r="P141" i="2"/>
  <c r="BI136" i="2"/>
  <c r="BH136" i="2"/>
  <c r="BG136" i="2"/>
  <c r="BF136" i="2"/>
  <c r="T136" i="2"/>
  <c r="T135" i="2" s="1"/>
  <c r="R136" i="2"/>
  <c r="R135" i="2" s="1"/>
  <c r="P136" i="2"/>
  <c r="P135" i="2" s="1"/>
  <c r="BI131" i="2"/>
  <c r="BH131" i="2"/>
  <c r="BG131" i="2"/>
  <c r="BF131" i="2"/>
  <c r="T131" i="2"/>
  <c r="R131" i="2"/>
  <c r="P131" i="2"/>
  <c r="BI127" i="2"/>
  <c r="BH127" i="2"/>
  <c r="BG127" i="2"/>
  <c r="BF127" i="2"/>
  <c r="T127" i="2"/>
  <c r="R127" i="2"/>
  <c r="P127" i="2"/>
  <c r="BI125" i="2"/>
  <c r="BH125" i="2"/>
  <c r="BG125" i="2"/>
  <c r="BF125" i="2"/>
  <c r="T125" i="2"/>
  <c r="R125" i="2"/>
  <c r="P125" i="2"/>
  <c r="BI123" i="2"/>
  <c r="BH123" i="2"/>
  <c r="BG123" i="2"/>
  <c r="BF123" i="2"/>
  <c r="T123" i="2"/>
  <c r="R123" i="2"/>
  <c r="P123" i="2"/>
  <c r="BI118" i="2"/>
  <c r="BH118" i="2"/>
  <c r="BG118" i="2"/>
  <c r="BF118" i="2"/>
  <c r="T118" i="2"/>
  <c r="R118" i="2"/>
  <c r="P118" i="2"/>
  <c r="BI116" i="2"/>
  <c r="BH116" i="2"/>
  <c r="BG116" i="2"/>
  <c r="BF116" i="2"/>
  <c r="T116" i="2"/>
  <c r="R116" i="2"/>
  <c r="P116" i="2"/>
  <c r="BI114" i="2"/>
  <c r="BH114" i="2"/>
  <c r="BG114" i="2"/>
  <c r="BF114" i="2"/>
  <c r="T114" i="2"/>
  <c r="R114" i="2"/>
  <c r="P114" i="2"/>
  <c r="BI112" i="2"/>
  <c r="BH112" i="2"/>
  <c r="BG112" i="2"/>
  <c r="BF112" i="2"/>
  <c r="T112" i="2"/>
  <c r="R112" i="2"/>
  <c r="P112" i="2"/>
  <c r="BI110" i="2"/>
  <c r="BH110" i="2"/>
  <c r="BG110" i="2"/>
  <c r="BF110" i="2"/>
  <c r="T110" i="2"/>
  <c r="R110" i="2"/>
  <c r="P110" i="2"/>
  <c r="BI106" i="2"/>
  <c r="BH106" i="2"/>
  <c r="BG106" i="2"/>
  <c r="BF106" i="2"/>
  <c r="T106" i="2"/>
  <c r="R106" i="2"/>
  <c r="P106" i="2"/>
  <c r="BI102" i="2"/>
  <c r="BH102" i="2"/>
  <c r="BG102" i="2"/>
  <c r="BF102" i="2"/>
  <c r="T102" i="2"/>
  <c r="R102" i="2"/>
  <c r="P102" i="2"/>
  <c r="BI98" i="2"/>
  <c r="BH98" i="2"/>
  <c r="BG98" i="2"/>
  <c r="BF98" i="2"/>
  <c r="T98" i="2"/>
  <c r="R98" i="2"/>
  <c r="P98" i="2"/>
  <c r="BI94" i="2"/>
  <c r="BH94" i="2"/>
  <c r="BG94" i="2"/>
  <c r="BF94" i="2"/>
  <c r="T94" i="2"/>
  <c r="R94" i="2"/>
  <c r="P94" i="2"/>
  <c r="F85" i="2"/>
  <c r="E83" i="2"/>
  <c r="F52" i="2"/>
  <c r="E50" i="2"/>
  <c r="J24" i="2"/>
  <c r="E24" i="2"/>
  <c r="J88" i="2" s="1"/>
  <c r="J23" i="2"/>
  <c r="J21" i="2"/>
  <c r="E21" i="2"/>
  <c r="J54" i="2" s="1"/>
  <c r="J20" i="2"/>
  <c r="J18" i="2"/>
  <c r="E18" i="2"/>
  <c r="F88" i="2" s="1"/>
  <c r="J17" i="2"/>
  <c r="J15" i="2"/>
  <c r="E15" i="2"/>
  <c r="F87" i="2" s="1"/>
  <c r="J14" i="2"/>
  <c r="J12" i="2"/>
  <c r="J85" i="2" s="1"/>
  <c r="E7" i="2"/>
  <c r="E81" i="2"/>
  <c r="L50" i="1"/>
  <c r="AM50" i="1"/>
  <c r="AM49" i="1"/>
  <c r="L49" i="1"/>
  <c r="AM47" i="1"/>
  <c r="L47" i="1"/>
  <c r="L45" i="1"/>
  <c r="L44" i="1"/>
  <c r="BK239" i="2"/>
  <c r="BK209" i="2"/>
  <c r="BK194" i="2"/>
  <c r="J106" i="2"/>
  <c r="J247" i="2"/>
  <c r="BK208" i="2"/>
  <c r="BK155" i="2"/>
  <c r="BK123" i="2"/>
  <c r="BK252" i="2"/>
  <c r="J169" i="2"/>
  <c r="J264" i="2"/>
  <c r="BK234" i="2"/>
  <c r="J208" i="2"/>
  <c r="J181" i="2"/>
  <c r="J161" i="2"/>
  <c r="BK733" i="3"/>
  <c r="BK619" i="3"/>
  <c r="J562" i="3"/>
  <c r="J475" i="3"/>
  <c r="BK260" i="3"/>
  <c r="J116" i="3"/>
  <c r="BK720" i="3"/>
  <c r="J548" i="3"/>
  <c r="BK407" i="3"/>
  <c r="J287" i="3"/>
  <c r="BK182" i="3"/>
  <c r="BK816" i="3"/>
  <c r="J530" i="3"/>
  <c r="J445" i="3"/>
  <c r="J405" i="3"/>
  <c r="J362" i="3"/>
  <c r="J226" i="3"/>
  <c r="J155" i="3"/>
  <c r="BK142" i="3"/>
  <c r="J710" i="3"/>
  <c r="J632" i="3"/>
  <c r="BK584" i="3"/>
  <c r="J557" i="3"/>
  <c r="J492" i="3"/>
  <c r="J430" i="3"/>
  <c r="J352" i="3"/>
  <c r="BK202" i="3"/>
  <c r="J130" i="3"/>
  <c r="J112" i="4"/>
  <c r="J95" i="4"/>
  <c r="J110" i="4"/>
  <c r="BK113" i="4"/>
  <c r="BK85" i="4"/>
  <c r="J96" i="4"/>
  <c r="BK88" i="4"/>
  <c r="BK89" i="5"/>
  <c r="J95" i="5"/>
  <c r="BK86" i="6"/>
  <c r="BK93" i="6"/>
  <c r="BK267" i="2"/>
  <c r="J232" i="2"/>
  <c r="BK203" i="2"/>
  <c r="J184" i="2"/>
  <c r="J112" i="2"/>
  <c r="J255" i="2"/>
  <c r="J227" i="2"/>
  <c r="BK190" i="2"/>
  <c r="J131" i="2"/>
  <c r="J267" i="2"/>
  <c r="J223" i="2"/>
  <c r="J146" i="2"/>
  <c r="BK118" i="2"/>
  <c r="J260" i="2"/>
  <c r="BK204" i="2"/>
  <c r="BK157" i="2"/>
  <c r="J853" i="3"/>
  <c r="J646" i="3"/>
  <c r="J570" i="3"/>
  <c r="BK497" i="3"/>
  <c r="BK390" i="3"/>
  <c r="J225" i="3"/>
  <c r="BK850" i="3"/>
  <c r="J610" i="3"/>
  <c r="J543" i="3"/>
  <c r="J414" i="3"/>
  <c r="J281" i="3"/>
  <c r="J142" i="3"/>
  <c r="BK754" i="3"/>
  <c r="J596" i="3"/>
  <c r="BK234" i="3"/>
  <c r="BK132" i="3"/>
  <c r="J932" i="3"/>
  <c r="J730" i="3"/>
  <c r="J700" i="3"/>
  <c r="J639" i="3"/>
  <c r="BK551" i="3"/>
  <c r="J464" i="3"/>
  <c r="BK405" i="3"/>
  <c r="BK312" i="3"/>
  <c r="J164" i="3"/>
  <c r="J119" i="4"/>
  <c r="J103" i="4"/>
  <c r="BK84" i="4"/>
  <c r="J114" i="4"/>
  <c r="J100" i="4"/>
  <c r="BK90" i="4"/>
  <c r="J87" i="4"/>
  <c r="J90" i="4"/>
  <c r="J93" i="5"/>
  <c r="J84" i="5"/>
  <c r="BK84" i="5"/>
  <c r="BK94" i="6"/>
  <c r="J87" i="7"/>
  <c r="J97" i="7"/>
  <c r="BK245" i="2"/>
  <c r="J211" i="2"/>
  <c r="BK182" i="2"/>
  <c r="BK144" i="2"/>
  <c r="J252" i="2"/>
  <c r="J216" i="2"/>
  <c r="J171" i="2"/>
  <c r="J144" i="2"/>
  <c r="J251" i="2"/>
  <c r="J198" i="2"/>
  <c r="J147" i="2"/>
  <c r="BK259" i="2"/>
  <c r="BK205" i="2"/>
  <c r="BK169" i="2"/>
  <c r="J116" i="2"/>
  <c r="J835" i="3"/>
  <c r="BK650" i="3"/>
  <c r="J582" i="3"/>
  <c r="BK502" i="3"/>
  <c r="J388" i="3"/>
  <c r="BK251" i="3"/>
  <c r="BK835" i="3"/>
  <c r="BK680" i="3"/>
  <c r="J545" i="3"/>
  <c r="J400" i="3"/>
  <c r="J270" i="3"/>
  <c r="J159" i="3"/>
  <c r="BK740" i="3"/>
  <c r="J575" i="3"/>
  <c r="BK432" i="3"/>
  <c r="J398" i="3"/>
  <c r="J312" i="3"/>
  <c r="J202" i="3"/>
  <c r="BK148" i="3"/>
  <c r="BK950" i="3"/>
  <c r="BK870" i="3"/>
  <c r="J642" i="3"/>
  <c r="J583" i="3"/>
  <c r="BK543" i="3"/>
  <c r="BK449" i="3"/>
  <c r="BK375" i="3"/>
  <c r="J243" i="3"/>
  <c r="J125" i="3"/>
  <c r="J116" i="4"/>
  <c r="J97" i="4"/>
  <c r="J123" i="4"/>
  <c r="BK97" i="4"/>
  <c r="J107" i="4"/>
  <c r="J86" i="4"/>
  <c r="J91" i="4"/>
  <c r="J88" i="5"/>
  <c r="J96" i="5"/>
  <c r="J93" i="6"/>
  <c r="BK88" i="6"/>
  <c r="J85" i="6"/>
  <c r="BK91" i="7"/>
  <c r="BK266" i="2"/>
  <c r="J221" i="2"/>
  <c r="J186" i="2"/>
  <c r="J170" i="2"/>
  <c r="BK260" i="2"/>
  <c r="J225" i="2"/>
  <c r="J194" i="2"/>
  <c r="J149" i="2"/>
  <c r="J102" i="2"/>
  <c r="J199" i="2"/>
  <c r="BK151" i="2"/>
  <c r="J114" i="2"/>
  <c r="BK241" i="2"/>
  <c r="J203" i="2"/>
  <c r="BK165" i="2"/>
  <c r="J740" i="3"/>
  <c r="BK649" i="3"/>
  <c r="BK573" i="3"/>
  <c r="J508" i="3"/>
  <c r="J392" i="3"/>
  <c r="BK237" i="3"/>
  <c r="BK848" i="3"/>
  <c r="BK665" i="3"/>
  <c r="BK597" i="3"/>
  <c r="BK510" i="3"/>
  <c r="BK388" i="3"/>
  <c r="J251" i="3"/>
  <c r="BK125" i="3"/>
  <c r="BK670" i="3"/>
  <c r="J603" i="3"/>
  <c r="BK486" i="3"/>
  <c r="BK434" i="3"/>
  <c r="J369" i="3"/>
  <c r="BK196" i="3"/>
  <c r="BK130" i="3"/>
  <c r="BK932" i="3"/>
  <c r="BK860" i="3"/>
  <c r="J670" i="3"/>
  <c r="J614" i="3"/>
  <c r="BK457" i="3"/>
  <c r="BK437" i="3"/>
  <c r="BK408" i="3"/>
  <c r="BK392" i="3"/>
  <c r="J234" i="3"/>
  <c r="J146" i="3"/>
  <c r="J115" i="4"/>
  <c r="BK87" i="4"/>
  <c r="BK121" i="4"/>
  <c r="J102" i="4"/>
  <c r="J84" i="4"/>
  <c r="J83" i="4" s="1"/>
  <c r="J82" i="4" s="1"/>
  <c r="J81" i="4" s="1"/>
  <c r="BK98" i="4"/>
  <c r="BK123" i="4"/>
  <c r="J85" i="5"/>
  <c r="BK88" i="5"/>
  <c r="J96" i="6"/>
  <c r="BK96" i="6"/>
  <c r="J222" i="2"/>
  <c r="BK170" i="2"/>
  <c r="J110" i="2"/>
  <c r="J259" i="2"/>
  <c r="J196" i="2"/>
  <c r="J173" i="2"/>
  <c r="BK269" i="2"/>
  <c r="BK232" i="2"/>
  <c r="BK168" i="2"/>
  <c r="BK114" i="2"/>
  <c r="BK752" i="3"/>
  <c r="J737" i="3"/>
  <c r="BK655" i="3"/>
  <c r="J481" i="3"/>
  <c r="BK285" i="3"/>
  <c r="J148" i="3"/>
  <c r="J763" i="3"/>
  <c r="BK663" i="3"/>
  <c r="J584" i="3"/>
  <c r="BK394" i="3"/>
  <c r="J231" i="3"/>
  <c r="J856" i="3"/>
  <c r="BK614" i="3"/>
  <c r="J490" i="3"/>
  <c r="J457" i="3"/>
  <c r="BK159" i="3"/>
  <c r="J883" i="3"/>
  <c r="J665" i="3"/>
  <c r="J619" i="3"/>
  <c r="BK582" i="3"/>
  <c r="J517" i="3"/>
  <c r="J434" i="3"/>
  <c r="J237" i="3"/>
  <c r="BK198" i="3"/>
  <c r="BK119" i="3"/>
  <c r="J99" i="4"/>
  <c r="J122" i="4"/>
  <c r="J109" i="4"/>
  <c r="J125" i="4"/>
  <c r="BK106" i="4"/>
  <c r="J94" i="4"/>
  <c r="J108" i="4"/>
  <c r="J86" i="5"/>
  <c r="BK91" i="5"/>
  <c r="J90" i="6"/>
  <c r="BK87" i="6"/>
  <c r="J91" i="6"/>
  <c r="BK84" i="6"/>
  <c r="J89" i="7"/>
  <c r="BK222" i="2"/>
  <c r="BK201" i="2"/>
  <c r="J167" i="2"/>
  <c r="BK274" i="2"/>
  <c r="J245" i="2"/>
  <c r="BK192" i="2"/>
  <c r="BK263" i="2"/>
  <c r="BK188" i="2"/>
  <c r="J168" i="2"/>
  <c r="BK125" i="2"/>
  <c r="J266" i="2"/>
  <c r="BK236" i="2"/>
  <c r="J165" i="2"/>
  <c r="J94" i="2"/>
  <c r="BK763" i="3"/>
  <c r="BK700" i="3"/>
  <c r="BK645" i="3"/>
  <c r="BK567" i="3"/>
  <c r="J483" i="3"/>
  <c r="BK108" i="3"/>
  <c r="J733" i="3"/>
  <c r="BK603" i="3"/>
  <c r="J551" i="3"/>
  <c r="J497" i="3"/>
  <c r="BK382" i="3"/>
  <c r="J860" i="3"/>
  <c r="BK659" i="3"/>
  <c r="J505" i="3"/>
  <c r="J478" i="3"/>
  <c r="J437" i="3"/>
  <c r="J408" i="3"/>
  <c r="BK243" i="3"/>
  <c r="BK164" i="3"/>
  <c r="J119" i="3"/>
  <c r="J902" i="3"/>
  <c r="J752" i="3"/>
  <c r="J690" i="3"/>
  <c r="BK610" i="3"/>
  <c r="BK508" i="3"/>
  <c r="J432" i="3"/>
  <c r="BK255" i="3"/>
  <c r="BK219" i="3"/>
  <c r="J178" i="3"/>
  <c r="J108" i="3"/>
  <c r="J105" i="4"/>
  <c r="BK111" i="4"/>
  <c r="J89" i="4"/>
  <c r="BK99" i="4"/>
  <c r="BK109" i="4"/>
  <c r="J104" i="4"/>
  <c r="BK96" i="5"/>
  <c r="BK90" i="5"/>
  <c r="J84" i="6"/>
  <c r="BK92" i="6"/>
  <c r="BK89" i="7"/>
  <c r="J257" i="2"/>
  <c r="J204" i="2"/>
  <c r="BK173" i="2"/>
  <c r="BK147" i="2"/>
  <c r="J274" i="2"/>
  <c r="J234" i="2"/>
  <c r="BK161" i="2"/>
  <c r="BK264" i="2"/>
  <c r="BK221" i="2"/>
  <c r="J192" i="2"/>
  <c r="J143" i="2"/>
  <c r="J262" i="2"/>
  <c r="BK220" i="2"/>
  <c r="BK149" i="2"/>
  <c r="J125" i="2"/>
  <c r="AS54" i="1"/>
  <c r="J486" i="3"/>
  <c r="BK337" i="3"/>
  <c r="BK883" i="3"/>
  <c r="J760" i="3"/>
  <c r="J621" i="3"/>
  <c r="BK562" i="3"/>
  <c r="J449" i="3"/>
  <c r="J273" i="3"/>
  <c r="BK737" i="3"/>
  <c r="BK642" i="3"/>
  <c r="BK495" i="3"/>
  <c r="J441" i="3"/>
  <c r="J390" i="3"/>
  <c r="J255" i="3"/>
  <c r="BK172" i="3"/>
  <c r="J950" i="3"/>
  <c r="J892" i="3"/>
  <c r="BK801" i="3"/>
  <c r="J650" i="3"/>
  <c r="BK599" i="3"/>
  <c r="J512" i="3"/>
  <c r="BK401" i="3"/>
  <c r="J247" i="3"/>
  <c r="J172" i="3"/>
  <c r="BK120" i="4"/>
  <c r="BK100" i="4"/>
  <c r="BK115" i="4"/>
  <c r="BK108" i="4"/>
  <c r="BK96" i="4"/>
  <c r="BK105" i="4"/>
  <c r="BK110" i="4"/>
  <c r="J92" i="4"/>
  <c r="J89" i="5"/>
  <c r="J95" i="6"/>
  <c r="BK90" i="6"/>
  <c r="J89" i="6"/>
  <c r="BK94" i="7"/>
  <c r="J243" i="2"/>
  <c r="BK213" i="2"/>
  <c r="BK179" i="2"/>
  <c r="J157" i="2"/>
  <c r="J141" i="2"/>
  <c r="BK270" i="2"/>
  <c r="J241" i="2"/>
  <c r="BK198" i="2"/>
  <c r="BK146" i="2"/>
  <c r="BK186" i="2"/>
  <c r="BK167" i="2"/>
  <c r="J153" i="2"/>
  <c r="BK141" i="2"/>
  <c r="BK255" i="2"/>
  <c r="J209" i="2"/>
  <c r="BK127" i="2"/>
  <c r="BK782" i="3"/>
  <c r="BK730" i="3"/>
  <c r="J606" i="3"/>
  <c r="J510" i="3"/>
  <c r="BK446" i="3"/>
  <c r="J816" i="3"/>
  <c r="BK710" i="3"/>
  <c r="BK632" i="3"/>
  <c r="BK557" i="3"/>
  <c r="BK478" i="3"/>
  <c r="BK352" i="3"/>
  <c r="J196" i="3"/>
  <c r="BK646" i="3"/>
  <c r="BK500" i="3"/>
  <c r="BK475" i="3"/>
  <c r="J211" i="3"/>
  <c r="BK146" i="3"/>
  <c r="BK948" i="3"/>
  <c r="BK856" i="3"/>
  <c r="BK586" i="3"/>
  <c r="J567" i="3"/>
  <c r="BK483" i="3"/>
  <c r="BK369" i="3"/>
  <c r="BK225" i="3"/>
  <c r="J182" i="3"/>
  <c r="J132" i="3"/>
  <c r="J111" i="4"/>
  <c r="BK89" i="4"/>
  <c r="BK118" i="4"/>
  <c r="BK102" i="4"/>
  <c r="J124" i="4"/>
  <c r="J98" i="4"/>
  <c r="J90" i="5"/>
  <c r="J94" i="5"/>
  <c r="J94" i="6"/>
  <c r="J87" i="6"/>
  <c r="J91" i="7"/>
  <c r="BK97" i="7"/>
  <c r="J254" i="2"/>
  <c r="BK231" i="2"/>
  <c r="J205" i="2"/>
  <c r="BK102" i="2"/>
  <c r="BK262" i="2"/>
  <c r="BK229" i="2"/>
  <c r="BK199" i="2"/>
  <c r="J151" i="2"/>
  <c r="BK106" i="2"/>
  <c r="BK225" i="2"/>
  <c r="BK158" i="2"/>
  <c r="BK116" i="2"/>
  <c r="J263" i="2"/>
  <c r="BK219" i="2"/>
  <c r="J179" i="2"/>
  <c r="BK131" i="2"/>
  <c r="BK735" i="3"/>
  <c r="BK589" i="3"/>
  <c r="BK545" i="3"/>
  <c r="BK441" i="3"/>
  <c r="BK270" i="3"/>
  <c r="BK867" i="3"/>
  <c r="BK596" i="3"/>
  <c r="BK505" i="3"/>
  <c r="BK445" i="3"/>
  <c r="J285" i="3"/>
  <c r="J198" i="3"/>
  <c r="BK760" i="3"/>
  <c r="J599" i="3"/>
  <c r="J446" i="3"/>
  <c r="BK428" i="3"/>
  <c r="J382" i="3"/>
  <c r="BK273" i="3"/>
  <c r="BK178" i="3"/>
  <c r="J948" i="3"/>
  <c r="J720" i="3"/>
  <c r="J663" i="3"/>
  <c r="J597" i="3"/>
  <c r="J555" i="3"/>
  <c r="J467" i="3"/>
  <c r="BK400" i="3"/>
  <c r="J135" i="3"/>
  <c r="J121" i="4"/>
  <c r="J101" i="4"/>
  <c r="BK86" i="4"/>
  <c r="BK107" i="4"/>
  <c r="BK122" i="4"/>
  <c r="BK91" i="4"/>
  <c r="BK95" i="4"/>
  <c r="J91" i="5"/>
  <c r="BK86" i="5"/>
  <c r="BK85" i="5"/>
  <c r="BK91" i="6"/>
  <c r="J88" i="6"/>
  <c r="BK247" i="2"/>
  <c r="J229" i="2"/>
  <c r="BK181" i="2"/>
  <c r="J136" i="2"/>
  <c r="BK251" i="2"/>
  <c r="J219" i="2"/>
  <c r="J176" i="2"/>
  <c r="BK143" i="2"/>
  <c r="J231" i="2"/>
  <c r="BK184" i="2"/>
  <c r="J123" i="2"/>
  <c r="BK257" i="2"/>
  <c r="BK216" i="2"/>
  <c r="BK171" i="2"/>
  <c r="J98" i="2"/>
  <c r="BK690" i="3"/>
  <c r="J586" i="3"/>
  <c r="BK517" i="3"/>
  <c r="BK414" i="3"/>
  <c r="BK211" i="3"/>
  <c r="J801" i="3"/>
  <c r="J655" i="3"/>
  <c r="J578" i="3"/>
  <c r="J500" i="3"/>
  <c r="J364" i="3"/>
  <c r="BK226" i="3"/>
  <c r="J867" i="3"/>
  <c r="J589" i="3"/>
  <c r="BK464" i="3"/>
  <c r="BK430" i="3"/>
  <c r="J397" i="3"/>
  <c r="BK281" i="3"/>
  <c r="J189" i="3"/>
  <c r="J917" i="3"/>
  <c r="J746" i="3"/>
  <c r="J645" i="3"/>
  <c r="BK578" i="3"/>
  <c r="BK548" i="3"/>
  <c r="BK481" i="3"/>
  <c r="BK287" i="3"/>
  <c r="BK189" i="3"/>
  <c r="BK116" i="3"/>
  <c r="BK104" i="4"/>
  <c r="BK92" i="4"/>
  <c r="BK124" i="4"/>
  <c r="BK119" i="4"/>
  <c r="J88" i="4"/>
  <c r="J106" i="4"/>
  <c r="BK95" i="5"/>
  <c r="BK94" i="5"/>
  <c r="BK92" i="5"/>
  <c r="J92" i="6"/>
  <c r="J86" i="6"/>
  <c r="J249" i="2"/>
  <c r="BK227" i="2"/>
  <c r="BK207" i="2"/>
  <c r="J190" i="2"/>
  <c r="J172" i="2"/>
  <c r="BK98" i="2"/>
  <c r="BK249" i="2"/>
  <c r="J213" i="2"/>
  <c r="BK153" i="2"/>
  <c r="BK94" i="2"/>
  <c r="BK243" i="2"/>
  <c r="J207" i="2"/>
  <c r="BK112" i="2"/>
  <c r="J239" i="2"/>
  <c r="BK196" i="2"/>
  <c r="BK172" i="2"/>
  <c r="BK136" i="2"/>
  <c r="J848" i="3"/>
  <c r="BK583" i="3"/>
  <c r="BK530" i="3"/>
  <c r="J401" i="3"/>
  <c r="BK253" i="3"/>
  <c r="BK892" i="3"/>
  <c r="J735" i="3"/>
  <c r="J573" i="3"/>
  <c r="J502" i="3"/>
  <c r="J375" i="3"/>
  <c r="J260" i="3"/>
  <c r="J870" i="3"/>
  <c r="J680" i="3"/>
  <c r="BK555" i="3"/>
  <c r="BK194" i="3"/>
  <c r="J109" i="3"/>
  <c r="BK902" i="3"/>
  <c r="J754" i="3"/>
  <c r="J649" i="3"/>
  <c r="BK606" i="3"/>
  <c r="J495" i="3"/>
  <c r="J428" i="3"/>
  <c r="BK398" i="3"/>
  <c r="J253" i="3"/>
  <c r="BK125" i="4"/>
  <c r="BK114" i="4"/>
  <c r="BK94" i="4"/>
  <c r="BK116" i="4"/>
  <c r="BK103" i="4"/>
  <c r="BK112" i="4"/>
  <c r="J118" i="4"/>
  <c r="BK93" i="4"/>
  <c r="J85" i="4"/>
  <c r="BK87" i="5"/>
  <c r="J87" i="5"/>
  <c r="BK85" i="6"/>
  <c r="J94" i="7"/>
  <c r="BK87" i="7"/>
  <c r="J270" i="2"/>
  <c r="J236" i="2"/>
  <c r="J188" i="2"/>
  <c r="BK176" i="2"/>
  <c r="J118" i="2"/>
  <c r="BK223" i="2"/>
  <c r="J158" i="2"/>
  <c r="J127" i="2"/>
  <c r="J269" i="2"/>
  <c r="J220" i="2"/>
  <c r="J182" i="2"/>
  <c r="BK110" i="2"/>
  <c r="BK254" i="2"/>
  <c r="BK211" i="2"/>
  <c r="J201" i="2"/>
  <c r="J155" i="2"/>
  <c r="J850" i="3"/>
  <c r="BK746" i="3"/>
  <c r="BK512" i="3"/>
  <c r="BK397" i="3"/>
  <c r="BK155" i="3"/>
  <c r="J782" i="3"/>
  <c r="J659" i="3"/>
  <c r="BK575" i="3"/>
  <c r="BK362" i="3"/>
  <c r="BK247" i="3"/>
  <c r="BK109" i="3"/>
  <c r="BK639" i="3"/>
  <c r="BK492" i="3"/>
  <c r="BK467" i="3"/>
  <c r="J394" i="3"/>
  <c r="BK364" i="3"/>
  <c r="J219" i="3"/>
  <c r="BK135" i="3"/>
  <c r="BK917" i="3"/>
  <c r="BK853" i="3"/>
  <c r="BK621" i="3"/>
  <c r="BK570" i="3"/>
  <c r="BK490" i="3"/>
  <c r="J407" i="3"/>
  <c r="J337" i="3"/>
  <c r="BK231" i="3"/>
  <c r="J194" i="3"/>
  <c r="J113" i="4"/>
  <c r="J93" i="4"/>
  <c r="BK117" i="4"/>
  <c r="BK101" i="4"/>
  <c r="J117" i="4"/>
  <c r="J120" i="4"/>
  <c r="J92" i="5"/>
  <c r="BK93" i="5"/>
  <c r="BK89" i="6"/>
  <c r="BK95" i="6"/>
  <c r="J100" i="7"/>
  <c r="BK100" i="7"/>
  <c r="BK93" i="2" l="1"/>
  <c r="J93" i="2" s="1"/>
  <c r="J61" i="2" s="1"/>
  <c r="P93" i="2"/>
  <c r="R140" i="2"/>
  <c r="BK164" i="2"/>
  <c r="T164" i="2"/>
  <c r="P175" i="2"/>
  <c r="P215" i="2"/>
  <c r="T215" i="2"/>
  <c r="T238" i="2"/>
  <c r="R107" i="3"/>
  <c r="P141" i="3"/>
  <c r="BK193" i="3"/>
  <c r="J193" i="3"/>
  <c r="J63" i="3"/>
  <c r="T193" i="3"/>
  <c r="R242" i="3"/>
  <c r="P280" i="3"/>
  <c r="BK368" i="3"/>
  <c r="J368" i="3" s="1"/>
  <c r="J66" i="3" s="1"/>
  <c r="R368" i="3"/>
  <c r="P427" i="3"/>
  <c r="BK440" i="3"/>
  <c r="J440" i="3" s="1"/>
  <c r="J70" i="3" s="1"/>
  <c r="R440" i="3"/>
  <c r="P477" i="3"/>
  <c r="T477" i="3"/>
  <c r="R485" i="3"/>
  <c r="P507" i="3"/>
  <c r="P511" i="3"/>
  <c r="BK550" i="3"/>
  <c r="J550" i="3"/>
  <c r="J76" i="3"/>
  <c r="T550" i="3"/>
  <c r="P569" i="3"/>
  <c r="P588" i="3"/>
  <c r="BK613" i="3"/>
  <c r="J613" i="3" s="1"/>
  <c r="J79" i="3" s="1"/>
  <c r="R613" i="3"/>
  <c r="R669" i="3"/>
  <c r="BK739" i="3"/>
  <c r="J739" i="3" s="1"/>
  <c r="J81" i="3" s="1"/>
  <c r="T739" i="3"/>
  <c r="R762" i="3"/>
  <c r="P869" i="3"/>
  <c r="T869" i="3"/>
  <c r="T901" i="3"/>
  <c r="P947" i="3"/>
  <c r="T83" i="4"/>
  <c r="T82" i="4" s="1"/>
  <c r="T81" i="4" s="1"/>
  <c r="R83" i="5"/>
  <c r="R82" i="5"/>
  <c r="R81" i="5"/>
  <c r="BK83" i="6"/>
  <c r="J83" i="6" s="1"/>
  <c r="J61" i="6" s="1"/>
  <c r="BK86" i="7"/>
  <c r="R93" i="2"/>
  <c r="R92" i="2" s="1"/>
  <c r="BK140" i="2"/>
  <c r="J140" i="2"/>
  <c r="J63" i="2"/>
  <c r="T140" i="2"/>
  <c r="R164" i="2"/>
  <c r="R175" i="2"/>
  <c r="BK215" i="2"/>
  <c r="J215" i="2" s="1"/>
  <c r="J68" i="2" s="1"/>
  <c r="R215" i="2"/>
  <c r="R238" i="2"/>
  <c r="BK107" i="3"/>
  <c r="J107" i="3" s="1"/>
  <c r="J61" i="3" s="1"/>
  <c r="BK141" i="3"/>
  <c r="J141" i="3" s="1"/>
  <c r="J62" i="3" s="1"/>
  <c r="T141" i="3"/>
  <c r="R193" i="3"/>
  <c r="P242" i="3"/>
  <c r="T242" i="3"/>
  <c r="R280" i="3"/>
  <c r="P368" i="3"/>
  <c r="BK427" i="3"/>
  <c r="J427" i="3" s="1"/>
  <c r="J67" i="3" s="1"/>
  <c r="R427" i="3"/>
  <c r="P440" i="3"/>
  <c r="BK477" i="3"/>
  <c r="J477" i="3"/>
  <c r="J71" i="3"/>
  <c r="R477" i="3"/>
  <c r="P485" i="3"/>
  <c r="BK511" i="3"/>
  <c r="J511" i="3"/>
  <c r="J75" i="3" s="1"/>
  <c r="R511" i="3"/>
  <c r="P550" i="3"/>
  <c r="BK569" i="3"/>
  <c r="J569" i="3" s="1"/>
  <c r="J77" i="3" s="1"/>
  <c r="BK588" i="3"/>
  <c r="J588" i="3"/>
  <c r="J78" i="3" s="1"/>
  <c r="P613" i="3"/>
  <c r="BK669" i="3"/>
  <c r="J669" i="3"/>
  <c r="J80" i="3" s="1"/>
  <c r="P669" i="3"/>
  <c r="BK762" i="3"/>
  <c r="J762" i="3"/>
  <c r="J82" i="3" s="1"/>
  <c r="T762" i="3"/>
  <c r="BK901" i="3"/>
  <c r="J901" i="3"/>
  <c r="J84" i="3" s="1"/>
  <c r="P901" i="3"/>
  <c r="BK947" i="3"/>
  <c r="J947" i="3"/>
  <c r="J85" i="3" s="1"/>
  <c r="T947" i="3"/>
  <c r="R83" i="4"/>
  <c r="R82" i="4" s="1"/>
  <c r="R81" i="4" s="1"/>
  <c r="BK83" i="5"/>
  <c r="J83" i="5"/>
  <c r="J61" i="5"/>
  <c r="P83" i="6"/>
  <c r="P82" i="6"/>
  <c r="P81" i="6"/>
  <c r="AU59" i="1"/>
  <c r="R86" i="7"/>
  <c r="R85" i="7"/>
  <c r="R84" i="7"/>
  <c r="T93" i="2"/>
  <c r="T92" i="2" s="1"/>
  <c r="P140" i="2"/>
  <c r="P164" i="2"/>
  <c r="BK175" i="2"/>
  <c r="J175" i="2" s="1"/>
  <c r="J67" i="2" s="1"/>
  <c r="T175" i="2"/>
  <c r="BK238" i="2"/>
  <c r="J238" i="2" s="1"/>
  <c r="J69" i="2" s="1"/>
  <c r="P238" i="2"/>
  <c r="P107" i="3"/>
  <c r="T107" i="3"/>
  <c r="R141" i="3"/>
  <c r="P193" i="3"/>
  <c r="BK242" i="3"/>
  <c r="J242" i="3" s="1"/>
  <c r="J64" i="3" s="1"/>
  <c r="BK280" i="3"/>
  <c r="J280" i="3"/>
  <c r="J65" i="3" s="1"/>
  <c r="T280" i="3"/>
  <c r="T368" i="3"/>
  <c r="T427" i="3"/>
  <c r="T440" i="3"/>
  <c r="BK485" i="3"/>
  <c r="J485" i="3"/>
  <c r="J72" i="3"/>
  <c r="T485" i="3"/>
  <c r="BK507" i="3"/>
  <c r="J507" i="3"/>
  <c r="J74" i="3"/>
  <c r="R507" i="3"/>
  <c r="T507" i="3"/>
  <c r="T511" i="3"/>
  <c r="R550" i="3"/>
  <c r="R569" i="3"/>
  <c r="T569" i="3"/>
  <c r="R588" i="3"/>
  <c r="T588" i="3"/>
  <c r="T613" i="3"/>
  <c r="T669" i="3"/>
  <c r="P739" i="3"/>
  <c r="R739" i="3"/>
  <c r="P762" i="3"/>
  <c r="BK869" i="3"/>
  <c r="J869" i="3"/>
  <c r="J83" i="3"/>
  <c r="R869" i="3"/>
  <c r="R901" i="3"/>
  <c r="R947" i="3"/>
  <c r="BK83" i="4"/>
  <c r="BK82" i="4" s="1"/>
  <c r="P83" i="5"/>
  <c r="P82" i="5" s="1"/>
  <c r="P81" i="5" s="1"/>
  <c r="AU58" i="1" s="1"/>
  <c r="T83" i="6"/>
  <c r="T82" i="6" s="1"/>
  <c r="T81" i="6" s="1"/>
  <c r="P86" i="7"/>
  <c r="P85" i="7"/>
  <c r="P84" i="7" s="1"/>
  <c r="AU60" i="1" s="1"/>
  <c r="P83" i="4"/>
  <c r="P82" i="4" s="1"/>
  <c r="P81" i="4" s="1"/>
  <c r="AU57" i="1" s="1"/>
  <c r="T83" i="5"/>
  <c r="T82" i="5"/>
  <c r="T81" i="5" s="1"/>
  <c r="R83" i="6"/>
  <c r="R82" i="6"/>
  <c r="R81" i="6"/>
  <c r="T86" i="7"/>
  <c r="T85" i="7"/>
  <c r="T84" i="7"/>
  <c r="BK135" i="2"/>
  <c r="J135" i="2" s="1"/>
  <c r="J62" i="2" s="1"/>
  <c r="BK93" i="7"/>
  <c r="J93" i="7"/>
  <c r="J62" i="7" s="1"/>
  <c r="BK96" i="7"/>
  <c r="J96" i="7"/>
  <c r="J63" i="7"/>
  <c r="BK436" i="3"/>
  <c r="J436" i="3"/>
  <c r="J68" i="3"/>
  <c r="BK160" i="2"/>
  <c r="J160" i="2" s="1"/>
  <c r="J64" i="2" s="1"/>
  <c r="BK273" i="2"/>
  <c r="J273" i="2"/>
  <c r="J71" i="2" s="1"/>
  <c r="BK504" i="3"/>
  <c r="J504" i="3"/>
  <c r="J73" i="3"/>
  <c r="BK99" i="7"/>
  <c r="J99" i="7"/>
  <c r="J64" i="7"/>
  <c r="E48" i="7"/>
  <c r="J52" i="7"/>
  <c r="J55" i="7"/>
  <c r="F54" i="7"/>
  <c r="J80" i="7"/>
  <c r="BE89" i="7"/>
  <c r="BE91" i="7"/>
  <c r="BE100" i="7"/>
  <c r="BE87" i="7"/>
  <c r="BE97" i="7"/>
  <c r="F55" i="7"/>
  <c r="BE94" i="7"/>
  <c r="BK82" i="5"/>
  <c r="J82" i="5" s="1"/>
  <c r="J60" i="5" s="1"/>
  <c r="F54" i="6"/>
  <c r="J55" i="6"/>
  <c r="J75" i="6"/>
  <c r="J77" i="6"/>
  <c r="BE87" i="6"/>
  <c r="BE88" i="6"/>
  <c r="BE90" i="6"/>
  <c r="BE92" i="6"/>
  <c r="BE94" i="6"/>
  <c r="AW59" i="1"/>
  <c r="F55" i="6"/>
  <c r="E71" i="6"/>
  <c r="BE84" i="6"/>
  <c r="BE86" i="6"/>
  <c r="BE89" i="6"/>
  <c r="BE93" i="6"/>
  <c r="BE95" i="6"/>
  <c r="BE96" i="6"/>
  <c r="BE85" i="6"/>
  <c r="BE91" i="6"/>
  <c r="J52" i="5"/>
  <c r="J54" i="5"/>
  <c r="BE86" i="5"/>
  <c r="BE90" i="5"/>
  <c r="BE93" i="5"/>
  <c r="BE95" i="5"/>
  <c r="F54" i="5"/>
  <c r="J55" i="5"/>
  <c r="BE84" i="5"/>
  <c r="BE85" i="5"/>
  <c r="BE96" i="5"/>
  <c r="E48" i="5"/>
  <c r="F55" i="5"/>
  <c r="BE87" i="5"/>
  <c r="BE88" i="5"/>
  <c r="BE89" i="5"/>
  <c r="BE91" i="5"/>
  <c r="BE92" i="5"/>
  <c r="BE94" i="5"/>
  <c r="J54" i="4"/>
  <c r="E71" i="4"/>
  <c r="F77" i="4"/>
  <c r="J78" i="4"/>
  <c r="BE96" i="4"/>
  <c r="BE97" i="4"/>
  <c r="BE99" i="4"/>
  <c r="BE101" i="4"/>
  <c r="BE107" i="4"/>
  <c r="BE111" i="4"/>
  <c r="BE112" i="4"/>
  <c r="BE113" i="4"/>
  <c r="BE121" i="4"/>
  <c r="F55" i="4"/>
  <c r="BE87" i="4"/>
  <c r="BE88" i="4"/>
  <c r="BE89" i="4"/>
  <c r="BE92" i="4"/>
  <c r="BE95" i="4"/>
  <c r="BE100" i="4"/>
  <c r="BE103" i="4"/>
  <c r="BE109" i="4"/>
  <c r="BE110" i="4"/>
  <c r="BE114" i="4"/>
  <c r="BE119" i="4"/>
  <c r="BE120" i="4"/>
  <c r="BE123" i="4"/>
  <c r="J52" i="4"/>
  <c r="BE84" i="4"/>
  <c r="BE85" i="4"/>
  <c r="BE86" i="4"/>
  <c r="BE93" i="4"/>
  <c r="BE94" i="4"/>
  <c r="BE98" i="4"/>
  <c r="BE104" i="4"/>
  <c r="BE105" i="4"/>
  <c r="BE116" i="4"/>
  <c r="BE118" i="4"/>
  <c r="BE125" i="4"/>
  <c r="BE90" i="4"/>
  <c r="BE91" i="4"/>
  <c r="BE102" i="4"/>
  <c r="BE106" i="4"/>
  <c r="BE108" i="4"/>
  <c r="BE115" i="4"/>
  <c r="BE117" i="4"/>
  <c r="BE122" i="4"/>
  <c r="BE124" i="4"/>
  <c r="E48" i="3"/>
  <c r="F54" i="3"/>
  <c r="J101" i="3"/>
  <c r="BE146" i="3"/>
  <c r="BE148" i="3"/>
  <c r="BE155" i="3"/>
  <c r="BE194" i="3"/>
  <c r="BE202" i="3"/>
  <c r="BE270" i="3"/>
  <c r="BE281" i="3"/>
  <c r="BE285" i="3"/>
  <c r="BE362" i="3"/>
  <c r="BE364" i="3"/>
  <c r="BE414" i="3"/>
  <c r="BE432" i="3"/>
  <c r="BE441" i="3"/>
  <c r="BE445" i="3"/>
  <c r="BE464" i="3"/>
  <c r="BE475" i="3"/>
  <c r="BE478" i="3"/>
  <c r="BE495" i="3"/>
  <c r="BE497" i="3"/>
  <c r="BE502" i="3"/>
  <c r="BE505" i="3"/>
  <c r="BE573" i="3"/>
  <c r="BE589" i="3"/>
  <c r="BE599" i="3"/>
  <c r="BE646" i="3"/>
  <c r="BE655" i="3"/>
  <c r="BE680" i="3"/>
  <c r="BE733" i="3"/>
  <c r="BE735" i="3"/>
  <c r="BE760" i="3"/>
  <c r="BE763" i="3"/>
  <c r="BE816" i="3"/>
  <c r="BE848" i="3"/>
  <c r="BE892" i="3"/>
  <c r="BE902" i="3"/>
  <c r="BE917" i="3"/>
  <c r="BE932" i="3"/>
  <c r="BE948" i="3"/>
  <c r="BE950" i="3"/>
  <c r="J102" i="3"/>
  <c r="BE109" i="3"/>
  <c r="BE226" i="3"/>
  <c r="BE237" i="3"/>
  <c r="BE247" i="3"/>
  <c r="BE251" i="3"/>
  <c r="BE260" i="3"/>
  <c r="BE337" i="3"/>
  <c r="BE382" i="3"/>
  <c r="BE388" i="3"/>
  <c r="BE390" i="3"/>
  <c r="BE400" i="3"/>
  <c r="BE408" i="3"/>
  <c r="BE446" i="3"/>
  <c r="BE481" i="3"/>
  <c r="BE483" i="3"/>
  <c r="BE508" i="3"/>
  <c r="BE510" i="3"/>
  <c r="BE512" i="3"/>
  <c r="BE548" i="3"/>
  <c r="BE557" i="3"/>
  <c r="BE562" i="3"/>
  <c r="BE570" i="3"/>
  <c r="BE582" i="3"/>
  <c r="BE583" i="3"/>
  <c r="BE584" i="3"/>
  <c r="BE596" i="3"/>
  <c r="BE603" i="3"/>
  <c r="BE606" i="3"/>
  <c r="BE619" i="3"/>
  <c r="BE621" i="3"/>
  <c r="BE649" i="3"/>
  <c r="BE650" i="3"/>
  <c r="BE663" i="3"/>
  <c r="BE700" i="3"/>
  <c r="BE720" i="3"/>
  <c r="BE730" i="3"/>
  <c r="BE746" i="3"/>
  <c r="BE782" i="3"/>
  <c r="BE835" i="3"/>
  <c r="BE850" i="3"/>
  <c r="BK92" i="2"/>
  <c r="J92" i="2" s="1"/>
  <c r="J60" i="2" s="1"/>
  <c r="J164" i="2"/>
  <c r="J66" i="2"/>
  <c r="J52" i="3"/>
  <c r="F55" i="3"/>
  <c r="BE108" i="3"/>
  <c r="BE116" i="3"/>
  <c r="BE119" i="3"/>
  <c r="BE132" i="3"/>
  <c r="BE164" i="3"/>
  <c r="BE172" i="3"/>
  <c r="BE182" i="3"/>
  <c r="BE198" i="3"/>
  <c r="BE211" i="3"/>
  <c r="BE225" i="3"/>
  <c r="BE234" i="3"/>
  <c r="BE253" i="3"/>
  <c r="BE312" i="3"/>
  <c r="BE392" i="3"/>
  <c r="BE397" i="3"/>
  <c r="BE401" i="3"/>
  <c r="BE430" i="3"/>
  <c r="BE437" i="3"/>
  <c r="BE457" i="3"/>
  <c r="BE467" i="3"/>
  <c r="BE486" i="3"/>
  <c r="BE490" i="3"/>
  <c r="BE517" i="3"/>
  <c r="BE530" i="3"/>
  <c r="BE545" i="3"/>
  <c r="BE567" i="3"/>
  <c r="BE578" i="3"/>
  <c r="BE586" i="3"/>
  <c r="BE614" i="3"/>
  <c r="BE639" i="3"/>
  <c r="BE645" i="3"/>
  <c r="BE665" i="3"/>
  <c r="BE690" i="3"/>
  <c r="BE737" i="3"/>
  <c r="BE740" i="3"/>
  <c r="BE752" i="3"/>
  <c r="BE801" i="3"/>
  <c r="BE853" i="3"/>
  <c r="BE860" i="3"/>
  <c r="BE125" i="3"/>
  <c r="BE130" i="3"/>
  <c r="BE135" i="3"/>
  <c r="BE142" i="3"/>
  <c r="BE159" i="3"/>
  <c r="BE178" i="3"/>
  <c r="BE189" i="3"/>
  <c r="BE196" i="3"/>
  <c r="BE219" i="3"/>
  <c r="BE231" i="3"/>
  <c r="BE243" i="3"/>
  <c r="BE255" i="3"/>
  <c r="BE273" i="3"/>
  <c r="BE287" i="3"/>
  <c r="BE352" i="3"/>
  <c r="BE369" i="3"/>
  <c r="BE375" i="3"/>
  <c r="BE394" i="3"/>
  <c r="BE398" i="3"/>
  <c r="BE405" i="3"/>
  <c r="BE407" i="3"/>
  <c r="BE428" i="3"/>
  <c r="BE434" i="3"/>
  <c r="BE449" i="3"/>
  <c r="BE492" i="3"/>
  <c r="BE500" i="3"/>
  <c r="BE543" i="3"/>
  <c r="BE551" i="3"/>
  <c r="BE555" i="3"/>
  <c r="BE575" i="3"/>
  <c r="BE597" i="3"/>
  <c r="BE610" i="3"/>
  <c r="BE632" i="3"/>
  <c r="BE642" i="3"/>
  <c r="BE659" i="3"/>
  <c r="BE670" i="3"/>
  <c r="BE710" i="3"/>
  <c r="BE754" i="3"/>
  <c r="BE856" i="3"/>
  <c r="BE867" i="3"/>
  <c r="BE870" i="3"/>
  <c r="BE883" i="3"/>
  <c r="J52" i="2"/>
  <c r="F55" i="2"/>
  <c r="BE106" i="2"/>
  <c r="BE112" i="2"/>
  <c r="BE118" i="2"/>
  <c r="BE143" i="2"/>
  <c r="BE144" i="2"/>
  <c r="BE146" i="2"/>
  <c r="BE161" i="2"/>
  <c r="BE181" i="2"/>
  <c r="BE188" i="2"/>
  <c r="BE190" i="2"/>
  <c r="BE192" i="2"/>
  <c r="BE207" i="2"/>
  <c r="BE221" i="2"/>
  <c r="BE223" i="2"/>
  <c r="BE225" i="2"/>
  <c r="BE227" i="2"/>
  <c r="BE229" i="2"/>
  <c r="BE243" i="2"/>
  <c r="BE245" i="2"/>
  <c r="BE251" i="2"/>
  <c r="E48" i="2"/>
  <c r="F54" i="2"/>
  <c r="J55" i="2"/>
  <c r="J87" i="2"/>
  <c r="BE94" i="2"/>
  <c r="BE98" i="2"/>
  <c r="BE102" i="2"/>
  <c r="BE125" i="2"/>
  <c r="BE155" i="2"/>
  <c r="BE157" i="2"/>
  <c r="BE170" i="2"/>
  <c r="BE172" i="2"/>
  <c r="BE176" i="2"/>
  <c r="BE179" i="2"/>
  <c r="BE199" i="2"/>
  <c r="BE201" i="2"/>
  <c r="BE204" i="2"/>
  <c r="BE205" i="2"/>
  <c r="BE208" i="2"/>
  <c r="BE213" i="2"/>
  <c r="BE216" i="2"/>
  <c r="BE231" i="2"/>
  <c r="BE232" i="2"/>
  <c r="BE234" i="2"/>
  <c r="BE239" i="2"/>
  <c r="BE247" i="2"/>
  <c r="BE254" i="2"/>
  <c r="BE260" i="2"/>
  <c r="BE270" i="2"/>
  <c r="BE116" i="2"/>
  <c r="BE131" i="2"/>
  <c r="BE136" i="2"/>
  <c r="BE147" i="2"/>
  <c r="BE158" i="2"/>
  <c r="BE167" i="2"/>
  <c r="BE171" i="2"/>
  <c r="BE182" i="2"/>
  <c r="BE184" i="2"/>
  <c r="BE186" i="2"/>
  <c r="BE196" i="2"/>
  <c r="BE203" i="2"/>
  <c r="BE209" i="2"/>
  <c r="BE211" i="2"/>
  <c r="BE236" i="2"/>
  <c r="BE241" i="2"/>
  <c r="BE255" i="2"/>
  <c r="BE257" i="2"/>
  <c r="BE264" i="2"/>
  <c r="BE266" i="2"/>
  <c r="BE267" i="2"/>
  <c r="BE269" i="2"/>
  <c r="BE274" i="2"/>
  <c r="BE110" i="2"/>
  <c r="BE114" i="2"/>
  <c r="BE123" i="2"/>
  <c r="BE127" i="2"/>
  <c r="BE141" i="2"/>
  <c r="BE149" i="2"/>
  <c r="BE151" i="2"/>
  <c r="BE153" i="2"/>
  <c r="BE165" i="2"/>
  <c r="BE168" i="2"/>
  <c r="BE169" i="2"/>
  <c r="BE173" i="2"/>
  <c r="BE194" i="2"/>
  <c r="BE198" i="2"/>
  <c r="BE219" i="2"/>
  <c r="BE220" i="2"/>
  <c r="BE222" i="2"/>
  <c r="BE249" i="2"/>
  <c r="BE252" i="2"/>
  <c r="BE259" i="2"/>
  <c r="BE262" i="2"/>
  <c r="BE263" i="2"/>
  <c r="J34" i="2"/>
  <c r="AW55" i="1" s="1"/>
  <c r="F36" i="4"/>
  <c r="BC57" i="1" s="1"/>
  <c r="J34" i="4"/>
  <c r="AW57" i="1" s="1"/>
  <c r="F36" i="5"/>
  <c r="BC58" i="1"/>
  <c r="F37" i="5"/>
  <c r="BD58" i="1" s="1"/>
  <c r="F34" i="3"/>
  <c r="BA56" i="1" s="1"/>
  <c r="F37" i="4"/>
  <c r="BD57" i="1" s="1"/>
  <c r="F34" i="4"/>
  <c r="BA57" i="1" s="1"/>
  <c r="J34" i="5"/>
  <c r="AW58" i="1" s="1"/>
  <c r="F34" i="5"/>
  <c r="BA58" i="1"/>
  <c r="F37" i="6"/>
  <c r="BD59" i="1" s="1"/>
  <c r="F34" i="7"/>
  <c r="BA60" i="1"/>
  <c r="F35" i="7"/>
  <c r="BB60" i="1" s="1"/>
  <c r="F35" i="2"/>
  <c r="BB55" i="1"/>
  <c r="F35" i="4"/>
  <c r="BB57" i="1" s="1"/>
  <c r="F35" i="5"/>
  <c r="BB58" i="1"/>
  <c r="F34" i="6"/>
  <c r="BA59" i="1" s="1"/>
  <c r="F36" i="6"/>
  <c r="BC59" i="1"/>
  <c r="F36" i="7"/>
  <c r="BC60" i="1" s="1"/>
  <c r="F34" i="2"/>
  <c r="BA55" i="1"/>
  <c r="J34" i="3"/>
  <c r="AW56" i="1" s="1"/>
  <c r="F37" i="2"/>
  <c r="BD55" i="1"/>
  <c r="F35" i="3"/>
  <c r="BB56" i="1" s="1"/>
  <c r="F35" i="6"/>
  <c r="BB59" i="1"/>
  <c r="J34" i="7"/>
  <c r="AW60" i="1" s="1"/>
  <c r="F37" i="7"/>
  <c r="BD60" i="1"/>
  <c r="F36" i="2"/>
  <c r="BC55" i="1" s="1"/>
  <c r="F37" i="3"/>
  <c r="BD56" i="1"/>
  <c r="F36" i="3"/>
  <c r="BC56" i="1" s="1"/>
  <c r="J60" i="4" l="1"/>
  <c r="BK81" i="4"/>
  <c r="J30" i="4" s="1"/>
  <c r="AG57" i="1" s="1"/>
  <c r="J61" i="4"/>
  <c r="BK106" i="3"/>
  <c r="J106" i="3" s="1"/>
  <c r="J60" i="3" s="1"/>
  <c r="T439" i="3"/>
  <c r="P106" i="3"/>
  <c r="P439" i="3"/>
  <c r="R439" i="3"/>
  <c r="BK163" i="2"/>
  <c r="J163" i="2" s="1"/>
  <c r="J65" i="2" s="1"/>
  <c r="BK85" i="7"/>
  <c r="J85" i="7" s="1"/>
  <c r="J60" i="7" s="1"/>
  <c r="R106" i="3"/>
  <c r="R105" i="3"/>
  <c r="P92" i="2"/>
  <c r="T106" i="3"/>
  <c r="T105" i="3"/>
  <c r="P163" i="2"/>
  <c r="R163" i="2"/>
  <c r="R91" i="2"/>
  <c r="T163" i="2"/>
  <c r="T91" i="2"/>
  <c r="J86" i="7"/>
  <c r="J61" i="7"/>
  <c r="BK439" i="3"/>
  <c r="J439" i="3"/>
  <c r="J69" i="3" s="1"/>
  <c r="BK82" i="6"/>
  <c r="J82" i="6"/>
  <c r="J60" i="6"/>
  <c r="BK81" i="5"/>
  <c r="J81" i="5"/>
  <c r="J59" i="5"/>
  <c r="BK91" i="2"/>
  <c r="J91" i="2"/>
  <c r="F33" i="3"/>
  <c r="AZ56" i="1" s="1"/>
  <c r="F33" i="4"/>
  <c r="AZ57" i="1" s="1"/>
  <c r="F33" i="5"/>
  <c r="AZ58" i="1" s="1"/>
  <c r="J33" i="6"/>
  <c r="AV59" i="1"/>
  <c r="AT59" i="1"/>
  <c r="J33" i="7"/>
  <c r="AV60" i="1"/>
  <c r="AT60" i="1"/>
  <c r="F33" i="2"/>
  <c r="AZ55" i="1" s="1"/>
  <c r="J33" i="5"/>
  <c r="AV58" i="1"/>
  <c r="AT58" i="1"/>
  <c r="BC54" i="1"/>
  <c r="W32" i="1" s="1"/>
  <c r="BA54" i="1"/>
  <c r="AW54" i="1" s="1"/>
  <c r="AK30" i="1" s="1"/>
  <c r="J33" i="3"/>
  <c r="AV56" i="1" s="1"/>
  <c r="AT56" i="1" s="1"/>
  <c r="J33" i="2"/>
  <c r="AV55" i="1"/>
  <c r="AT55" i="1"/>
  <c r="BD54" i="1"/>
  <c r="W33" i="1" s="1"/>
  <c r="BB54" i="1"/>
  <c r="W31" i="1" s="1"/>
  <c r="J33" i="4"/>
  <c r="AV57" i="1" s="1"/>
  <c r="AT57" i="1" s="1"/>
  <c r="F33" i="6"/>
  <c r="AZ59" i="1" s="1"/>
  <c r="F33" i="7"/>
  <c r="AZ60" i="1"/>
  <c r="J30" i="2"/>
  <c r="AG55" i="1" s="1"/>
  <c r="J59" i="4" l="1"/>
  <c r="AN57" i="1"/>
  <c r="P105" i="3"/>
  <c r="AU56" i="1" s="1"/>
  <c r="P91" i="2"/>
  <c r="AU55" i="1" s="1"/>
  <c r="BK105" i="3"/>
  <c r="J105" i="3" s="1"/>
  <c r="BK84" i="7"/>
  <c r="J84" i="7"/>
  <c r="J59" i="7" s="1"/>
  <c r="BK81" i="6"/>
  <c r="J81" i="6" s="1"/>
  <c r="J59" i="6" s="1"/>
  <c r="J39" i="4"/>
  <c r="AN55" i="1"/>
  <c r="J59" i="2"/>
  <c r="J39" i="2"/>
  <c r="AX54" i="1"/>
  <c r="AZ54" i="1"/>
  <c r="W29" i="1" s="1"/>
  <c r="J30" i="5"/>
  <c r="AG58" i="1"/>
  <c r="AN58" i="1" s="1"/>
  <c r="AY54" i="1"/>
  <c r="W30" i="1"/>
  <c r="J30" i="3" l="1"/>
  <c r="AG56" i="1" s="1"/>
  <c r="AN56" i="1" s="1"/>
  <c r="J59" i="3"/>
  <c r="J39" i="5"/>
  <c r="J39" i="3"/>
  <c r="J30" i="7"/>
  <c r="AG60" i="1"/>
  <c r="J30" i="6"/>
  <c r="AG59" i="1"/>
  <c r="AV54" i="1"/>
  <c r="AK29" i="1" s="1"/>
  <c r="AU54" i="1"/>
  <c r="J39" i="6" l="1"/>
  <c r="J39" i="7"/>
  <c r="AN59" i="1"/>
  <c r="AN60" i="1"/>
  <c r="AG54" i="1"/>
  <c r="AK26" i="1" s="1"/>
  <c r="AK35" i="1" s="1"/>
  <c r="AT54" i="1"/>
  <c r="AN54" i="1" l="1"/>
</calcChain>
</file>

<file path=xl/sharedStrings.xml><?xml version="1.0" encoding="utf-8"?>
<sst xmlns="http://schemas.openxmlformats.org/spreadsheetml/2006/main" count="12403" uniqueCount="1868">
  <si>
    <t>Export Komplet</t>
  </si>
  <si>
    <t>VZ</t>
  </si>
  <si>
    <t>2.0</t>
  </si>
  <si>
    <t/>
  </si>
  <si>
    <t>False</t>
  </si>
  <si>
    <t>{c27dd693-28a4-4784-be76-db4bd1bc7523}</t>
  </si>
  <si>
    <t>&gt;&gt;  skryté sloupce  &lt;&lt;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</si>
  <si>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</si>
  <si>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</si>
  <si>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</si>
  <si>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</si>
  <si>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</si>
  <si>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</si>
  <si>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</si>
  <si>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</si>
  <si>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20250727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</si>
  <si>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</si>
  <si>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</si>
  <si>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NMZ Čáslav - soc. zařízení</t>
  </si>
  <si>
    <t>KSO:</t>
  </si>
  <si>
    <t>CC-CZ:</t>
  </si>
  <si>
    <t>Místo:</t>
  </si>
  <si>
    <t>Čáslav</t>
  </si>
  <si>
    <t>Datum:</t>
  </si>
  <si>
    <t>27. 7. 2025</t>
  </si>
  <si>
    <t>Zadavatel:</t>
  </si>
  <si>
    <t>IČ:</t>
  </si>
  <si>
    <t xml:space="preserve"> </t>
  </si>
  <si>
    <t>DIČ:</t>
  </si>
  <si>
    <t>Účastník:</t>
  </si>
  <si>
    <t>Vyplň údaj</t>
  </si>
  <si>
    <t>Projektant:</t>
  </si>
  <si>
    <t>True</t>
  </si>
  <si>
    <t>Zpracovatel: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</si>
  <si>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</si>
  <si>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</si>
  <si>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</si>
  <si>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</si>
  <si>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</si>
  <si>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</si>
  <si>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</si>
  <si>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</si>
  <si>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</si>
  <si>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</si>
  <si>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</si>
  <si>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</si>
  <si>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</si>
  <si>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</si>
  <si>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</si>
  <si>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</si>
  <si>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</si>
  <si>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</si>
  <si>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</si>
  <si>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</si>
  <si>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</si>
  <si>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</si>
  <si>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</si>
  <si>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</si>
  <si>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</si>
  <si>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</si>
  <si>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</si>
  <si>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</si>
  <si>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</si>
  <si>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</si>
  <si>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</si>
  <si>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</si>
  <si>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</si>
  <si>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</si>
  <si>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</si>
  <si>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</si>
  <si>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</si>
  <si>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</si>
  <si>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</si>
  <si>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</si>
  <si>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</si>
  <si>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2</t>
  </si>
  <si>
    <t>ZTI</t>
  </si>
  <si>
    <t>STA</t>
  </si>
  <si>
    <t>1</t>
  </si>
  <si>
    <t>{d507e783-2abd-4ac8-a51f-ab7e3f8b5366}</t>
  </si>
  <si>
    <t>Stavební část</t>
  </si>
  <si>
    <t>{d32e8bf9-2003-4c10-8c61-b8b7c6a9c57b}</t>
  </si>
  <si>
    <t>3</t>
  </si>
  <si>
    <t>Elektroinstalace</t>
  </si>
  <si>
    <t>{02430738-9811-4aa7-a1c7-685a68fadd58}</t>
  </si>
  <si>
    <t>4</t>
  </si>
  <si>
    <t>Slaboproud</t>
  </si>
  <si>
    <t>{6fa31eee-9531-4187-ac07-ce70a5be21dc}</t>
  </si>
  <si>
    <t>5</t>
  </si>
  <si>
    <t>Hromosvod</t>
  </si>
  <si>
    <t>{2d08ff3d-0093-4fe0-8092-e4582a20bb2c}</t>
  </si>
  <si>
    <t>6</t>
  </si>
  <si>
    <t>VRN</t>
  </si>
  <si>
    <t>{000e7400-2955-4fa0-a017-9fc659fad0e5}</t>
  </si>
  <si>
    <t>KRYCÍ LIST SOUPISU PRACÍ</t>
  </si>
  <si>
    <t>Objekt:</t>
  </si>
  <si>
    <t>2 - ZTI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</si>
  <si>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</si>
  <si>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</si>
  <si>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</si>
  <si>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</si>
  <si>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</si>
  <si>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1 - Zemní práce</t>
  </si>
  <si>
    <t xml:space="preserve">    4 - Vodorovné konstrukce</t>
  </si>
  <si>
    <t xml:space="preserve">    8 - Trubní vedení</t>
  </si>
  <si>
    <t xml:space="preserve">    998 - Přesun hmot</t>
  </si>
  <si>
    <t>PSV - Práce a dodávky PSV</t>
  </si>
  <si>
    <t xml:space="preserve">    713 - Izolace tepelné</t>
  </si>
  <si>
    <t xml:space="preserve">    721 - Zdravotechnika - vnitřní kanalizace</t>
  </si>
  <si>
    <t xml:space="preserve">    722 - Zdravotechnika - vnitřní vodovod</t>
  </si>
  <si>
    <t xml:space="preserve">    725 - Zdravotechnika - zařizovací předměty</t>
  </si>
  <si>
    <t xml:space="preserve">    726 - Zdravotechnika - předstěnové instalace</t>
  </si>
  <si>
    <t>HZS - Hodinové zúčtovací sazby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</si>
  <si>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</si>
  <si>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</si>
  <si>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</si>
  <si>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</si>
  <si>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</si>
  <si>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</si>
  <si>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</si>
  <si>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</si>
  <si>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</si>
  <si>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</si>
  <si>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</si>
  <si>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</si>
  <si>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</si>
  <si>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</si>
  <si>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</si>
  <si>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</si>
  <si>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</si>
  <si>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</si>
  <si>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132251103</t>
  </si>
  <si>
    <t>Hloubení nezapažených rýh šířky do 800 mm strojně s urovnáním dna do předepsaného profilu a spádu v hornině třídy těžitelnosti I skupiny 3 přes 50 do 100 m3</t>
  </si>
  <si>
    <t>m3</t>
  </si>
  <si>
    <t>CS ÚRS 2025 01</t>
  </si>
  <si>
    <t>Online PSC</t>
  </si>
  <si>
    <t>https://podminky.urs.cz/item/CS_URS_2025_01/132251103</t>
  </si>
  <si>
    <t>VV</t>
  </si>
  <si>
    <t>4*0,7*1,35+9*0,7*1,7+20*0,7*1,4+33*0,7*1,2</t>
  </si>
  <si>
    <t>Součet</t>
  </si>
  <si>
    <t>132254102</t>
  </si>
  <si>
    <t>Hloubení zapažených rýh šířky do 800 mm strojně s urovnáním dna do předepsaného profilu a spádu v hornině třídy těžitelnosti I skupiny 3 přes 20 do 50 m3</t>
  </si>
  <si>
    <t>https://podminky.urs.cz/item/CS_URS_2025_01/132254102</t>
  </si>
  <si>
    <t>4*0,8*2,35+21*0,8*2,35</t>
  </si>
  <si>
    <t>133251101</t>
  </si>
  <si>
    <t>Hloubení nezapažených šachet strojně v hornině třídy těžitelnosti I skupiny 3 do 20 m3</t>
  </si>
  <si>
    <t>https://podminky.urs.cz/item/CS_URS_2025_01/133251101</t>
  </si>
  <si>
    <t>2*2*1,5</t>
  </si>
  <si>
    <t>151101102</t>
  </si>
  <si>
    <t>Zřízení pažení a rozepření stěn rýh pro podzemní vedení příložné pro jakoukoliv mezerovitost, hloubky přes 2 do 4 m</t>
  </si>
  <si>
    <t>m2</t>
  </si>
  <si>
    <t>8</t>
  </si>
  <si>
    <t>https://podminky.urs.cz/item/CS_URS_2025_01/151101102</t>
  </si>
  <si>
    <t>4*2*2,35+21*2*2,35</t>
  </si>
  <si>
    <t>151101112</t>
  </si>
  <si>
    <t>Odstranění pažení a rozepření stěn rýh pro podzemní vedení s uložením materiálu na vzdálenost do 3 m od kraje výkopu příložné, hloubky přes 2 do 4 m</t>
  </si>
  <si>
    <t>10</t>
  </si>
  <si>
    <t>https://podminky.urs.cz/item/CS_URS_2025_01/151101112</t>
  </si>
  <si>
    <t>162351103</t>
  </si>
  <si>
    <t>Vodorovné přemístění výkopku nebo sypaniny po suchu na obvyklém dopravním prostředku, bez naložení výkopku, avšak se složením bez rozhrnutí z horniny třídy těžitelnosti I skupiny 1 až 3 na vzdálenost přes 50 do 500 m</t>
  </si>
  <si>
    <t>https://podminky.urs.cz/item/CS_URS_2025_01/162351103</t>
  </si>
  <si>
    <t>7</t>
  </si>
  <si>
    <t>162751117</t>
  </si>
  <si>
    <t>Vodorovné přemístění výkopku nebo sypaniny po suchu na obvyklém dopravním prostředku, bez naložení výkopku, avšak se složením bez rozhrnutí z horniny třídy těžitelnosti I skupiny 1 až 3 na vzdálenost přes 9 000 do 10 000 m</t>
  </si>
  <si>
    <t>14</t>
  </si>
  <si>
    <t>https://podminky.urs.cz/item/CS_URS_2025_01/162751117</t>
  </si>
  <si>
    <t>167151111</t>
  </si>
  <si>
    <t>Nakládání, skládání a překládání neulehlého výkopku nebo sypaniny strojně nakládání, množství přes 100 m3, z hornin třídy těžitelnosti I, skupiny 1 až 3</t>
  </si>
  <si>
    <t>16</t>
  </si>
  <si>
    <t>https://podminky.urs.cz/item/CS_URS_2025_01/167151111</t>
  </si>
  <si>
    <t>9</t>
  </si>
  <si>
    <t>171201231</t>
  </si>
  <si>
    <t>Poplatek za uložení stavebního odpadu na recyklační skládce (skládkovné) zeminy a kamení zatříděného do Katalogu odpadů pod kódem 17 05 04</t>
  </si>
  <si>
    <t>t</t>
  </si>
  <si>
    <t>18</t>
  </si>
  <si>
    <t>https://podminky.urs.cz/item/CS_URS_2025_01/171201231</t>
  </si>
  <si>
    <t>f40</t>
  </si>
  <si>
    <t>34,396*2 "Přepočtené koeficientem množství</t>
  </si>
  <si>
    <t>171251201</t>
  </si>
  <si>
    <t>Uložení sypaniny na skládky nebo meziskládky bez hutnění s upravením uložené sypaniny do předepsaného tvaru</t>
  </si>
  <si>
    <t>20</t>
  </si>
  <si>
    <t>https://podminky.urs.cz/item/CS_URS_2025_01/171251201</t>
  </si>
  <si>
    <t>11</t>
  </si>
  <si>
    <t>174151101</t>
  </si>
  <si>
    <t>Zásyp sypaninou z jakékoliv horniny strojně s uložením výkopku ve vrstvách se zhutněním jam, šachet, rýh nebo kolem objektů v těchto vykopávkách</t>
  </si>
  <si>
    <t>22</t>
  </si>
  <si>
    <t>https://podminky.urs.cz/item/CS_URS_2025_01/174151101</t>
  </si>
  <si>
    <t>175151101</t>
  </si>
  <si>
    <t>Obsypání potrubí strojně sypaninou z vhodných hornin třídy těžitelnosti I a II, skupiny 1 až 4 nebo materiálem připraveným podél výkopu ve vzdálenosti do 3 m od jeho kraje, pro jakoukoliv hloubku výkopu a míru zhutnění bez prohození sypaniny</t>
  </si>
  <si>
    <t>24</t>
  </si>
  <si>
    <t>https://podminky.urs.cz/item/CS_URS_2025_01/175151101</t>
  </si>
  <si>
    <t>25*0,8*0,4+66*0,7*0,4</t>
  </si>
  <si>
    <t>13</t>
  </si>
  <si>
    <t>M</t>
  </si>
  <si>
    <t>58337302</t>
  </si>
  <si>
    <t>štěrkopísek frakce 0/16</t>
  </si>
  <si>
    <t>26</t>
  </si>
  <si>
    <t>f2</t>
  </si>
  <si>
    <t>26,48*2 "Přepočtené koeficientem množství</t>
  </si>
  <si>
    <t>Vodorovné konstrukce</t>
  </si>
  <si>
    <t>451573111</t>
  </si>
  <si>
    <t>Lože pod potrubí, stoky a drobné objekty v otevřeném výkopu z písku a štěrkopísku do 63 mm</t>
  </si>
  <si>
    <t>28</t>
  </si>
  <si>
    <t>https://podminky.urs.cz/item/CS_URS_2025_01/451573111</t>
  </si>
  <si>
    <t>25*0,8*0,1+66*0,7*0,1</t>
  </si>
  <si>
    <t>Trubní vedení</t>
  </si>
  <si>
    <t>15</t>
  </si>
  <si>
    <t>871161211</t>
  </si>
  <si>
    <t>Montáž vodovodního potrubí z polyetylenu PE100 RC v otevřeném výkopu svařovaných elektrotvarovkou SDR 11/PN16 d 32 x 3,0 mm</t>
  </si>
  <si>
    <t>m</t>
  </si>
  <si>
    <t>30</t>
  </si>
  <si>
    <t>https://podminky.urs.cz/item/CS_URS_2025_01/871161211</t>
  </si>
  <si>
    <t>28613109</t>
  </si>
  <si>
    <t>trubka vodovodní PE100 PN 16 SDR11 25x2,3mm</t>
  </si>
  <si>
    <t>CS ÚRS 2023 01</t>
  </si>
  <si>
    <t>32</t>
  </si>
  <si>
    <t>17</t>
  </si>
  <si>
    <t>893811112</t>
  </si>
  <si>
    <t>Osazení vodoměrné šachty z polypropylenu PP samonosné pro běžné zatížení hranaté, půdorysné plochy do 1,1 m2, světlé hloubky přes 1,2 m do 1,4 m</t>
  </si>
  <si>
    <t>kus</t>
  </si>
  <si>
    <t>34</t>
  </si>
  <si>
    <t>https://podminky.urs.cz/item/CS_URS_2025_01/893811112</t>
  </si>
  <si>
    <t>56230551</t>
  </si>
  <si>
    <t>šachta plastová vodoměrná samonosná hranatá 0,9/1,2/1,2m</t>
  </si>
  <si>
    <t>36</t>
  </si>
  <si>
    <t>19</t>
  </si>
  <si>
    <t>894812312</t>
  </si>
  <si>
    <t>Revizní a čistící šachta z polypropylenu PP pro hladké trouby DN 600 šachtové dno (DN šachty / DN trubního vedení) DN 600/160 průtočné 30°,60°,90°</t>
  </si>
  <si>
    <t>38</t>
  </si>
  <si>
    <t>https://podminky.urs.cz/item/CS_URS_2025_01/894812312</t>
  </si>
  <si>
    <t>894812332</t>
  </si>
  <si>
    <t>Revizní a čistící šachta z polypropylenu PP pro hladké trouby DN 600 roura šachtová korugovaná, světlé hloubky 2 000 mm</t>
  </si>
  <si>
    <t>40</t>
  </si>
  <si>
    <t>https://podminky.urs.cz/item/CS_URS_2025_01/894812332</t>
  </si>
  <si>
    <t>894812339</t>
  </si>
  <si>
    <t>Revizní a čistící šachta z polypropylenu PP pro hladké trouby DN 600 Příplatek k cenám 2331 - 2334 za uříznutí šachtové roury</t>
  </si>
  <si>
    <t>42</t>
  </si>
  <si>
    <t>https://podminky.urs.cz/item/CS_URS_2025_01/894812339</t>
  </si>
  <si>
    <t>894812357</t>
  </si>
  <si>
    <t>Revizní a čistící šachta z polypropylenu PP pro hladké trouby DN 600 poklop (mříž) litinový pro třídu zatížení B125 s teleskopickým adaptérem</t>
  </si>
  <si>
    <t>44</t>
  </si>
  <si>
    <t>https://podminky.urs.cz/item/CS_URS_2025_01/894812357</t>
  </si>
  <si>
    <t>23</t>
  </si>
  <si>
    <t>899112112</t>
  </si>
  <si>
    <t>Osazení poklopů šachtových plastových nebo kompozitních včetně rámů pro třídu zatížení A15, A50</t>
  </si>
  <si>
    <t>46</t>
  </si>
  <si>
    <t>https://podminky.urs.cz/item/CS_URS_2025_01/899112112</t>
  </si>
  <si>
    <t>63126042</t>
  </si>
  <si>
    <t>poklop kompozitní pochůzný hranatý včetně rámů a příslušenství 600/600mm A15</t>
  </si>
  <si>
    <t>48</t>
  </si>
  <si>
    <t>25</t>
  </si>
  <si>
    <t>899722113</t>
  </si>
  <si>
    <t>Krytí potrubí z plastů výstražnou fólií z PVC šířky přes 25 do 34 cm</t>
  </si>
  <si>
    <t>50</t>
  </si>
  <si>
    <t>https://podminky.urs.cz/item/CS_URS_2025_01/899722113</t>
  </si>
  <si>
    <t>998</t>
  </si>
  <si>
    <t>Přesun hmot</t>
  </si>
  <si>
    <t>998276101</t>
  </si>
  <si>
    <t>Přesun hmot pro trubní vedení hloubené z trub z plastických hmot nebo sklolaminátových pro vodovody, kanalizace, teplovody, produktovody v otevřeném výkopu dopravní vzdálenost do 15 m</t>
  </si>
  <si>
    <t>52</t>
  </si>
  <si>
    <t>https://podminky.urs.cz/item/CS_URS_2025_01/998276101</t>
  </si>
  <si>
    <t>PSV</t>
  </si>
  <si>
    <t>Práce a dodávky PSV</t>
  </si>
  <si>
    <t>713</t>
  </si>
  <si>
    <t>Izolace tepelné</t>
  </si>
  <si>
    <t>27</t>
  </si>
  <si>
    <t>713463131</t>
  </si>
  <si>
    <t>Montáž izolace tepelné potrubí a ohybů tvarovkami nebo deskami potrubními pouzdry bez povrchové úpravy (izolační materiál ve specifikaci) přilepenými v příčných a podélných spojích izolace potrubí jednovrstvá, tloušťky izolace do 25 mm</t>
  </si>
  <si>
    <t>54</t>
  </si>
  <si>
    <t>https://podminky.urs.cz/item/CS_URS_2025_01/713463131</t>
  </si>
  <si>
    <t>28377103</t>
  </si>
  <si>
    <t>pouzdro izolační potrubní z pěnového polyetylenu 22/9mm</t>
  </si>
  <si>
    <t>56</t>
  </si>
  <si>
    <t>29</t>
  </si>
  <si>
    <t>28377111</t>
  </si>
  <si>
    <t>pouzdro izolační potrubní z pěnového polyetylenu 28/9mm</t>
  </si>
  <si>
    <t>58</t>
  </si>
  <si>
    <t>28377115</t>
  </si>
  <si>
    <t>pouzdro izolační potrubní z pěnového polyetylenu 35/9mm</t>
  </si>
  <si>
    <t>60</t>
  </si>
  <si>
    <t>31</t>
  </si>
  <si>
    <t>283771R5</t>
  </si>
  <si>
    <t>pouzdro izolační potrubní z pěnového polyetylenu 18/30mm</t>
  </si>
  <si>
    <t>62</t>
  </si>
  <si>
    <t>283770R6</t>
  </si>
  <si>
    <t>pouzdro izolační potrubní z pěnového polyetylenu 22/30mm</t>
  </si>
  <si>
    <t>64</t>
  </si>
  <si>
    <t>33</t>
  </si>
  <si>
    <t>283770R9</t>
  </si>
  <si>
    <t>pouzdro izolační potrubní z pěnového polyetylenu 28/30mm</t>
  </si>
  <si>
    <t>66</t>
  </si>
  <si>
    <t>998713111</t>
  </si>
  <si>
    <t>Přesun hmot pro izolace tepelné stanovený z hmotnosti přesunovaného materiálu vodorovná dopravní vzdálenost do 50 m s omezením mechanizace v objektech výšky do 6 m</t>
  </si>
  <si>
    <t>68</t>
  </si>
  <si>
    <t>https://podminky.urs.cz/item/CS_URS_2025_01/998713111</t>
  </si>
  <si>
    <t>721</t>
  </si>
  <si>
    <t>Zdravotechnika - vnitřní kanalizace</t>
  </si>
  <si>
    <t>35</t>
  </si>
  <si>
    <t>721171917</t>
  </si>
  <si>
    <t>Opravy odpadního potrubí plastového propojení dosavadního potrubí DN 160</t>
  </si>
  <si>
    <t>70</t>
  </si>
  <si>
    <t>https://podminky.urs.cz/item/CS_URS_2025_01/721171917</t>
  </si>
  <si>
    <t>P</t>
  </si>
  <si>
    <t>Poznámka k položce:_x000D_
Poznámka k položce: napojení na stávající kanalizaci KG160</t>
  </si>
  <si>
    <t>721171R18</t>
  </si>
  <si>
    <t>Opravy odpadního potrubí plastového propojení dosavadního potrubí DN 200</t>
  </si>
  <si>
    <t>72</t>
  </si>
  <si>
    <t>Poznámka k položce:_x000D_
Poznámka k položce: napojení na stávající kanalizaci KG250</t>
  </si>
  <si>
    <t>37</t>
  </si>
  <si>
    <t>28651256</t>
  </si>
  <si>
    <t>redukce kanalizační PVC 250/150</t>
  </si>
  <si>
    <t>74</t>
  </si>
  <si>
    <t>721173316</t>
  </si>
  <si>
    <t>Potrubí z trub PVC SN4 dešťové DN 125</t>
  </si>
  <si>
    <t>76</t>
  </si>
  <si>
    <t>https://podminky.urs.cz/item/CS_URS_2025_01/721173316</t>
  </si>
  <si>
    <t>39</t>
  </si>
  <si>
    <t>721173317</t>
  </si>
  <si>
    <t>Potrubí z trub PVC SN4 dešťové DN 160</t>
  </si>
  <si>
    <t>78</t>
  </si>
  <si>
    <t>https://podminky.urs.cz/item/CS_URS_2025_01/721173317</t>
  </si>
  <si>
    <t>721173401</t>
  </si>
  <si>
    <t>Potrubí z trub PVC SN4 svodné (ležaté) DN 110</t>
  </si>
  <si>
    <t>80</t>
  </si>
  <si>
    <t>https://podminky.urs.cz/item/CS_URS_2025_01/721173401</t>
  </si>
  <si>
    <t>41</t>
  </si>
  <si>
    <t>721173402</t>
  </si>
  <si>
    <t>Potrubí z trub PVC SN4 svodné (ležaté) DN 125</t>
  </si>
  <si>
    <t>82</t>
  </si>
  <si>
    <t>https://podminky.urs.cz/item/CS_URS_2025_01/721173402</t>
  </si>
  <si>
    <t>721173403</t>
  </si>
  <si>
    <t>Potrubí z trub PVC SN4 svodné (ležaté) DN 160</t>
  </si>
  <si>
    <t>84</t>
  </si>
  <si>
    <t>https://podminky.urs.cz/item/CS_URS_2025_01/721173403</t>
  </si>
  <si>
    <t>43</t>
  </si>
  <si>
    <t>721174025</t>
  </si>
  <si>
    <t>Potrubí z trub polypropylenových odpadní (svislé) DN 110</t>
  </si>
  <si>
    <t>86</t>
  </si>
  <si>
    <t>https://podminky.urs.cz/item/CS_URS_2025_01/721174025</t>
  </si>
  <si>
    <t>721174041</t>
  </si>
  <si>
    <t>Potrubí z trub polypropylenových připojovací DN 32</t>
  </si>
  <si>
    <t>88</t>
  </si>
  <si>
    <t>https://podminky.urs.cz/item/CS_URS_2025_01/721174041</t>
  </si>
  <si>
    <t>45</t>
  </si>
  <si>
    <t>721174043</t>
  </si>
  <si>
    <t>Potrubí z trub polypropylenových připojovací DN 50</t>
  </si>
  <si>
    <t>90</t>
  </si>
  <si>
    <t>https://podminky.urs.cz/item/CS_URS_2025_01/721174043</t>
  </si>
  <si>
    <t>28615603</t>
  </si>
  <si>
    <t>čistící tvarovka odpadní pro vysoké teploty HTRE DN 110</t>
  </si>
  <si>
    <t>92</t>
  </si>
  <si>
    <t>47</t>
  </si>
  <si>
    <t>721194105</t>
  </si>
  <si>
    <t>Vyměření přípojek na potrubí vyvedení a upevnění odpadních výpustek DN 50</t>
  </si>
  <si>
    <t>94</t>
  </si>
  <si>
    <t>https://podminky.urs.cz/item/CS_URS_2025_01/721194105</t>
  </si>
  <si>
    <t>721194109</t>
  </si>
  <si>
    <t>Vyměření přípojek na potrubí vyvedení a upevnění odpadních výpustek DN 110</t>
  </si>
  <si>
    <t>96</t>
  </si>
  <si>
    <t>https://podminky.urs.cz/item/CS_URS_2025_01/721194109</t>
  </si>
  <si>
    <t>49</t>
  </si>
  <si>
    <t>721226R02</t>
  </si>
  <si>
    <t>Podomítkový sifon ke klimatizačním jednotkám DN32 - 100x100mm</t>
  </si>
  <si>
    <t>98</t>
  </si>
  <si>
    <t>721241R02</t>
  </si>
  <si>
    <t>Lapače střešních splavenin litinové DN 100</t>
  </si>
  <si>
    <t>100</t>
  </si>
  <si>
    <t>51</t>
  </si>
  <si>
    <t>721273153</t>
  </si>
  <si>
    <t>Ventilační hlavice z polypropylenu (PP) DN 110</t>
  </si>
  <si>
    <t>102</t>
  </si>
  <si>
    <t>https://podminky.urs.cz/item/CS_URS_2025_01/721273153</t>
  </si>
  <si>
    <t>721274R01</t>
  </si>
  <si>
    <t>Kanalizační přivzdušňovací ventil DN50/75/110 s dvojitou izolační stěnou</t>
  </si>
  <si>
    <t>104</t>
  </si>
  <si>
    <t>53</t>
  </si>
  <si>
    <t>721274R02</t>
  </si>
  <si>
    <t>106</t>
  </si>
  <si>
    <t>721290111</t>
  </si>
  <si>
    <t>Zkouška těsnosti kanalizace v objektech vodou do DN 125</t>
  </si>
  <si>
    <t>108</t>
  </si>
  <si>
    <t>https://podminky.urs.cz/item/CS_URS_2025_01/721290111</t>
  </si>
  <si>
    <t>55</t>
  </si>
  <si>
    <t>721290112</t>
  </si>
  <si>
    <t>Zkouška těsnosti kanalizace v objektech vodou DN 150 nebo DN 200</t>
  </si>
  <si>
    <t>110</t>
  </si>
  <si>
    <t>https://podminky.urs.cz/item/CS_URS_2025_01/721290112</t>
  </si>
  <si>
    <t>998721111</t>
  </si>
  <si>
    <t>Přesun hmot pro vnitřní kanalizaci stanovený z hmotnosti přesunovaného materiálu vodorovná dopravní vzdálenost do 50 m s omezením mechanizace v objektech výšky do 6 m</t>
  </si>
  <si>
    <t>112</t>
  </si>
  <si>
    <t>https://podminky.urs.cz/item/CS_URS_2025_01/998721111</t>
  </si>
  <si>
    <t>722</t>
  </si>
  <si>
    <t>Zdravotechnika - vnitřní vodovod</t>
  </si>
  <si>
    <t>57</t>
  </si>
  <si>
    <t>722173985</t>
  </si>
  <si>
    <t>Spoje rozvodů vody z plastů D přes 32 do 40 mm</t>
  </si>
  <si>
    <t>114</t>
  </si>
  <si>
    <t>https://podminky.urs.cz/item/CS_URS_2025_01/722173985</t>
  </si>
  <si>
    <t>Poznámka k položce:_x000D_
Poznámka k položce: napojení na stávající vodovod</t>
  </si>
  <si>
    <t>722173R01</t>
  </si>
  <si>
    <t>Potrubí z plastových trubek z vícevrstvého polyethylenu spojované lisováním PN 10 do 70°C Alpex Duo XS D 16/2,0</t>
  </si>
  <si>
    <t>116</t>
  </si>
  <si>
    <t>59</t>
  </si>
  <si>
    <t>722173R02</t>
  </si>
  <si>
    <t>Potrubí z plastových trubek z vícevrstvého polyethylenu spojované lisováním PN 10 do 70°C Alpex Duo XS D 20/2,0</t>
  </si>
  <si>
    <t>118</t>
  </si>
  <si>
    <t>722173R03</t>
  </si>
  <si>
    <t>Potrubí z plastových trubek z vícevrstvého polyethylenu spojované lisováním PN 10 do 70°C Alpex Duo XS D 26/3,0</t>
  </si>
  <si>
    <t>120</t>
  </si>
  <si>
    <t>61</t>
  </si>
  <si>
    <t>722173R04</t>
  </si>
  <si>
    <t>Potrubí z plastových trubek z vícevrstvého polyethylenu spojované lisováním PN 10 do 70°C Alpex Duo XS D 32/3,0</t>
  </si>
  <si>
    <t>122</t>
  </si>
  <si>
    <t>722190401</t>
  </si>
  <si>
    <t>Zřízení přípojek na potrubí vyvedení a upevnění výpustek do DN 25</t>
  </si>
  <si>
    <t>124</t>
  </si>
  <si>
    <t>https://podminky.urs.cz/item/CS_URS_2025_01/722190401</t>
  </si>
  <si>
    <t>63</t>
  </si>
  <si>
    <t>722232044</t>
  </si>
  <si>
    <t>Armatury se dvěma závity kulové kohouty PN 42 do 185 °C přímé vnitřní závit G 3/4"</t>
  </si>
  <si>
    <t>126</t>
  </si>
  <si>
    <t>https://podminky.urs.cz/item/CS_URS_2025_01/722232044</t>
  </si>
  <si>
    <t>722232064</t>
  </si>
  <si>
    <t>Armatury se dvěma závity kulové kohouty PN 42 do 185 °C přímé vnitřní závit s vypouštěním G 5/4"</t>
  </si>
  <si>
    <t>128</t>
  </si>
  <si>
    <t>https://podminky.urs.cz/item/CS_URS_2025_01/722232064</t>
  </si>
  <si>
    <t>65</t>
  </si>
  <si>
    <t>734211120</t>
  </si>
  <si>
    <t>Ventily odvzdušňovací závitové automatické PN 14 do 120°C G 1/2</t>
  </si>
  <si>
    <t>130</t>
  </si>
  <si>
    <t>https://podminky.urs.cz/item/CS_URS_2025_01/734211120</t>
  </si>
  <si>
    <t>734211R01</t>
  </si>
  <si>
    <t>Cirkulační čerpadlo GRUNDFOS ALPHA2 25-60 230V</t>
  </si>
  <si>
    <t>132</t>
  </si>
  <si>
    <t>67</t>
  </si>
  <si>
    <t>722290234</t>
  </si>
  <si>
    <t>Zkoušky, proplach a desinfekce vodovodního potrubí proplach a desinfekce vodovodního potrubí do DN 80</t>
  </si>
  <si>
    <t>134</t>
  </si>
  <si>
    <t>https://podminky.urs.cz/item/CS_URS_2025_01/722290234</t>
  </si>
  <si>
    <t>722290246</t>
  </si>
  <si>
    <t>Zkoušky, proplach a desinfekce vodovodního potrubí zkoušky těsnosti vodovodního potrubí plastového do DN 40</t>
  </si>
  <si>
    <t>136</t>
  </si>
  <si>
    <t>https://podminky.urs.cz/item/CS_URS_2025_01/722290246</t>
  </si>
  <si>
    <t>69</t>
  </si>
  <si>
    <t>998722111</t>
  </si>
  <si>
    <t>Přesun hmot pro vnitřní vodovod stanovený z hmotnosti přesunovaného materiálu vodorovná dopravní vzdálenost do 50 m s omezením mechanizace v objektech výšky do 6 m</t>
  </si>
  <si>
    <t>138</t>
  </si>
  <si>
    <t>https://podminky.urs.cz/item/CS_URS_2025_01/998722111</t>
  </si>
  <si>
    <t>725</t>
  </si>
  <si>
    <t>Zdravotechnika - zařizovací předměty</t>
  </si>
  <si>
    <t>725112022</t>
  </si>
  <si>
    <t>Zařízení záchodů klozety keramické závěsné na nosné stěny s hlubokým splachováním odpad vodorovný</t>
  </si>
  <si>
    <t>soubor</t>
  </si>
  <si>
    <t>140</t>
  </si>
  <si>
    <t>https://podminky.urs.cz/item/CS_URS_2025_01/725112022</t>
  </si>
  <si>
    <t>71</t>
  </si>
  <si>
    <t>725112173</t>
  </si>
  <si>
    <t>Zařízení záchodů kombi klozety s hlubokým splachováním pro handicapované odpad svislý</t>
  </si>
  <si>
    <t>142</t>
  </si>
  <si>
    <t>https://podminky.urs.cz/item/CS_URS_2025_01/725112173</t>
  </si>
  <si>
    <t>725121521</t>
  </si>
  <si>
    <t>Pisoárové záchodky keramické automatické s infračerveným senzorem</t>
  </si>
  <si>
    <t>144</t>
  </si>
  <si>
    <t>https://podminky.urs.cz/item/CS_URS_2025_01/725121521</t>
  </si>
  <si>
    <t>73</t>
  </si>
  <si>
    <t>725211661</t>
  </si>
  <si>
    <t>Umyvadla keramická bílá bez výtokových armatur do desky zápustná, šířky umyvadla 550 až 560 mm</t>
  </si>
  <si>
    <t>146</t>
  </si>
  <si>
    <t>https://podminky.urs.cz/item/CS_URS_2025_01/725211661</t>
  </si>
  <si>
    <t>725211681</t>
  </si>
  <si>
    <t>Umyvadla keramická bílá bez výtokových armatur připevněná na stěnu šrouby zdravotní, šířka umyvadla 640 mm</t>
  </si>
  <si>
    <t>148</t>
  </si>
  <si>
    <t>https://podminky.urs.cz/item/CS_URS_2025_01/725211681</t>
  </si>
  <si>
    <t>75</t>
  </si>
  <si>
    <t>725291669</t>
  </si>
  <si>
    <t>Montáž doplňků zařízení koupelen a záchodů madla invalidního krakorcového</t>
  </si>
  <si>
    <t>150</t>
  </si>
  <si>
    <t>https://podminky.urs.cz/item/CS_URS_2025_01/725291669</t>
  </si>
  <si>
    <t>55147103</t>
  </si>
  <si>
    <t>madlo invalidní krakorcové nerez mat 700mm</t>
  </si>
  <si>
    <t>152</t>
  </si>
  <si>
    <t>77</t>
  </si>
  <si>
    <t>725291670</t>
  </si>
  <si>
    <t>Montáž doplňků zařízení koupelen a záchodů madla invalidního krakorcového sklopného</t>
  </si>
  <si>
    <t>154</t>
  </si>
  <si>
    <t>https://podminky.urs.cz/item/CS_URS_2025_01/725291670</t>
  </si>
  <si>
    <t>55147117</t>
  </si>
  <si>
    <t>madlo invalidní krakorcové sklopné nerez mat 850mm</t>
  </si>
  <si>
    <t>156</t>
  </si>
  <si>
    <t>79</t>
  </si>
  <si>
    <t>725331111</t>
  </si>
  <si>
    <t>Výlevky bez výtokových armatur a splachovací nádrže keramické se sklopnou plastovou mřížkou stojící, výšky 460 mm</t>
  </si>
  <si>
    <t>158</t>
  </si>
  <si>
    <t>https://podminky.urs.cz/item/CS_URS_2025_01/725331111</t>
  </si>
  <si>
    <t>725532124</t>
  </si>
  <si>
    <t>Elektrické ohřívače zásobníkové beztlakové přepadové akumulační s pojistným ventilem závěsné svislé objem nádrže (příkon) 160 l (2,0 kW)</t>
  </si>
  <si>
    <t>160</t>
  </si>
  <si>
    <t>https://podminky.urs.cz/item/CS_URS_2025_01/725532124</t>
  </si>
  <si>
    <t>81</t>
  </si>
  <si>
    <t>725535R01</t>
  </si>
  <si>
    <t>Připojovací sada pro zásobník (Uzavírací ventil,zpětná klapka, pojišťovací ventil, vyp.ventil)</t>
  </si>
  <si>
    <t>162</t>
  </si>
  <si>
    <t>725813111</t>
  </si>
  <si>
    <t>Ventily rohové bez připojovací trubičky nebo flexi hadičky G 1/2"</t>
  </si>
  <si>
    <t>164</t>
  </si>
  <si>
    <t>https://podminky.urs.cz/item/CS_URS_2025_01/725813111</t>
  </si>
  <si>
    <t>83</t>
  </si>
  <si>
    <t>55190005</t>
  </si>
  <si>
    <t>flexi hadice ohebná k baterii D 8x12mm F 1/2"xM10 500mm</t>
  </si>
  <si>
    <t>166</t>
  </si>
  <si>
    <t>725821R01</t>
  </si>
  <si>
    <t>Baterie dřezové nástěnné pákové s otáčivým kulatým ústím a délkou ramínka 210 mm, pro výlevku</t>
  </si>
  <si>
    <t>168</t>
  </si>
  <si>
    <t>85</t>
  </si>
  <si>
    <t>725822613</t>
  </si>
  <si>
    <t>Baterie umyvadlové stojánkové pákové s výpustí</t>
  </si>
  <si>
    <t>170</t>
  </si>
  <si>
    <t>https://podminky.urs.cz/item/CS_URS_2025_01/725822613</t>
  </si>
  <si>
    <t>725822R01</t>
  </si>
  <si>
    <t>Baterie umyvadlové stojánkové pákové s výpustí, invalidní, s prodlouženým raménkem</t>
  </si>
  <si>
    <t>172</t>
  </si>
  <si>
    <t>87</t>
  </si>
  <si>
    <t>725861102</t>
  </si>
  <si>
    <t>Zápachové uzávěrky zařizovacích předmětů pro umyvadla DN 40</t>
  </si>
  <si>
    <t>174</t>
  </si>
  <si>
    <t>https://podminky.urs.cz/item/CS_URS_2025_01/725861102</t>
  </si>
  <si>
    <t>725980R01</t>
  </si>
  <si>
    <t>Nerezová dvířka 200/200 mm</t>
  </si>
  <si>
    <t>176</t>
  </si>
  <si>
    <t>89</t>
  </si>
  <si>
    <t>998725111</t>
  </si>
  <si>
    <t>Přesun hmot pro zařizovací předměty stanovený z hmotnosti přesunovaného materiálu vodorovná dopravní vzdálenost do 50 m s omezením mechanizace v objektech výšky do 6 m</t>
  </si>
  <si>
    <t>178</t>
  </si>
  <si>
    <t>https://podminky.urs.cz/item/CS_URS_2025_01/998725111</t>
  </si>
  <si>
    <t>726</t>
  </si>
  <si>
    <t>Zdravotechnika - předstěnové instalace</t>
  </si>
  <si>
    <t>HZS</t>
  </si>
  <si>
    <t>Hodinové zúčtovací sazby</t>
  </si>
  <si>
    <t>HZS2491</t>
  </si>
  <si>
    <t>Hodinové zúčtovací sazby profesí PSV zednické výpomoci a pomocné práce PSV dělník zednických výpomocí</t>
  </si>
  <si>
    <t>hod</t>
  </si>
  <si>
    <t>262144</t>
  </si>
  <si>
    <t>184</t>
  </si>
  <si>
    <t>https://podminky.urs.cz/item/CS_URS_2025_01/HZS2491</t>
  </si>
  <si>
    <t>1 - Stavební část</t>
  </si>
  <si>
    <t xml:space="preserve">    2 - Zakládání</t>
  </si>
  <si>
    <t xml:space="preserve">    3 - Svislé a kompletní konstrukce</t>
  </si>
  <si>
    <t xml:space="preserve">    6 - Úpravy povrchů, podlahy a osazování výplní</t>
  </si>
  <si>
    <t xml:space="preserve">    9 - Ostatní konstrukce a práce, bourání</t>
  </si>
  <si>
    <t xml:space="preserve">    997 - Doprava suti a vybouraných hmot</t>
  </si>
  <si>
    <t xml:space="preserve">    711 - Izolace proti vodě, vlhkosti a plynům</t>
  </si>
  <si>
    <t xml:space="preserve">    712 - Povlakové krytiny</t>
  </si>
  <si>
    <t xml:space="preserve">    751 - Vzduchotechnika</t>
  </si>
  <si>
    <t xml:space="preserve">    762 - Konstrukce tesařské</t>
  </si>
  <si>
    <t xml:space="preserve">    763 - Konstrukce suché výstavby</t>
  </si>
  <si>
    <t xml:space="preserve">    764 - Konstrukce klempířské</t>
  </si>
  <si>
    <t xml:space="preserve">    766 - Konstrukce truhlářské</t>
  </si>
  <si>
    <t xml:space="preserve">    767 - Konstrukce zámečnické</t>
  </si>
  <si>
    <t xml:space="preserve">    771 - Podlahy z dlaždic</t>
  </si>
  <si>
    <t xml:space="preserve">    777 - Podlahy lité</t>
  </si>
  <si>
    <t xml:space="preserve">    781 - Dokončovací práce - obklady</t>
  </si>
  <si>
    <t xml:space="preserve">    783 - Dokončovací práce - nátěry</t>
  </si>
  <si>
    <t xml:space="preserve">    784 - Dokončovací práce - malby a tapety</t>
  </si>
  <si>
    <t>13121x</t>
  </si>
  <si>
    <t>Úprava venkovních ploch v okolí stavby - začištění, napojení na terén a asfaltovou komunikaci</t>
  </si>
  <si>
    <t>2090856483</t>
  </si>
  <si>
    <t>131251102</t>
  </si>
  <si>
    <t>Hloubení nezapažených jam a zářezů strojně s urovnáním dna do předepsaného profilu a spádu v hornině třídy těžitelnosti I skupiny 3 přes 20 do 50 m3</t>
  </si>
  <si>
    <t>-1987740320</t>
  </si>
  <si>
    <t>https://podminky.urs.cz/item/CS_URS_2025_01/131251102</t>
  </si>
  <si>
    <t>odkopávka na úrověň SH zákl. desky -0,380</t>
  </si>
  <si>
    <t>0,4*2,91*5,55</t>
  </si>
  <si>
    <t>0,4*5,24*5,55</t>
  </si>
  <si>
    <t>0,4*2,99*5</t>
  </si>
  <si>
    <t>132212131</t>
  </si>
  <si>
    <t>Hloubení nezapažených rýh šířky do 800 mm v soudržných horninách třídy těžitelnosti I skupiny 3 ručně - sondy pro ověření hloubky stávajících základů</t>
  </si>
  <si>
    <t>-1894689803</t>
  </si>
  <si>
    <t>https://podminky.urs.cz/item/CS_URS_2025_01/132212131</t>
  </si>
  <si>
    <t>6*0,9*0,4*0,3</t>
  </si>
  <si>
    <t>132251101</t>
  </si>
  <si>
    <t>Hloubení nezapažených rýh šířky do 800 mm strojně s urovnáním dna do předepsaného profilu a spádu v hornině třídy těžitelnosti I skupiny 3 do 20 m3</t>
  </si>
  <si>
    <t>-1003576237</t>
  </si>
  <si>
    <t>https://podminky.urs.cz/item/CS_URS_2025_01/132251101</t>
  </si>
  <si>
    <t>nové zákl. pasy</t>
  </si>
  <si>
    <t>0,4*0,87*(3,51+0,4+3,9+0,4+3,52+1,4*2+3,9+0,4*2)</t>
  </si>
  <si>
    <t>0,3*0,68*(8,095+8,385+8,685+0,3+1,2)</t>
  </si>
  <si>
    <t>162351104</t>
  </si>
  <si>
    <t>Vodorovné přemístění výkopku nebo sypaniny po suchu na obvyklém dopravním prostředku, bez naložení výkopku, avšak se složením bez rozhrnutí z horniny třídy těžitelnosti I skupiny 1 až 3 na vzdálenost přes 500 do 1 000 m</t>
  </si>
  <si>
    <t>334521368</t>
  </si>
  <si>
    <t>https://podminky.urs.cz/item/CS_URS_2025_01/162351104</t>
  </si>
  <si>
    <t>24,073+0,648+12,132</t>
  </si>
  <si>
    <t>-1,911</t>
  </si>
  <si>
    <t>162751119</t>
  </si>
  <si>
    <t>Vodorovné přemístění výkopku nebo sypaniny po suchu na obvyklém dopravním prostředku, bez naložení výkopku, avšak se složením bez rozhrnutí z horniny třídy těžitelnosti I skupiny 1 až 3 na vzdálenost Příplatek k ceně za každých dalších i započatých 1 000 m</t>
  </si>
  <si>
    <t>-98956091</t>
  </si>
  <si>
    <t>https://podminky.urs.cz/item/CS_URS_2025_01/162751119</t>
  </si>
  <si>
    <t>-209810898</t>
  </si>
  <si>
    <t>34,9*1,8</t>
  </si>
  <si>
    <t>-831121174</t>
  </si>
  <si>
    <t>úplné odtsranění pasů - hloubka pasu odhadem, bude upraveno dle skutečnosti</t>
  </si>
  <si>
    <t>0,33*0,9*(0,3+3,69+0,87*2+0,4)</t>
  </si>
  <si>
    <t>0,25*0,9*0,4</t>
  </si>
  <si>
    <t>Zakládání</t>
  </si>
  <si>
    <t>219991115</t>
  </si>
  <si>
    <t>Položení chráničky z plastových trubek vnitřní průměr přes 150 do 200 mm</t>
  </si>
  <si>
    <t>-514705984</t>
  </si>
  <si>
    <t>https://podminky.urs.cz/item/CS_URS_2025_01/219991115</t>
  </si>
  <si>
    <t>0,34+0,25+0,4</t>
  </si>
  <si>
    <t>OSM.223000</t>
  </si>
  <si>
    <t>KGEM trouba DN200x4,9/ 500  SN4 EN 13476-2</t>
  </si>
  <si>
    <t>-1426076135</t>
  </si>
  <si>
    <t>0,99*1,05 'Přepočtené koeficientem množství</t>
  </si>
  <si>
    <t>271532212</t>
  </si>
  <si>
    <t>Podsyp pod základové konstrukce se zhutněním a urovnáním povrchu z kameniva hrubého, frakce 16 - 32 mm</t>
  </si>
  <si>
    <t>1680632169</t>
  </si>
  <si>
    <t>https://podminky.urs.cz/item/CS_URS_2025_01/271532212</t>
  </si>
  <si>
    <t>pod deskou P1</t>
  </si>
  <si>
    <t>0,05*(0,291*5,55+5,24*5,55+2,99*4,62)</t>
  </si>
  <si>
    <t>rampa R1</t>
  </si>
  <si>
    <t>0,08*(1*8,37+1*8,7)</t>
  </si>
  <si>
    <t>273321311</t>
  </si>
  <si>
    <t>Základy z betonu železového (bez výztuže) desky z betonu bez zvláštních nároků na prostředí tř. C 16/20</t>
  </si>
  <si>
    <t>441305074</t>
  </si>
  <si>
    <t>https://podminky.urs.cz/item/CS_URS_2025_01/273321311</t>
  </si>
  <si>
    <t>rampa</t>
  </si>
  <si>
    <t>0,125*(8,37+8,7)*1,1</t>
  </si>
  <si>
    <t>273321511</t>
  </si>
  <si>
    <t>Základy z betonu železového (bez výztuže) desky z betonu bez zvláštních nároků na prostředí tř. C 25/30</t>
  </si>
  <si>
    <t>758148512</t>
  </si>
  <si>
    <t>https://podminky.urs.cz/item/CS_URS_2025_01/273321511</t>
  </si>
  <si>
    <t>deska</t>
  </si>
  <si>
    <t>0,2*12,4*5,3</t>
  </si>
  <si>
    <t>273362021</t>
  </si>
  <si>
    <t>Výztuž základů desek ze svařovaných sítí z drátů typu KARI</t>
  </si>
  <si>
    <t>1691308825</t>
  </si>
  <si>
    <t>https://podminky.urs.cz/item/CS_URS_2025_01/273362021</t>
  </si>
  <si>
    <t>2*12,4*5,3*0,003033</t>
  </si>
  <si>
    <t>2*1,1*(8,375+8,7)*0,003033</t>
  </si>
  <si>
    <t>0,513*1,1 'Přepočtené koeficientem množství</t>
  </si>
  <si>
    <t>274313711</t>
  </si>
  <si>
    <t>Základy z betonu prostého pasy betonu kamenem neprokládaného tř. C 20/25</t>
  </si>
  <si>
    <t>-1292485726</t>
  </si>
  <si>
    <t>https://podminky.urs.cz/item/CS_URS_2025_01/274313711</t>
  </si>
  <si>
    <t>56284716</t>
  </si>
  <si>
    <t>distanční lišta z umělé hmoty k pokládání výztuže 30 mm</t>
  </si>
  <si>
    <t>856082648</t>
  </si>
  <si>
    <t>5*8</t>
  </si>
  <si>
    <t>1,5*10</t>
  </si>
  <si>
    <t>279113142</t>
  </si>
  <si>
    <t>Základové zdi z tvárnic ztraceného bednění včetně výplně z betonu bez zvláštních nároků na vliv prostředí třídy C 20/25, tloušťky zdiva přes 150 do 200 mm</t>
  </si>
  <si>
    <t>883802647</t>
  </si>
  <si>
    <t>https://podminky.urs.cz/item/CS_URS_2025_01/279113142</t>
  </si>
  <si>
    <t>0,2*(8,37+8,05+8,7+1,5)</t>
  </si>
  <si>
    <t>základová deska</t>
  </si>
  <si>
    <t>0,2*(12,38+5,35*2+3,69+1,5+8,685+8,385+8,095)</t>
  </si>
  <si>
    <t>279113144</t>
  </si>
  <si>
    <t>Základové zdi z tvárnic ztraceného bednění včetně výplně z betonu bez zvláštních nároků na vliv prostředí třídy C 20/25, tloušťky zdiva přes 250 do 300 mm</t>
  </si>
  <si>
    <t>-365572459</t>
  </si>
  <si>
    <t>https://podminky.urs.cz/item/CS_URS_2025_01/279113144</t>
  </si>
  <si>
    <t>rampa - založení 1.řada</t>
  </si>
  <si>
    <t>0,2*(8,37+8,05)</t>
  </si>
  <si>
    <t>Svislé a kompletní konstrukce</t>
  </si>
  <si>
    <t>310001111</t>
  </si>
  <si>
    <t>Vytvoření prostupů ve zdech z monolitického betonu nebo železobetonu osazením trub, prefabrikovaných dílců, dutinových tvarovek, apod., do bednění vnější průřezové plochy přes 0,02 do 0,05 m2, tloušťky zdi do 0,5 m</t>
  </si>
  <si>
    <t>-1550925793</t>
  </si>
  <si>
    <t>https://podminky.urs.cz/item/CS_URS_2025_01/310001111</t>
  </si>
  <si>
    <t>28611107</t>
  </si>
  <si>
    <t>trubka kanalizační PVC-U plnostěnná jednovrstvá s rázovou odolností DN 200x6000mm SN12</t>
  </si>
  <si>
    <t>344536092</t>
  </si>
  <si>
    <t>311113141</t>
  </si>
  <si>
    <t>Nadzákladové zdi z betonových tvárnic ztraceného bednění hladkých včetně výplně z betonu C 20/25, tloušťky zdiva přes 100 do 150 mm</t>
  </si>
  <si>
    <t>1328874157</t>
  </si>
  <si>
    <t>https://podminky.urs.cz/item/CS_URS_2025_01/311113141</t>
  </si>
  <si>
    <t>první řada</t>
  </si>
  <si>
    <t>0,2*(12,4+5,3*2+4,7*2+1,8*2+4)*2</t>
  </si>
  <si>
    <t>311113214</t>
  </si>
  <si>
    <t>Nadzákladové zdi z betonových tvárnic ztraceného bednění škrábaných včetně výplně z betonu třídy C 16/20 přírodních, tloušťky zdiva 300 mm</t>
  </si>
  <si>
    <t>471694442</t>
  </si>
  <si>
    <t>https://podminky.urs.cz/item/CS_URS_2025_01/311113214</t>
  </si>
  <si>
    <t>12,4*2,6</t>
  </si>
  <si>
    <t>5,3*2*2,8</t>
  </si>
  <si>
    <t>4,7*2*2,9</t>
  </si>
  <si>
    <t>1,8*2*2,8</t>
  </si>
  <si>
    <t>4*2,8</t>
  </si>
  <si>
    <t>-(0,6*1,6*2+2,2*0,7*2+1,2*0,7*2+1,5*0,7*4)</t>
  </si>
  <si>
    <t>311113214x</t>
  </si>
  <si>
    <t>Příplatek za výplně z betonu třídy C 20/25, tloušťky zdiva 300 mm</t>
  </si>
  <si>
    <t>381275896</t>
  </si>
  <si>
    <t>311361821</t>
  </si>
  <si>
    <t>Výztuž nadzákladových zdí nosných svislých nebo odkloněných od svislice, rovných nebo oblých z betonářské oceli 10 505 (R) nebo BSt 500</t>
  </si>
  <si>
    <t>80755089</t>
  </si>
  <si>
    <t>https://podminky.urs.cz/item/CS_URS_2025_01/311361821</t>
  </si>
  <si>
    <t>výztuž zdiva z tvárnic - 20kg/m3</t>
  </si>
  <si>
    <t>131,05*0,3*20/1000</t>
  </si>
  <si>
    <t>0,786*1,1 'Přepočtené koeficientem množství</t>
  </si>
  <si>
    <t>317142442.XLA</t>
  </si>
  <si>
    <t>Překlad nenosný pórobetonový Ytong NEP 150-1250 dl přes 1000 do 1250 mm</t>
  </si>
  <si>
    <t>587363939</t>
  </si>
  <si>
    <t>342272245.XLA</t>
  </si>
  <si>
    <t>Příčka z tvárnic Ytong Klasik 150 na tenkovrstvou maltu tl 150 mm</t>
  </si>
  <si>
    <t>820922383</t>
  </si>
  <si>
    <t>3,2*(3,6*2)-0,9*2,08*2</t>
  </si>
  <si>
    <t>3,15*2,5</t>
  </si>
  <si>
    <t>3,15*(0,95+1,95*2+2,9)</t>
  </si>
  <si>
    <t>342291131</t>
  </si>
  <si>
    <t>Ukotvení příček plochými kotvami, do konstrukce betonové</t>
  </si>
  <si>
    <t>-1297123913</t>
  </si>
  <si>
    <t>https://podminky.urs.cz/item/CS_URS_2025_01/342291131</t>
  </si>
  <si>
    <t>3,3*9</t>
  </si>
  <si>
    <t>346272216.XLA</t>
  </si>
  <si>
    <t>Přizdívka z tvárnic Ytong Obezdívka tl 50 mm</t>
  </si>
  <si>
    <t>-40995387</t>
  </si>
  <si>
    <t>OBEZDÍVKA STOUPACÍHO POTRUBÍ</t>
  </si>
  <si>
    <t>(0,2+0,2)*3,5</t>
  </si>
  <si>
    <t>346272256.XLA</t>
  </si>
  <si>
    <t>Přizdívka z tvárnic Ytong Klasik tl 150 mm</t>
  </si>
  <si>
    <t>-115000474</t>
  </si>
  <si>
    <t>1,2*1,65*2</t>
  </si>
  <si>
    <t>1,2*2,9*2</t>
  </si>
  <si>
    <t>1,2*0,95*2</t>
  </si>
  <si>
    <t>411321515</t>
  </si>
  <si>
    <t>Stropy z betonu železového (bez výztuže) stropů deskových, plochých střech, desek balkonových, desek hřibových stropů včetně hlavic hřibových sloupů tř. C 20/25</t>
  </si>
  <si>
    <t>1646672403</t>
  </si>
  <si>
    <t>https://podminky.urs.cz/item/CS_URS_2025_01/411321515</t>
  </si>
  <si>
    <t>umývadlová deska</t>
  </si>
  <si>
    <t>1,65*0,55*0,08</t>
  </si>
  <si>
    <t>411351011</t>
  </si>
  <si>
    <t>Bednění stropních konstrukcí - bez podpěrné konstrukce desek tloušťky stropní desky přes 5 do 25 cm zřízení</t>
  </si>
  <si>
    <t>1998163033</t>
  </si>
  <si>
    <t>https://podminky.urs.cz/item/CS_URS_2025_01/411351011</t>
  </si>
  <si>
    <t>1,65*0,55</t>
  </si>
  <si>
    <t>411351012</t>
  </si>
  <si>
    <t>Bednění stropních konstrukcí - bez podpěrné konstrukce desek tloušťky stropní desky přes 5 do 25 cm odstranění</t>
  </si>
  <si>
    <t>1569326673</t>
  </si>
  <si>
    <t>https://podminky.urs.cz/item/CS_URS_2025_01/411351012</t>
  </si>
  <si>
    <t>411354311</t>
  </si>
  <si>
    <t>Podpěrná konstrukce stropů - desek, kleneb a skořepin výška podepření do 4 m tloušťka stropu přes 5 do 15 cm zřízení</t>
  </si>
  <si>
    <t>-1055032846</t>
  </si>
  <si>
    <t>https://podminky.urs.cz/item/CS_URS_2025_01/411354311</t>
  </si>
  <si>
    <t>411362021</t>
  </si>
  <si>
    <t>Výztuž stropů prostě uložených, vetknutých, spojitých, deskových, trámových (žebrových, kazetových), s keramickými a jinými vložkami, konsolových nebo balkonových, hřibových včetně hlavic hřibových sloupů, plochých střech a pro zavěšení železobetonových podhledů ze svařovaných sítí z drátů typu KARI</t>
  </si>
  <si>
    <t>-196446517</t>
  </si>
  <si>
    <t>https://podminky.urs.cz/item/CS_URS_2025_01/411362021</t>
  </si>
  <si>
    <t>1,65*0,55*0,00444</t>
  </si>
  <si>
    <t>0,004*1,1 'Přepočtené koeficientem množství</t>
  </si>
  <si>
    <t>417351512.BET</t>
  </si>
  <si>
    <t>Ztracené bednění věnců z betonových U-profilů KBF pro zdivo tl 300 mm</t>
  </si>
  <si>
    <t>-1895259969</t>
  </si>
  <si>
    <t>KBF 30-7 PŘÍRODNÍ Př. 1-5</t>
  </si>
  <si>
    <t>1*2</t>
  </si>
  <si>
    <t>1,2*4</t>
  </si>
  <si>
    <t>1,9*4</t>
  </si>
  <si>
    <t>1,6*2</t>
  </si>
  <si>
    <t>2,6*2</t>
  </si>
  <si>
    <t>věnec</t>
  </si>
  <si>
    <t>12,4*2+5,3*2+1,6*2+4</t>
  </si>
  <si>
    <t>417351512.BETx</t>
  </si>
  <si>
    <t>-895566592</t>
  </si>
  <si>
    <t>průvlak KBF 30-7 U</t>
  </si>
  <si>
    <t>3,5</t>
  </si>
  <si>
    <t>417361821</t>
  </si>
  <si>
    <t>Výztuž ztužujících pásů a věnců z betonářské oceli 10 505 (R) nebo BSt 500</t>
  </si>
  <si>
    <t>-1068384518</t>
  </si>
  <si>
    <t>https://podminky.urs.cz/item/CS_URS_2025_01/417361821</t>
  </si>
  <si>
    <t>22,8*2*0,00061</t>
  </si>
  <si>
    <t>3,5*4*0,00061</t>
  </si>
  <si>
    <t>42,6*2*0,00061</t>
  </si>
  <si>
    <t>0,089*1,1 'Přepočtené koeficientem množství</t>
  </si>
  <si>
    <t>Úpravy povrchů, podlahy a osazování výplní</t>
  </si>
  <si>
    <t>611312011</t>
  </si>
  <si>
    <t>Vápenný voděodolný štuk (marocký štuk) vnitřních ploch prováděný ve 2 vrstvách, tloušťky do 3 mm hlazený kamenem, s dvojnásobným mydlením vodorovných konstrukcí stropů rovných</t>
  </si>
  <si>
    <t>1122745274</t>
  </si>
  <si>
    <t>https://podminky.urs.cz/item/CS_URS_2025_01/611312011</t>
  </si>
  <si>
    <t>umývadlová deska - betonová stěrka</t>
  </si>
  <si>
    <t>1,65*0,55*2</t>
  </si>
  <si>
    <t>611312021</t>
  </si>
  <si>
    <t>Vápenný voděodolný štuk (marocký štuk) vnitřních ploch vosk s následným přeleštěním vodorovných konstrukcí stropů rovných</t>
  </si>
  <si>
    <t>1331127679</t>
  </si>
  <si>
    <t>https://podminky.urs.cz/item/CS_URS_2025_01/611312021</t>
  </si>
  <si>
    <t>612131121</t>
  </si>
  <si>
    <t>Podkladní a spojovací vrstva vnitřních omítaných ploch penetrace disperzní nanášená ručně stěn</t>
  </si>
  <si>
    <t>-1043055388</t>
  </si>
  <si>
    <t>https://podminky.urs.cz/item/CS_URS_2025_01/612131121</t>
  </si>
  <si>
    <t>mč 1.2</t>
  </si>
  <si>
    <t>2,13*(3,6*2+1,65*2)-(0,8*1,97+0,9*2,08)</t>
  </si>
  <si>
    <t>1,2*3,6</t>
  </si>
  <si>
    <t>mč 1.3</t>
  </si>
  <si>
    <t>2,13*(4,15*2+2,9*2+0,85*2)-0,9*2,08</t>
  </si>
  <si>
    <t>1,1*(4,15+1,95+0,85+0,95)</t>
  </si>
  <si>
    <t>mč 1.7</t>
  </si>
  <si>
    <t>2,0*(2,2+1,8*2)-0,8*1,97</t>
  </si>
  <si>
    <t>1,2*(2,2*2+1,8*2)</t>
  </si>
  <si>
    <t>mč 1.6</t>
  </si>
  <si>
    <t>2*(1,5*2+0,95)</t>
  </si>
  <si>
    <t>1,1*(1,5*2+0,95)+3,1*(1,95+1,15+2,9)</t>
  </si>
  <si>
    <t>mč 1.5</t>
  </si>
  <si>
    <t>2,13*(3,85*2+2,9*2)-0,9*2,08</t>
  </si>
  <si>
    <t>1*(2,9+3,85)</t>
  </si>
  <si>
    <t>mč 1.4</t>
  </si>
  <si>
    <t>2,13*(3,6*2+1,65*2)-(0,9*2,08+0,8*1,97)</t>
  </si>
  <si>
    <t>ostění</t>
  </si>
  <si>
    <t>30,12*0,15</t>
  </si>
  <si>
    <t>parapety</t>
  </si>
  <si>
    <t>25,05*0,15</t>
  </si>
  <si>
    <t>612142001</t>
  </si>
  <si>
    <t>Pletivo vnitřních ploch v ploše nebo pruzích, na plném podkladu sklovláknité vtlačené do tmelu včetně tmelu stěn</t>
  </si>
  <si>
    <t>1290527238</t>
  </si>
  <si>
    <t>https://podminky.urs.cz/item/CS_URS_2025_01/612142001</t>
  </si>
  <si>
    <t>612321131</t>
  </si>
  <si>
    <t>Vápenocementový štuk vnitřních ploch tloušťky do 3 mm svislých konstrukcí stěn</t>
  </si>
  <si>
    <t>-1306979284</t>
  </si>
  <si>
    <t>https://podminky.urs.cz/item/CS_URS_2025_01/612321131</t>
  </si>
  <si>
    <t>629991011</t>
  </si>
  <si>
    <t>Zakrytí vnějších a vnitřních ploch před znečištěním včetně pozdějšího odkrytí výplní otvorů a svislých ploch fólií přilepenou lepící páskou</t>
  </si>
  <si>
    <t>198266010</t>
  </si>
  <si>
    <t>https://podminky.urs.cz/item/CS_URS_2025_01/629991011</t>
  </si>
  <si>
    <t xml:space="preserve">Vnější strana </t>
  </si>
  <si>
    <t>1,5*0,7*4</t>
  </si>
  <si>
    <t>1,2*0,7*2</t>
  </si>
  <si>
    <t>2,2*0,7*2</t>
  </si>
  <si>
    <t>0,6*1,6*2</t>
  </si>
  <si>
    <t>vnitřní strana</t>
  </si>
  <si>
    <t>10,88</t>
  </si>
  <si>
    <t>632451214.CMX</t>
  </si>
  <si>
    <t>Potěr cementový samonivelační litý CEMEX CemLevel C20 tl přes 45 do 50 mm</t>
  </si>
  <si>
    <t>-410866980</t>
  </si>
  <si>
    <t>12,89+5,83+4,14+4,94+11,3+5,83+6,9</t>
  </si>
  <si>
    <t>632481213</t>
  </si>
  <si>
    <t>Separační vrstva k oddělení podlahových vrstev z polyetylénové fólie</t>
  </si>
  <si>
    <t>-563650562</t>
  </si>
  <si>
    <t>https://podminky.urs.cz/item/CS_URS_2025_01/632481213</t>
  </si>
  <si>
    <t>skladba P1</t>
  </si>
  <si>
    <t>Ostatní konstrukce a práce, bourání</t>
  </si>
  <si>
    <t>941211111</t>
  </si>
  <si>
    <t>Lešení řadové rámové lehké pracovní s podlahami s provozním zatížením tř. 3 do 200 kg/m2 šířky tř. SW06 od 0,6 do 0,9 m výšky do 10 m montáž</t>
  </si>
  <si>
    <t>810104925</t>
  </si>
  <si>
    <t>https://podminky.urs.cz/item/CS_URS_2025_01/941211111</t>
  </si>
  <si>
    <t>13*2</t>
  </si>
  <si>
    <t>6*3*2</t>
  </si>
  <si>
    <t>13*3+1,8*2*3</t>
  </si>
  <si>
    <t>941211211</t>
  </si>
  <si>
    <t>Lešení řadové rámové lehké pracovní s podlahami s provozním zatížením tř. 3 do 200 kg/m2 šířky tř. SW06 od 0,6 do 0,9 m výšky do 10 m příplatek za každý den použití</t>
  </si>
  <si>
    <t>1315757514</t>
  </si>
  <si>
    <t>https://podminky.urs.cz/item/CS_URS_2025_01/941211211</t>
  </si>
  <si>
    <t>111,8*5 'Přepočtené koeficientem množství</t>
  </si>
  <si>
    <t>941211811</t>
  </si>
  <si>
    <t>Lešení řadové rámové lehké pracovní s podlahami s provozním zatížením tř. 3 do 200 kg/m2 šířky tř. SW06 od 0,6 do 0,9 m výšky do 10 m demontáž</t>
  </si>
  <si>
    <t>-176075509</t>
  </si>
  <si>
    <t>https://podminky.urs.cz/item/CS_URS_2025_01/941211811</t>
  </si>
  <si>
    <t>949111112</t>
  </si>
  <si>
    <t>Lešení lehké kozové trubkové o výšce lešeňové podlahy přes 1,2 do 1,9 m montáž</t>
  </si>
  <si>
    <t>sada</t>
  </si>
  <si>
    <t>-2007090735</t>
  </si>
  <si>
    <t>https://podminky.urs.cz/item/CS_URS_2025_01/949111112</t>
  </si>
  <si>
    <t>949111212</t>
  </si>
  <si>
    <t>Lešení lehké kozové trubkové o výšce lešeňové podlahy přes 1,2 do 1,9 m příplatek k ceně za každý den použití</t>
  </si>
  <si>
    <t>622791861</t>
  </si>
  <si>
    <t>https://podminky.urs.cz/item/CS_URS_2025_01/949111212</t>
  </si>
  <si>
    <t>949111812</t>
  </si>
  <si>
    <t>Lešení lehké kozové trubkové o výšce lešeňové podlahy přes 1,2 do 1,9 m demontáž</t>
  </si>
  <si>
    <t>1786674196</t>
  </si>
  <si>
    <t>https://podminky.urs.cz/item/CS_URS_2025_01/949111812</t>
  </si>
  <si>
    <t>952901111</t>
  </si>
  <si>
    <t>Vyčištění budov nebo objektů před předáním do užívání budov bytové nebo občanské výstavby, světlé výšky podlaží do 4 m</t>
  </si>
  <si>
    <t>-2003065218</t>
  </si>
  <si>
    <t>https://podminky.urs.cz/item/CS_URS_2025_01/952901111</t>
  </si>
  <si>
    <t>5,83*2+12,98+4,14+4,94+11,3+6,9</t>
  </si>
  <si>
    <t>95392111x</t>
  </si>
  <si>
    <t>D+M betonový květináč 400x1200x400</t>
  </si>
  <si>
    <t>-1463371108</t>
  </si>
  <si>
    <t>953943211</t>
  </si>
  <si>
    <t>Osazování drobných kovových předmětů kotvených do stěny hasicího přístroje</t>
  </si>
  <si>
    <t>-942181063</t>
  </si>
  <si>
    <t>https://podminky.urs.cz/item/CS_URS_2025_01/953943211</t>
  </si>
  <si>
    <t>44932114</t>
  </si>
  <si>
    <t>přístroj hasicí ruční práškový PG 6 LE</t>
  </si>
  <si>
    <t>1349168160</t>
  </si>
  <si>
    <t>953961114</t>
  </si>
  <si>
    <t>Kotva chemická s vyvrtáním otvoru do betonu, železobetonu nebo tvrdého kamene tmel, velikost M 16, hloubka 125 mm</t>
  </si>
  <si>
    <t>-270822010</t>
  </si>
  <si>
    <t>https://podminky.urs.cz/item/CS_URS_2025_01/953961114</t>
  </si>
  <si>
    <t>ukotvení pozednice</t>
  </si>
  <si>
    <t>14*2+5</t>
  </si>
  <si>
    <t>953961212</t>
  </si>
  <si>
    <t>Kotva chemická s vyvrtáním otvoru do betonu, železobetonu nebo tvrdého kamene chemická patrona, velikost M 10, hloubka 90 mm</t>
  </si>
  <si>
    <t>1025829147</t>
  </si>
  <si>
    <t>https://podminky.urs.cz/item/CS_URS_2025_01/953961212</t>
  </si>
  <si>
    <t>HLT.2101917</t>
  </si>
  <si>
    <t>Vytlač. lep. hm. HIT-HY 170 330/2-EU</t>
  </si>
  <si>
    <t>-1014626671</t>
  </si>
  <si>
    <t>997003</t>
  </si>
  <si>
    <t>tyč závitová Pz 4.6 M10</t>
  </si>
  <si>
    <t>-1229667164</t>
  </si>
  <si>
    <t>kotvení umývadlové desky</t>
  </si>
  <si>
    <t>8*0,4</t>
  </si>
  <si>
    <t>kotvení pozednice</t>
  </si>
  <si>
    <t>33*1</t>
  </si>
  <si>
    <t>961044111</t>
  </si>
  <si>
    <t>Bourání základů z betonu prostého</t>
  </si>
  <si>
    <t>692140706</t>
  </si>
  <si>
    <t>https://podminky.urs.cz/item/CS_URS_2025_01/961044111</t>
  </si>
  <si>
    <t>Mezisoučet</t>
  </si>
  <si>
    <t>odbourání základů na úroveň +265,39</t>
  </si>
  <si>
    <t>0,4*0,33*(12,38+8,385)</t>
  </si>
  <si>
    <t>0,4*0,32*5,35</t>
  </si>
  <si>
    <t>0,4*0,34*(6,22+4,62)</t>
  </si>
  <si>
    <t>0,4*0,25*(4,62+0,55</t>
  </si>
  <si>
    <t>997</t>
  </si>
  <si>
    <t>Doprava suti a vybouraných hmot</t>
  </si>
  <si>
    <t>997013111</t>
  </si>
  <si>
    <t>Vnitrostaveništní doprava suti a vybouraných hmot vodorovně do 50 m s naložením základní pro budovy a haly výšky do 6 m</t>
  </si>
  <si>
    <t>776772018</t>
  </si>
  <si>
    <t>https://podminky.urs.cz/item/CS_URS_2025_01/997013111</t>
  </si>
  <si>
    <t>997013501</t>
  </si>
  <si>
    <t>Odvoz suti a vybouraných hmot na skládku nebo meziskládku se složením, na vzdálenost do 1 km</t>
  </si>
  <si>
    <t>195051154</t>
  </si>
  <si>
    <t>https://podminky.urs.cz/item/CS_URS_2025_01/997013501</t>
  </si>
  <si>
    <t>997013509</t>
  </si>
  <si>
    <t>Odvoz suti a vybouraných hmot na skládku nebo meziskládku se složením, na vzdálenost Příplatek k ceně za každý další započatý 1 km přes 1 km</t>
  </si>
  <si>
    <t>-2117388253</t>
  </si>
  <si>
    <t>https://podminky.urs.cz/item/CS_URS_2025_01/997013509</t>
  </si>
  <si>
    <t>997013631</t>
  </si>
  <si>
    <t>Poplatek za uložení stavebního odpadu na skládce (skládkovné) směsného stavebního a demoličního zatříděného do Katalogu odpadů pod kódem 17 09 04</t>
  </si>
  <si>
    <t>-746593009</t>
  </si>
  <si>
    <t>https://podminky.urs.cz/item/CS_URS_2025_01/997013631</t>
  </si>
  <si>
    <t>998011001</t>
  </si>
  <si>
    <t>Přesun hmot pro budovy občanské výstavby, bydlení, výrobu a služby s nosnou svislou konstrukcí zděnou z cihel, tvárnic nebo kamene vodorovná dopravní vzdálenost do 100 m základní pro budovy výšky do 6 m</t>
  </si>
  <si>
    <t>-1490754677</t>
  </si>
  <si>
    <t>https://podminky.urs.cz/item/CS_URS_2025_01/998011001</t>
  </si>
  <si>
    <t>711</t>
  </si>
  <si>
    <t>Izolace proti vodě, vlhkosti a plynům</t>
  </si>
  <si>
    <t>711111001</t>
  </si>
  <si>
    <t>Provedení izolace proti zemní vlhkosti natěradly a tmely za studena na ploše vodorovné V nátěrem penetračním</t>
  </si>
  <si>
    <t>-2025477326</t>
  </si>
  <si>
    <t>https://podminky.urs.cz/item/CS_URS_2025_01/711111001</t>
  </si>
  <si>
    <t>skladba P1 a P2</t>
  </si>
  <si>
    <t>5,3*12,4</t>
  </si>
  <si>
    <t>DEK.2230101079</t>
  </si>
  <si>
    <t>DEKPRIMER (bal/10kg)</t>
  </si>
  <si>
    <t>-1542345027</t>
  </si>
  <si>
    <t>711112001</t>
  </si>
  <si>
    <t>Provedení izolace proti zemní vlhkosti natěradly a tmely za studena na ploše svislé S nátěrem penetračním</t>
  </si>
  <si>
    <t>-1603926835</t>
  </si>
  <si>
    <t>https://podminky.urs.cz/item/CS_URS_2025_01/711112001</t>
  </si>
  <si>
    <t>0,2*(12,4*2+5,3*2+1,8*2)</t>
  </si>
  <si>
    <t>711141559</t>
  </si>
  <si>
    <t>Provedení izolace proti zemní vlhkosti pásy přitavením NAIP na ploše vodorovné V</t>
  </si>
  <si>
    <t>-176361272</t>
  </si>
  <si>
    <t>https://podminky.urs.cz/item/CS_URS_2025_01/711141559</t>
  </si>
  <si>
    <t>2.vrstva</t>
  </si>
  <si>
    <t>65,72</t>
  </si>
  <si>
    <t>DEK.1010151880</t>
  </si>
  <si>
    <t>GLASTEK 40 SPECIAL MINERAL (role/7,5m2)</t>
  </si>
  <si>
    <t>2121436297</t>
  </si>
  <si>
    <t>svislá</t>
  </si>
  <si>
    <t>73,52*1,1655 'Přepočtené koeficientem množství</t>
  </si>
  <si>
    <t>711142559</t>
  </si>
  <si>
    <t>Provedení izolace proti zemní vlhkosti pásy přitavením NAIP na ploše svislé S</t>
  </si>
  <si>
    <t>501272015</t>
  </si>
  <si>
    <t>https://podminky.urs.cz/item/CS_URS_2025_01/711142559</t>
  </si>
  <si>
    <t>0,2*(12,4*2+5,3*2+1,8*2)*2</t>
  </si>
  <si>
    <t>DEK.1010151220</t>
  </si>
  <si>
    <t>ELASTEK 40 SPECIAL MINERAL (role/7,5m2)</t>
  </si>
  <si>
    <t>-1298182742</t>
  </si>
  <si>
    <t>998711101</t>
  </si>
  <si>
    <t>Přesun hmot pro izolace proti vodě, vlhkosti a plynům stanovený z hmotnosti přesunovaného materiálu vodorovná dopravní vzdálenost do 50 m základní v objektech výšky do 6 m</t>
  </si>
  <si>
    <t>-938293313</t>
  </si>
  <si>
    <t>https://podminky.urs.cz/item/CS_URS_2025_01/998711101</t>
  </si>
  <si>
    <t>712</t>
  </si>
  <si>
    <t>Povlakové krytiny</t>
  </si>
  <si>
    <t>712461701</t>
  </si>
  <si>
    <t>Provedení povlakové krytiny střech šikmých přes 10° do 30° fólií položenou volně s přilepením spojů</t>
  </si>
  <si>
    <t>93857420</t>
  </si>
  <si>
    <t>https://podminky.urs.cz/item/CS_URS_2025_01/712461701</t>
  </si>
  <si>
    <t>100,6</t>
  </si>
  <si>
    <t>DRK.02208440</t>
  </si>
  <si>
    <t>Fólie DELTA-THERM PLUS pro šikmé střechy (rozměr 50x1,5m; role/ 75m2)</t>
  </si>
  <si>
    <t>881722563</t>
  </si>
  <si>
    <t>100,6*1,15 'Přepočtené koeficientem množství</t>
  </si>
  <si>
    <t>998712101</t>
  </si>
  <si>
    <t>Přesun hmot pro povlakové krytiny stanovený z hmotnosti přesunovaného materiálu vodorovná dopravní vzdálenost do 50 m základní v objektech výšky do 6 m</t>
  </si>
  <si>
    <t>-580052644</t>
  </si>
  <si>
    <t>https://podminky.urs.cz/item/CS_URS_2025_01/998712101</t>
  </si>
  <si>
    <t>713121111</t>
  </si>
  <si>
    <t>Montáž tepelné izolace podlah rohožemi, pásy, deskami, dílci, bloky (izolační materiál ve specifikaci) kladenými volně jednovrstvá</t>
  </si>
  <si>
    <t>964108273</t>
  </si>
  <si>
    <t>https://podminky.urs.cz/item/CS_URS_2025_01/713121111</t>
  </si>
  <si>
    <t>5,83+12,98+5,83+11,3+4,94+4,14</t>
  </si>
  <si>
    <t>ISV.8591057519574</t>
  </si>
  <si>
    <t>Isover EPS 150 - 100mm, λD = 0,035 (W·m-1·K-1),1000x500x100mm, stabilizované desky pro tepelné izolace konstrukcí s vysokými požadavky na zatížení.Trvalá zatížitelnost v tlaku max. 3000kg/m2 při def. &lt; 2%.</t>
  </si>
  <si>
    <t>-2009103603</t>
  </si>
  <si>
    <t>45,02*1,05 'Přepočtené koeficientem množství</t>
  </si>
  <si>
    <t>713121211</t>
  </si>
  <si>
    <t>Montáž tepelné izolace podlah okrajovými pásky kladenými volně</t>
  </si>
  <si>
    <t>-452625756</t>
  </si>
  <si>
    <t>https://podminky.urs.cz/item/CS_URS_2025_01/713121211</t>
  </si>
  <si>
    <t>3,6*2+1,65*2+4,15*2+2,9*2+0,85*2+2,2*2+1,8*2+1,5*2+1,15*2+2,9*2+3,85*2+2,9*2+3,6*2+1,65*2</t>
  </si>
  <si>
    <t>63140274</t>
  </si>
  <si>
    <t>pásek okrajový izolační minerální plovoucích podlah š 120mm tl 12mm</t>
  </si>
  <si>
    <t>1749215393</t>
  </si>
  <si>
    <t>69,4*1,05 'Přepočtené koeficientem množství</t>
  </si>
  <si>
    <t>713151111</t>
  </si>
  <si>
    <t>Montáž tepelné izolace střech šikmých rohožemi, pásy, deskami (izolační materiál ve specifikaci) kladenými volně mezi krokve</t>
  </si>
  <si>
    <t>633651568</t>
  </si>
  <si>
    <t>https://podminky.urs.cz/item/CS_URS_2025_01/713151111</t>
  </si>
  <si>
    <t>12,4*5,4-1,5*4</t>
  </si>
  <si>
    <t>ISV.8592248000307</t>
  </si>
  <si>
    <t>Isover ORSIK PROFI 140mm, λD = 0,038 (W·m-1·K-1),1200x600x140mm, univerzální izolace do šikmých střech.</t>
  </si>
  <si>
    <t>806606208</t>
  </si>
  <si>
    <t>60,96*1,05 'Přepočtené koeficientem množství</t>
  </si>
  <si>
    <t>998713101</t>
  </si>
  <si>
    <t>Přesun hmot pro izolace tepelné stanovený z hmotnosti přesunovaného materiálu vodorovná dopravní vzdálenost do 50 m s užitím mechanizace v objektech výšky do 6 m</t>
  </si>
  <si>
    <t>2023944674</t>
  </si>
  <si>
    <t>https://podminky.urs.cz/item/CS_URS_2025_01/998713101</t>
  </si>
  <si>
    <t>726111031.GBT</t>
  </si>
  <si>
    <t>Instalační předstěna Geberit Kombifix pro klozet s ovládáním zepředu v 1080 závěsný do masivní zděné kce</t>
  </si>
  <si>
    <t>808910538</t>
  </si>
  <si>
    <t>751</t>
  </si>
  <si>
    <t>Vzduchotechnika</t>
  </si>
  <si>
    <t>751398041</t>
  </si>
  <si>
    <t>Montáž ostatních zařízení protidešťové žaluzie nebo žaluziové klapky na kruhové potrubí, průměru do 300 mm</t>
  </si>
  <si>
    <t>792794393</t>
  </si>
  <si>
    <t>https://podminky.urs.cz/item/CS_URS_2025_01/751398041</t>
  </si>
  <si>
    <t>42972901</t>
  </si>
  <si>
    <t>žaluzie protidešťová plastová s pevnými lamelami, pro potrubí D 160mm</t>
  </si>
  <si>
    <t>130787941</t>
  </si>
  <si>
    <t>762</t>
  </si>
  <si>
    <t>Konstrukce tesařské</t>
  </si>
  <si>
    <t>762341027</t>
  </si>
  <si>
    <t>Bednění střech střech rovných sklonu do 60° s vyřezáním otvorů z dřevoštěpkových desek OSB šroubovaných na krokve na pero a drážku, tloušťky desky 25 mm</t>
  </si>
  <si>
    <t>2002424710</t>
  </si>
  <si>
    <t>https://podminky.urs.cz/item/CS_URS_2025_01/762341027</t>
  </si>
  <si>
    <t>z PD</t>
  </si>
  <si>
    <t>100,6*1,1 'Přepočtené koeficientem množství</t>
  </si>
  <si>
    <t>60512131</t>
  </si>
  <si>
    <t>hranol stavební řezivo průřezu do 224cm2 dl 6-8m</t>
  </si>
  <si>
    <t>-1350579920</t>
  </si>
  <si>
    <t>krokve 80/160</t>
  </si>
  <si>
    <t>7,31*23*0,08*0,16</t>
  </si>
  <si>
    <t>pozednice 18/12</t>
  </si>
  <si>
    <t>(13,76*2+4,2)*0,18*0,12</t>
  </si>
  <si>
    <t>zpevnění přesahu 80/160</t>
  </si>
  <si>
    <t>1,7*14*0,08*0,16</t>
  </si>
  <si>
    <t>2,3*2*0,08*0,16</t>
  </si>
  <si>
    <t>0,625*12*0,08*0,16</t>
  </si>
  <si>
    <t>zpevnění přesahu u kraje 60/180</t>
  </si>
  <si>
    <t>13,6*2*0,06*0,18</t>
  </si>
  <si>
    <t>3,591*1,08 'Přepočtené koeficientem množství</t>
  </si>
  <si>
    <t>762713230</t>
  </si>
  <si>
    <t>Montáž prostorových vázaných konstrukcí z řeziva hraněného nebo polohraněného pomocí tesařských spojů s vyztužením ocelovými spojkami (spojky ve specifikaci) průřezové plochy přes 224 do 288 cm2</t>
  </si>
  <si>
    <t>-586274545</t>
  </si>
  <si>
    <t>https://podminky.urs.cz/item/CS_URS_2025_01/762713230</t>
  </si>
  <si>
    <t>7,31*23</t>
  </si>
  <si>
    <t>13,76*2+4,2</t>
  </si>
  <si>
    <t>1,7*14</t>
  </si>
  <si>
    <t>2,3*2</t>
  </si>
  <si>
    <t>0,625*12</t>
  </si>
  <si>
    <t>13,6*2</t>
  </si>
  <si>
    <t>762795000</t>
  </si>
  <si>
    <t>Spojovací prostředky prostorových vázaných konstrukcí hřebíky, svorníky, fixační prkna, bova sponky</t>
  </si>
  <si>
    <t>-2080714329</t>
  </si>
  <si>
    <t>https://podminky.urs.cz/item/CS_URS_2025_01/762795000</t>
  </si>
  <si>
    <t>91</t>
  </si>
  <si>
    <t>762895000x</t>
  </si>
  <si>
    <t>Spřažení trámu bedněním OSB</t>
  </si>
  <si>
    <t>916574064</t>
  </si>
  <si>
    <t>998762101</t>
  </si>
  <si>
    <t>Přesun hmot pro konstrukce tesařské stanovený z hmotnosti přesunovaného materiálu vodorovná dopravní vzdálenost do 50 m základní v objektech výšky do 6 m</t>
  </si>
  <si>
    <t>-415203171</t>
  </si>
  <si>
    <t>https://podminky.urs.cz/item/CS_URS_2025_01/998762101</t>
  </si>
  <si>
    <t>763</t>
  </si>
  <si>
    <t>Konstrukce suché výstavby</t>
  </si>
  <si>
    <t>93</t>
  </si>
  <si>
    <t>763131751</t>
  </si>
  <si>
    <t>Podhled ze sádrokartonových desek ostatní práce a konstrukce na podhledech ze sádrokartonových desek montáž parotěsné zábrany</t>
  </si>
  <si>
    <t>-1334593149</t>
  </si>
  <si>
    <t>https://podminky.urs.cz/item/CS_URS_2025_01/763131751</t>
  </si>
  <si>
    <t>S1</t>
  </si>
  <si>
    <t>JTA.JFNAL170SP</t>
  </si>
  <si>
    <t>folie parotěsná JUTAFOL N Al Speciál 170g/m2 1,5x50m)</t>
  </si>
  <si>
    <t>191474143</t>
  </si>
  <si>
    <t>60,96*1,1235 'Přepočtené koeficientem množství</t>
  </si>
  <si>
    <t>95</t>
  </si>
  <si>
    <t>7633311x</t>
  </si>
  <si>
    <t>Podhled z cementovláknitých nebo cementových desek dvouvrstvá zavěšená spodní konstrukce z ocelových profilů CD, UD jednoduše opláštěná deskou CETRIS tl. 10 mm, bez izolace, EI 15</t>
  </si>
  <si>
    <t>-1933681782</t>
  </si>
  <si>
    <t>skladba S1 a S2</t>
  </si>
  <si>
    <t>6,9+5,83+12,98+5,83+11,3+4,94+4,14</t>
  </si>
  <si>
    <t>13,76*0,65+13,76*1,25+5,35*2*0,65</t>
  </si>
  <si>
    <t>763411116</t>
  </si>
  <si>
    <t>Sanitární příčky vhodné do mokrého prostředí dělící z kompaktních desek tl. 13 mm</t>
  </si>
  <si>
    <t>-1510943550</t>
  </si>
  <si>
    <t>https://podminky.urs.cz/item/CS_URS_2025_01/763411116</t>
  </si>
  <si>
    <t>1,86*(1,7*2+2,9+0,95+2,9)</t>
  </si>
  <si>
    <t>1,86*(1,7*2+2,9)</t>
  </si>
  <si>
    <t>97</t>
  </si>
  <si>
    <t>998763301</t>
  </si>
  <si>
    <t>Přesun hmot pro konstrukce montované z desek sádrokartonových, sádrovláknitých, cementovláknitých nebo cementových stanovený z hmotnosti přesunovaného materiálu vodorovná dopravní vzdálenost do 50 m základní v objektech výšky do 6 m</t>
  </si>
  <si>
    <t>1818138832</t>
  </si>
  <si>
    <t>https://podminky.urs.cz/item/CS_URS_2025_01/998763301</t>
  </si>
  <si>
    <t>764</t>
  </si>
  <si>
    <t>Konstrukce klempířské</t>
  </si>
  <si>
    <t>764002414</t>
  </si>
  <si>
    <t>Montáž strukturované oddělovací rohože jakékoli rš</t>
  </si>
  <si>
    <t>1030277346</t>
  </si>
  <si>
    <t>https://podminky.urs.cz/item/CS_URS_2025_01/764002414</t>
  </si>
  <si>
    <t>99</t>
  </si>
  <si>
    <t>DRK.02203637</t>
  </si>
  <si>
    <t>Strukturovaná dělící rohož DELTA-ENKA-VENT bez nosného pásu (rozměr 50x1,0m; role/ 50m2)</t>
  </si>
  <si>
    <t>-684168788</t>
  </si>
  <si>
    <t>764111651.LND</t>
  </si>
  <si>
    <t>Krytina střechy rovné z taškových tabulí LINDAB SRP CLICK Classic sklonu do 30°</t>
  </si>
  <si>
    <t>-1379627685</t>
  </si>
  <si>
    <t xml:space="preserve">dle PD </t>
  </si>
  <si>
    <t>101</t>
  </si>
  <si>
    <t>764216603.LND</t>
  </si>
  <si>
    <t>Oplechování rovných parapetů LINDAB FOP-CL mechanicky kotvené rš 250 mm</t>
  </si>
  <si>
    <t>-1216554427</t>
  </si>
  <si>
    <t>0,6*2</t>
  </si>
  <si>
    <t>2,2*2+1,2*2+1,5*4</t>
  </si>
  <si>
    <t>764511602.LND</t>
  </si>
  <si>
    <t>Žlab podokapní půlkruhový LINDAB R 150 mm</t>
  </si>
  <si>
    <t>-265765916</t>
  </si>
  <si>
    <t>103</t>
  </si>
  <si>
    <t>764511642.LND</t>
  </si>
  <si>
    <t>Kotlík oválný (trychtýřový) pro podokapní žlaby LINDAB OMV 150/100 mm</t>
  </si>
  <si>
    <t>-135870767</t>
  </si>
  <si>
    <t>764518622.LND</t>
  </si>
  <si>
    <t>Svody kruhové včetně objímek, kolen, odskoků SPOR LINDAB průměru 100 mm</t>
  </si>
  <si>
    <t>501500457</t>
  </si>
  <si>
    <t>3,4*2</t>
  </si>
  <si>
    <t>105</t>
  </si>
  <si>
    <t>998764101</t>
  </si>
  <si>
    <t>Přesun hmot pro konstrukce klempířské stanovený z hmotnosti přesunovaného materiálu vodorovná dopravní vzdálenost do 50 m základní v objektech výšky do 6 m</t>
  </si>
  <si>
    <t>-1972706959</t>
  </si>
  <si>
    <t>https://podminky.urs.cz/item/CS_URS_2025_01/998764101</t>
  </si>
  <si>
    <t>766</t>
  </si>
  <si>
    <t>Konstrukce truhlářské</t>
  </si>
  <si>
    <t>766622131</t>
  </si>
  <si>
    <t>Montáž oken plastových včetně montáže rámu plochy přes 1 m2 otevíravých do zdiva, výšky do 1,5 m</t>
  </si>
  <si>
    <t>-462163944</t>
  </si>
  <si>
    <t>https://podminky.urs.cz/item/CS_URS_2025_01/766622131</t>
  </si>
  <si>
    <t>okno 1 - 1500/700</t>
  </si>
  <si>
    <t>okno 2 - 2200/700</t>
  </si>
  <si>
    <t>107</t>
  </si>
  <si>
    <t>61140051</t>
  </si>
  <si>
    <t>O1 okno plastové otevíravé/sklopné dvojsklo přes plochu 1m2 do v 1,5m</t>
  </si>
  <si>
    <t>-1903572992</t>
  </si>
  <si>
    <t>61140051x</t>
  </si>
  <si>
    <t>O3 okno plastové otevíravé/sklopné dvojsklo přes plochu 1m2 do v 1,5m</t>
  </si>
  <si>
    <t>1310664242</t>
  </si>
  <si>
    <t>109</t>
  </si>
  <si>
    <t>766622212</t>
  </si>
  <si>
    <t>Montáž oken plastových plochy do 1 m2 včetně montáže rámu pevných do zdiva</t>
  </si>
  <si>
    <t>-1099548130</t>
  </si>
  <si>
    <t>https://podminky.urs.cz/item/CS_URS_2025_01/766622212</t>
  </si>
  <si>
    <t>okno 2</t>
  </si>
  <si>
    <t>61140041</t>
  </si>
  <si>
    <t>O2 okno plastové s fixním zasklením dvojsklo do plochy 1m2</t>
  </si>
  <si>
    <t>1662842323</t>
  </si>
  <si>
    <t>okno 2 - 1200/700</t>
  </si>
  <si>
    <t>111</t>
  </si>
  <si>
    <t>766622216</t>
  </si>
  <si>
    <t>Montáž oken plastových plochy do 1 m2 včetně montáže rámu otevíravých do zdiva</t>
  </si>
  <si>
    <t>261902889</t>
  </si>
  <si>
    <t>https://podminky.urs.cz/item/CS_URS_2025_01/766622216</t>
  </si>
  <si>
    <t>okno 4</t>
  </si>
  <si>
    <t>61140049</t>
  </si>
  <si>
    <t>O4 okno plastové otevíravé/sklopné dvojsklo do plochy 1m2</t>
  </si>
  <si>
    <t>-978624860</t>
  </si>
  <si>
    <t>okno 4 - 600/1600</t>
  </si>
  <si>
    <t>767</t>
  </si>
  <si>
    <t>Konstrukce zámečnické</t>
  </si>
  <si>
    <t>113</t>
  </si>
  <si>
    <t>13010424</t>
  </si>
  <si>
    <t>úhelník ocelový rovnostranný jakost S235JR (11 375) 60x60x6mm</t>
  </si>
  <si>
    <t>10310472</t>
  </si>
  <si>
    <t>01 - kce umývadlové ŽB desky</t>
  </si>
  <si>
    <t>L60x60x6</t>
  </si>
  <si>
    <t>5,49*(0,55*2+1,65)/1000</t>
  </si>
  <si>
    <t>0,015*1,1 'Přepočtené koeficientem množství</t>
  </si>
  <si>
    <t>76716312x</t>
  </si>
  <si>
    <t>Dodávka a Montáž zábradlí přímého v exteriéru v rovině (na rovné ploše) kotveného do betonu vč povrchové úpravy</t>
  </si>
  <si>
    <t>-978727387</t>
  </si>
  <si>
    <t>8,08+8,375</t>
  </si>
  <si>
    <t>115</t>
  </si>
  <si>
    <t>767627310</t>
  </si>
  <si>
    <t>Ostatní práce a doplňky při montáži oken a stěn připojovací spára oken a stěn mezi ostěním a rámem kompletní impregnovaná komprimační páska</t>
  </si>
  <si>
    <t>-121594746</t>
  </si>
  <si>
    <t>https://podminky.urs.cz/item/CS_URS_2025_01/767627310</t>
  </si>
  <si>
    <t xml:space="preserve">okno 1 </t>
  </si>
  <si>
    <t>4*(2*1,5+0,7*2)</t>
  </si>
  <si>
    <t>2*(1,2*2+0,7*2)</t>
  </si>
  <si>
    <t>okno 3</t>
  </si>
  <si>
    <t>2*(2,2*2+0,7*2)</t>
  </si>
  <si>
    <t>2*(0,6*2+1,6*2)</t>
  </si>
  <si>
    <t>767640111</t>
  </si>
  <si>
    <t>Montáž dveří ocelových nebo hliníkových vchodových jednokřídlových bez nadsvětlíku vč zárubně</t>
  </si>
  <si>
    <t>-1910065247</t>
  </si>
  <si>
    <t>https://podminky.urs.cz/item/CS_URS_2025_01/767640111</t>
  </si>
  <si>
    <t>dveře 02P,L</t>
  </si>
  <si>
    <t>1+2</t>
  </si>
  <si>
    <t>dveře 03P</t>
  </si>
  <si>
    <t>117</t>
  </si>
  <si>
    <t>55341330_1L/P</t>
  </si>
  <si>
    <t xml:space="preserve">dveře jednokřídlé Al plné max rozměru otvoru 2,42m2, RAL 5016,zárubeň 7016 </t>
  </si>
  <si>
    <t>1504118889</t>
  </si>
  <si>
    <t>02L</t>
  </si>
  <si>
    <t>0,8*1,97*3</t>
  </si>
  <si>
    <t>55341330_03P</t>
  </si>
  <si>
    <t>dveře jednokřídlé Al plné max rozměru otvoru 2,42m2 , RAL 5016, záruběň 7016, madlo vodorvné přes celou šířku</t>
  </si>
  <si>
    <t>-2762311</t>
  </si>
  <si>
    <t>2P</t>
  </si>
  <si>
    <t>0,8*1,97</t>
  </si>
  <si>
    <t>119</t>
  </si>
  <si>
    <t>767991912x</t>
  </si>
  <si>
    <t>Úprava původního zábradlí</t>
  </si>
  <si>
    <t>1979015289</t>
  </si>
  <si>
    <t>767995101x</t>
  </si>
  <si>
    <t>Montáž ostatních atypických zámečnických konstrukcí hmotnosti do 1 kg - ukotvení paního plechu vč podbetonávky, chem. kotvy a plechu</t>
  </si>
  <si>
    <t>573593055</t>
  </si>
  <si>
    <t>krov - pozednice UPE160</t>
  </si>
  <si>
    <t>121</t>
  </si>
  <si>
    <t>767995101xx</t>
  </si>
  <si>
    <t>Dodávka + montáž atypických zámečnických konstrukcí - polep se symbolem muž, žena, invalid.vozík</t>
  </si>
  <si>
    <t>368216883</t>
  </si>
  <si>
    <t>767995102</t>
  </si>
  <si>
    <t>Montáž ostatních atypických zámečnických konstrukcí hmotnosti přes 1 do 3 kg</t>
  </si>
  <si>
    <t>kg</t>
  </si>
  <si>
    <t>-1861491597</t>
  </si>
  <si>
    <t>https://podminky.urs.cz/item/CS_URS_2025_01/767995102</t>
  </si>
  <si>
    <t>5,49*(0,55*2+1,65)</t>
  </si>
  <si>
    <t>123</t>
  </si>
  <si>
    <t>767995112</t>
  </si>
  <si>
    <t>Montáž ostatních atypických zámečnických konstrukcí hmotnosti přes 5 do 10 kg</t>
  </si>
  <si>
    <t>1359973308</t>
  </si>
  <si>
    <t>https://podminky.urs.cz/item/CS_URS_2025_01/767995112</t>
  </si>
  <si>
    <t>Krov UPE 160*2</t>
  </si>
  <si>
    <t>4,2*2*2*17,4</t>
  </si>
  <si>
    <t>13010934</t>
  </si>
  <si>
    <t>ocel profilová jakost S235JR (11 375) průřez UPE 160</t>
  </si>
  <si>
    <t>725460139</t>
  </si>
  <si>
    <t>4,2*2*2*17,4/1000</t>
  </si>
  <si>
    <t>0,292*1,1 'Přepočtené koeficientem množství</t>
  </si>
  <si>
    <t>125</t>
  </si>
  <si>
    <t>998767201</t>
  </si>
  <si>
    <t>Přesun hmot pro zámečnické konstrukce stanovený procentní sazbou (%) z ceny vodorovná dopravní vzdálenost do 50 m základní v objektech výšky do 6 m</t>
  </si>
  <si>
    <t>%</t>
  </si>
  <si>
    <t>-1779789958</t>
  </si>
  <si>
    <t>https://podminky.urs.cz/item/CS_URS_2025_01/998767201</t>
  </si>
  <si>
    <t>HZS1442</t>
  </si>
  <si>
    <t>Hodinové zúčtovací sazby profesí HSV provádění konstrukcí inženýrských a dopravních staveb svářeč kvalifikovaný</t>
  </si>
  <si>
    <t>512</t>
  </si>
  <si>
    <t>-1105180917</t>
  </si>
  <si>
    <t>https://podminky.urs.cz/item/CS_URS_2025_01/HZS1442</t>
  </si>
  <si>
    <t>odhad</t>
  </si>
  <si>
    <t>771</t>
  </si>
  <si>
    <t>Podlahy z dlaždic</t>
  </si>
  <si>
    <t>127</t>
  </si>
  <si>
    <t>771111011</t>
  </si>
  <si>
    <t>Příprava podkladu před provedením dlažby vysátí podlah</t>
  </si>
  <si>
    <t>-16079476</t>
  </si>
  <si>
    <t>https://podminky.urs.cz/item/CS_URS_2025_01/771111011</t>
  </si>
  <si>
    <t>6,9</t>
  </si>
  <si>
    <t>5,83</t>
  </si>
  <si>
    <t>12,98</t>
  </si>
  <si>
    <t>4,14</t>
  </si>
  <si>
    <t>4,94</t>
  </si>
  <si>
    <t>11,3</t>
  </si>
  <si>
    <t>771121011</t>
  </si>
  <si>
    <t>Příprava podkladu před provedením dlažby nátěr penetrační na podlahu</t>
  </si>
  <si>
    <t>-425023972</t>
  </si>
  <si>
    <t>https://podminky.urs.cz/item/CS_URS_2025_01/771121011</t>
  </si>
  <si>
    <t>129</t>
  </si>
  <si>
    <t>771121021</t>
  </si>
  <si>
    <t>Příprava podkladu před provedením dlažby broušení podlah nového podkladu cemlevel</t>
  </si>
  <si>
    <t>-1676016665</t>
  </si>
  <si>
    <t>https://podminky.urs.cz/item/CS_URS_2025_01/771121021</t>
  </si>
  <si>
    <t>771574413</t>
  </si>
  <si>
    <t>Montáž podlah z dlaždic keramických lepených cementovým flexibilním lepidlem hladkých, tloušťky do 10 mm přes 2 do 4 ks/m2</t>
  </si>
  <si>
    <t>1333388139</t>
  </si>
  <si>
    <t>https://podminky.urs.cz/item/CS_URS_2025_01/771574413</t>
  </si>
  <si>
    <t>131</t>
  </si>
  <si>
    <t>59761152</t>
  </si>
  <si>
    <t>dlažba keramická slinutá mrazuvzdorná R10/A povrch hladký/matný tl do 10mm přes 2 do 4ks/m2 FINEZA CEMENT LOOK</t>
  </si>
  <si>
    <t>1699373478</t>
  </si>
  <si>
    <t>51,92*1,15 'Přepočtené koeficientem množství</t>
  </si>
  <si>
    <t>771591112</t>
  </si>
  <si>
    <t>Izolace podlahy pod dlažbu nátěrem nebo stěrkou ve dvou vrstvách</t>
  </si>
  <si>
    <t>1214983611</t>
  </si>
  <si>
    <t>https://podminky.urs.cz/item/CS_URS_2025_01/771591112</t>
  </si>
  <si>
    <t>133</t>
  </si>
  <si>
    <t>771591115</t>
  </si>
  <si>
    <t>Podlahy - dokončovací práce spárování silikonem</t>
  </si>
  <si>
    <t>200985099</t>
  </si>
  <si>
    <t>https://podminky.urs.cz/item/CS_URS_2025_01/771591115</t>
  </si>
  <si>
    <t>771591241.LSS</t>
  </si>
  <si>
    <t>Izolace těsnícími pásy vnitřní kout SE 5</t>
  </si>
  <si>
    <t>-1784864914</t>
  </si>
  <si>
    <t>4*4+2*5</t>
  </si>
  <si>
    <t>135</t>
  </si>
  <si>
    <t>771591264.LSS</t>
  </si>
  <si>
    <t>Izolace těsnícími pásy mezi podlahou a stěnou SE 5</t>
  </si>
  <si>
    <t>447104883</t>
  </si>
  <si>
    <t>998771101</t>
  </si>
  <si>
    <t>Přesun hmot pro podlahy z dlaždic stanovený z hmotnosti přesunovaného materiálu vodorovná dopravní vzdálenost do 50 m základní v objektech výšky do 6 m</t>
  </si>
  <si>
    <t>1464784161</t>
  </si>
  <si>
    <t>https://podminky.urs.cz/item/CS_URS_2025_01/998771101</t>
  </si>
  <si>
    <t>777</t>
  </si>
  <si>
    <t>Podlahy lité</t>
  </si>
  <si>
    <t>137</t>
  </si>
  <si>
    <t>777211212</t>
  </si>
  <si>
    <t>Podlahy z epoxidové pryskyřice a oblázků (kamenný koberec) mramorových frakce 4 až 7 mm, tl. 14 mm</t>
  </si>
  <si>
    <t>-1039224788</t>
  </si>
  <si>
    <t>https://podminky.urs.cz/item/CS_URS_2025_01/777211212</t>
  </si>
  <si>
    <t>rampa šíkmá</t>
  </si>
  <si>
    <t>8,3*1,5</t>
  </si>
  <si>
    <t>8,7*1,5+3*0,15</t>
  </si>
  <si>
    <t>777211711</t>
  </si>
  <si>
    <t>Podlahy z epoxidové pryskyřice a oblázků (kamenný koberec) ostatní práce plnící tmel pro vytvoření nepropustného povrchu</t>
  </si>
  <si>
    <t>-1235843283</t>
  </si>
  <si>
    <t>https://podminky.urs.cz/item/CS_URS_2025_01/777211711</t>
  </si>
  <si>
    <t>139</t>
  </si>
  <si>
    <t>1635544731x</t>
  </si>
  <si>
    <t>Lišta nerezová L TopStone 15 mm, 2,5 m</t>
  </si>
  <si>
    <t>1072686403</t>
  </si>
  <si>
    <t>8,7+1,5+8,37+8,05</t>
  </si>
  <si>
    <t>777211713</t>
  </si>
  <si>
    <t>Podlahy z epoxidové pryskyřice a oblázků (kamenný koberec) ostatní práce nátěr pro vytvoření protiskluzového povrchu</t>
  </si>
  <si>
    <t>-1118476589</t>
  </si>
  <si>
    <t>https://podminky.urs.cz/item/CS_URS_2025_01/777211713</t>
  </si>
  <si>
    <t>141</t>
  </si>
  <si>
    <t>998777101</t>
  </si>
  <si>
    <t>Přesun hmot pro podlahy lité stanovený z hmotnosti přesunovaného materiálu vodorovná dopravní vzdálenost do 50 m základní v objektech výšky do 6 m</t>
  </si>
  <si>
    <t>972154177</t>
  </si>
  <si>
    <t>https://podminky.urs.cz/item/CS_URS_2025_01/998777101</t>
  </si>
  <si>
    <t>781</t>
  </si>
  <si>
    <t>Dokončovací práce - obklady</t>
  </si>
  <si>
    <t>781111011</t>
  </si>
  <si>
    <t>Příprava podkladu před provedením obkladu oprášení (ometení) stěny</t>
  </si>
  <si>
    <t>1239199819</t>
  </si>
  <si>
    <t>https://podminky.urs.cz/item/CS_URS_2025_01/781111011</t>
  </si>
  <si>
    <t>2,0*(2,2*2+1,8*2)-0,8*1,97</t>
  </si>
  <si>
    <t>143</t>
  </si>
  <si>
    <t>781121011</t>
  </si>
  <si>
    <t>Příprava podkladu před provedením obkladu nátěr penetrační na stěnu</t>
  </si>
  <si>
    <t>955693754</t>
  </si>
  <si>
    <t>https://podminky.urs.cz/item/CS_URS_2025_01/781121011</t>
  </si>
  <si>
    <t>781472214</t>
  </si>
  <si>
    <t>Montáž keramických obkladů stěn lepených cementovým flexibilním lepidlem hladkých přes 4 do 6 ks/m2</t>
  </si>
  <si>
    <t>1881148924</t>
  </si>
  <si>
    <t>https://podminky.urs.cz/item/CS_URS_2025_01/781472214</t>
  </si>
  <si>
    <t>145</t>
  </si>
  <si>
    <t>59761717</t>
  </si>
  <si>
    <t>obklad keramický nemrazuvzdorný povrch hladký/matný tl do 10mm přes 4 do 6ks/m2 Finezaproject</t>
  </si>
  <si>
    <t>882310008</t>
  </si>
  <si>
    <t>127,099*1,15 'Přepočtené koeficientem množství</t>
  </si>
  <si>
    <t>781492211</t>
  </si>
  <si>
    <t>Obklad - dokončující práce montáž profilu lepeného flexibilním cementovým lepidlem rohového</t>
  </si>
  <si>
    <t>1051537290</t>
  </si>
  <si>
    <t>https://podminky.urs.cz/item/CS_URS_2025_01/781492211</t>
  </si>
  <si>
    <t>1,5*2+1,2+1,65+0,9+2,08*2+1+2*2</t>
  </si>
  <si>
    <t>2,2+0,6+2,9+0,95*2+0,9+2,08*2+2,13</t>
  </si>
  <si>
    <t>2*2</t>
  </si>
  <si>
    <t>0,6+2,2+0,9+2,08*2+2,9</t>
  </si>
  <si>
    <t>1,2+1,5*2+0,9+2,08*2+1+2*2</t>
  </si>
  <si>
    <t>147</t>
  </si>
  <si>
    <t>19416010</t>
  </si>
  <si>
    <t>lišta ukončovací hliníková 8mm</t>
  </si>
  <si>
    <t>563793921</t>
  </si>
  <si>
    <t>59,72*1,05 'Přepočtené koeficientem množství</t>
  </si>
  <si>
    <t>781495115</t>
  </si>
  <si>
    <t>Obklad - dokončující práce ostatní práce spárování silikonem</t>
  </si>
  <si>
    <t>1674548108</t>
  </si>
  <si>
    <t>https://podminky.urs.cz/item/CS_URS_2025_01/781495115</t>
  </si>
  <si>
    <t>2,23*23</t>
  </si>
  <si>
    <t>149</t>
  </si>
  <si>
    <t>781495142</t>
  </si>
  <si>
    <t>Obklad - dokončující práce průnik obkladem kruhový, bez izolace přes DN 30 do DN 90</t>
  </si>
  <si>
    <t>1486967044</t>
  </si>
  <si>
    <t>https://podminky.urs.cz/item/CS_URS_2025_01/781495142</t>
  </si>
  <si>
    <t>2*6</t>
  </si>
  <si>
    <t>781571131</t>
  </si>
  <si>
    <t>Montáž keramických obkladů ostění lepených flexibilním lepidlem šířky ostění do 200 mm</t>
  </si>
  <si>
    <t>736763991</t>
  </si>
  <si>
    <t>https://podminky.urs.cz/item/CS_URS_2025_01/781571131</t>
  </si>
  <si>
    <t>30,12</t>
  </si>
  <si>
    <t>151</t>
  </si>
  <si>
    <t>781674112</t>
  </si>
  <si>
    <t>Montáž keramických obkladů parapetů lepených flexibilním lepidlem, šířky parapetu přes 100 do 150 mm</t>
  </si>
  <si>
    <t>1292026115</t>
  </si>
  <si>
    <t>https://podminky.urs.cz/item/CS_URS_2025_01/781674112</t>
  </si>
  <si>
    <t>přizdivky</t>
  </si>
  <si>
    <t>1,65*2+2,9*2+0,95*2</t>
  </si>
  <si>
    <t>1,2*2+1,5*4+2,2*2+0,6*2</t>
  </si>
  <si>
    <t>998781101</t>
  </si>
  <si>
    <t>Přesun hmot pro obklady keramické stanovený z hmotnosti přesunovaného materiálu vodorovná dopravní vzdálenost do 50 m základní v objektech výšky do 6 m</t>
  </si>
  <si>
    <t>-669250508</t>
  </si>
  <si>
    <t>https://podminky.urs.cz/item/CS_URS_2025_01/998781101</t>
  </si>
  <si>
    <t>783</t>
  </si>
  <si>
    <t>Dokončovací práce - nátěry</t>
  </si>
  <si>
    <t>153</t>
  </si>
  <si>
    <t>783223011</t>
  </si>
  <si>
    <t>Preventivní napouštěcí nátěr tesařských prvků proti dřevokazným houbám, hmyzu a plísním nezabudovaných do konstrukce jednonásobný akrylátový</t>
  </si>
  <si>
    <t>-1497339093</t>
  </si>
  <si>
    <t>https://podminky.urs.cz/item/CS_URS_2025_01/783223011</t>
  </si>
  <si>
    <t>7,31*23*(0,08*2+0,16*2)</t>
  </si>
  <si>
    <t>(13,76*2+4,2)*(0,18*2+0,12*2)</t>
  </si>
  <si>
    <t>1,7*14*(0,08*2+0,16*2)</t>
  </si>
  <si>
    <t>2,3*2*2*(0,08+0,16)</t>
  </si>
  <si>
    <t>0,625*12*2*(0,08+0,16)</t>
  </si>
  <si>
    <t>13,6*2*2*(0,06+0,18)</t>
  </si>
  <si>
    <t>783317107</t>
  </si>
  <si>
    <t>Krycí nátěr (email) zámečnických konstrukcí jednonásobný syntetický samozákladující s obsahem železité slídy (kovářský)</t>
  </si>
  <si>
    <t>2100674919</t>
  </si>
  <si>
    <t>https://podminky.urs.cz/item/CS_URS_2025_01/783317107</t>
  </si>
  <si>
    <t>4,2*2*2*(0,16*2+0,07*4)</t>
  </si>
  <si>
    <t>0,24*(0,55*2+1,65)</t>
  </si>
  <si>
    <t>155</t>
  </si>
  <si>
    <t>783324201</t>
  </si>
  <si>
    <t>Základní antikorozní nátěr zámečnických konstrukcí jednonásobný akrylátový</t>
  </si>
  <si>
    <t>-697927744</t>
  </si>
  <si>
    <t>https://podminky.urs.cz/item/CS_URS_2025_01/783324201</t>
  </si>
  <si>
    <t>784</t>
  </si>
  <si>
    <t>Dokončovací práce - malby a tapety</t>
  </si>
  <si>
    <t>784111001</t>
  </si>
  <si>
    <t>Oprášení (ometení) podkladu v místnostech výšky do 3,80 m</t>
  </si>
  <si>
    <t>1791574673</t>
  </si>
  <si>
    <t>https://podminky.urs.cz/item/CS_URS_2025_01/784111001</t>
  </si>
  <si>
    <t>157</t>
  </si>
  <si>
    <t>784181101</t>
  </si>
  <si>
    <t>Penetrace podkladu jednonásobná základní akrylátová bezbarvá v místnostech výšky do 3,80 m</t>
  </si>
  <si>
    <t>-432264817</t>
  </si>
  <si>
    <t>https://podminky.urs.cz/item/CS_URS_2025_01/784181101</t>
  </si>
  <si>
    <t>784221101</t>
  </si>
  <si>
    <t>Malby z malířských směsí otěruvzdorných za sucha dvojnásobné, bílé za sucha otěruvzdorné dobře v místnostech výšky do 3,80 m</t>
  </si>
  <si>
    <t>-1194174231</t>
  </si>
  <si>
    <t>https://podminky.urs.cz/item/CS_URS_2025_01/784221101</t>
  </si>
  <si>
    <t>159</t>
  </si>
  <si>
    <t>HZS1291</t>
  </si>
  <si>
    <t>Hodinové zúčtovací sazby profesí HSV zemní a pomocné práce pomocný stavební dělník</t>
  </si>
  <si>
    <t>-76309815</t>
  </si>
  <si>
    <t>https://podminky.urs.cz/item/CS_URS_2025_01/HZS1291</t>
  </si>
  <si>
    <t>HZS2112</t>
  </si>
  <si>
    <t>Hodinové zúčtovací sazby profesí PSV provádění stavebních konstrukcí tesař odborný</t>
  </si>
  <si>
    <t>1620554234</t>
  </si>
  <si>
    <t>https://podminky.urs.cz/item/CS_URS_2025_01/HZS2112</t>
  </si>
  <si>
    <t>3 - Elektroinstalace</t>
  </si>
  <si>
    <t xml:space="preserve">    741 - Elektroinstalace - silnoproud</t>
  </si>
  <si>
    <t>741</t>
  </si>
  <si>
    <t>Elektroinstalace - silnoproud</t>
  </si>
  <si>
    <t>-1231243334</t>
  </si>
  <si>
    <t>-75106545</t>
  </si>
  <si>
    <t>-877127185</t>
  </si>
  <si>
    <t>-1495818958</t>
  </si>
  <si>
    <t>1136520334</t>
  </si>
  <si>
    <t>-965724833</t>
  </si>
  <si>
    <t>1278685610</t>
  </si>
  <si>
    <t>-936914797</t>
  </si>
  <si>
    <t>-1830503593</t>
  </si>
  <si>
    <t>535005950</t>
  </si>
  <si>
    <t>430732778</t>
  </si>
  <si>
    <t>-1798097991</t>
  </si>
  <si>
    <t>639805313</t>
  </si>
  <si>
    <t>2035706676</t>
  </si>
  <si>
    <t>-1334977708</t>
  </si>
  <si>
    <t>-488308161</t>
  </si>
  <si>
    <t>-1753112209</t>
  </si>
  <si>
    <t>653488881</t>
  </si>
  <si>
    <t>-2141626092</t>
  </si>
  <si>
    <t>1913308565</t>
  </si>
  <si>
    <t>-1363706744</t>
  </si>
  <si>
    <t>21710639</t>
  </si>
  <si>
    <t>2115907639</t>
  </si>
  <si>
    <t>-610635374</t>
  </si>
  <si>
    <t>-1283019538</t>
  </si>
  <si>
    <t>-485148519</t>
  </si>
  <si>
    <t>-1504242181</t>
  </si>
  <si>
    <t>1927641366</t>
  </si>
  <si>
    <t>-1375659234</t>
  </si>
  <si>
    <t>-1570734213</t>
  </si>
  <si>
    <t>1902634333</t>
  </si>
  <si>
    <t>681040817</t>
  </si>
  <si>
    <t>-2024390843</t>
  </si>
  <si>
    <t>-1275680516</t>
  </si>
  <si>
    <t>1134619605</t>
  </si>
  <si>
    <t>1409738771</t>
  </si>
  <si>
    <t>-1653781471</t>
  </si>
  <si>
    <t>1723089999</t>
  </si>
  <si>
    <t>1271186694</t>
  </si>
  <si>
    <t>-297617826</t>
  </si>
  <si>
    <t>1957701126</t>
  </si>
  <si>
    <t>-1357142760</t>
  </si>
  <si>
    <t>4 - Slaboproud</t>
  </si>
  <si>
    <t>X10</t>
  </si>
  <si>
    <t>Krabice přístrojová jednoduchá</t>
  </si>
  <si>
    <t>882871783</t>
  </si>
  <si>
    <t>X11</t>
  </si>
  <si>
    <t xml:space="preserve">Odbočná krabice </t>
  </si>
  <si>
    <t>557219442</t>
  </si>
  <si>
    <t>X12</t>
  </si>
  <si>
    <t>Svorka krabicová do 2x 1,5 mm2</t>
  </si>
  <si>
    <t>547793553</t>
  </si>
  <si>
    <t>X13</t>
  </si>
  <si>
    <t>PPJP 6%</t>
  </si>
  <si>
    <t>811393617</t>
  </si>
  <si>
    <t>X2</t>
  </si>
  <si>
    <t>trubka ohebná 21mm</t>
  </si>
  <si>
    <t>514921368</t>
  </si>
  <si>
    <t>x5</t>
  </si>
  <si>
    <t>Lišta 20x20 plastová</t>
  </si>
  <si>
    <t>538915405</t>
  </si>
  <si>
    <t>X1</t>
  </si>
  <si>
    <t>Kabel JYTY 4x1</t>
  </si>
  <si>
    <t>-1524662672</t>
  </si>
  <si>
    <t>X3</t>
  </si>
  <si>
    <t>Trubka kopex 42mm</t>
  </si>
  <si>
    <t>1415356058</t>
  </si>
  <si>
    <t>X4</t>
  </si>
  <si>
    <t>Ukončeníkabelu</t>
  </si>
  <si>
    <t>1607743963</t>
  </si>
  <si>
    <t>X6</t>
  </si>
  <si>
    <t>Signalizační sada WC invalidé</t>
  </si>
  <si>
    <t>-666730350</t>
  </si>
  <si>
    <t>X7</t>
  </si>
  <si>
    <t>Kontrolní modul vrátnice</t>
  </si>
  <si>
    <t>-48090362</t>
  </si>
  <si>
    <t>X8</t>
  </si>
  <si>
    <t>Tahové signalizační tlačítko</t>
  </si>
  <si>
    <t>-1254732488</t>
  </si>
  <si>
    <t>X9</t>
  </si>
  <si>
    <t>Zdroj 230/24V pro 3 pisoáry</t>
  </si>
  <si>
    <t>1966045532</t>
  </si>
  <si>
    <t>5 - Hromosvod</t>
  </si>
  <si>
    <t>Svorka pásek/drát</t>
  </si>
  <si>
    <t>1349597807</t>
  </si>
  <si>
    <t>X5</t>
  </si>
  <si>
    <t>podpěra pro AlMgSi</t>
  </si>
  <si>
    <t>1409305998</t>
  </si>
  <si>
    <t>Ochranná trubka</t>
  </si>
  <si>
    <t>-2037655467</t>
  </si>
  <si>
    <t>Zkušební svorka</t>
  </si>
  <si>
    <t>-962309020</t>
  </si>
  <si>
    <t xml:space="preserve">pásek FeZn 30x4 </t>
  </si>
  <si>
    <t>815797190</t>
  </si>
  <si>
    <t xml:space="preserve">svorka pásek/pásek </t>
  </si>
  <si>
    <t>-673629319</t>
  </si>
  <si>
    <t>vodič FeZn s PVC izolací 10/13 mm</t>
  </si>
  <si>
    <t>-1466532753</t>
  </si>
  <si>
    <t xml:space="preserve">svorka pásek /drát </t>
  </si>
  <si>
    <t>-881872409</t>
  </si>
  <si>
    <t xml:space="preserve">svorka drát/ armování </t>
  </si>
  <si>
    <t>511627700</t>
  </si>
  <si>
    <t>PPJP</t>
  </si>
  <si>
    <t>-164477744</t>
  </si>
  <si>
    <t>pomocný jímač 40cm</t>
  </si>
  <si>
    <t>-1873158339</t>
  </si>
  <si>
    <t>Jímací tyč 1,5m vč.bet podstavce a svorky</t>
  </si>
  <si>
    <t>-442096395</t>
  </si>
  <si>
    <t>vodič AlMgSi 8 mm</t>
  </si>
  <si>
    <t>-1643490583</t>
  </si>
  <si>
    <t>6 - VRN</t>
  </si>
  <si>
    <t>VRN - Vedlejší rozpočtové náklady</t>
  </si>
  <si>
    <t xml:space="preserve">    VRN1 - Průzkumné, zeměměřičské a projektové práce</t>
  </si>
  <si>
    <t xml:space="preserve">    VRN3 - Zařízení staveniště</t>
  </si>
  <si>
    <t xml:space="preserve">    VRN4 - Inženýrská činnost</t>
  </si>
  <si>
    <t xml:space="preserve">    VRN6 - Územní vlivy</t>
  </si>
  <si>
    <t>Vedlejší rozpočtové náklady</t>
  </si>
  <si>
    <t>VRN1</t>
  </si>
  <si>
    <t>Průzkumné, zeměměřičské a projektové práce</t>
  </si>
  <si>
    <t>012344000</t>
  </si>
  <si>
    <t>Vytyčovací práce</t>
  </si>
  <si>
    <t>1024</t>
  </si>
  <si>
    <t>-2009828186</t>
  </si>
  <si>
    <t>https://podminky.urs.cz/item/CS_URS_2025_01/012344000</t>
  </si>
  <si>
    <t>012414000</t>
  </si>
  <si>
    <t>Geometrický plán</t>
  </si>
  <si>
    <t>1446141088</t>
  </si>
  <si>
    <t>https://podminky.urs.cz/item/CS_URS_2025_01/012414000</t>
  </si>
  <si>
    <t>012444000</t>
  </si>
  <si>
    <t>Geodetické měření skutečného provedení stavby</t>
  </si>
  <si>
    <t>177903736</t>
  </si>
  <si>
    <t>https://podminky.urs.cz/item/CS_URS_2025_01/012444000</t>
  </si>
  <si>
    <t>VRN3</t>
  </si>
  <si>
    <t>Zařízení staveniště</t>
  </si>
  <si>
    <t>030001000</t>
  </si>
  <si>
    <t>-1928391515</t>
  </si>
  <si>
    <t>https://podminky.urs.cz/item/CS_URS_2025_01/030001000</t>
  </si>
  <si>
    <t>VRN4</t>
  </si>
  <si>
    <t>Inženýrská činnost</t>
  </si>
  <si>
    <t>045303000</t>
  </si>
  <si>
    <t>Koordinační činnost</t>
  </si>
  <si>
    <t>-262321924</t>
  </si>
  <si>
    <t>https://podminky.urs.cz/item/CS_URS_2025_01/045303000</t>
  </si>
  <si>
    <t>VRN6</t>
  </si>
  <si>
    <t>Územní vlivy</t>
  </si>
  <si>
    <t>065002000</t>
  </si>
  <si>
    <t>Mimostaveništní doprava materiálů, výrobků a strojů</t>
  </si>
  <si>
    <t>40535979</t>
  </si>
  <si>
    <t>https://podminky.urs.cz/item/CS_URS_2025_01/065002000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</si>
  <si>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</si>
  <si>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</si>
  <si>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</si>
  <si>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</si>
  <si>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i/>
        <sz val="8"/>
        <rFont val="Arial CE"/>
        <charset val="238"/>
      </rPr>
      <t xml:space="preserve">Rekapitulace stavby </t>
    </r>
    <r>
      <rPr>
        <sz val="8"/>
        <rFont val="Arial CE"/>
        <charset val="238"/>
      </rPr>
      <t>obsahuje sestavu Rekapitulace stavby a Rekapitulace objektů stavby a soupisů prací.</t>
    </r>
  </si>
  <si>
    <r>
      <t xml:space="preserve">V sestavě </t>
    </r>
    <r>
      <rPr>
        <b/>
        <sz val="8"/>
        <rFont val="Arial CE"/>
        <charset val="238"/>
      </rPr>
      <t>Rekapitulace stavby</t>
    </r>
    <r>
      <rPr>
        <sz val="8"/>
        <rFont val="Arial CE"/>
        <charset val="238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</si>
  <si>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</si>
  <si>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</si>
  <si>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b/>
        <sz val="8"/>
        <rFont val="Arial CE"/>
        <charset val="238"/>
      </rPr>
      <t>Rekapitulace objektů stavby a soupisů prací</t>
    </r>
    <r>
      <rPr>
        <sz val="8"/>
        <rFont val="Arial CE"/>
        <charset val="238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</si>
  <si>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</si>
  <si>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</si>
  <si>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</si>
  <si>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</si>
  <si>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</si>
  <si>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</si>
  <si>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</si>
  <si>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</si>
  <si>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</si>
  <si>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</si>
  <si>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</si>
  <si>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</t>
  </si>
  <si>
    <t>Soupis prací pro daný typ objektu</t>
  </si>
  <si>
    <r>
      <rPr>
        <i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</si>
  <si>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</si>
  <si>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b/>
        <sz val="8"/>
        <rFont val="Arial CE"/>
        <charset val="238"/>
      </rPr>
      <t>Krycí list soupisu</t>
    </r>
    <r>
      <rPr>
        <sz val="8"/>
        <rFont val="Arial CE"/>
        <charset val="238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</si>
  <si>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</si>
  <si>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b/>
        <sz val="8"/>
        <rFont val="Arial CE"/>
        <charset val="238"/>
      </rPr>
      <t>Rekapitulace členění soupisu prací</t>
    </r>
    <r>
      <rPr>
        <sz val="8"/>
        <rFont val="Arial CE"/>
        <charset val="238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</si>
  <si>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</si>
  <si>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b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</si>
  <si>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</si>
  <si>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</si>
  <si>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</si>
  <si>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</si>
  <si>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</si>
  <si>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</si>
  <si>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</si>
  <si>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</si>
  <si>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</si>
  <si>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</si>
  <si>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</si>
  <si>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</si>
  <si>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</si>
  <si>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</si>
  <si>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</si>
  <si>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</si>
  <si>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</si>
  <si>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</si>
  <si>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</si>
  <si>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</si>
  <si>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</si>
  <si>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</si>
  <si>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</si>
  <si>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</si>
  <si>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</si>
  <si>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</si>
  <si>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</si>
  <si>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</si>
  <si>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</si>
  <si>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</si>
  <si>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</si>
  <si>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</si>
  <si>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</si>
  <si>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</si>
  <si>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</si>
  <si>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</si>
  <si>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</si>
  <si>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</si>
  <si>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</si>
  <si>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</si>
  <si>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</si>
  <si>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</si>
  <si>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</si>
  <si>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</si>
  <si>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</si>
  <si>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</si>
  <si>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</si>
  <si>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</si>
  <si>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</si>
  <si>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</si>
  <si>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</si>
  <si>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</si>
  <si>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</si>
  <si>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</si>
  <si>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</si>
  <si>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</si>
  <si>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</si>
  <si>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</si>
  <si>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</si>
  <si>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</si>
  <si>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</si>
  <si>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</si>
  <si>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</si>
  <si>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</si>
  <si>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</si>
  <si>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</si>
  <si>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</si>
  <si>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</si>
  <si>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</si>
  <si>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</si>
  <si>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</si>
  <si>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</si>
  <si>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</si>
  <si>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</si>
  <si>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</si>
  <si>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</si>
  <si>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</si>
  <si>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</si>
  <si>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</si>
  <si>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</si>
  <si>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</si>
  <si>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</si>
  <si>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</si>
  <si>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</si>
  <si>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</si>
  <si>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</si>
  <si>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</si>
  <si>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</si>
  <si>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</si>
  <si>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</si>
  <si>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</si>
  <si>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</si>
  <si>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</si>
  <si>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</si>
  <si>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</si>
  <si>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</si>
  <si>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</si>
  <si>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</si>
  <si>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</si>
  <si>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</si>
  <si>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</si>
  <si>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</si>
  <si>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</si>
  <si>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</si>
  <si>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</si>
  <si>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</si>
  <si>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</si>
  <si>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</si>
  <si>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</si>
  <si>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</si>
  <si>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</si>
  <si>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</si>
  <si>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</si>
  <si>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</si>
  <si>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</si>
  <si>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</si>
  <si>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</si>
  <si>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</si>
  <si>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</si>
  <si>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</si>
  <si>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</si>
  <si>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</si>
  <si>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</si>
  <si>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</si>
  <si>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</si>
  <si>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</si>
  <si>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</si>
  <si>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</si>
  <si>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</si>
  <si>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</si>
  <si>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</si>
  <si>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</si>
  <si>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</si>
  <si>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</si>
  <si>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</si>
  <si>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</si>
  <si>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</si>
  <si>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</si>
  <si>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</si>
  <si>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</si>
  <si>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</si>
  <si>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</si>
  <si>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</si>
  <si>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</si>
  <si>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</si>
  <si>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</si>
  <si>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</si>
  <si>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</si>
  <si>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</si>
  <si>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</si>
  <si>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</si>
  <si>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</si>
  <si>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</si>
  <si>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</si>
  <si>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</si>
  <si>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</si>
  <si>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</si>
  <si>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</si>
  <si>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</si>
  <si>
    <t>Rozvaděč objektru R</t>
  </si>
  <si>
    <t>KS</t>
  </si>
  <si>
    <t>Připojovací skříň SP100 vč plastového pilíře</t>
  </si>
  <si>
    <t>Pojistka nožová 3x40</t>
  </si>
  <si>
    <t>ks</t>
  </si>
  <si>
    <t>Pojistka nožová 3x32A</t>
  </si>
  <si>
    <t>Kabel AYKY 4x16</t>
  </si>
  <si>
    <t>Kabel CYKY 4x10</t>
  </si>
  <si>
    <t>Kabel CYKY 3x1,5</t>
  </si>
  <si>
    <t>Kabel CYKY 3x2,5</t>
  </si>
  <si>
    <t>Kabel CYKY 2x1,5</t>
  </si>
  <si>
    <t>Vodič CY10 pro pospojování</t>
  </si>
  <si>
    <t>Svorka krabicová do 3x 2,5 mm2</t>
  </si>
  <si>
    <t>X14</t>
  </si>
  <si>
    <t>Jednopólový vypínač pod omítku</t>
  </si>
  <si>
    <t>X15</t>
  </si>
  <si>
    <t>Jednopólový vypínač pod omítku IP44</t>
  </si>
  <si>
    <t>X16</t>
  </si>
  <si>
    <t xml:space="preserve">Střídavý přepínač </t>
  </si>
  <si>
    <t>X17</t>
  </si>
  <si>
    <t>Senzor pohybu stropní IP44</t>
  </si>
  <si>
    <t>X18</t>
  </si>
  <si>
    <t>Sporáková kombinace pod omítku</t>
  </si>
  <si>
    <t>X19</t>
  </si>
  <si>
    <t>Zásuvka 230/16A vestavná</t>
  </si>
  <si>
    <t>X20</t>
  </si>
  <si>
    <t>Svorka pospojování</t>
  </si>
  <si>
    <t>X21</t>
  </si>
  <si>
    <t>Svorkovnice pospojování</t>
  </si>
  <si>
    <t>X22</t>
  </si>
  <si>
    <t>A Nástěnné svítidlo IP65 se senzorem 18W</t>
  </si>
  <si>
    <t>X23</t>
  </si>
  <si>
    <t>B-Nástěné led svítidlo s krytem 18W IP65</t>
  </si>
  <si>
    <t>X24</t>
  </si>
  <si>
    <t>C-Přisazené svítidlo LED svítidlo s opálovým krytem 14W</t>
  </si>
  <si>
    <t>X25</t>
  </si>
  <si>
    <t>D-Přisazené kruhové LED svítidlo s kytem,černé IP54 28W</t>
  </si>
  <si>
    <t>X26</t>
  </si>
  <si>
    <t>Nouzové přisazené svítidlo s optikou 3W prov. SA</t>
  </si>
  <si>
    <t>X27</t>
  </si>
  <si>
    <t>Stropní sálavý panel 500W/230V IP44</t>
  </si>
  <si>
    <t>X28</t>
  </si>
  <si>
    <t>El.sálavý nástěnný konvektor 500W/230V IP40</t>
  </si>
  <si>
    <t>X29</t>
  </si>
  <si>
    <t>El.sálavý nástěnný konvektor 1500W/230V IP40</t>
  </si>
  <si>
    <t>X30</t>
  </si>
  <si>
    <t>Prostorový termostat 10A/230V</t>
  </si>
  <si>
    <t>X31</t>
  </si>
  <si>
    <t>Oel.osoušeč rukou 230V/</t>
  </si>
  <si>
    <t>X32</t>
  </si>
  <si>
    <t>Rošt drátěný ocelový 35/50</t>
  </si>
  <si>
    <t>X33</t>
  </si>
  <si>
    <t>Trubka ohebná kopex 42mm</t>
  </si>
  <si>
    <t>X34</t>
  </si>
  <si>
    <t>Trubka ohebná 21mm po om.</t>
  </si>
  <si>
    <t>X35</t>
  </si>
  <si>
    <t>Ukončení kabelu do 4x10</t>
  </si>
  <si>
    <t>X36</t>
  </si>
  <si>
    <t>Ukončení kabelu do 4x16</t>
  </si>
  <si>
    <t>X37</t>
  </si>
  <si>
    <t>Ukončení vodiče pospojování</t>
  </si>
  <si>
    <t>X38</t>
  </si>
  <si>
    <t>X39</t>
  </si>
  <si>
    <t>Průraz zdivem</t>
  </si>
  <si>
    <t>X40</t>
  </si>
  <si>
    <t>Revize el. Zařízení</t>
  </si>
  <si>
    <t>X41</t>
  </si>
  <si>
    <t>Zkušební provoz, kompletace,demontáž</t>
  </si>
  <si>
    <t>X42</t>
  </si>
  <si>
    <t>Výkop + zához35x85 cm tř.3</t>
  </si>
  <si>
    <t>X43</t>
  </si>
  <si>
    <t>Výkop a zához rýhy 35x80</t>
  </si>
  <si>
    <t>X44</t>
  </si>
  <si>
    <t>Kabelové lože tl.15cm</t>
  </si>
  <si>
    <t>X45</t>
  </si>
  <si>
    <t>Výkop základu pro jistící skříň</t>
  </si>
  <si>
    <t>X46</t>
  </si>
  <si>
    <t xml:space="preserve">Betonovcá základ </t>
  </si>
  <si>
    <t>X47</t>
  </si>
  <si>
    <t>Úprava povrchů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</si>
</sst>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53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color rgb="FF0000A8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i/>
      <sz val="7"/>
      <color rgb="FF969696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charset val="238"/>
    </font>
    <font>
      <sz val="8"/>
      <name val="Arial CE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1" fillId="0" borderId="0" applyNumberFormat="0" applyFill="0" applyBorder="0" applyAlignment="0" applyProtection="0"/>
  </cellStyleXfs>
  <cellXfs count="328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5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5" xfId="0" applyBorder="1"/>
    <xf numFmtId="0" fontId="0" fillId="0" borderId="4" xfId="0" applyBorder="1" applyAlignment="1">
      <alignment vertical="center"/>
    </xf>
    <xf numFmtId="0" fontId="18" fillId="0" borderId="6" xfId="0" applyFont="1" applyBorder="1" applyAlignment="1">
      <alignment horizontal="left" vertical="center"/>
    </xf>
    <xf numFmtId="0" fontId="0" fillId="0" borderId="6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4" xfId="0" applyFont="1" applyBorder="1" applyAlignment="1">
      <alignment vertical="center"/>
    </xf>
    <xf numFmtId="0" fontId="0" fillId="4" borderId="0" xfId="0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ill="1" applyBorder="1" applyAlignment="1">
      <alignment vertical="center"/>
    </xf>
    <xf numFmtId="0" fontId="4" fillId="4" borderId="8" xfId="0" applyFont="1" applyFill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1" fillId="0" borderId="0" xfId="0" applyFont="1" applyAlignment="1">
      <alignment horizontal="left" vertical="center"/>
    </xf>
    <xf numFmtId="0" fontId="0" fillId="0" borderId="16" xfId="0" applyBorder="1" applyAlignment="1">
      <alignment vertical="center"/>
    </xf>
    <xf numFmtId="0" fontId="0" fillId="5" borderId="8" xfId="0" applyFill="1" applyBorder="1" applyAlignment="1">
      <alignment vertical="center"/>
    </xf>
    <xf numFmtId="0" fontId="22" fillId="5" borderId="9" xfId="0" applyFont="1" applyFill="1" applyBorder="1" applyAlignment="1">
      <alignment horizontal="center" vertical="center"/>
    </xf>
    <xf numFmtId="0" fontId="23" fillId="0" borderId="17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23" fillId="0" borderId="19" xfId="0" applyFont="1" applyBorder="1" applyAlignment="1">
      <alignment horizontal="center" vertical="center" wrapText="1"/>
    </xf>
    <xf numFmtId="0" fontId="0" fillId="0" borderId="12" xfId="0" applyBorder="1" applyAlignment="1">
      <alignment vertical="center"/>
    </xf>
    <xf numFmtId="0" fontId="4" fillId="0" borderId="4" xfId="0" applyFont="1" applyBorder="1" applyAlignment="1">
      <alignment vertical="center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4" fontId="24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0" fillId="0" borderId="15" xfId="0" applyNumberFormat="1" applyFont="1" applyBorder="1" applyAlignment="1">
      <alignment vertical="center"/>
    </xf>
    <xf numFmtId="4" fontId="20" fillId="0" borderId="0" xfId="0" applyNumberFormat="1" applyFont="1" applyAlignment="1">
      <alignment vertical="center"/>
    </xf>
    <xf numFmtId="166" fontId="20" fillId="0" borderId="0" xfId="0" applyNumberFormat="1" applyFont="1" applyAlignment="1">
      <alignment vertical="center"/>
    </xf>
    <xf numFmtId="4" fontId="20" fillId="0" borderId="16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9" fillId="0" borderId="15" xfId="0" applyNumberFormat="1" applyFont="1" applyBorder="1" applyAlignment="1">
      <alignment vertical="center"/>
    </xf>
    <xf numFmtId="4" fontId="29" fillId="0" borderId="0" xfId="0" applyNumberFormat="1" applyFont="1" applyAlignment="1">
      <alignment vertical="center"/>
    </xf>
    <xf numFmtId="166" fontId="29" fillId="0" borderId="0" xfId="0" applyNumberFormat="1" applyFont="1" applyAlignment="1">
      <alignment vertical="center"/>
    </xf>
    <xf numFmtId="4" fontId="29" fillId="0" borderId="16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9" fillId="0" borderId="20" xfId="0" applyNumberFormat="1" applyFont="1" applyBorder="1" applyAlignment="1">
      <alignment vertical="center"/>
    </xf>
    <xf numFmtId="4" fontId="29" fillId="0" borderId="21" xfId="0" applyNumberFormat="1" applyFont="1" applyBorder="1" applyAlignment="1">
      <alignment vertical="center"/>
    </xf>
    <xf numFmtId="166" fontId="29" fillId="0" borderId="21" xfId="0" applyNumberFormat="1" applyFont="1" applyBorder="1" applyAlignment="1">
      <alignment vertical="center"/>
    </xf>
    <xf numFmtId="4" fontId="29" fillId="0" borderId="22" xfId="0" applyNumberFormat="1" applyFont="1" applyBorder="1" applyAlignment="1">
      <alignment vertical="center"/>
    </xf>
    <xf numFmtId="0" fontId="30" fillId="0" borderId="0" xfId="0" applyFont="1" applyAlignment="1">
      <alignment horizontal="left" vertical="center"/>
    </xf>
    <xf numFmtId="0" fontId="0" fillId="0" borderId="4" xfId="0" applyBorder="1" applyAlignment="1">
      <alignment vertical="center" wrapText="1"/>
    </xf>
    <xf numFmtId="0" fontId="18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ill="1" applyAlignment="1">
      <alignment vertical="center"/>
    </xf>
    <xf numFmtId="0" fontId="4" fillId="5" borderId="7" xfId="0" applyFont="1" applyFill="1" applyBorder="1" applyAlignment="1">
      <alignment horizontal="left" vertical="center"/>
    </xf>
    <xf numFmtId="0" fontId="4" fillId="5" borderId="8" xfId="0" applyFont="1" applyFill="1" applyBorder="1" applyAlignment="1">
      <alignment horizontal="right" vertical="center"/>
    </xf>
    <xf numFmtId="0" fontId="4" fillId="5" borderId="8" xfId="0" applyFont="1" applyFill="1" applyBorder="1" applyAlignment="1">
      <alignment horizontal="center" vertical="center"/>
    </xf>
    <xf numFmtId="4" fontId="4" fillId="5" borderId="8" xfId="0" applyNumberFormat="1" applyFont="1" applyFill="1" applyBorder="1" applyAlignment="1">
      <alignment vertical="center"/>
    </xf>
    <xf numFmtId="0" fontId="0" fillId="5" borderId="9" xfId="0" applyFill="1" applyBorder="1" applyAlignment="1">
      <alignment vertical="center"/>
    </xf>
    <xf numFmtId="0" fontId="22" fillId="5" borderId="0" xfId="0" applyFont="1" applyFill="1" applyAlignment="1">
      <alignment horizontal="left" vertical="center"/>
    </xf>
    <xf numFmtId="0" fontId="22" fillId="5" borderId="0" xfId="0" applyFont="1" applyFill="1" applyAlignment="1">
      <alignment horizontal="right" vertical="center"/>
    </xf>
    <xf numFmtId="0" fontId="31" fillId="0" borderId="0" xfId="0" applyFont="1" applyAlignment="1">
      <alignment horizontal="left" vertical="center"/>
    </xf>
    <xf numFmtId="0" fontId="6" fillId="0" borderId="4" xfId="0" applyFont="1" applyBorder="1" applyAlignment="1">
      <alignment vertical="center"/>
    </xf>
    <xf numFmtId="0" fontId="6" fillId="0" borderId="21" xfId="0" applyFont="1" applyBorder="1" applyAlignment="1">
      <alignment horizontal="left" vertical="center"/>
    </xf>
    <xf numFmtId="0" fontId="6" fillId="0" borderId="21" xfId="0" applyFont="1" applyBorder="1" applyAlignment="1">
      <alignment vertical="center"/>
    </xf>
    <xf numFmtId="4" fontId="6" fillId="0" borderId="21" xfId="0" applyNumberFormat="1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21" xfId="0" applyFont="1" applyBorder="1" applyAlignment="1">
      <alignment horizontal="left" vertical="center"/>
    </xf>
    <xf numFmtId="0" fontId="7" fillId="0" borderId="21" xfId="0" applyFont="1" applyBorder="1" applyAlignment="1">
      <alignment vertical="center"/>
    </xf>
    <xf numFmtId="4" fontId="7" fillId="0" borderId="21" xfId="0" applyNumberFormat="1" applyFont="1" applyBorder="1" applyAlignment="1">
      <alignment vertical="center"/>
    </xf>
    <xf numFmtId="0" fontId="0" fillId="0" borderId="4" xfId="0" applyBorder="1" applyAlignment="1">
      <alignment horizontal="center" vertical="center" wrapText="1"/>
    </xf>
    <xf numFmtId="0" fontId="22" fillId="5" borderId="17" xfId="0" applyFont="1" applyFill="1" applyBorder="1" applyAlignment="1">
      <alignment horizontal="center" vertical="center" wrapText="1"/>
    </xf>
    <xf numFmtId="0" fontId="22" fillId="5" borderId="18" xfId="0" applyFont="1" applyFill="1" applyBorder="1" applyAlignment="1">
      <alignment horizontal="center" vertical="center" wrapText="1"/>
    </xf>
    <xf numFmtId="0" fontId="22" fillId="5" borderId="19" xfId="0" applyFont="1" applyFill="1" applyBorder="1" applyAlignment="1">
      <alignment horizontal="center" vertical="center" wrapText="1"/>
    </xf>
    <xf numFmtId="4" fontId="24" fillId="0" borderId="0" xfId="0" applyNumberFormat="1" applyFont="1"/>
    <xf numFmtId="166" fontId="32" fillId="0" borderId="13" xfId="0" applyNumberFormat="1" applyFont="1" applyBorder="1"/>
    <xf numFmtId="166" fontId="32" fillId="0" borderId="14" xfId="0" applyNumberFormat="1" applyFont="1" applyBorder="1"/>
    <xf numFmtId="4" fontId="33" fillId="0" borderId="0" xfId="0" applyNumberFormat="1" applyFont="1" applyAlignment="1">
      <alignment vertical="center"/>
    </xf>
    <xf numFmtId="0" fontId="8" fillId="0" borderId="4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5" xfId="0" applyFont="1" applyBorder="1"/>
    <xf numFmtId="166" fontId="8" fillId="0" borderId="0" xfId="0" applyNumberFormat="1" applyFont="1"/>
    <xf numFmtId="166" fontId="8" fillId="0" borderId="16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0" fillId="0" borderId="4" xfId="0" applyBorder="1" applyAlignment="1" applyProtection="1">
      <alignment vertical="center"/>
      <protection locked="0"/>
    </xf>
    <xf numFmtId="0" fontId="22" fillId="0" borderId="23" xfId="0" applyFont="1" applyBorder="1" applyAlignment="1" applyProtection="1">
      <alignment horizontal="center" vertical="center"/>
      <protection locked="0"/>
    </xf>
    <xf numFmtId="49" fontId="22" fillId="0" borderId="23" xfId="0" applyNumberFormat="1" applyFont="1" applyBorder="1" applyAlignment="1" applyProtection="1">
      <alignment horizontal="left" vertical="center" wrapText="1"/>
      <protection locked="0"/>
    </xf>
    <xf numFmtId="0" fontId="22" fillId="0" borderId="23" xfId="0" applyFont="1" applyBorder="1" applyAlignment="1" applyProtection="1">
      <alignment horizontal="left" vertical="center" wrapText="1"/>
      <protection locked="0"/>
    </xf>
    <xf numFmtId="0" fontId="22" fillId="0" borderId="23" xfId="0" applyFont="1" applyBorder="1" applyAlignment="1" applyProtection="1">
      <alignment horizontal="center" vertical="center" wrapText="1"/>
      <protection locked="0"/>
    </xf>
    <xf numFmtId="167" fontId="22" fillId="0" borderId="23" xfId="0" applyNumberFormat="1" applyFont="1" applyBorder="1" applyAlignment="1" applyProtection="1">
      <alignment vertical="center"/>
      <protection locked="0"/>
    </xf>
    <xf numFmtId="4" fontId="22" fillId="3" borderId="23" xfId="0" applyNumberFormat="1" applyFont="1" applyFill="1" applyBorder="1" applyAlignment="1" applyProtection="1">
      <alignment vertical="center"/>
      <protection locked="0"/>
    </xf>
    <xf numFmtId="4" fontId="22" fillId="0" borderId="23" xfId="0" applyNumberFormat="1" applyFont="1" applyBorder="1" applyAlignment="1" applyProtection="1">
      <alignment vertical="center"/>
      <protection locked="0"/>
    </xf>
    <xf numFmtId="0" fontId="23" fillId="3" borderId="15" xfId="0" applyFont="1" applyFill="1" applyBorder="1" applyAlignment="1" applyProtection="1">
      <alignment horizontal="left" vertical="center"/>
      <protection locked="0"/>
    </xf>
    <xf numFmtId="0" fontId="23" fillId="0" borderId="0" xfId="0" applyFont="1" applyAlignment="1">
      <alignment horizontal="center" vertical="center"/>
    </xf>
    <xf numFmtId="166" fontId="23" fillId="0" borderId="0" xfId="0" applyNumberFormat="1" applyFont="1" applyAlignment="1">
      <alignment vertical="center"/>
    </xf>
    <xf numFmtId="166" fontId="23" fillId="0" borderId="16" xfId="0" applyNumberFormat="1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34" fillId="0" borderId="0" xfId="0" applyFont="1" applyAlignment="1">
      <alignment horizontal="left" vertical="center"/>
    </xf>
    <xf numFmtId="0" fontId="35" fillId="0" borderId="0" xfId="1" applyFont="1" applyAlignment="1">
      <alignment vertical="center" wrapText="1"/>
    </xf>
    <xf numFmtId="0" fontId="0" fillId="0" borderId="0" xfId="0" applyAlignment="1" applyProtection="1">
      <alignment vertical="center"/>
      <protection locked="0"/>
    </xf>
    <xf numFmtId="0" fontId="0" fillId="0" borderId="15" xfId="0" applyBorder="1" applyAlignment="1">
      <alignment vertical="center"/>
    </xf>
    <xf numFmtId="0" fontId="9" fillId="0" borderId="4" xfId="0" applyFont="1" applyBorder="1" applyAlignment="1">
      <alignment vertical="center"/>
    </xf>
    <xf numFmtId="0" fontId="36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5" xfId="0" applyFont="1" applyBorder="1" applyAlignment="1">
      <alignment vertical="center"/>
    </xf>
    <xf numFmtId="0" fontId="9" fillId="0" borderId="16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5" xfId="0" applyFont="1" applyBorder="1" applyAlignment="1">
      <alignment vertical="center"/>
    </xf>
    <xf numFmtId="0" fontId="10" fillId="0" borderId="16" xfId="0" applyFont="1" applyBorder="1" applyAlignment="1">
      <alignment vertical="center"/>
    </xf>
    <xf numFmtId="0" fontId="11" fillId="0" borderId="4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15" xfId="0" applyFont="1" applyBorder="1" applyAlignment="1">
      <alignment vertical="center"/>
    </xf>
    <xf numFmtId="0" fontId="11" fillId="0" borderId="16" xfId="0" applyFont="1" applyBorder="1" applyAlignment="1">
      <alignment vertical="center"/>
    </xf>
    <xf numFmtId="0" fontId="37" fillId="0" borderId="23" xfId="0" applyFont="1" applyBorder="1" applyAlignment="1" applyProtection="1">
      <alignment horizontal="center" vertical="center"/>
      <protection locked="0"/>
    </xf>
    <xf numFmtId="49" fontId="37" fillId="0" borderId="23" xfId="0" applyNumberFormat="1" applyFont="1" applyBorder="1" applyAlignment="1" applyProtection="1">
      <alignment horizontal="left" vertical="center" wrapText="1"/>
      <protection locked="0"/>
    </xf>
    <xf numFmtId="0" fontId="37" fillId="0" borderId="23" xfId="0" applyFont="1" applyBorder="1" applyAlignment="1" applyProtection="1">
      <alignment horizontal="left" vertical="center" wrapText="1"/>
      <protection locked="0"/>
    </xf>
    <xf numFmtId="0" fontId="37" fillId="0" borderId="23" xfId="0" applyFont="1" applyBorder="1" applyAlignment="1" applyProtection="1">
      <alignment horizontal="center" vertical="center" wrapText="1"/>
      <protection locked="0"/>
    </xf>
    <xf numFmtId="167" fontId="37" fillId="0" borderId="23" xfId="0" applyNumberFormat="1" applyFont="1" applyBorder="1" applyAlignment="1" applyProtection="1">
      <alignment vertical="center"/>
      <protection locked="0"/>
    </xf>
    <xf numFmtId="4" fontId="37" fillId="3" borderId="23" xfId="0" applyNumberFormat="1" applyFont="1" applyFill="1" applyBorder="1" applyAlignment="1" applyProtection="1">
      <alignment vertical="center"/>
      <protection locked="0"/>
    </xf>
    <xf numFmtId="4" fontId="37" fillId="0" borderId="23" xfId="0" applyNumberFormat="1" applyFont="1" applyBorder="1" applyAlignment="1" applyProtection="1">
      <alignment vertical="center"/>
      <protection locked="0"/>
    </xf>
    <xf numFmtId="0" fontId="38" fillId="0" borderId="4" xfId="0" applyFont="1" applyBorder="1" applyAlignment="1">
      <alignment vertical="center"/>
    </xf>
    <xf numFmtId="0" fontId="37" fillId="3" borderId="15" xfId="0" applyFont="1" applyFill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39" fillId="0" borderId="0" xfId="0" applyFont="1" applyAlignment="1">
      <alignment vertical="center" wrapText="1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22" xfId="0" applyBorder="1" applyAlignment="1">
      <alignment vertical="center"/>
    </xf>
    <xf numFmtId="0" fontId="12" fillId="0" borderId="4" xfId="0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167" fontId="12" fillId="0" borderId="0" xfId="0" applyNumberFormat="1" applyFont="1" applyAlignment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15" xfId="0" applyFont="1" applyBorder="1" applyAlignment="1">
      <alignment vertical="center"/>
    </xf>
    <xf numFmtId="0" fontId="12" fillId="0" borderId="16" xfId="0" applyFont="1" applyBorder="1" applyAlignment="1">
      <alignment vertical="center"/>
    </xf>
    <xf numFmtId="167" fontId="22" fillId="3" borderId="23" xfId="0" applyNumberFormat="1" applyFont="1" applyFill="1" applyBorder="1" applyAlignment="1" applyProtection="1">
      <alignment vertical="center"/>
      <protection locked="0"/>
    </xf>
    <xf numFmtId="0" fontId="23" fillId="3" borderId="20" xfId="0" applyFont="1" applyFill="1" applyBorder="1" applyAlignment="1" applyProtection="1">
      <alignment horizontal="left" vertical="center"/>
      <protection locked="0"/>
    </xf>
    <xf numFmtId="0" fontId="23" fillId="0" borderId="21" xfId="0" applyFont="1" applyBorder="1" applyAlignment="1">
      <alignment horizontal="center" vertical="center"/>
    </xf>
    <xf numFmtId="166" fontId="23" fillId="0" borderId="21" xfId="0" applyNumberFormat="1" applyFont="1" applyBorder="1" applyAlignment="1">
      <alignment vertical="center"/>
    </xf>
    <xf numFmtId="166" fontId="23" fillId="0" borderId="22" xfId="0" applyNumberFormat="1" applyFont="1" applyBorder="1" applyAlignment="1">
      <alignment vertical="center"/>
    </xf>
    <xf numFmtId="0" fontId="0" fillId="0" borderId="0" xfId="0" applyAlignment="1">
      <alignment vertical="top"/>
    </xf>
    <xf numFmtId="0" fontId="40" fillId="0" borderId="24" xfId="0" applyFont="1" applyBorder="1" applyAlignment="1">
      <alignment vertical="center" wrapText="1"/>
    </xf>
    <xf numFmtId="0" fontId="40" fillId="0" borderId="25" xfId="0" applyFont="1" applyBorder="1" applyAlignment="1">
      <alignment vertical="center" wrapText="1"/>
    </xf>
    <xf numFmtId="0" fontId="40" fillId="0" borderId="26" xfId="0" applyFont="1" applyBorder="1" applyAlignment="1">
      <alignment vertical="center" wrapText="1"/>
    </xf>
    <xf numFmtId="0" fontId="40" fillId="0" borderId="27" xfId="0" applyFont="1" applyBorder="1" applyAlignment="1">
      <alignment horizontal="center" vertical="center" wrapText="1"/>
    </xf>
    <xf numFmtId="0" fontId="40" fillId="0" borderId="28" xfId="0" applyFont="1" applyBorder="1" applyAlignment="1">
      <alignment horizontal="center" vertical="center" wrapText="1"/>
    </xf>
    <xf numFmtId="0" fontId="40" fillId="0" borderId="27" xfId="0" applyFont="1" applyBorder="1" applyAlignment="1">
      <alignment vertical="center" wrapText="1"/>
    </xf>
    <xf numFmtId="0" fontId="40" fillId="0" borderId="28" xfId="0" applyFont="1" applyBorder="1" applyAlignment="1">
      <alignment vertical="center" wrapText="1"/>
    </xf>
    <xf numFmtId="0" fontId="42" fillId="0" borderId="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 wrapText="1"/>
    </xf>
    <xf numFmtId="0" fontId="44" fillId="0" borderId="27" xfId="0" applyFont="1" applyBorder="1" applyAlignment="1">
      <alignment vertical="center" wrapText="1"/>
    </xf>
    <xf numFmtId="0" fontId="43" fillId="0" borderId="1" xfId="0" applyFont="1" applyBorder="1" applyAlignment="1">
      <alignment vertical="center" wrapText="1"/>
    </xf>
    <xf numFmtId="0" fontId="43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vertical="center"/>
    </xf>
    <xf numFmtId="49" fontId="43" fillId="0" borderId="1" xfId="0" applyNumberFormat="1" applyFont="1" applyBorder="1" applyAlignment="1">
      <alignment vertical="center" wrapText="1"/>
    </xf>
    <xf numFmtId="0" fontId="40" fillId="0" borderId="30" xfId="0" applyFont="1" applyBorder="1" applyAlignment="1">
      <alignment vertical="center" wrapText="1"/>
    </xf>
    <xf numFmtId="0" fontId="45" fillId="0" borderId="29" xfId="0" applyFont="1" applyBorder="1" applyAlignment="1">
      <alignment vertical="center" wrapText="1"/>
    </xf>
    <xf numFmtId="0" fontId="40" fillId="0" borderId="31" xfId="0" applyFont="1" applyBorder="1" applyAlignment="1">
      <alignment vertical="center" wrapText="1"/>
    </xf>
    <xf numFmtId="0" fontId="40" fillId="0" borderId="1" xfId="0" applyFont="1" applyBorder="1" applyAlignment="1">
      <alignment vertical="top"/>
    </xf>
    <xf numFmtId="0" fontId="40" fillId="0" borderId="0" xfId="0" applyFont="1" applyAlignment="1">
      <alignment vertical="top"/>
    </xf>
    <xf numFmtId="0" fontId="40" fillId="0" borderId="24" xfId="0" applyFont="1" applyBorder="1" applyAlignment="1">
      <alignment horizontal="left" vertical="center"/>
    </xf>
    <xf numFmtId="0" fontId="40" fillId="0" borderId="25" xfId="0" applyFont="1" applyBorder="1" applyAlignment="1">
      <alignment horizontal="left" vertical="center"/>
    </xf>
    <xf numFmtId="0" fontId="40" fillId="0" borderId="26" xfId="0" applyFont="1" applyBorder="1" applyAlignment="1">
      <alignment horizontal="left" vertical="center"/>
    </xf>
    <xf numFmtId="0" fontId="40" fillId="0" borderId="27" xfId="0" applyFont="1" applyBorder="1" applyAlignment="1">
      <alignment horizontal="left" vertical="center"/>
    </xf>
    <xf numFmtId="0" fontId="40" fillId="0" borderId="28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center"/>
    </xf>
    <xf numFmtId="0" fontId="46" fillId="0" borderId="0" xfId="0" applyFont="1" applyAlignment="1">
      <alignment horizontal="left" vertical="center"/>
    </xf>
    <xf numFmtId="0" fontId="42" fillId="0" borderId="29" xfId="0" applyFont="1" applyBorder="1" applyAlignment="1">
      <alignment horizontal="left" vertical="center"/>
    </xf>
    <xf numFmtId="0" fontId="42" fillId="0" borderId="29" xfId="0" applyFont="1" applyBorder="1" applyAlignment="1">
      <alignment horizontal="center" vertical="center"/>
    </xf>
    <xf numFmtId="0" fontId="46" fillId="0" borderId="29" xfId="0" applyFont="1" applyBorder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4" fillId="0" borderId="0" xfId="0" applyFont="1" applyAlignment="1">
      <alignment horizontal="left" vertical="center"/>
    </xf>
    <xf numFmtId="0" fontId="48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horizontal="center" vertical="center"/>
    </xf>
    <xf numFmtId="0" fontId="43" fillId="0" borderId="0" xfId="0" applyFont="1" applyAlignment="1">
      <alignment horizontal="left" vertical="center"/>
    </xf>
    <xf numFmtId="0" fontId="44" fillId="0" borderId="27" xfId="0" applyFont="1" applyBorder="1" applyAlignment="1">
      <alignment horizontal="left" vertical="center"/>
    </xf>
    <xf numFmtId="0" fontId="40" fillId="0" borderId="30" xfId="0" applyFont="1" applyBorder="1" applyAlignment="1">
      <alignment horizontal="left" vertical="center"/>
    </xf>
    <xf numFmtId="0" fontId="45" fillId="0" borderId="29" xfId="0" applyFont="1" applyBorder="1" applyAlignment="1">
      <alignment horizontal="left" vertical="center"/>
    </xf>
    <xf numFmtId="0" fontId="40" fillId="0" borderId="31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4" fillId="0" borderId="29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center" vertical="center" wrapText="1"/>
    </xf>
    <xf numFmtId="0" fontId="40" fillId="0" borderId="24" xfId="0" applyFont="1" applyBorder="1" applyAlignment="1">
      <alignment horizontal="left" vertical="center" wrapText="1"/>
    </xf>
    <xf numFmtId="0" fontId="40" fillId="0" borderId="25" xfId="0" applyFont="1" applyBorder="1" applyAlignment="1">
      <alignment horizontal="left" vertical="center" wrapText="1"/>
    </xf>
    <xf numFmtId="0" fontId="40" fillId="0" borderId="26" xfId="0" applyFont="1" applyBorder="1" applyAlignment="1">
      <alignment horizontal="left" vertical="center" wrapText="1"/>
    </xf>
    <xf numFmtId="0" fontId="40" fillId="0" borderId="27" xfId="0" applyFont="1" applyBorder="1" applyAlignment="1">
      <alignment horizontal="left" vertical="center" wrapText="1"/>
    </xf>
    <xf numFmtId="0" fontId="40" fillId="0" borderId="28" xfId="0" applyFont="1" applyBorder="1" applyAlignment="1">
      <alignment horizontal="left" vertical="center" wrapText="1"/>
    </xf>
    <xf numFmtId="0" fontId="46" fillId="0" borderId="27" xfId="0" applyFont="1" applyBorder="1" applyAlignment="1">
      <alignment horizontal="left" vertical="center" wrapText="1"/>
    </xf>
    <xf numFmtId="0" fontId="46" fillId="0" borderId="28" xfId="0" applyFont="1" applyBorder="1" applyAlignment="1">
      <alignment horizontal="left" vertical="center" wrapText="1"/>
    </xf>
    <xf numFmtId="0" fontId="44" fillId="0" borderId="27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center"/>
    </xf>
    <xf numFmtId="0" fontId="44" fillId="0" borderId="28" xfId="0" applyFont="1" applyBorder="1" applyAlignment="1">
      <alignment horizontal="left" vertical="center" wrapText="1"/>
    </xf>
    <xf numFmtId="0" fontId="44" fillId="0" borderId="28" xfId="0" applyFont="1" applyBorder="1" applyAlignment="1">
      <alignment horizontal="left" vertical="center"/>
    </xf>
    <xf numFmtId="0" fontId="44" fillId="0" borderId="30" xfId="0" applyFont="1" applyBorder="1" applyAlignment="1">
      <alignment horizontal="left" vertical="center" wrapText="1"/>
    </xf>
    <xf numFmtId="0" fontId="44" fillId="0" borderId="29" xfId="0" applyFont="1" applyBorder="1" applyAlignment="1">
      <alignment horizontal="left" vertical="center" wrapText="1"/>
    </xf>
    <xf numFmtId="0" fontId="44" fillId="0" borderId="3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top"/>
    </xf>
    <xf numFmtId="0" fontId="43" fillId="0" borderId="1" xfId="0" applyFont="1" applyBorder="1" applyAlignment="1">
      <alignment horizontal="center" vertical="top"/>
    </xf>
    <xf numFmtId="0" fontId="44" fillId="0" borderId="30" xfId="0" applyFont="1" applyBorder="1" applyAlignment="1">
      <alignment horizontal="left" vertical="center"/>
    </xf>
    <xf numFmtId="0" fontId="44" fillId="0" borderId="31" xfId="0" applyFont="1" applyBorder="1" applyAlignment="1">
      <alignment horizontal="left" vertical="center"/>
    </xf>
    <xf numFmtId="0" fontId="44" fillId="0" borderId="1" xfId="0" applyFont="1" applyBorder="1" applyAlignment="1">
      <alignment horizontal="center" vertical="center"/>
    </xf>
    <xf numFmtId="0" fontId="46" fillId="0" borderId="0" xfId="0" applyFont="1" applyAlignment="1">
      <alignment vertical="center"/>
    </xf>
    <xf numFmtId="0" fontId="42" fillId="0" borderId="1" xfId="0" applyFont="1" applyBorder="1" applyAlignment="1">
      <alignment vertical="center"/>
    </xf>
    <xf numFmtId="0" fontId="46" fillId="0" borderId="29" xfId="0" applyFont="1" applyBorder="1" applyAlignment="1">
      <alignment vertical="center"/>
    </xf>
    <xf numFmtId="0" fontId="42" fillId="0" borderId="29" xfId="0" applyFont="1" applyBorder="1" applyAlignment="1">
      <alignment vertical="center"/>
    </xf>
    <xf numFmtId="0" fontId="43" fillId="0" borderId="1" xfId="0" applyFont="1" applyBorder="1" applyAlignment="1">
      <alignment vertical="top"/>
    </xf>
    <xf numFmtId="49" fontId="43" fillId="0" borderId="1" xfId="0" applyNumberFormat="1" applyFont="1" applyBorder="1" applyAlignment="1">
      <alignment horizontal="left" vertical="center"/>
    </xf>
    <xf numFmtId="0" fontId="49" fillId="0" borderId="27" xfId="0" applyFont="1" applyBorder="1" applyAlignment="1">
      <alignment horizontal="left" vertical="center"/>
    </xf>
    <xf numFmtId="0" fontId="50" fillId="0" borderId="1" xfId="0" applyFont="1" applyBorder="1" applyAlignment="1">
      <alignment vertical="top"/>
    </xf>
    <xf numFmtId="0" fontId="50" fillId="0" borderId="1" xfId="0" applyFont="1" applyBorder="1" applyAlignment="1">
      <alignment horizontal="left" vertical="center"/>
    </xf>
    <xf numFmtId="0" fontId="50" fillId="0" borderId="1" xfId="0" applyFont="1" applyBorder="1" applyAlignment="1">
      <alignment horizontal="center" vertical="center"/>
    </xf>
    <xf numFmtId="49" fontId="50" fillId="0" borderId="1" xfId="0" applyNumberFormat="1" applyFont="1" applyBorder="1" applyAlignment="1">
      <alignment horizontal="left" vertical="center"/>
    </xf>
    <xf numFmtId="0" fontId="49" fillId="0" borderId="28" xfId="0" applyFont="1" applyBorder="1" applyAlignment="1">
      <alignment horizontal="left" vertical="center"/>
    </xf>
    <xf numFmtId="0" fontId="0" fillId="0" borderId="29" xfId="0" applyBorder="1" applyAlignment="1">
      <alignment vertical="top"/>
    </xf>
    <xf numFmtId="0" fontId="42" fillId="0" borderId="29" xfId="0" applyFont="1" applyBorder="1" applyAlignment="1">
      <alignment horizontal="left"/>
    </xf>
    <xf numFmtId="0" fontId="46" fillId="0" borderId="29" xfId="0" applyFont="1" applyBorder="1"/>
    <xf numFmtId="0" fontId="40" fillId="0" borderId="27" xfId="0" applyFont="1" applyBorder="1" applyAlignment="1">
      <alignment vertical="top"/>
    </xf>
    <xf numFmtId="0" fontId="40" fillId="0" borderId="28" xfId="0" applyFont="1" applyBorder="1" applyAlignment="1">
      <alignment vertical="top"/>
    </xf>
    <xf numFmtId="0" fontId="40" fillId="0" borderId="30" xfId="0" applyFont="1" applyBorder="1" applyAlignment="1">
      <alignment vertical="top"/>
    </xf>
    <xf numFmtId="0" fontId="40" fillId="0" borderId="29" xfId="0" applyFont="1" applyBorder="1" applyAlignment="1">
      <alignment vertical="top"/>
    </xf>
    <xf numFmtId="0" fontId="40" fillId="0" borderId="31" xfId="0" applyFont="1" applyBorder="1" applyAlignment="1">
      <alignment vertical="top"/>
    </xf>
    <xf numFmtId="0" fontId="14" fillId="2" borderId="0" xfId="0" applyFont="1" applyFill="1" applyAlignment="1">
      <alignment horizontal="center" vertical="center"/>
    </xf>
    <xf numFmtId="0" fontId="0" fillId="0" borderId="0" xfId="0"/>
    <xf numFmtId="4" fontId="19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0" fillId="4" borderId="9" xfId="0" applyFill="1" applyBorder="1" applyAlignment="1">
      <alignment vertical="center"/>
    </xf>
    <xf numFmtId="0" fontId="4" fillId="4" borderId="8" xfId="0" applyFont="1" applyFill="1" applyBorder="1" applyAlignment="1">
      <alignment horizontal="left" vertical="center"/>
    </xf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8" fillId="0" borderId="6" xfId="0" applyNumberFormat="1" applyFont="1" applyBorder="1" applyAlignment="1">
      <alignment vertical="center"/>
    </xf>
    <xf numFmtId="0" fontId="0" fillId="0" borderId="6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28" fillId="0" borderId="0" xfId="0" applyNumberFormat="1" applyFont="1" applyAlignment="1">
      <alignment vertical="center"/>
    </xf>
    <xf numFmtId="0" fontId="28" fillId="0" borderId="0" xfId="0" applyFont="1" applyAlignment="1">
      <alignment vertical="center"/>
    </xf>
    <xf numFmtId="0" fontId="27" fillId="0" borderId="0" xfId="0" applyFont="1" applyAlignment="1">
      <alignment horizontal="left" vertical="center" wrapText="1"/>
    </xf>
    <xf numFmtId="4" fontId="24" fillId="0" borderId="0" xfId="0" applyNumberFormat="1" applyFont="1" applyAlignment="1">
      <alignment horizontal="right" vertical="center"/>
    </xf>
    <xf numFmtId="4" fontId="24" fillId="0" borderId="0" xfId="0" applyNumberFormat="1" applyFont="1" applyAlignment="1">
      <alignment vertical="center"/>
    </xf>
    <xf numFmtId="0" fontId="22" fillId="5" borderId="7" xfId="0" applyFont="1" applyFill="1" applyBorder="1" applyAlignment="1">
      <alignment horizontal="center" vertical="center"/>
    </xf>
    <xf numFmtId="0" fontId="22" fillId="5" borderId="8" xfId="0" applyFont="1" applyFill="1" applyBorder="1" applyAlignment="1">
      <alignment horizontal="left" vertical="center"/>
    </xf>
    <xf numFmtId="0" fontId="22" fillId="5" borderId="8" xfId="0" applyFont="1" applyFill="1" applyBorder="1" applyAlignment="1">
      <alignment horizontal="right" vertical="center"/>
    </xf>
    <xf numFmtId="0" fontId="22" fillId="5" borderId="8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0" fillId="0" borderId="12" xfId="0" applyFont="1" applyBorder="1" applyAlignment="1">
      <alignment horizontal="center" vertical="center"/>
    </xf>
    <xf numFmtId="0" fontId="20" fillId="0" borderId="13" xfId="0" applyFont="1" applyBorder="1" applyAlignment="1">
      <alignment horizontal="left" vertical="center"/>
    </xf>
    <xf numFmtId="0" fontId="21" fillId="0" borderId="15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0" fontId="43" fillId="0" borderId="1" xfId="0" applyFont="1" applyBorder="1" applyAlignment="1">
      <alignment horizontal="left" vertical="top"/>
    </xf>
    <xf numFmtId="0" fontId="43" fillId="0" borderId="1" xfId="0" applyFont="1" applyBorder="1" applyAlignment="1">
      <alignment horizontal="left" vertical="center"/>
    </xf>
    <xf numFmtId="0" fontId="41" fillId="0" borderId="1" xfId="0" applyFont="1" applyBorder="1" applyAlignment="1">
      <alignment horizontal="center" vertical="center" wrapText="1"/>
    </xf>
    <xf numFmtId="0" fontId="42" fillId="0" borderId="29" xfId="0" applyFont="1" applyBorder="1" applyAlignment="1">
      <alignment horizontal="left"/>
    </xf>
    <xf numFmtId="0" fontId="41" fillId="0" borderId="1" xfId="0" applyFont="1" applyBorder="1" applyAlignment="1">
      <alignment horizontal="center" vertical="center"/>
    </xf>
    <xf numFmtId="49" fontId="43" fillId="0" borderId="1" xfId="0" applyNumberFormat="1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 wrapText="1"/>
    </xf>
    <xf numFmtId="0" fontId="42" fillId="0" borderId="29" xfId="0" applyFont="1" applyBorder="1" applyAlignment="1">
      <alignment horizontal="left" wrapText="1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hyperlink" Target="https://podminky.urs.cz/item/CS_URS_2025_01/417361821" TargetMode="External"/><Relationship Id="rId21" Type="http://schemas.openxmlformats.org/officeDocument/2006/relationships/hyperlink" Target="https://podminky.urs.cz/item/CS_URS_2025_01/411321515" TargetMode="External"/><Relationship Id="rId42" Type="http://schemas.openxmlformats.org/officeDocument/2006/relationships/hyperlink" Target="https://podminky.urs.cz/item/CS_URS_2025_01/953961114" TargetMode="External"/><Relationship Id="rId47" Type="http://schemas.openxmlformats.org/officeDocument/2006/relationships/hyperlink" Target="https://podminky.urs.cz/item/CS_URS_2025_01/997013509" TargetMode="External"/><Relationship Id="rId63" Type="http://schemas.openxmlformats.org/officeDocument/2006/relationships/hyperlink" Target="https://podminky.urs.cz/item/CS_URS_2025_01/762713230" TargetMode="External"/><Relationship Id="rId68" Type="http://schemas.openxmlformats.org/officeDocument/2006/relationships/hyperlink" Target="https://podminky.urs.cz/item/CS_URS_2025_01/998763301" TargetMode="External"/><Relationship Id="rId84" Type="http://schemas.openxmlformats.org/officeDocument/2006/relationships/hyperlink" Target="https://podminky.urs.cz/item/CS_URS_2025_01/771591112" TargetMode="External"/><Relationship Id="rId89" Type="http://schemas.openxmlformats.org/officeDocument/2006/relationships/hyperlink" Target="https://podminky.urs.cz/item/CS_URS_2025_01/777211713" TargetMode="External"/><Relationship Id="rId16" Type="http://schemas.openxmlformats.org/officeDocument/2006/relationships/hyperlink" Target="https://podminky.urs.cz/item/CS_URS_2025_01/310001111" TargetMode="External"/><Relationship Id="rId107" Type="http://schemas.openxmlformats.org/officeDocument/2006/relationships/hyperlink" Target="https://podminky.urs.cz/item/CS_URS_2025_01/HZS2112" TargetMode="External"/><Relationship Id="rId11" Type="http://schemas.openxmlformats.org/officeDocument/2006/relationships/hyperlink" Target="https://podminky.urs.cz/item/CS_URS_2025_01/273321511" TargetMode="External"/><Relationship Id="rId32" Type="http://schemas.openxmlformats.org/officeDocument/2006/relationships/hyperlink" Target="https://podminky.urs.cz/item/CS_URS_2025_01/629991011" TargetMode="External"/><Relationship Id="rId37" Type="http://schemas.openxmlformats.org/officeDocument/2006/relationships/hyperlink" Target="https://podminky.urs.cz/item/CS_URS_2025_01/949111112" TargetMode="External"/><Relationship Id="rId53" Type="http://schemas.openxmlformats.org/officeDocument/2006/relationships/hyperlink" Target="https://podminky.urs.cz/item/CS_URS_2025_01/711142559" TargetMode="External"/><Relationship Id="rId58" Type="http://schemas.openxmlformats.org/officeDocument/2006/relationships/hyperlink" Target="https://podminky.urs.cz/item/CS_URS_2025_01/713121211" TargetMode="External"/><Relationship Id="rId74" Type="http://schemas.openxmlformats.org/officeDocument/2006/relationships/hyperlink" Target="https://podminky.urs.cz/item/CS_URS_2025_01/767627310" TargetMode="External"/><Relationship Id="rId79" Type="http://schemas.openxmlformats.org/officeDocument/2006/relationships/hyperlink" Target="https://podminky.urs.cz/item/CS_URS_2025_01/HZS1442" TargetMode="External"/><Relationship Id="rId102" Type="http://schemas.openxmlformats.org/officeDocument/2006/relationships/hyperlink" Target="https://podminky.urs.cz/item/CS_URS_2025_01/783324201" TargetMode="External"/><Relationship Id="rId5" Type="http://schemas.openxmlformats.org/officeDocument/2006/relationships/hyperlink" Target="https://podminky.urs.cz/item/CS_URS_2025_01/162751119" TargetMode="External"/><Relationship Id="rId90" Type="http://schemas.openxmlformats.org/officeDocument/2006/relationships/hyperlink" Target="https://podminky.urs.cz/item/CS_URS_2025_01/998777101" TargetMode="External"/><Relationship Id="rId95" Type="http://schemas.openxmlformats.org/officeDocument/2006/relationships/hyperlink" Target="https://podminky.urs.cz/item/CS_URS_2025_01/781495115" TargetMode="External"/><Relationship Id="rId22" Type="http://schemas.openxmlformats.org/officeDocument/2006/relationships/hyperlink" Target="https://podminky.urs.cz/item/CS_URS_2025_01/411351011" TargetMode="External"/><Relationship Id="rId27" Type="http://schemas.openxmlformats.org/officeDocument/2006/relationships/hyperlink" Target="https://podminky.urs.cz/item/CS_URS_2025_01/611312011" TargetMode="External"/><Relationship Id="rId43" Type="http://schemas.openxmlformats.org/officeDocument/2006/relationships/hyperlink" Target="https://podminky.urs.cz/item/CS_URS_2025_01/953961212" TargetMode="External"/><Relationship Id="rId48" Type="http://schemas.openxmlformats.org/officeDocument/2006/relationships/hyperlink" Target="https://podminky.urs.cz/item/CS_URS_2025_01/997013631" TargetMode="External"/><Relationship Id="rId64" Type="http://schemas.openxmlformats.org/officeDocument/2006/relationships/hyperlink" Target="https://podminky.urs.cz/item/CS_URS_2025_01/762795000" TargetMode="External"/><Relationship Id="rId69" Type="http://schemas.openxmlformats.org/officeDocument/2006/relationships/hyperlink" Target="https://podminky.urs.cz/item/CS_URS_2025_01/764002414" TargetMode="External"/><Relationship Id="rId80" Type="http://schemas.openxmlformats.org/officeDocument/2006/relationships/hyperlink" Target="https://podminky.urs.cz/item/CS_URS_2025_01/771111011" TargetMode="External"/><Relationship Id="rId85" Type="http://schemas.openxmlformats.org/officeDocument/2006/relationships/hyperlink" Target="https://podminky.urs.cz/item/CS_URS_2025_01/771591115" TargetMode="External"/><Relationship Id="rId12" Type="http://schemas.openxmlformats.org/officeDocument/2006/relationships/hyperlink" Target="https://podminky.urs.cz/item/CS_URS_2025_01/273362021" TargetMode="External"/><Relationship Id="rId17" Type="http://schemas.openxmlformats.org/officeDocument/2006/relationships/hyperlink" Target="https://podminky.urs.cz/item/CS_URS_2025_01/311113141" TargetMode="External"/><Relationship Id="rId33" Type="http://schemas.openxmlformats.org/officeDocument/2006/relationships/hyperlink" Target="https://podminky.urs.cz/item/CS_URS_2025_01/632481213" TargetMode="External"/><Relationship Id="rId38" Type="http://schemas.openxmlformats.org/officeDocument/2006/relationships/hyperlink" Target="https://podminky.urs.cz/item/CS_URS_2025_01/949111212" TargetMode="External"/><Relationship Id="rId59" Type="http://schemas.openxmlformats.org/officeDocument/2006/relationships/hyperlink" Target="https://podminky.urs.cz/item/CS_URS_2025_01/713151111" TargetMode="External"/><Relationship Id="rId103" Type="http://schemas.openxmlformats.org/officeDocument/2006/relationships/hyperlink" Target="https://podminky.urs.cz/item/CS_URS_2025_01/784111001" TargetMode="External"/><Relationship Id="rId108" Type="http://schemas.openxmlformats.org/officeDocument/2006/relationships/drawing" Target="../drawings/drawing2.xml"/><Relationship Id="rId20" Type="http://schemas.openxmlformats.org/officeDocument/2006/relationships/hyperlink" Target="https://podminky.urs.cz/item/CS_URS_2025_01/342291131" TargetMode="External"/><Relationship Id="rId41" Type="http://schemas.openxmlformats.org/officeDocument/2006/relationships/hyperlink" Target="https://podminky.urs.cz/item/CS_URS_2025_01/953943211" TargetMode="External"/><Relationship Id="rId54" Type="http://schemas.openxmlformats.org/officeDocument/2006/relationships/hyperlink" Target="https://podminky.urs.cz/item/CS_URS_2025_01/998711101" TargetMode="External"/><Relationship Id="rId62" Type="http://schemas.openxmlformats.org/officeDocument/2006/relationships/hyperlink" Target="https://podminky.urs.cz/item/CS_URS_2025_01/762341027" TargetMode="External"/><Relationship Id="rId70" Type="http://schemas.openxmlformats.org/officeDocument/2006/relationships/hyperlink" Target="https://podminky.urs.cz/item/CS_URS_2025_01/998764101" TargetMode="External"/><Relationship Id="rId75" Type="http://schemas.openxmlformats.org/officeDocument/2006/relationships/hyperlink" Target="https://podminky.urs.cz/item/CS_URS_2025_01/767640111" TargetMode="External"/><Relationship Id="rId83" Type="http://schemas.openxmlformats.org/officeDocument/2006/relationships/hyperlink" Target="https://podminky.urs.cz/item/CS_URS_2025_01/771574413" TargetMode="External"/><Relationship Id="rId88" Type="http://schemas.openxmlformats.org/officeDocument/2006/relationships/hyperlink" Target="https://podminky.urs.cz/item/CS_URS_2025_01/777211711" TargetMode="External"/><Relationship Id="rId91" Type="http://schemas.openxmlformats.org/officeDocument/2006/relationships/hyperlink" Target="https://podminky.urs.cz/item/CS_URS_2025_01/781111011" TargetMode="External"/><Relationship Id="rId96" Type="http://schemas.openxmlformats.org/officeDocument/2006/relationships/hyperlink" Target="https://podminky.urs.cz/item/CS_URS_2025_01/781495142" TargetMode="External"/><Relationship Id="rId1" Type="http://schemas.openxmlformats.org/officeDocument/2006/relationships/hyperlink" Target="https://podminky.urs.cz/item/CS_URS_2025_01/131251102" TargetMode="External"/><Relationship Id="rId6" Type="http://schemas.openxmlformats.org/officeDocument/2006/relationships/hyperlink" Target="https://podminky.urs.cz/item/CS_URS_2025_01/171201231" TargetMode="External"/><Relationship Id="rId15" Type="http://schemas.openxmlformats.org/officeDocument/2006/relationships/hyperlink" Target="https://podminky.urs.cz/item/CS_URS_2025_01/279113144" TargetMode="External"/><Relationship Id="rId23" Type="http://schemas.openxmlformats.org/officeDocument/2006/relationships/hyperlink" Target="https://podminky.urs.cz/item/CS_URS_2025_01/411351012" TargetMode="External"/><Relationship Id="rId28" Type="http://schemas.openxmlformats.org/officeDocument/2006/relationships/hyperlink" Target="https://podminky.urs.cz/item/CS_URS_2025_01/611312021" TargetMode="External"/><Relationship Id="rId36" Type="http://schemas.openxmlformats.org/officeDocument/2006/relationships/hyperlink" Target="https://podminky.urs.cz/item/CS_URS_2025_01/941211811" TargetMode="External"/><Relationship Id="rId49" Type="http://schemas.openxmlformats.org/officeDocument/2006/relationships/hyperlink" Target="https://podminky.urs.cz/item/CS_URS_2025_01/998011001" TargetMode="External"/><Relationship Id="rId57" Type="http://schemas.openxmlformats.org/officeDocument/2006/relationships/hyperlink" Target="https://podminky.urs.cz/item/CS_URS_2025_01/713121111" TargetMode="External"/><Relationship Id="rId106" Type="http://schemas.openxmlformats.org/officeDocument/2006/relationships/hyperlink" Target="https://podminky.urs.cz/item/CS_URS_2025_01/HZS1291" TargetMode="External"/><Relationship Id="rId10" Type="http://schemas.openxmlformats.org/officeDocument/2006/relationships/hyperlink" Target="https://podminky.urs.cz/item/CS_URS_2025_01/273321311" TargetMode="External"/><Relationship Id="rId31" Type="http://schemas.openxmlformats.org/officeDocument/2006/relationships/hyperlink" Target="https://podminky.urs.cz/item/CS_URS_2025_01/612321131" TargetMode="External"/><Relationship Id="rId44" Type="http://schemas.openxmlformats.org/officeDocument/2006/relationships/hyperlink" Target="https://podminky.urs.cz/item/CS_URS_2025_01/961044111" TargetMode="External"/><Relationship Id="rId52" Type="http://schemas.openxmlformats.org/officeDocument/2006/relationships/hyperlink" Target="https://podminky.urs.cz/item/CS_URS_2025_01/711141559" TargetMode="External"/><Relationship Id="rId60" Type="http://schemas.openxmlformats.org/officeDocument/2006/relationships/hyperlink" Target="https://podminky.urs.cz/item/CS_URS_2025_01/998713101" TargetMode="External"/><Relationship Id="rId65" Type="http://schemas.openxmlformats.org/officeDocument/2006/relationships/hyperlink" Target="https://podminky.urs.cz/item/CS_URS_2025_01/998762101" TargetMode="External"/><Relationship Id="rId73" Type="http://schemas.openxmlformats.org/officeDocument/2006/relationships/hyperlink" Target="https://podminky.urs.cz/item/CS_URS_2025_01/766622216" TargetMode="External"/><Relationship Id="rId78" Type="http://schemas.openxmlformats.org/officeDocument/2006/relationships/hyperlink" Target="https://podminky.urs.cz/item/CS_URS_2025_01/998767201" TargetMode="External"/><Relationship Id="rId81" Type="http://schemas.openxmlformats.org/officeDocument/2006/relationships/hyperlink" Target="https://podminky.urs.cz/item/CS_URS_2025_01/771121011" TargetMode="External"/><Relationship Id="rId86" Type="http://schemas.openxmlformats.org/officeDocument/2006/relationships/hyperlink" Target="https://podminky.urs.cz/item/CS_URS_2025_01/998771101" TargetMode="External"/><Relationship Id="rId94" Type="http://schemas.openxmlformats.org/officeDocument/2006/relationships/hyperlink" Target="https://podminky.urs.cz/item/CS_URS_2025_01/781492211" TargetMode="External"/><Relationship Id="rId99" Type="http://schemas.openxmlformats.org/officeDocument/2006/relationships/hyperlink" Target="https://podminky.urs.cz/item/CS_URS_2025_01/998781101" TargetMode="External"/><Relationship Id="rId101" Type="http://schemas.openxmlformats.org/officeDocument/2006/relationships/hyperlink" Target="https://podminky.urs.cz/item/CS_URS_2025_01/783317107" TargetMode="External"/><Relationship Id="rId4" Type="http://schemas.openxmlformats.org/officeDocument/2006/relationships/hyperlink" Target="https://podminky.urs.cz/item/CS_URS_2025_01/162351104" TargetMode="External"/><Relationship Id="rId9" Type="http://schemas.openxmlformats.org/officeDocument/2006/relationships/hyperlink" Target="https://podminky.urs.cz/item/CS_URS_2025_01/271532212" TargetMode="External"/><Relationship Id="rId13" Type="http://schemas.openxmlformats.org/officeDocument/2006/relationships/hyperlink" Target="https://podminky.urs.cz/item/CS_URS_2025_01/274313711" TargetMode="External"/><Relationship Id="rId18" Type="http://schemas.openxmlformats.org/officeDocument/2006/relationships/hyperlink" Target="https://podminky.urs.cz/item/CS_URS_2025_01/311113214" TargetMode="External"/><Relationship Id="rId39" Type="http://schemas.openxmlformats.org/officeDocument/2006/relationships/hyperlink" Target="https://podminky.urs.cz/item/CS_URS_2025_01/949111812" TargetMode="External"/><Relationship Id="rId34" Type="http://schemas.openxmlformats.org/officeDocument/2006/relationships/hyperlink" Target="https://podminky.urs.cz/item/CS_URS_2025_01/941211111" TargetMode="External"/><Relationship Id="rId50" Type="http://schemas.openxmlformats.org/officeDocument/2006/relationships/hyperlink" Target="https://podminky.urs.cz/item/CS_URS_2025_01/711111001" TargetMode="External"/><Relationship Id="rId55" Type="http://schemas.openxmlformats.org/officeDocument/2006/relationships/hyperlink" Target="https://podminky.urs.cz/item/CS_URS_2025_01/712461701" TargetMode="External"/><Relationship Id="rId76" Type="http://schemas.openxmlformats.org/officeDocument/2006/relationships/hyperlink" Target="https://podminky.urs.cz/item/CS_URS_2025_01/767995102" TargetMode="External"/><Relationship Id="rId97" Type="http://schemas.openxmlformats.org/officeDocument/2006/relationships/hyperlink" Target="https://podminky.urs.cz/item/CS_URS_2025_01/781571131" TargetMode="External"/><Relationship Id="rId104" Type="http://schemas.openxmlformats.org/officeDocument/2006/relationships/hyperlink" Target="https://podminky.urs.cz/item/CS_URS_2025_01/784181101" TargetMode="External"/><Relationship Id="rId7" Type="http://schemas.openxmlformats.org/officeDocument/2006/relationships/hyperlink" Target="https://podminky.urs.cz/item/CS_URS_2025_01/174151101" TargetMode="External"/><Relationship Id="rId71" Type="http://schemas.openxmlformats.org/officeDocument/2006/relationships/hyperlink" Target="https://podminky.urs.cz/item/CS_URS_2025_01/766622131" TargetMode="External"/><Relationship Id="rId92" Type="http://schemas.openxmlformats.org/officeDocument/2006/relationships/hyperlink" Target="https://podminky.urs.cz/item/CS_URS_2025_01/781121011" TargetMode="External"/><Relationship Id="rId2" Type="http://schemas.openxmlformats.org/officeDocument/2006/relationships/hyperlink" Target="https://podminky.urs.cz/item/CS_URS_2025_01/132212131" TargetMode="External"/><Relationship Id="rId29" Type="http://schemas.openxmlformats.org/officeDocument/2006/relationships/hyperlink" Target="https://podminky.urs.cz/item/CS_URS_2025_01/612131121" TargetMode="External"/><Relationship Id="rId24" Type="http://schemas.openxmlformats.org/officeDocument/2006/relationships/hyperlink" Target="https://podminky.urs.cz/item/CS_URS_2025_01/411354311" TargetMode="External"/><Relationship Id="rId40" Type="http://schemas.openxmlformats.org/officeDocument/2006/relationships/hyperlink" Target="https://podminky.urs.cz/item/CS_URS_2025_01/952901111" TargetMode="External"/><Relationship Id="rId45" Type="http://schemas.openxmlformats.org/officeDocument/2006/relationships/hyperlink" Target="https://podminky.urs.cz/item/CS_URS_2025_01/997013111" TargetMode="External"/><Relationship Id="rId66" Type="http://schemas.openxmlformats.org/officeDocument/2006/relationships/hyperlink" Target="https://podminky.urs.cz/item/CS_URS_2025_01/763131751" TargetMode="External"/><Relationship Id="rId87" Type="http://schemas.openxmlformats.org/officeDocument/2006/relationships/hyperlink" Target="https://podminky.urs.cz/item/CS_URS_2025_01/777211212" TargetMode="External"/><Relationship Id="rId61" Type="http://schemas.openxmlformats.org/officeDocument/2006/relationships/hyperlink" Target="https://podminky.urs.cz/item/CS_URS_2025_01/751398041" TargetMode="External"/><Relationship Id="rId82" Type="http://schemas.openxmlformats.org/officeDocument/2006/relationships/hyperlink" Target="https://podminky.urs.cz/item/CS_URS_2025_01/771121021" TargetMode="External"/><Relationship Id="rId19" Type="http://schemas.openxmlformats.org/officeDocument/2006/relationships/hyperlink" Target="https://podminky.urs.cz/item/CS_URS_2025_01/311361821" TargetMode="External"/><Relationship Id="rId14" Type="http://schemas.openxmlformats.org/officeDocument/2006/relationships/hyperlink" Target="https://podminky.urs.cz/item/CS_URS_2025_01/279113142" TargetMode="External"/><Relationship Id="rId30" Type="http://schemas.openxmlformats.org/officeDocument/2006/relationships/hyperlink" Target="https://podminky.urs.cz/item/CS_URS_2025_01/612142001" TargetMode="External"/><Relationship Id="rId35" Type="http://schemas.openxmlformats.org/officeDocument/2006/relationships/hyperlink" Target="https://podminky.urs.cz/item/CS_URS_2025_01/941211211" TargetMode="External"/><Relationship Id="rId56" Type="http://schemas.openxmlformats.org/officeDocument/2006/relationships/hyperlink" Target="https://podminky.urs.cz/item/CS_URS_2025_01/998712101" TargetMode="External"/><Relationship Id="rId77" Type="http://schemas.openxmlformats.org/officeDocument/2006/relationships/hyperlink" Target="https://podminky.urs.cz/item/CS_URS_2025_01/767995112" TargetMode="External"/><Relationship Id="rId100" Type="http://schemas.openxmlformats.org/officeDocument/2006/relationships/hyperlink" Target="https://podminky.urs.cz/item/CS_URS_2025_01/783223011" TargetMode="External"/><Relationship Id="rId105" Type="http://schemas.openxmlformats.org/officeDocument/2006/relationships/hyperlink" Target="https://podminky.urs.cz/item/CS_URS_2025_01/784221101" TargetMode="External"/><Relationship Id="rId8" Type="http://schemas.openxmlformats.org/officeDocument/2006/relationships/hyperlink" Target="https://podminky.urs.cz/item/CS_URS_2025_01/219991115" TargetMode="External"/><Relationship Id="rId51" Type="http://schemas.openxmlformats.org/officeDocument/2006/relationships/hyperlink" Target="https://podminky.urs.cz/item/CS_URS_2025_01/711112001" TargetMode="External"/><Relationship Id="rId72" Type="http://schemas.openxmlformats.org/officeDocument/2006/relationships/hyperlink" Target="https://podminky.urs.cz/item/CS_URS_2025_01/766622212" TargetMode="External"/><Relationship Id="rId93" Type="http://schemas.openxmlformats.org/officeDocument/2006/relationships/hyperlink" Target="https://podminky.urs.cz/item/CS_URS_2025_01/781472214" TargetMode="External"/><Relationship Id="rId98" Type="http://schemas.openxmlformats.org/officeDocument/2006/relationships/hyperlink" Target="https://podminky.urs.cz/item/CS_URS_2025_01/781674112" TargetMode="External"/><Relationship Id="rId3" Type="http://schemas.openxmlformats.org/officeDocument/2006/relationships/hyperlink" Target="https://podminky.urs.cz/item/CS_URS_2025_01/132251101" TargetMode="External"/><Relationship Id="rId25" Type="http://schemas.openxmlformats.org/officeDocument/2006/relationships/hyperlink" Target="https://podminky.urs.cz/item/CS_URS_2025_01/411362021" TargetMode="External"/><Relationship Id="rId46" Type="http://schemas.openxmlformats.org/officeDocument/2006/relationships/hyperlink" Target="https://podminky.urs.cz/item/CS_URS_2025_01/997013501" TargetMode="External"/><Relationship Id="rId67" Type="http://schemas.openxmlformats.org/officeDocument/2006/relationships/hyperlink" Target="https://podminky.urs.cz/item/CS_URS_2025_01/763411116" TargetMode="External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hyperlink" Target="https://podminky.urs.cz/item/CS_URS_2025_01/451573111" TargetMode="External"/><Relationship Id="rId18" Type="http://schemas.openxmlformats.org/officeDocument/2006/relationships/hyperlink" Target="https://podminky.urs.cz/item/CS_URS_2025_01/894812339" TargetMode="External"/><Relationship Id="rId26" Type="http://schemas.openxmlformats.org/officeDocument/2006/relationships/hyperlink" Target="https://podminky.urs.cz/item/CS_URS_2025_01/721173316" TargetMode="External"/><Relationship Id="rId39" Type="http://schemas.openxmlformats.org/officeDocument/2006/relationships/hyperlink" Target="https://podminky.urs.cz/item/CS_URS_2025_01/998721111" TargetMode="External"/><Relationship Id="rId21" Type="http://schemas.openxmlformats.org/officeDocument/2006/relationships/hyperlink" Target="https://podminky.urs.cz/item/CS_URS_2025_01/899722113" TargetMode="External"/><Relationship Id="rId34" Type="http://schemas.openxmlformats.org/officeDocument/2006/relationships/hyperlink" Target="https://podminky.urs.cz/item/CS_URS_2025_01/721194105" TargetMode="External"/><Relationship Id="rId42" Type="http://schemas.openxmlformats.org/officeDocument/2006/relationships/hyperlink" Target="https://podminky.urs.cz/item/CS_URS_2025_01/722232044" TargetMode="External"/><Relationship Id="rId47" Type="http://schemas.openxmlformats.org/officeDocument/2006/relationships/hyperlink" Target="https://podminky.urs.cz/item/CS_URS_2025_01/998722111" TargetMode="External"/><Relationship Id="rId50" Type="http://schemas.openxmlformats.org/officeDocument/2006/relationships/hyperlink" Target="https://podminky.urs.cz/item/CS_URS_2025_01/725121521" TargetMode="External"/><Relationship Id="rId55" Type="http://schemas.openxmlformats.org/officeDocument/2006/relationships/hyperlink" Target="https://podminky.urs.cz/item/CS_URS_2025_01/725331111" TargetMode="External"/><Relationship Id="rId7" Type="http://schemas.openxmlformats.org/officeDocument/2006/relationships/hyperlink" Target="https://podminky.urs.cz/item/CS_URS_2025_01/162751117" TargetMode="External"/><Relationship Id="rId2" Type="http://schemas.openxmlformats.org/officeDocument/2006/relationships/hyperlink" Target="https://podminky.urs.cz/item/CS_URS_2025_01/132254102" TargetMode="External"/><Relationship Id="rId16" Type="http://schemas.openxmlformats.org/officeDocument/2006/relationships/hyperlink" Target="https://podminky.urs.cz/item/CS_URS_2025_01/894812312" TargetMode="External"/><Relationship Id="rId29" Type="http://schemas.openxmlformats.org/officeDocument/2006/relationships/hyperlink" Target="https://podminky.urs.cz/item/CS_URS_2025_01/721173402" TargetMode="External"/><Relationship Id="rId11" Type="http://schemas.openxmlformats.org/officeDocument/2006/relationships/hyperlink" Target="https://podminky.urs.cz/item/CS_URS_2025_01/174151101" TargetMode="External"/><Relationship Id="rId24" Type="http://schemas.openxmlformats.org/officeDocument/2006/relationships/hyperlink" Target="https://podminky.urs.cz/item/CS_URS_2025_01/998713111" TargetMode="External"/><Relationship Id="rId32" Type="http://schemas.openxmlformats.org/officeDocument/2006/relationships/hyperlink" Target="https://podminky.urs.cz/item/CS_URS_2025_01/721174041" TargetMode="External"/><Relationship Id="rId37" Type="http://schemas.openxmlformats.org/officeDocument/2006/relationships/hyperlink" Target="https://podminky.urs.cz/item/CS_URS_2025_01/721290111" TargetMode="External"/><Relationship Id="rId40" Type="http://schemas.openxmlformats.org/officeDocument/2006/relationships/hyperlink" Target="https://podminky.urs.cz/item/CS_URS_2025_01/722173985" TargetMode="External"/><Relationship Id="rId45" Type="http://schemas.openxmlformats.org/officeDocument/2006/relationships/hyperlink" Target="https://podminky.urs.cz/item/CS_URS_2025_01/722290234" TargetMode="External"/><Relationship Id="rId53" Type="http://schemas.openxmlformats.org/officeDocument/2006/relationships/hyperlink" Target="https://podminky.urs.cz/item/CS_URS_2025_01/725291669" TargetMode="External"/><Relationship Id="rId58" Type="http://schemas.openxmlformats.org/officeDocument/2006/relationships/hyperlink" Target="https://podminky.urs.cz/item/CS_URS_2025_01/725822613" TargetMode="External"/><Relationship Id="rId5" Type="http://schemas.openxmlformats.org/officeDocument/2006/relationships/hyperlink" Target="https://podminky.urs.cz/item/CS_URS_2025_01/151101112" TargetMode="External"/><Relationship Id="rId61" Type="http://schemas.openxmlformats.org/officeDocument/2006/relationships/hyperlink" Target="https://podminky.urs.cz/item/CS_URS_2025_01/HZS2491" TargetMode="External"/><Relationship Id="rId19" Type="http://schemas.openxmlformats.org/officeDocument/2006/relationships/hyperlink" Target="https://podminky.urs.cz/item/CS_URS_2025_01/894812357" TargetMode="External"/><Relationship Id="rId14" Type="http://schemas.openxmlformats.org/officeDocument/2006/relationships/hyperlink" Target="https://podminky.urs.cz/item/CS_URS_2025_01/871161211" TargetMode="External"/><Relationship Id="rId22" Type="http://schemas.openxmlformats.org/officeDocument/2006/relationships/hyperlink" Target="https://podminky.urs.cz/item/CS_URS_2025_01/998276101" TargetMode="External"/><Relationship Id="rId27" Type="http://schemas.openxmlformats.org/officeDocument/2006/relationships/hyperlink" Target="https://podminky.urs.cz/item/CS_URS_2025_01/721173317" TargetMode="External"/><Relationship Id="rId30" Type="http://schemas.openxmlformats.org/officeDocument/2006/relationships/hyperlink" Target="https://podminky.urs.cz/item/CS_URS_2025_01/721173403" TargetMode="External"/><Relationship Id="rId35" Type="http://schemas.openxmlformats.org/officeDocument/2006/relationships/hyperlink" Target="https://podminky.urs.cz/item/CS_URS_2025_01/721194109" TargetMode="External"/><Relationship Id="rId43" Type="http://schemas.openxmlformats.org/officeDocument/2006/relationships/hyperlink" Target="https://podminky.urs.cz/item/CS_URS_2025_01/722232064" TargetMode="External"/><Relationship Id="rId48" Type="http://schemas.openxmlformats.org/officeDocument/2006/relationships/hyperlink" Target="https://podminky.urs.cz/item/CS_URS_2025_01/725112022" TargetMode="External"/><Relationship Id="rId56" Type="http://schemas.openxmlformats.org/officeDocument/2006/relationships/hyperlink" Target="https://podminky.urs.cz/item/CS_URS_2025_01/725532124" TargetMode="External"/><Relationship Id="rId8" Type="http://schemas.openxmlformats.org/officeDocument/2006/relationships/hyperlink" Target="https://podminky.urs.cz/item/CS_URS_2025_01/167151111" TargetMode="External"/><Relationship Id="rId51" Type="http://schemas.openxmlformats.org/officeDocument/2006/relationships/hyperlink" Target="https://podminky.urs.cz/item/CS_URS_2025_01/725211661" TargetMode="External"/><Relationship Id="rId3" Type="http://schemas.openxmlformats.org/officeDocument/2006/relationships/hyperlink" Target="https://podminky.urs.cz/item/CS_URS_2025_01/133251101" TargetMode="External"/><Relationship Id="rId12" Type="http://schemas.openxmlformats.org/officeDocument/2006/relationships/hyperlink" Target="https://podminky.urs.cz/item/CS_URS_2025_01/175151101" TargetMode="External"/><Relationship Id="rId17" Type="http://schemas.openxmlformats.org/officeDocument/2006/relationships/hyperlink" Target="https://podminky.urs.cz/item/CS_URS_2025_01/894812332" TargetMode="External"/><Relationship Id="rId25" Type="http://schemas.openxmlformats.org/officeDocument/2006/relationships/hyperlink" Target="https://podminky.urs.cz/item/CS_URS_2025_01/721171917" TargetMode="External"/><Relationship Id="rId33" Type="http://schemas.openxmlformats.org/officeDocument/2006/relationships/hyperlink" Target="https://podminky.urs.cz/item/CS_URS_2025_01/721174043" TargetMode="External"/><Relationship Id="rId38" Type="http://schemas.openxmlformats.org/officeDocument/2006/relationships/hyperlink" Target="https://podminky.urs.cz/item/CS_URS_2025_01/721290112" TargetMode="External"/><Relationship Id="rId46" Type="http://schemas.openxmlformats.org/officeDocument/2006/relationships/hyperlink" Target="https://podminky.urs.cz/item/CS_URS_2025_01/722290246" TargetMode="External"/><Relationship Id="rId59" Type="http://schemas.openxmlformats.org/officeDocument/2006/relationships/hyperlink" Target="https://podminky.urs.cz/item/CS_URS_2025_01/725861102" TargetMode="External"/><Relationship Id="rId20" Type="http://schemas.openxmlformats.org/officeDocument/2006/relationships/hyperlink" Target="https://podminky.urs.cz/item/CS_URS_2025_01/899112112" TargetMode="External"/><Relationship Id="rId41" Type="http://schemas.openxmlformats.org/officeDocument/2006/relationships/hyperlink" Target="https://podminky.urs.cz/item/CS_URS_2025_01/722190401" TargetMode="External"/><Relationship Id="rId54" Type="http://schemas.openxmlformats.org/officeDocument/2006/relationships/hyperlink" Target="https://podminky.urs.cz/item/CS_URS_2025_01/725291670" TargetMode="External"/><Relationship Id="rId62" Type="http://schemas.openxmlformats.org/officeDocument/2006/relationships/drawing" Target="../drawings/drawing3.xml"/><Relationship Id="rId1" Type="http://schemas.openxmlformats.org/officeDocument/2006/relationships/hyperlink" Target="https://podminky.urs.cz/item/CS_URS_2025_01/132251103" TargetMode="External"/><Relationship Id="rId6" Type="http://schemas.openxmlformats.org/officeDocument/2006/relationships/hyperlink" Target="https://podminky.urs.cz/item/CS_URS_2025_01/162351103" TargetMode="External"/><Relationship Id="rId15" Type="http://schemas.openxmlformats.org/officeDocument/2006/relationships/hyperlink" Target="https://podminky.urs.cz/item/CS_URS_2025_01/893811112" TargetMode="External"/><Relationship Id="rId23" Type="http://schemas.openxmlformats.org/officeDocument/2006/relationships/hyperlink" Target="https://podminky.urs.cz/item/CS_URS_2025_01/713463131" TargetMode="External"/><Relationship Id="rId28" Type="http://schemas.openxmlformats.org/officeDocument/2006/relationships/hyperlink" Target="https://podminky.urs.cz/item/CS_URS_2025_01/721173401" TargetMode="External"/><Relationship Id="rId36" Type="http://schemas.openxmlformats.org/officeDocument/2006/relationships/hyperlink" Target="https://podminky.urs.cz/item/CS_URS_2025_01/721273153" TargetMode="External"/><Relationship Id="rId49" Type="http://schemas.openxmlformats.org/officeDocument/2006/relationships/hyperlink" Target="https://podminky.urs.cz/item/CS_URS_2025_01/725112173" TargetMode="External"/><Relationship Id="rId57" Type="http://schemas.openxmlformats.org/officeDocument/2006/relationships/hyperlink" Target="https://podminky.urs.cz/item/CS_URS_2025_01/725813111" TargetMode="External"/><Relationship Id="rId10" Type="http://schemas.openxmlformats.org/officeDocument/2006/relationships/hyperlink" Target="https://podminky.urs.cz/item/CS_URS_2025_01/171251201" TargetMode="External"/><Relationship Id="rId31" Type="http://schemas.openxmlformats.org/officeDocument/2006/relationships/hyperlink" Target="https://podminky.urs.cz/item/CS_URS_2025_01/721174025" TargetMode="External"/><Relationship Id="rId44" Type="http://schemas.openxmlformats.org/officeDocument/2006/relationships/hyperlink" Target="https://podminky.urs.cz/item/CS_URS_2025_01/734211120" TargetMode="External"/><Relationship Id="rId52" Type="http://schemas.openxmlformats.org/officeDocument/2006/relationships/hyperlink" Target="https://podminky.urs.cz/item/CS_URS_2025_01/725211681" TargetMode="External"/><Relationship Id="rId60" Type="http://schemas.openxmlformats.org/officeDocument/2006/relationships/hyperlink" Target="https://podminky.urs.cz/item/CS_URS_2025_01/998725111" TargetMode="External"/><Relationship Id="rId4" Type="http://schemas.openxmlformats.org/officeDocument/2006/relationships/hyperlink" Target="https://podminky.urs.cz/item/CS_URS_2025_01/151101102" TargetMode="External"/><Relationship Id="rId9" Type="http://schemas.openxmlformats.org/officeDocument/2006/relationships/hyperlink" Target="https://podminky.urs.cz/item/CS_URS_2025_01/171201231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s://podminky.urs.cz/item/CS_URS_2025_01/012444000" TargetMode="External"/><Relationship Id="rId7" Type="http://schemas.openxmlformats.org/officeDocument/2006/relationships/drawing" Target="../drawings/drawing7.xml"/><Relationship Id="rId2" Type="http://schemas.openxmlformats.org/officeDocument/2006/relationships/hyperlink" Target="https://podminky.urs.cz/item/CS_URS_2025_01/012414000" TargetMode="External"/><Relationship Id="rId1" Type="http://schemas.openxmlformats.org/officeDocument/2006/relationships/hyperlink" Target="https://podminky.urs.cz/item/CS_URS_2025_01/012344000" TargetMode="External"/><Relationship Id="rId6" Type="http://schemas.openxmlformats.org/officeDocument/2006/relationships/hyperlink" Target="https://podminky.urs.cz/item/CS_URS_2025_01/065002000" TargetMode="External"/><Relationship Id="rId5" Type="http://schemas.openxmlformats.org/officeDocument/2006/relationships/hyperlink" Target="https://podminky.urs.cz/item/CS_URS_2025_01/045303000" TargetMode="External"/><Relationship Id="rId4" Type="http://schemas.openxmlformats.org/officeDocument/2006/relationships/hyperlink" Target="https://podminky.urs.cz/item/CS_URS_2025_01/030001000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62"/>
  <sheetViews>
    <sheetView showGridLines="0" topLeftCell="A46" workbookViewId="0"/>
  </sheetViews>
  <sheetFormatPr defaultRowHeight="11.2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>
      <c r="A1" s="17" t="s">
        <v>0</v>
      </c>
      <c r="AZ1" s="17" t="s">
        <v>1</v>
      </c>
      <c r="BA1" s="17" t="s">
        <v>2</v>
      </c>
      <c r="BB1" s="17" t="s">
        <v>3</v>
      </c>
      <c r="BT1" s="17" t="s">
        <v>4</v>
      </c>
      <c r="BU1" s="17" t="s">
        <v>4</v>
      </c>
      <c r="BV1" s="17" t="s">
        <v>5</v>
      </c>
    </row>
    <row r="2" spans="1:74" ht="36.950000000000003" customHeight="1">
      <c r="AR2" s="278" t="s">
        <v>6</v>
      </c>
      <c r="AS2" s="279"/>
      <c r="AT2" s="279"/>
      <c r="AU2" s="279"/>
      <c r="AV2" s="279"/>
      <c r="AW2" s="279"/>
      <c r="AX2" s="279"/>
      <c r="AY2" s="279"/>
      <c r="AZ2" s="279"/>
      <c r="BA2" s="279"/>
      <c r="BB2" s="279"/>
      <c r="BC2" s="279"/>
      <c r="BD2" s="279"/>
      <c r="BE2" s="279"/>
      <c r="BS2" s="18" t="s">
        <v>7</v>
      </c>
      <c r="BT2" s="18" t="s">
        <v>8</v>
      </c>
    </row>
    <row r="3" spans="1:74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7</v>
      </c>
      <c r="BT3" s="18" t="s">
        <v>9</v>
      </c>
    </row>
    <row r="4" spans="1:74" ht="24.95" customHeight="1">
      <c r="B4" s="21"/>
      <c r="D4" s="22" t="s">
        <v>10</v>
      </c>
      <c r="AR4" s="21"/>
      <c r="AS4" s="23" t="s">
        <v>11</v>
      </c>
      <c r="BE4" s="24" t="s">
        <v>12</v>
      </c>
      <c r="BS4" s="18" t="s">
        <v>13</v>
      </c>
    </row>
    <row r="5" spans="1:74" ht="12" customHeight="1">
      <c r="B5" s="21"/>
      <c r="D5" s="25" t="s">
        <v>14</v>
      </c>
      <c r="K5" s="290" t="s">
        <v>15</v>
      </c>
      <c r="L5" s="279"/>
      <c r="M5" s="279"/>
      <c r="N5" s="279"/>
      <c r="O5" s="279"/>
      <c r="P5" s="279"/>
      <c r="Q5" s="279"/>
      <c r="R5" s="279"/>
      <c r="S5" s="279"/>
      <c r="T5" s="279"/>
      <c r="U5" s="279"/>
      <c r="V5" s="279"/>
      <c r="W5" s="279"/>
      <c r="X5" s="279"/>
      <c r="Y5" s="279"/>
      <c r="Z5" s="279"/>
      <c r="AA5" s="279"/>
      <c r="AB5" s="279"/>
      <c r="AC5" s="279"/>
      <c r="AD5" s="279"/>
      <c r="AE5" s="279"/>
      <c r="AF5" s="279"/>
      <c r="AG5" s="279"/>
      <c r="AH5" s="279"/>
      <c r="AI5" s="279"/>
      <c r="AJ5" s="279"/>
      <c r="AK5" s="279"/>
      <c r="AL5" s="279"/>
      <c r="AM5" s="279"/>
      <c r="AN5" s="279"/>
      <c r="AO5" s="279"/>
      <c r="AR5" s="21"/>
      <c r="BE5" s="287" t="s">
        <v>16</v>
      </c>
      <c r="BS5" s="18" t="s">
        <v>7</v>
      </c>
    </row>
    <row r="6" spans="1:74" ht="36.950000000000003" customHeight="1">
      <c r="B6" s="21"/>
      <c r="D6" s="27" t="s">
        <v>17</v>
      </c>
      <c r="K6" s="291" t="s">
        <v>18</v>
      </c>
      <c r="L6" s="279"/>
      <c r="M6" s="279"/>
      <c r="N6" s="279"/>
      <c r="O6" s="279"/>
      <c r="P6" s="279"/>
      <c r="Q6" s="279"/>
      <c r="R6" s="279"/>
      <c r="S6" s="279"/>
      <c r="T6" s="279"/>
      <c r="U6" s="279"/>
      <c r="V6" s="279"/>
      <c r="W6" s="279"/>
      <c r="X6" s="279"/>
      <c r="Y6" s="279"/>
      <c r="Z6" s="279"/>
      <c r="AA6" s="279"/>
      <c r="AB6" s="279"/>
      <c r="AC6" s="279"/>
      <c r="AD6" s="279"/>
      <c r="AE6" s="279"/>
      <c r="AF6" s="279"/>
      <c r="AG6" s="279"/>
      <c r="AH6" s="279"/>
      <c r="AI6" s="279"/>
      <c r="AJ6" s="279"/>
      <c r="AK6" s="279"/>
      <c r="AL6" s="279"/>
      <c r="AM6" s="279"/>
      <c r="AN6" s="279"/>
      <c r="AO6" s="279"/>
      <c r="AR6" s="21"/>
      <c r="BE6" s="288"/>
      <c r="BS6" s="18" t="s">
        <v>7</v>
      </c>
    </row>
    <row r="7" spans="1:74" ht="12" customHeight="1">
      <c r="B7" s="21"/>
      <c r="D7" s="28" t="s">
        <v>19</v>
      </c>
      <c r="K7" s="26" t="s">
        <v>3</v>
      </c>
      <c r="AK7" s="28" t="s">
        <v>20</v>
      </c>
      <c r="AN7" s="26" t="s">
        <v>3</v>
      </c>
      <c r="AR7" s="21"/>
      <c r="BE7" s="288"/>
      <c r="BS7" s="18" t="s">
        <v>7</v>
      </c>
    </row>
    <row r="8" spans="1:74" ht="12" customHeight="1">
      <c r="B8" s="21"/>
      <c r="D8" s="28" t="s">
        <v>21</v>
      </c>
      <c r="K8" s="26" t="s">
        <v>22</v>
      </c>
      <c r="AK8" s="28" t="s">
        <v>23</v>
      </c>
      <c r="AN8" s="29" t="s">
        <v>24</v>
      </c>
      <c r="AR8" s="21"/>
      <c r="BE8" s="288"/>
      <c r="BS8" s="18" t="s">
        <v>7</v>
      </c>
    </row>
    <row r="9" spans="1:74" ht="14.45" customHeight="1">
      <c r="B9" s="21"/>
      <c r="AR9" s="21"/>
      <c r="BE9" s="288"/>
      <c r="BS9" s="18" t="s">
        <v>7</v>
      </c>
    </row>
    <row r="10" spans="1:74" ht="12" customHeight="1">
      <c r="B10" s="21"/>
      <c r="D10" s="28" t="s">
        <v>25</v>
      </c>
      <c r="AK10" s="28" t="s">
        <v>26</v>
      </c>
      <c r="AN10" s="26" t="s">
        <v>3</v>
      </c>
      <c r="AR10" s="21"/>
      <c r="BE10" s="288"/>
      <c r="BS10" s="18" t="s">
        <v>7</v>
      </c>
    </row>
    <row r="11" spans="1:74" ht="18.399999999999999" customHeight="1">
      <c r="B11" s="21"/>
      <c r="E11" s="26" t="s">
        <v>27</v>
      </c>
      <c r="AK11" s="28" t="s">
        <v>28</v>
      </c>
      <c r="AN11" s="26" t="s">
        <v>3</v>
      </c>
      <c r="AR11" s="21"/>
      <c r="BE11" s="288"/>
      <c r="BS11" s="18" t="s">
        <v>7</v>
      </c>
    </row>
    <row r="12" spans="1:74" ht="6.95" customHeight="1">
      <c r="B12" s="21"/>
      <c r="AR12" s="21"/>
      <c r="BE12" s="288"/>
      <c r="BS12" s="18" t="s">
        <v>7</v>
      </c>
    </row>
    <row r="13" spans="1:74" ht="12" customHeight="1">
      <c r="B13" s="21"/>
      <c r="D13" s="28" t="s">
        <v>29</v>
      </c>
      <c r="AK13" s="28" t="s">
        <v>26</v>
      </c>
      <c r="AN13" s="30" t="s">
        <v>30</v>
      </c>
      <c r="AR13" s="21"/>
      <c r="BE13" s="288"/>
      <c r="BS13" s="18" t="s">
        <v>7</v>
      </c>
    </row>
    <row r="14" spans="1:74" ht="12.75">
      <c r="B14" s="21"/>
      <c r="E14" s="292" t="s">
        <v>30</v>
      </c>
      <c r="F14" s="293"/>
      <c r="G14" s="293"/>
      <c r="H14" s="293"/>
      <c r="I14" s="293"/>
      <c r="J14" s="293"/>
      <c r="K14" s="293"/>
      <c r="L14" s="293"/>
      <c r="M14" s="293"/>
      <c r="N14" s="293"/>
      <c r="O14" s="293"/>
      <c r="P14" s="293"/>
      <c r="Q14" s="293"/>
      <c r="R14" s="293"/>
      <c r="S14" s="293"/>
      <c r="T14" s="293"/>
      <c r="U14" s="293"/>
      <c r="V14" s="293"/>
      <c r="W14" s="293"/>
      <c r="X14" s="293"/>
      <c r="Y14" s="293"/>
      <c r="Z14" s="293"/>
      <c r="AA14" s="293"/>
      <c r="AB14" s="293"/>
      <c r="AC14" s="293"/>
      <c r="AD14" s="293"/>
      <c r="AE14" s="293"/>
      <c r="AF14" s="293"/>
      <c r="AG14" s="293"/>
      <c r="AH14" s="293"/>
      <c r="AI14" s="293"/>
      <c r="AJ14" s="293"/>
      <c r="AK14" s="28" t="s">
        <v>28</v>
      </c>
      <c r="AN14" s="30" t="s">
        <v>30</v>
      </c>
      <c r="AR14" s="21"/>
      <c r="BE14" s="288"/>
      <c r="BS14" s="18" t="s">
        <v>7</v>
      </c>
    </row>
    <row r="15" spans="1:74" ht="6.95" customHeight="1">
      <c r="B15" s="21"/>
      <c r="AR15" s="21"/>
      <c r="BE15" s="288"/>
      <c r="BS15" s="18" t="s">
        <v>4</v>
      </c>
    </row>
    <row r="16" spans="1:74" ht="12" customHeight="1">
      <c r="B16" s="21"/>
      <c r="D16" s="28" t="s">
        <v>31</v>
      </c>
      <c r="AK16" s="28" t="s">
        <v>26</v>
      </c>
      <c r="AN16" s="26" t="s">
        <v>3</v>
      </c>
      <c r="AR16" s="21"/>
      <c r="BE16" s="288"/>
      <c r="BS16" s="18" t="s">
        <v>4</v>
      </c>
    </row>
    <row r="17" spans="2:71" ht="18.399999999999999" customHeight="1">
      <c r="B17" s="21"/>
      <c r="E17" s="26" t="s">
        <v>27</v>
      </c>
      <c r="AK17" s="28" t="s">
        <v>28</v>
      </c>
      <c r="AN17" s="26" t="s">
        <v>3</v>
      </c>
      <c r="AR17" s="21"/>
      <c r="BE17" s="288"/>
      <c r="BS17" s="18" t="s">
        <v>32</v>
      </c>
    </row>
    <row r="18" spans="2:71" ht="6.95" customHeight="1">
      <c r="B18" s="21"/>
      <c r="AR18" s="21"/>
      <c r="BE18" s="288"/>
      <c r="BS18" s="18" t="s">
        <v>7</v>
      </c>
    </row>
    <row r="19" spans="2:71" ht="12" customHeight="1">
      <c r="B19" s="21"/>
      <c r="D19" s="28" t="s">
        <v>33</v>
      </c>
      <c r="AK19" s="28" t="s">
        <v>26</v>
      </c>
      <c r="AN19" s="26" t="s">
        <v>3</v>
      </c>
      <c r="AR19" s="21"/>
      <c r="BE19" s="288"/>
      <c r="BS19" s="18" t="s">
        <v>7</v>
      </c>
    </row>
    <row r="20" spans="2:71" ht="18.399999999999999" customHeight="1">
      <c r="B20" s="21"/>
      <c r="E20" s="26" t="s">
        <v>27</v>
      </c>
      <c r="AK20" s="28" t="s">
        <v>28</v>
      </c>
      <c r="AN20" s="26" t="s">
        <v>3</v>
      </c>
      <c r="AR20" s="21"/>
      <c r="BE20" s="288"/>
      <c r="BS20" s="18" t="s">
        <v>4</v>
      </c>
    </row>
    <row r="21" spans="2:71" ht="6.95" customHeight="1">
      <c r="B21" s="21"/>
      <c r="AR21" s="21"/>
      <c r="BE21" s="288"/>
    </row>
    <row r="22" spans="2:71" ht="12" customHeight="1">
      <c r="B22" s="21"/>
      <c r="D22" s="28" t="s">
        <v>34</v>
      </c>
      <c r="AR22" s="21"/>
      <c r="BE22" s="288"/>
    </row>
    <row r="23" spans="2:71" ht="47.25" customHeight="1">
      <c r="B23" s="21"/>
      <c r="E23" s="294" t="s">
        <v>35</v>
      </c>
      <c r="F23" s="294"/>
      <c r="G23" s="294"/>
      <c r="H23" s="294"/>
      <c r="I23" s="294"/>
      <c r="J23" s="294"/>
      <c r="K23" s="294"/>
      <c r="L23" s="294"/>
      <c r="M23" s="294"/>
      <c r="N23" s="294"/>
      <c r="O23" s="294"/>
      <c r="P23" s="294"/>
      <c r="Q23" s="294"/>
      <c r="R23" s="294"/>
      <c r="S23" s="294"/>
      <c r="T23" s="294"/>
      <c r="U23" s="294"/>
      <c r="V23" s="294"/>
      <c r="W23" s="294"/>
      <c r="X23" s="294"/>
      <c r="Y23" s="294"/>
      <c r="Z23" s="294"/>
      <c r="AA23" s="294"/>
      <c r="AB23" s="294"/>
      <c r="AC23" s="294"/>
      <c r="AD23" s="294"/>
      <c r="AE23" s="294"/>
      <c r="AF23" s="294"/>
      <c r="AG23" s="294"/>
      <c r="AH23" s="294"/>
      <c r="AI23" s="294"/>
      <c r="AJ23" s="294"/>
      <c r="AK23" s="294"/>
      <c r="AL23" s="294"/>
      <c r="AM23" s="294"/>
      <c r="AN23" s="294"/>
      <c r="AR23" s="21"/>
      <c r="BE23" s="288"/>
    </row>
    <row r="24" spans="2:71" ht="6.95" customHeight="1">
      <c r="B24" s="21"/>
      <c r="AR24" s="21"/>
      <c r="BE24" s="288"/>
    </row>
    <row r="25" spans="2:71" ht="6.95" customHeight="1">
      <c r="B25" s="21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R25" s="21"/>
      <c r="BE25" s="288"/>
    </row>
    <row r="26" spans="2:71" s="1" customFormat="1" ht="25.9" customHeight="1">
      <c r="B26" s="33"/>
      <c r="D26" s="34" t="s">
        <v>36</v>
      </c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295">
        <f>ROUND(AG54,2)</f>
        <v>0</v>
      </c>
      <c r="AL26" s="296"/>
      <c r="AM26" s="296"/>
      <c r="AN26" s="296"/>
      <c r="AO26" s="296"/>
      <c r="AR26" s="33"/>
      <c r="BE26" s="288"/>
    </row>
    <row r="27" spans="2:71" s="1" customFormat="1" ht="6.95" customHeight="1">
      <c r="B27" s="33"/>
      <c r="AR27" s="33"/>
      <c r="BE27" s="288"/>
    </row>
    <row r="28" spans="2:71" s="1" customFormat="1" ht="12.75">
      <c r="B28" s="33"/>
      <c r="L28" s="297" t="s">
        <v>37</v>
      </c>
      <c r="M28" s="297"/>
      <c r="N28" s="297"/>
      <c r="O28" s="297"/>
      <c r="P28" s="297"/>
      <c r="W28" s="297" t="s">
        <v>38</v>
      </c>
      <c r="X28" s="297"/>
      <c r="Y28" s="297"/>
      <c r="Z28" s="297"/>
      <c r="AA28" s="297"/>
      <c r="AB28" s="297"/>
      <c r="AC28" s="297"/>
      <c r="AD28" s="297"/>
      <c r="AE28" s="297"/>
      <c r="AK28" s="297" t="s">
        <v>39</v>
      </c>
      <c r="AL28" s="297"/>
      <c r="AM28" s="297"/>
      <c r="AN28" s="297"/>
      <c r="AO28" s="297"/>
      <c r="AR28" s="33"/>
      <c r="BE28" s="288"/>
    </row>
    <row r="29" spans="2:71" s="2" customFormat="1" ht="14.45" customHeight="1">
      <c r="B29" s="37"/>
      <c r="D29" s="28" t="s">
        <v>40</v>
      </c>
      <c r="F29" s="28" t="s">
        <v>41</v>
      </c>
      <c r="L29" s="282">
        <v>0.21</v>
      </c>
      <c r="M29" s="281"/>
      <c r="N29" s="281"/>
      <c r="O29" s="281"/>
      <c r="P29" s="281"/>
      <c r="W29" s="280">
        <f>ROUND(AZ54, 2)</f>
        <v>0</v>
      </c>
      <c r="X29" s="281"/>
      <c r="Y29" s="281"/>
      <c r="Z29" s="281"/>
      <c r="AA29" s="281"/>
      <c r="AB29" s="281"/>
      <c r="AC29" s="281"/>
      <c r="AD29" s="281"/>
      <c r="AE29" s="281"/>
      <c r="AK29" s="280">
        <f>ROUND(AV54, 2)</f>
        <v>0</v>
      </c>
      <c r="AL29" s="281"/>
      <c r="AM29" s="281"/>
      <c r="AN29" s="281"/>
      <c r="AO29" s="281"/>
      <c r="AR29" s="37"/>
      <c r="BE29" s="289"/>
    </row>
    <row r="30" spans="2:71" s="2" customFormat="1" ht="14.45" customHeight="1">
      <c r="B30" s="37"/>
      <c r="F30" s="28" t="s">
        <v>42</v>
      </c>
      <c r="L30" s="282">
        <v>0.12</v>
      </c>
      <c r="M30" s="281"/>
      <c r="N30" s="281"/>
      <c r="O30" s="281"/>
      <c r="P30" s="281"/>
      <c r="W30" s="280">
        <f>ROUND(BA54, 2)</f>
        <v>0</v>
      </c>
      <c r="X30" s="281"/>
      <c r="Y30" s="281"/>
      <c r="Z30" s="281"/>
      <c r="AA30" s="281"/>
      <c r="AB30" s="281"/>
      <c r="AC30" s="281"/>
      <c r="AD30" s="281"/>
      <c r="AE30" s="281"/>
      <c r="AK30" s="280">
        <f>ROUND(AW54, 2)</f>
        <v>0</v>
      </c>
      <c r="AL30" s="281"/>
      <c r="AM30" s="281"/>
      <c r="AN30" s="281"/>
      <c r="AO30" s="281"/>
      <c r="AR30" s="37"/>
      <c r="BE30" s="289"/>
    </row>
    <row r="31" spans="2:71" s="2" customFormat="1" ht="14.45" hidden="1" customHeight="1">
      <c r="B31" s="37"/>
      <c r="F31" s="28" t="s">
        <v>43</v>
      </c>
      <c r="L31" s="282">
        <v>0.21</v>
      </c>
      <c r="M31" s="281"/>
      <c r="N31" s="281"/>
      <c r="O31" s="281"/>
      <c r="P31" s="281"/>
      <c r="W31" s="280">
        <f>ROUND(BB54, 2)</f>
        <v>0</v>
      </c>
      <c r="X31" s="281"/>
      <c r="Y31" s="281"/>
      <c r="Z31" s="281"/>
      <c r="AA31" s="281"/>
      <c r="AB31" s="281"/>
      <c r="AC31" s="281"/>
      <c r="AD31" s="281"/>
      <c r="AE31" s="281"/>
      <c r="AK31" s="280">
        <v>0</v>
      </c>
      <c r="AL31" s="281"/>
      <c r="AM31" s="281"/>
      <c r="AN31" s="281"/>
      <c r="AO31" s="281"/>
      <c r="AR31" s="37"/>
      <c r="BE31" s="289"/>
    </row>
    <row r="32" spans="2:71" s="2" customFormat="1" ht="14.45" hidden="1" customHeight="1">
      <c r="B32" s="37"/>
      <c r="F32" s="28" t="s">
        <v>44</v>
      </c>
      <c r="L32" s="282">
        <v>0.12</v>
      </c>
      <c r="M32" s="281"/>
      <c r="N32" s="281"/>
      <c r="O32" s="281"/>
      <c r="P32" s="281"/>
      <c r="W32" s="280">
        <f>ROUND(BC54, 2)</f>
        <v>0</v>
      </c>
      <c r="X32" s="281"/>
      <c r="Y32" s="281"/>
      <c r="Z32" s="281"/>
      <c r="AA32" s="281"/>
      <c r="AB32" s="281"/>
      <c r="AC32" s="281"/>
      <c r="AD32" s="281"/>
      <c r="AE32" s="281"/>
      <c r="AK32" s="280">
        <v>0</v>
      </c>
      <c r="AL32" s="281"/>
      <c r="AM32" s="281"/>
      <c r="AN32" s="281"/>
      <c r="AO32" s="281"/>
      <c r="AR32" s="37"/>
      <c r="BE32" s="289"/>
    </row>
    <row r="33" spans="2:44" s="2" customFormat="1" ht="14.45" hidden="1" customHeight="1">
      <c r="B33" s="37"/>
      <c r="F33" s="28" t="s">
        <v>45</v>
      </c>
      <c r="L33" s="282">
        <v>0</v>
      </c>
      <c r="M33" s="281"/>
      <c r="N33" s="281"/>
      <c r="O33" s="281"/>
      <c r="P33" s="281"/>
      <c r="W33" s="280">
        <f>ROUND(BD54, 2)</f>
        <v>0</v>
      </c>
      <c r="X33" s="281"/>
      <c r="Y33" s="281"/>
      <c r="Z33" s="281"/>
      <c r="AA33" s="281"/>
      <c r="AB33" s="281"/>
      <c r="AC33" s="281"/>
      <c r="AD33" s="281"/>
      <c r="AE33" s="281"/>
      <c r="AK33" s="280">
        <v>0</v>
      </c>
      <c r="AL33" s="281"/>
      <c r="AM33" s="281"/>
      <c r="AN33" s="281"/>
      <c r="AO33" s="281"/>
      <c r="AR33" s="37"/>
    </row>
    <row r="34" spans="2:44" s="1" customFormat="1" ht="6.95" customHeight="1">
      <c r="B34" s="33"/>
      <c r="AR34" s="33"/>
    </row>
    <row r="35" spans="2:44" s="1" customFormat="1" ht="25.9" customHeight="1">
      <c r="B35" s="33"/>
      <c r="C35" s="38"/>
      <c r="D35" s="39" t="s">
        <v>46</v>
      </c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1" t="s">
        <v>47</v>
      </c>
      <c r="U35" s="40"/>
      <c r="V35" s="40"/>
      <c r="W35" s="40"/>
      <c r="X35" s="286" t="s">
        <v>48</v>
      </c>
      <c r="Y35" s="284"/>
      <c r="Z35" s="284"/>
      <c r="AA35" s="284"/>
      <c r="AB35" s="284"/>
      <c r="AC35" s="40"/>
      <c r="AD35" s="40"/>
      <c r="AE35" s="40"/>
      <c r="AF35" s="40"/>
      <c r="AG35" s="40"/>
      <c r="AH35" s="40"/>
      <c r="AI35" s="40"/>
      <c r="AJ35" s="40"/>
      <c r="AK35" s="283">
        <f>SUM(AK26:AK33)</f>
        <v>0</v>
      </c>
      <c r="AL35" s="284"/>
      <c r="AM35" s="284"/>
      <c r="AN35" s="284"/>
      <c r="AO35" s="285"/>
      <c r="AP35" s="38"/>
      <c r="AQ35" s="38"/>
      <c r="AR35" s="33"/>
    </row>
    <row r="36" spans="2:44" s="1" customFormat="1" ht="6.95" customHeight="1">
      <c r="B36" s="33"/>
      <c r="AR36" s="33"/>
    </row>
    <row r="37" spans="2:44" s="1" customFormat="1" ht="6.95" customHeight="1">
      <c r="B37" s="42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33"/>
    </row>
    <row r="41" spans="2:44" s="1" customFormat="1" ht="6.95" customHeight="1">
      <c r="B41" s="44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  <c r="AG41" s="45"/>
      <c r="AH41" s="45"/>
      <c r="AI41" s="45"/>
      <c r="AJ41" s="45"/>
      <c r="AK41" s="45"/>
      <c r="AL41" s="45"/>
      <c r="AM41" s="45"/>
      <c r="AN41" s="45"/>
      <c r="AO41" s="45"/>
      <c r="AP41" s="45"/>
      <c r="AQ41" s="45"/>
      <c r="AR41" s="33"/>
    </row>
    <row r="42" spans="2:44" s="1" customFormat="1" ht="24.95" customHeight="1">
      <c r="B42" s="33"/>
      <c r="C42" s="22" t="s">
        <v>49</v>
      </c>
      <c r="AR42" s="33"/>
    </row>
    <row r="43" spans="2:44" s="1" customFormat="1" ht="6.95" customHeight="1">
      <c r="B43" s="33"/>
      <c r="AR43" s="33"/>
    </row>
    <row r="44" spans="2:44" s="3" customFormat="1" ht="12" customHeight="1">
      <c r="B44" s="46"/>
      <c r="C44" s="28" t="s">
        <v>14</v>
      </c>
      <c r="L44" s="3" t="str">
        <f>K5</f>
        <v>20250727</v>
      </c>
      <c r="AR44" s="46"/>
    </row>
    <row r="45" spans="2:44" s="4" customFormat="1" ht="36.950000000000003" customHeight="1">
      <c r="B45" s="47"/>
      <c r="C45" s="48" t="s">
        <v>17</v>
      </c>
      <c r="L45" s="307" t="str">
        <f>K6</f>
        <v>NMZ Čáslav - soc. zařízení</v>
      </c>
      <c r="M45" s="308"/>
      <c r="N45" s="308"/>
      <c r="O45" s="308"/>
      <c r="P45" s="308"/>
      <c r="Q45" s="308"/>
      <c r="R45" s="308"/>
      <c r="S45" s="308"/>
      <c r="T45" s="308"/>
      <c r="U45" s="308"/>
      <c r="V45" s="308"/>
      <c r="W45" s="308"/>
      <c r="X45" s="308"/>
      <c r="Y45" s="308"/>
      <c r="Z45" s="308"/>
      <c r="AA45" s="308"/>
      <c r="AB45" s="308"/>
      <c r="AC45" s="308"/>
      <c r="AD45" s="308"/>
      <c r="AE45" s="308"/>
      <c r="AF45" s="308"/>
      <c r="AG45" s="308"/>
      <c r="AH45" s="308"/>
      <c r="AI45" s="308"/>
      <c r="AJ45" s="308"/>
      <c r="AK45" s="308"/>
      <c r="AL45" s="308"/>
      <c r="AM45" s="308"/>
      <c r="AN45" s="308"/>
      <c r="AO45" s="308"/>
      <c r="AR45" s="47"/>
    </row>
    <row r="46" spans="2:44" s="1" customFormat="1" ht="6.95" customHeight="1">
      <c r="B46" s="33"/>
      <c r="AR46" s="33"/>
    </row>
    <row r="47" spans="2:44" s="1" customFormat="1" ht="12" customHeight="1">
      <c r="B47" s="33"/>
      <c r="C47" s="28" t="s">
        <v>21</v>
      </c>
      <c r="L47" s="49" t="str">
        <f>IF(K8="","",K8)</f>
        <v>Čáslav</v>
      </c>
      <c r="AI47" s="28" t="s">
        <v>23</v>
      </c>
      <c r="AM47" s="309" t="str">
        <f>IF(AN8= "","",AN8)</f>
        <v>27. 7. 2025</v>
      </c>
      <c r="AN47" s="309"/>
      <c r="AR47" s="33"/>
    </row>
    <row r="48" spans="2:44" s="1" customFormat="1" ht="6.95" customHeight="1">
      <c r="B48" s="33"/>
      <c r="AR48" s="33"/>
    </row>
    <row r="49" spans="1:91" s="1" customFormat="1" ht="15.2" customHeight="1">
      <c r="B49" s="33"/>
      <c r="C49" s="28" t="s">
        <v>25</v>
      </c>
      <c r="L49" s="3" t="str">
        <f>IF(E11= "","",E11)</f>
        <v xml:space="preserve"> </v>
      </c>
      <c r="AI49" s="28" t="s">
        <v>31</v>
      </c>
      <c r="AM49" s="310" t="str">
        <f>IF(E17="","",E17)</f>
        <v xml:space="preserve"> </v>
      </c>
      <c r="AN49" s="311"/>
      <c r="AO49" s="311"/>
      <c r="AP49" s="311"/>
      <c r="AR49" s="33"/>
      <c r="AS49" s="312" t="s">
        <v>50</v>
      </c>
      <c r="AT49" s="313"/>
      <c r="AU49" s="51"/>
      <c r="AV49" s="51"/>
      <c r="AW49" s="51"/>
      <c r="AX49" s="51"/>
      <c r="AY49" s="51"/>
      <c r="AZ49" s="51"/>
      <c r="BA49" s="51"/>
      <c r="BB49" s="51"/>
      <c r="BC49" s="51"/>
      <c r="BD49" s="52"/>
    </row>
    <row r="50" spans="1:91" s="1" customFormat="1" ht="15.2" customHeight="1">
      <c r="B50" s="33"/>
      <c r="C50" s="28" t="s">
        <v>29</v>
      </c>
      <c r="L50" s="3" t="str">
        <f>IF(E14= "Vyplň údaj","",E14)</f>
        <v/>
      </c>
      <c r="AI50" s="28" t="s">
        <v>33</v>
      </c>
      <c r="AM50" s="310" t="str">
        <f>IF(E20="","",E20)</f>
        <v xml:space="preserve"> </v>
      </c>
      <c r="AN50" s="311"/>
      <c r="AO50" s="311"/>
      <c r="AP50" s="311"/>
      <c r="AR50" s="33"/>
      <c r="AS50" s="314"/>
      <c r="AT50" s="315"/>
      <c r="BD50" s="54"/>
    </row>
    <row r="51" spans="1:91" s="1" customFormat="1" ht="10.9" customHeight="1">
      <c r="B51" s="33"/>
      <c r="AR51" s="33"/>
      <c r="AS51" s="314"/>
      <c r="AT51" s="315"/>
      <c r="BD51" s="54"/>
    </row>
    <row r="52" spans="1:91" s="1" customFormat="1" ht="29.25" customHeight="1">
      <c r="B52" s="33"/>
      <c r="C52" s="303" t="s">
        <v>51</v>
      </c>
      <c r="D52" s="304"/>
      <c r="E52" s="304"/>
      <c r="F52" s="304"/>
      <c r="G52" s="304"/>
      <c r="H52" s="55"/>
      <c r="I52" s="306" t="s">
        <v>52</v>
      </c>
      <c r="J52" s="304"/>
      <c r="K52" s="304"/>
      <c r="L52" s="304"/>
      <c r="M52" s="304"/>
      <c r="N52" s="304"/>
      <c r="O52" s="304"/>
      <c r="P52" s="304"/>
      <c r="Q52" s="304"/>
      <c r="R52" s="304"/>
      <c r="S52" s="304"/>
      <c r="T52" s="304"/>
      <c r="U52" s="304"/>
      <c r="V52" s="304"/>
      <c r="W52" s="304"/>
      <c r="X52" s="304"/>
      <c r="Y52" s="304"/>
      <c r="Z52" s="304"/>
      <c r="AA52" s="304"/>
      <c r="AB52" s="304"/>
      <c r="AC52" s="304"/>
      <c r="AD52" s="304"/>
      <c r="AE52" s="304"/>
      <c r="AF52" s="304"/>
      <c r="AG52" s="305" t="s">
        <v>53</v>
      </c>
      <c r="AH52" s="304"/>
      <c r="AI52" s="304"/>
      <c r="AJ52" s="304"/>
      <c r="AK52" s="304"/>
      <c r="AL52" s="304"/>
      <c r="AM52" s="304"/>
      <c r="AN52" s="306" t="s">
        <v>54</v>
      </c>
      <c r="AO52" s="304"/>
      <c r="AP52" s="304"/>
      <c r="AQ52" s="56" t="s">
        <v>55</v>
      </c>
      <c r="AR52" s="33"/>
      <c r="AS52" s="57" t="s">
        <v>56</v>
      </c>
      <c r="AT52" s="58" t="s">
        <v>57</v>
      </c>
      <c r="AU52" s="58" t="s">
        <v>58</v>
      </c>
      <c r="AV52" s="58" t="s">
        <v>59</v>
      </c>
      <c r="AW52" s="58" t="s">
        <v>60</v>
      </c>
      <c r="AX52" s="58" t="s">
        <v>61</v>
      </c>
      <c r="AY52" s="58" t="s">
        <v>62</v>
      </c>
      <c r="AZ52" s="58" t="s">
        <v>63</v>
      </c>
      <c r="BA52" s="58" t="s">
        <v>64</v>
      </c>
      <c r="BB52" s="58" t="s">
        <v>65</v>
      </c>
      <c r="BC52" s="58" t="s">
        <v>66</v>
      </c>
      <c r="BD52" s="59" t="s">
        <v>67</v>
      </c>
    </row>
    <row r="53" spans="1:91" s="1" customFormat="1" ht="10.9" customHeight="1">
      <c r="B53" s="33"/>
      <c r="AR53" s="33"/>
      <c r="AS53" s="60"/>
      <c r="AT53" s="51"/>
      <c r="AU53" s="51"/>
      <c r="AV53" s="51"/>
      <c r="AW53" s="51"/>
      <c r="AX53" s="51"/>
      <c r="AY53" s="51"/>
      <c r="AZ53" s="51"/>
      <c r="BA53" s="51"/>
      <c r="BB53" s="51"/>
      <c r="BC53" s="51"/>
      <c r="BD53" s="52"/>
    </row>
    <row r="54" spans="1:91" s="5" customFormat="1" ht="32.450000000000003" customHeight="1">
      <c r="B54" s="61"/>
      <c r="C54" s="62" t="s">
        <v>68</v>
      </c>
      <c r="D54" s="63"/>
      <c r="E54" s="63"/>
      <c r="F54" s="63"/>
      <c r="G54" s="63"/>
      <c r="H54" s="63"/>
      <c r="I54" s="63"/>
      <c r="J54" s="63"/>
      <c r="K54" s="63"/>
      <c r="L54" s="63"/>
      <c r="M54" s="63"/>
      <c r="N54" s="63"/>
      <c r="O54" s="63"/>
      <c r="P54" s="63"/>
      <c r="Q54" s="63"/>
      <c r="R54" s="63"/>
      <c r="S54" s="63"/>
      <c r="T54" s="63"/>
      <c r="U54" s="63"/>
      <c r="V54" s="63"/>
      <c r="W54" s="63"/>
      <c r="X54" s="63"/>
      <c r="Y54" s="63"/>
      <c r="Z54" s="63"/>
      <c r="AA54" s="63"/>
      <c r="AB54" s="63"/>
      <c r="AC54" s="63"/>
      <c r="AD54" s="63"/>
      <c r="AE54" s="63"/>
      <c r="AF54" s="63"/>
      <c r="AG54" s="301">
        <f>ROUND(SUM(AG55:AG60),2)</f>
        <v>0</v>
      </c>
      <c r="AH54" s="301"/>
      <c r="AI54" s="301"/>
      <c r="AJ54" s="301"/>
      <c r="AK54" s="301"/>
      <c r="AL54" s="301"/>
      <c r="AM54" s="301"/>
      <c r="AN54" s="302">
        <f t="shared" ref="AN54:AN60" si="0">SUM(AG54,AT54)</f>
        <v>0</v>
      </c>
      <c r="AO54" s="302"/>
      <c r="AP54" s="302"/>
      <c r="AQ54" s="65" t="s">
        <v>3</v>
      </c>
      <c r="AR54" s="61"/>
      <c r="AS54" s="66">
        <f>ROUND(SUM(AS55:AS60),2)</f>
        <v>0</v>
      </c>
      <c r="AT54" s="67">
        <f t="shared" ref="AT54:AT60" si="1">ROUND(SUM(AV54:AW54),2)</f>
        <v>0</v>
      </c>
      <c r="AU54" s="68">
        <f>ROUND(SUM(AU55:AU60),5)</f>
        <v>0</v>
      </c>
      <c r="AV54" s="67">
        <f>ROUND(AZ54*L29,2)</f>
        <v>0</v>
      </c>
      <c r="AW54" s="67">
        <f>ROUND(BA54*L30,2)</f>
        <v>0</v>
      </c>
      <c r="AX54" s="67">
        <f>ROUND(BB54*L29,2)</f>
        <v>0</v>
      </c>
      <c r="AY54" s="67">
        <f>ROUND(BC54*L30,2)</f>
        <v>0</v>
      </c>
      <c r="AZ54" s="67">
        <f>ROUND(SUM(AZ55:AZ60),2)</f>
        <v>0</v>
      </c>
      <c r="BA54" s="67">
        <f>ROUND(SUM(BA55:BA60),2)</f>
        <v>0</v>
      </c>
      <c r="BB54" s="67">
        <f>ROUND(SUM(BB55:BB60),2)</f>
        <v>0</v>
      </c>
      <c r="BC54" s="67">
        <f>ROUND(SUM(BC55:BC60),2)</f>
        <v>0</v>
      </c>
      <c r="BD54" s="69">
        <f>ROUND(SUM(BD55:BD60),2)</f>
        <v>0</v>
      </c>
      <c r="BS54" s="70" t="s">
        <v>69</v>
      </c>
      <c r="BT54" s="70" t="s">
        <v>70</v>
      </c>
      <c r="BU54" s="71" t="s">
        <v>71</v>
      </c>
      <c r="BV54" s="70" t="s">
        <v>72</v>
      </c>
      <c r="BW54" s="70" t="s">
        <v>5</v>
      </c>
      <c r="BX54" s="70" t="s">
        <v>73</v>
      </c>
      <c r="CL54" s="70" t="s">
        <v>3</v>
      </c>
    </row>
    <row r="55" spans="1:91" s="6" customFormat="1" ht="16.5" customHeight="1">
      <c r="A55" s="72" t="s">
        <v>74</v>
      </c>
      <c r="B55" s="73"/>
      <c r="C55" s="74"/>
      <c r="D55" s="300" t="s">
        <v>75</v>
      </c>
      <c r="E55" s="300"/>
      <c r="F55" s="300"/>
      <c r="G55" s="300"/>
      <c r="H55" s="300"/>
      <c r="I55" s="75"/>
      <c r="J55" s="300" t="s">
        <v>76</v>
      </c>
      <c r="K55" s="300"/>
      <c r="L55" s="300"/>
      <c r="M55" s="300"/>
      <c r="N55" s="300"/>
      <c r="O55" s="300"/>
      <c r="P55" s="300"/>
      <c r="Q55" s="300"/>
      <c r="R55" s="300"/>
      <c r="S55" s="300"/>
      <c r="T55" s="300"/>
      <c r="U55" s="300"/>
      <c r="V55" s="300"/>
      <c r="W55" s="300"/>
      <c r="X55" s="300"/>
      <c r="Y55" s="300"/>
      <c r="Z55" s="300"/>
      <c r="AA55" s="300"/>
      <c r="AB55" s="300"/>
      <c r="AC55" s="300"/>
      <c r="AD55" s="300"/>
      <c r="AE55" s="300"/>
      <c r="AF55" s="300"/>
      <c r="AG55" s="298">
        <f>'2 - ZTI'!J30</f>
        <v>0</v>
      </c>
      <c r="AH55" s="299"/>
      <c r="AI55" s="299"/>
      <c r="AJ55" s="299"/>
      <c r="AK55" s="299"/>
      <c r="AL55" s="299"/>
      <c r="AM55" s="299"/>
      <c r="AN55" s="298">
        <f t="shared" si="0"/>
        <v>0</v>
      </c>
      <c r="AO55" s="299"/>
      <c r="AP55" s="299"/>
      <c r="AQ55" s="76" t="s">
        <v>77</v>
      </c>
      <c r="AR55" s="73"/>
      <c r="AS55" s="77">
        <v>0</v>
      </c>
      <c r="AT55" s="78">
        <f t="shared" si="1"/>
        <v>0</v>
      </c>
      <c r="AU55" s="79">
        <f>'2 - ZTI'!P91</f>
        <v>0</v>
      </c>
      <c r="AV55" s="78">
        <f>'2 - ZTI'!J33</f>
        <v>0</v>
      </c>
      <c r="AW55" s="78">
        <f>'2 - ZTI'!J34</f>
        <v>0</v>
      </c>
      <c r="AX55" s="78">
        <f>'2 - ZTI'!J35</f>
        <v>0</v>
      </c>
      <c r="AY55" s="78">
        <f>'2 - ZTI'!J36</f>
        <v>0</v>
      </c>
      <c r="AZ55" s="78">
        <f>'2 - ZTI'!F33</f>
        <v>0</v>
      </c>
      <c r="BA55" s="78">
        <f>'2 - ZTI'!F34</f>
        <v>0</v>
      </c>
      <c r="BB55" s="78">
        <f>'2 - ZTI'!F35</f>
        <v>0</v>
      </c>
      <c r="BC55" s="78">
        <f>'2 - ZTI'!F36</f>
        <v>0</v>
      </c>
      <c r="BD55" s="80">
        <f>'2 - ZTI'!F37</f>
        <v>0</v>
      </c>
      <c r="BT55" s="81" t="s">
        <v>78</v>
      </c>
      <c r="BV55" s="81" t="s">
        <v>72</v>
      </c>
      <c r="BW55" s="81" t="s">
        <v>79</v>
      </c>
      <c r="BX55" s="81" t="s">
        <v>5</v>
      </c>
      <c r="CL55" s="81" t="s">
        <v>3</v>
      </c>
      <c r="CM55" s="81" t="s">
        <v>75</v>
      </c>
    </row>
    <row r="56" spans="1:91" s="6" customFormat="1" ht="16.5" customHeight="1">
      <c r="A56" s="72" t="s">
        <v>74</v>
      </c>
      <c r="B56" s="73"/>
      <c r="C56" s="74"/>
      <c r="D56" s="300" t="s">
        <v>78</v>
      </c>
      <c r="E56" s="300"/>
      <c r="F56" s="300"/>
      <c r="G56" s="300"/>
      <c r="H56" s="300"/>
      <c r="I56" s="75"/>
      <c r="J56" s="300" t="s">
        <v>80</v>
      </c>
      <c r="K56" s="300"/>
      <c r="L56" s="300"/>
      <c r="M56" s="300"/>
      <c r="N56" s="300"/>
      <c r="O56" s="300"/>
      <c r="P56" s="300"/>
      <c r="Q56" s="300"/>
      <c r="R56" s="300"/>
      <c r="S56" s="300"/>
      <c r="T56" s="300"/>
      <c r="U56" s="300"/>
      <c r="V56" s="300"/>
      <c r="W56" s="300"/>
      <c r="X56" s="300"/>
      <c r="Y56" s="300"/>
      <c r="Z56" s="300"/>
      <c r="AA56" s="300"/>
      <c r="AB56" s="300"/>
      <c r="AC56" s="300"/>
      <c r="AD56" s="300"/>
      <c r="AE56" s="300"/>
      <c r="AF56" s="300"/>
      <c r="AG56" s="298">
        <f>'1 - Stavební část'!J30</f>
        <v>0</v>
      </c>
      <c r="AH56" s="299"/>
      <c r="AI56" s="299"/>
      <c r="AJ56" s="299"/>
      <c r="AK56" s="299"/>
      <c r="AL56" s="299"/>
      <c r="AM56" s="299"/>
      <c r="AN56" s="298">
        <f t="shared" si="0"/>
        <v>0</v>
      </c>
      <c r="AO56" s="299"/>
      <c r="AP56" s="299"/>
      <c r="AQ56" s="76" t="s">
        <v>77</v>
      </c>
      <c r="AR56" s="73"/>
      <c r="AS56" s="77">
        <v>0</v>
      </c>
      <c r="AT56" s="78">
        <f t="shared" si="1"/>
        <v>0</v>
      </c>
      <c r="AU56" s="79">
        <f>'1 - Stavební část'!P105</f>
        <v>0</v>
      </c>
      <c r="AV56" s="78">
        <f>'1 - Stavební část'!J33</f>
        <v>0</v>
      </c>
      <c r="AW56" s="78">
        <f>'1 - Stavební část'!J34</f>
        <v>0</v>
      </c>
      <c r="AX56" s="78">
        <f>'1 - Stavební část'!J35</f>
        <v>0</v>
      </c>
      <c r="AY56" s="78">
        <f>'1 - Stavební část'!J36</f>
        <v>0</v>
      </c>
      <c r="AZ56" s="78">
        <f>'1 - Stavební část'!F33</f>
        <v>0</v>
      </c>
      <c r="BA56" s="78">
        <f>'1 - Stavební část'!F34</f>
        <v>0</v>
      </c>
      <c r="BB56" s="78">
        <f>'1 - Stavební část'!F35</f>
        <v>0</v>
      </c>
      <c r="BC56" s="78">
        <f>'1 - Stavební část'!F36</f>
        <v>0</v>
      </c>
      <c r="BD56" s="80">
        <f>'1 - Stavební část'!F37</f>
        <v>0</v>
      </c>
      <c r="BT56" s="81" t="s">
        <v>78</v>
      </c>
      <c r="BV56" s="81" t="s">
        <v>72</v>
      </c>
      <c r="BW56" s="81" t="s">
        <v>81</v>
      </c>
      <c r="BX56" s="81" t="s">
        <v>5</v>
      </c>
      <c r="CL56" s="81" t="s">
        <v>3</v>
      </c>
      <c r="CM56" s="81" t="s">
        <v>75</v>
      </c>
    </row>
    <row r="57" spans="1:91" s="6" customFormat="1" ht="16.5" customHeight="1">
      <c r="A57" s="72" t="s">
        <v>74</v>
      </c>
      <c r="B57" s="73"/>
      <c r="C57" s="74"/>
      <c r="D57" s="300" t="s">
        <v>82</v>
      </c>
      <c r="E57" s="300"/>
      <c r="F57" s="300"/>
      <c r="G57" s="300"/>
      <c r="H57" s="300"/>
      <c r="I57" s="75"/>
      <c r="J57" s="300" t="s">
        <v>83</v>
      </c>
      <c r="K57" s="300"/>
      <c r="L57" s="300"/>
      <c r="M57" s="300"/>
      <c r="N57" s="300"/>
      <c r="O57" s="300"/>
      <c r="P57" s="300"/>
      <c r="Q57" s="300"/>
      <c r="R57" s="300"/>
      <c r="S57" s="300"/>
      <c r="T57" s="300"/>
      <c r="U57" s="300"/>
      <c r="V57" s="300"/>
      <c r="W57" s="300"/>
      <c r="X57" s="300"/>
      <c r="Y57" s="300"/>
      <c r="Z57" s="300"/>
      <c r="AA57" s="300"/>
      <c r="AB57" s="300"/>
      <c r="AC57" s="300"/>
      <c r="AD57" s="300"/>
      <c r="AE57" s="300"/>
      <c r="AF57" s="300"/>
      <c r="AG57" s="298">
        <f>'3 - Elektroinstalace'!J30</f>
        <v>0</v>
      </c>
      <c r="AH57" s="299"/>
      <c r="AI57" s="299"/>
      <c r="AJ57" s="299"/>
      <c r="AK57" s="299"/>
      <c r="AL57" s="299"/>
      <c r="AM57" s="299"/>
      <c r="AN57" s="298">
        <f t="shared" si="0"/>
        <v>0</v>
      </c>
      <c r="AO57" s="299"/>
      <c r="AP57" s="299"/>
      <c r="AQ57" s="76" t="s">
        <v>77</v>
      </c>
      <c r="AR57" s="73"/>
      <c r="AS57" s="77">
        <v>0</v>
      </c>
      <c r="AT57" s="78">
        <f t="shared" si="1"/>
        <v>0</v>
      </c>
      <c r="AU57" s="79">
        <f>'3 - Elektroinstalace'!P81</f>
        <v>0</v>
      </c>
      <c r="AV57" s="78">
        <f>'3 - Elektroinstalace'!J33</f>
        <v>0</v>
      </c>
      <c r="AW57" s="78">
        <f>'3 - Elektroinstalace'!J34</f>
        <v>0</v>
      </c>
      <c r="AX57" s="78">
        <f>'3 - Elektroinstalace'!J35</f>
        <v>0</v>
      </c>
      <c r="AY57" s="78">
        <f>'3 - Elektroinstalace'!J36</f>
        <v>0</v>
      </c>
      <c r="AZ57" s="78">
        <f>'3 - Elektroinstalace'!F33</f>
        <v>0</v>
      </c>
      <c r="BA57" s="78">
        <f>'3 - Elektroinstalace'!F34</f>
        <v>0</v>
      </c>
      <c r="BB57" s="78">
        <f>'3 - Elektroinstalace'!F35</f>
        <v>0</v>
      </c>
      <c r="BC57" s="78">
        <f>'3 - Elektroinstalace'!F36</f>
        <v>0</v>
      </c>
      <c r="BD57" s="80">
        <f>'3 - Elektroinstalace'!F37</f>
        <v>0</v>
      </c>
      <c r="BT57" s="81" t="s">
        <v>78</v>
      </c>
      <c r="BV57" s="81" t="s">
        <v>72</v>
      </c>
      <c r="BW57" s="81" t="s">
        <v>84</v>
      </c>
      <c r="BX57" s="81" t="s">
        <v>5</v>
      </c>
      <c r="CL57" s="81" t="s">
        <v>3</v>
      </c>
      <c r="CM57" s="81" t="s">
        <v>75</v>
      </c>
    </row>
    <row r="58" spans="1:91" s="6" customFormat="1" ht="16.5" customHeight="1">
      <c r="A58" s="72" t="s">
        <v>74</v>
      </c>
      <c r="B58" s="73"/>
      <c r="C58" s="74"/>
      <c r="D58" s="300" t="s">
        <v>85</v>
      </c>
      <c r="E58" s="300"/>
      <c r="F58" s="300"/>
      <c r="G58" s="300"/>
      <c r="H58" s="300"/>
      <c r="I58" s="75"/>
      <c r="J58" s="300" t="s">
        <v>86</v>
      </c>
      <c r="K58" s="300"/>
      <c r="L58" s="300"/>
      <c r="M58" s="300"/>
      <c r="N58" s="300"/>
      <c r="O58" s="300"/>
      <c r="P58" s="300"/>
      <c r="Q58" s="300"/>
      <c r="R58" s="300"/>
      <c r="S58" s="300"/>
      <c r="T58" s="300"/>
      <c r="U58" s="300"/>
      <c r="V58" s="300"/>
      <c r="W58" s="300"/>
      <c r="X58" s="300"/>
      <c r="Y58" s="300"/>
      <c r="Z58" s="300"/>
      <c r="AA58" s="300"/>
      <c r="AB58" s="300"/>
      <c r="AC58" s="300"/>
      <c r="AD58" s="300"/>
      <c r="AE58" s="300"/>
      <c r="AF58" s="300"/>
      <c r="AG58" s="298">
        <f>'4 - Slaboproud'!J30</f>
        <v>0</v>
      </c>
      <c r="AH58" s="299"/>
      <c r="AI58" s="299"/>
      <c r="AJ58" s="299"/>
      <c r="AK58" s="299"/>
      <c r="AL58" s="299"/>
      <c r="AM58" s="299"/>
      <c r="AN58" s="298">
        <f t="shared" si="0"/>
        <v>0</v>
      </c>
      <c r="AO58" s="299"/>
      <c r="AP58" s="299"/>
      <c r="AQ58" s="76" t="s">
        <v>77</v>
      </c>
      <c r="AR58" s="73"/>
      <c r="AS58" s="77">
        <v>0</v>
      </c>
      <c r="AT58" s="78">
        <f t="shared" si="1"/>
        <v>0</v>
      </c>
      <c r="AU58" s="79">
        <f>'4 - Slaboproud'!P81</f>
        <v>0</v>
      </c>
      <c r="AV58" s="78">
        <f>'4 - Slaboproud'!J33</f>
        <v>0</v>
      </c>
      <c r="AW58" s="78">
        <f>'4 - Slaboproud'!J34</f>
        <v>0</v>
      </c>
      <c r="AX58" s="78">
        <f>'4 - Slaboproud'!J35</f>
        <v>0</v>
      </c>
      <c r="AY58" s="78">
        <f>'4 - Slaboproud'!J36</f>
        <v>0</v>
      </c>
      <c r="AZ58" s="78">
        <f>'4 - Slaboproud'!F33</f>
        <v>0</v>
      </c>
      <c r="BA58" s="78">
        <f>'4 - Slaboproud'!F34</f>
        <v>0</v>
      </c>
      <c r="BB58" s="78">
        <f>'4 - Slaboproud'!F35</f>
        <v>0</v>
      </c>
      <c r="BC58" s="78">
        <f>'4 - Slaboproud'!F36</f>
        <v>0</v>
      </c>
      <c r="BD58" s="80">
        <f>'4 - Slaboproud'!F37</f>
        <v>0</v>
      </c>
      <c r="BT58" s="81" t="s">
        <v>78</v>
      </c>
      <c r="BV58" s="81" t="s">
        <v>72</v>
      </c>
      <c r="BW58" s="81" t="s">
        <v>87</v>
      </c>
      <c r="BX58" s="81" t="s">
        <v>5</v>
      </c>
      <c r="CL58" s="81" t="s">
        <v>3</v>
      </c>
      <c r="CM58" s="81" t="s">
        <v>75</v>
      </c>
    </row>
    <row r="59" spans="1:91" s="6" customFormat="1" ht="16.5" customHeight="1">
      <c r="A59" s="72" t="s">
        <v>74</v>
      </c>
      <c r="B59" s="73"/>
      <c r="C59" s="74"/>
      <c r="D59" s="300" t="s">
        <v>88</v>
      </c>
      <c r="E59" s="300"/>
      <c r="F59" s="300"/>
      <c r="G59" s="300"/>
      <c r="H59" s="300"/>
      <c r="I59" s="75"/>
      <c r="J59" s="300" t="s">
        <v>89</v>
      </c>
      <c r="K59" s="300"/>
      <c r="L59" s="300"/>
      <c r="M59" s="300"/>
      <c r="N59" s="300"/>
      <c r="O59" s="300"/>
      <c r="P59" s="300"/>
      <c r="Q59" s="300"/>
      <c r="R59" s="300"/>
      <c r="S59" s="300"/>
      <c r="T59" s="300"/>
      <c r="U59" s="300"/>
      <c r="V59" s="300"/>
      <c r="W59" s="300"/>
      <c r="X59" s="300"/>
      <c r="Y59" s="300"/>
      <c r="Z59" s="300"/>
      <c r="AA59" s="300"/>
      <c r="AB59" s="300"/>
      <c r="AC59" s="300"/>
      <c r="AD59" s="300"/>
      <c r="AE59" s="300"/>
      <c r="AF59" s="300"/>
      <c r="AG59" s="298">
        <f>'5 - Hromosvod'!J30</f>
        <v>0</v>
      </c>
      <c r="AH59" s="299"/>
      <c r="AI59" s="299"/>
      <c r="AJ59" s="299"/>
      <c r="AK59" s="299"/>
      <c r="AL59" s="299"/>
      <c r="AM59" s="299"/>
      <c r="AN59" s="298">
        <f t="shared" si="0"/>
        <v>0</v>
      </c>
      <c r="AO59" s="299"/>
      <c r="AP59" s="299"/>
      <c r="AQ59" s="76" t="s">
        <v>77</v>
      </c>
      <c r="AR59" s="73"/>
      <c r="AS59" s="77">
        <v>0</v>
      </c>
      <c r="AT59" s="78">
        <f t="shared" si="1"/>
        <v>0</v>
      </c>
      <c r="AU59" s="79">
        <f>'5 - Hromosvod'!P81</f>
        <v>0</v>
      </c>
      <c r="AV59" s="78">
        <f>'5 - Hromosvod'!J33</f>
        <v>0</v>
      </c>
      <c r="AW59" s="78">
        <f>'5 - Hromosvod'!J34</f>
        <v>0</v>
      </c>
      <c r="AX59" s="78">
        <f>'5 - Hromosvod'!J35</f>
        <v>0</v>
      </c>
      <c r="AY59" s="78">
        <f>'5 - Hromosvod'!J36</f>
        <v>0</v>
      </c>
      <c r="AZ59" s="78">
        <f>'5 - Hromosvod'!F33</f>
        <v>0</v>
      </c>
      <c r="BA59" s="78">
        <f>'5 - Hromosvod'!F34</f>
        <v>0</v>
      </c>
      <c r="BB59" s="78">
        <f>'5 - Hromosvod'!F35</f>
        <v>0</v>
      </c>
      <c r="BC59" s="78">
        <f>'5 - Hromosvod'!F36</f>
        <v>0</v>
      </c>
      <c r="BD59" s="80">
        <f>'5 - Hromosvod'!F37</f>
        <v>0</v>
      </c>
      <c r="BT59" s="81" t="s">
        <v>78</v>
      </c>
      <c r="BV59" s="81" t="s">
        <v>72</v>
      </c>
      <c r="BW59" s="81" t="s">
        <v>90</v>
      </c>
      <c r="BX59" s="81" t="s">
        <v>5</v>
      </c>
      <c r="CL59" s="81" t="s">
        <v>3</v>
      </c>
      <c r="CM59" s="81" t="s">
        <v>75</v>
      </c>
    </row>
    <row r="60" spans="1:91" s="6" customFormat="1" ht="16.5" customHeight="1">
      <c r="A60" s="72" t="s">
        <v>74</v>
      </c>
      <c r="B60" s="73"/>
      <c r="C60" s="74"/>
      <c r="D60" s="300" t="s">
        <v>91</v>
      </c>
      <c r="E60" s="300"/>
      <c r="F60" s="300"/>
      <c r="G60" s="300"/>
      <c r="H60" s="300"/>
      <c r="I60" s="75"/>
      <c r="J60" s="300" t="s">
        <v>92</v>
      </c>
      <c r="K60" s="300"/>
      <c r="L60" s="300"/>
      <c r="M60" s="300"/>
      <c r="N60" s="300"/>
      <c r="O60" s="300"/>
      <c r="P60" s="300"/>
      <c r="Q60" s="300"/>
      <c r="R60" s="300"/>
      <c r="S60" s="300"/>
      <c r="T60" s="300"/>
      <c r="U60" s="300"/>
      <c r="V60" s="300"/>
      <c r="W60" s="300"/>
      <c r="X60" s="300"/>
      <c r="Y60" s="300"/>
      <c r="Z60" s="300"/>
      <c r="AA60" s="300"/>
      <c r="AB60" s="300"/>
      <c r="AC60" s="300"/>
      <c r="AD60" s="300"/>
      <c r="AE60" s="300"/>
      <c r="AF60" s="300"/>
      <c r="AG60" s="298">
        <f>'6 - VRN'!J30</f>
        <v>0</v>
      </c>
      <c r="AH60" s="299"/>
      <c r="AI60" s="299"/>
      <c r="AJ60" s="299"/>
      <c r="AK60" s="299"/>
      <c r="AL60" s="299"/>
      <c r="AM60" s="299"/>
      <c r="AN60" s="298">
        <f t="shared" si="0"/>
        <v>0</v>
      </c>
      <c r="AO60" s="299"/>
      <c r="AP60" s="299"/>
      <c r="AQ60" s="76" t="s">
        <v>77</v>
      </c>
      <c r="AR60" s="73"/>
      <c r="AS60" s="82">
        <v>0</v>
      </c>
      <c r="AT60" s="83">
        <f t="shared" si="1"/>
        <v>0</v>
      </c>
      <c r="AU60" s="84">
        <f>'6 - VRN'!P84</f>
        <v>0</v>
      </c>
      <c r="AV60" s="83">
        <f>'6 - VRN'!J33</f>
        <v>0</v>
      </c>
      <c r="AW60" s="83">
        <f>'6 - VRN'!J34</f>
        <v>0</v>
      </c>
      <c r="AX60" s="83">
        <f>'6 - VRN'!J35</f>
        <v>0</v>
      </c>
      <c r="AY60" s="83">
        <f>'6 - VRN'!J36</f>
        <v>0</v>
      </c>
      <c r="AZ60" s="83">
        <f>'6 - VRN'!F33</f>
        <v>0</v>
      </c>
      <c r="BA60" s="83">
        <f>'6 - VRN'!F34</f>
        <v>0</v>
      </c>
      <c r="BB60" s="83">
        <f>'6 - VRN'!F35</f>
        <v>0</v>
      </c>
      <c r="BC60" s="83">
        <f>'6 - VRN'!F36</f>
        <v>0</v>
      </c>
      <c r="BD60" s="85">
        <f>'6 - VRN'!F37</f>
        <v>0</v>
      </c>
      <c r="BT60" s="81" t="s">
        <v>78</v>
      </c>
      <c r="BV60" s="81" t="s">
        <v>72</v>
      </c>
      <c r="BW60" s="81" t="s">
        <v>93</v>
      </c>
      <c r="BX60" s="81" t="s">
        <v>5</v>
      </c>
      <c r="CL60" s="81" t="s">
        <v>3</v>
      </c>
      <c r="CM60" s="81" t="s">
        <v>75</v>
      </c>
    </row>
    <row r="61" spans="1:91" s="1" customFormat="1" ht="30" customHeight="1">
      <c r="B61" s="33"/>
      <c r="AR61" s="33"/>
    </row>
    <row r="62" spans="1:91" s="1" customFormat="1" ht="6.95" customHeight="1">
      <c r="B62" s="42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  <c r="Z62" s="43"/>
      <c r="AA62" s="43"/>
      <c r="AB62" s="43"/>
      <c r="AC62" s="43"/>
      <c r="AD62" s="43"/>
      <c r="AE62" s="43"/>
      <c r="AF62" s="43"/>
      <c r="AG62" s="43"/>
      <c r="AH62" s="43"/>
      <c r="AI62" s="43"/>
      <c r="AJ62" s="43"/>
      <c r="AK62" s="43"/>
      <c r="AL62" s="43"/>
      <c r="AM62" s="43"/>
      <c r="AN62" s="43"/>
      <c r="AO62" s="43"/>
      <c r="AP62" s="43"/>
      <c r="AQ62" s="43"/>
      <c r="AR62" s="33"/>
    </row>
  </sheetData>
  <mergeCells count="62">
    <mergeCell ref="AS49:AT51"/>
    <mergeCell ref="AM50:AP50"/>
    <mergeCell ref="D57:H57"/>
    <mergeCell ref="J57:AF57"/>
    <mergeCell ref="AG57:AM57"/>
    <mergeCell ref="C52:G52"/>
    <mergeCell ref="AG52:AM52"/>
    <mergeCell ref="I52:AF52"/>
    <mergeCell ref="D55:H55"/>
    <mergeCell ref="AG55:AM55"/>
    <mergeCell ref="J55:AF55"/>
    <mergeCell ref="D60:H60"/>
    <mergeCell ref="J60:AF60"/>
    <mergeCell ref="AG54:AM54"/>
    <mergeCell ref="AN54:AP54"/>
    <mergeCell ref="AN58:AP58"/>
    <mergeCell ref="AG58:AM58"/>
    <mergeCell ref="D58:H58"/>
    <mergeCell ref="J58:AF58"/>
    <mergeCell ref="AN59:AP59"/>
    <mergeCell ref="AG59:AM59"/>
    <mergeCell ref="D59:H59"/>
    <mergeCell ref="J59:AF59"/>
    <mergeCell ref="J56:AF56"/>
    <mergeCell ref="D56:H56"/>
    <mergeCell ref="AG56:AM56"/>
    <mergeCell ref="AN56:AP56"/>
    <mergeCell ref="AK30:AO30"/>
    <mergeCell ref="L30:P30"/>
    <mergeCell ref="W30:AE30"/>
    <mergeCell ref="L31:P31"/>
    <mergeCell ref="AN60:AP60"/>
    <mergeCell ref="AG60:AM60"/>
    <mergeCell ref="AN57:AP57"/>
    <mergeCell ref="AN52:AP52"/>
    <mergeCell ref="AN55:AP55"/>
    <mergeCell ref="L45:AO45"/>
    <mergeCell ref="AM47:AN47"/>
    <mergeCell ref="AM49:AP49"/>
    <mergeCell ref="AK26:AO26"/>
    <mergeCell ref="L28:P28"/>
    <mergeCell ref="W28:AE28"/>
    <mergeCell ref="AK28:AO28"/>
    <mergeCell ref="W29:AE29"/>
    <mergeCell ref="L29:P29"/>
    <mergeCell ref="AK29:AO29"/>
    <mergeCell ref="AR2:BE2"/>
    <mergeCell ref="AK33:AO33"/>
    <mergeCell ref="L33:P33"/>
    <mergeCell ref="W33:AE33"/>
    <mergeCell ref="AK35:AO35"/>
    <mergeCell ref="X35:AB35"/>
    <mergeCell ref="W31:AE31"/>
    <mergeCell ref="AK31:AO31"/>
    <mergeCell ref="AK32:AO32"/>
    <mergeCell ref="L32:P32"/>
    <mergeCell ref="W32:AE32"/>
    <mergeCell ref="BE5:BE32"/>
    <mergeCell ref="K5:AO5"/>
    <mergeCell ref="K6:AO6"/>
    <mergeCell ref="E14:AJ14"/>
    <mergeCell ref="E23:AN23"/>
  </mergeCells>
  <hyperlinks>
    <hyperlink ref="A55" location="'2 - ZTI'!C2" display="/" xr:uid="{00000000-0004-0000-0000-000000000000}"/>
    <hyperlink ref="A56" location="'1 - Stavební část'!C2" display="/" xr:uid="{00000000-0004-0000-0000-000001000000}"/>
    <hyperlink ref="A57" location="'3 - Elektroinstalace'!C2" display="/" xr:uid="{00000000-0004-0000-0000-000002000000}"/>
    <hyperlink ref="A58" location="'4 - Slaboproud'!C2" display="/" xr:uid="{00000000-0004-0000-0000-000003000000}"/>
    <hyperlink ref="A59" location="'5 - Hromosvod'!C2" display="/" xr:uid="{00000000-0004-0000-0000-000004000000}"/>
    <hyperlink ref="A60" location="'6 - VRN'!C2" display="/" xr:uid="{00000000-0004-0000-0000-000005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952"/>
  <sheetViews>
    <sheetView showGridLines="0" tabSelected="1" topLeftCell="A485" workbookViewId="0"/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78" t="s">
        <v>6</v>
      </c>
      <c r="M2" s="279"/>
      <c r="N2" s="279"/>
      <c r="O2" s="279"/>
      <c r="P2" s="279"/>
      <c r="Q2" s="279"/>
      <c r="R2" s="279"/>
      <c r="S2" s="279"/>
      <c r="T2" s="279"/>
      <c r="U2" s="279"/>
      <c r="V2" s="279"/>
      <c r="AT2" s="18" t="s">
        <v>81</v>
      </c>
    </row>
    <row r="3" spans="2:46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75</v>
      </c>
    </row>
    <row r="4" spans="2:46" ht="24.95" customHeight="1">
      <c r="B4" s="21"/>
      <c r="D4" s="22" t="s">
        <v>94</v>
      </c>
      <c r="L4" s="21"/>
      <c r="M4" s="86" t="s">
        <v>11</v>
      </c>
      <c r="AT4" s="18" t="s">
        <v>4</v>
      </c>
    </row>
    <row r="5" spans="2:46" ht="6.95" customHeight="1">
      <c r="B5" s="21"/>
      <c r="L5" s="21"/>
    </row>
    <row r="6" spans="2:46" ht="12" customHeight="1">
      <c r="B6" s="21"/>
      <c r="D6" s="28" t="s">
        <v>17</v>
      </c>
      <c r="L6" s="21"/>
    </row>
    <row r="7" spans="2:46" ht="16.5" customHeight="1">
      <c r="B7" s="21"/>
      <c r="E7" s="317" t="str">
        <f>'Rekapitulace stavby'!K6</f>
        <v>NMZ Čáslav - soc. zařízení</v>
      </c>
      <c r="F7" s="318"/>
      <c r="G7" s="318"/>
      <c r="H7" s="318"/>
      <c r="L7" s="21"/>
    </row>
    <row r="8" spans="2:46" s="1" customFormat="1" ht="12" customHeight="1">
      <c r="B8" s="33"/>
      <c r="D8" s="28" t="s">
        <v>95</v>
      </c>
      <c r="L8" s="33"/>
    </row>
    <row r="9" spans="2:46" s="1" customFormat="1" ht="16.5" customHeight="1">
      <c r="B9" s="33"/>
      <c r="E9" s="307" t="s">
        <v>544</v>
      </c>
      <c r="F9" s="316"/>
      <c r="G9" s="316"/>
      <c r="H9" s="316"/>
      <c r="L9" s="33"/>
    </row>
    <row r="10" spans="2:46" s="1" customFormat="1">
      <c r="B10" s="33"/>
      <c r="L10" s="33"/>
    </row>
    <row r="11" spans="2:46" s="1" customFormat="1" ht="12" customHeight="1">
      <c r="B11" s="33"/>
      <c r="D11" s="28" t="s">
        <v>19</v>
      </c>
      <c r="F11" s="26" t="s">
        <v>3</v>
      </c>
      <c r="I11" s="28" t="s">
        <v>20</v>
      </c>
      <c r="J11" s="26" t="s">
        <v>3</v>
      </c>
      <c r="L11" s="33"/>
    </row>
    <row r="12" spans="2:46" s="1" customFormat="1" ht="12" customHeight="1">
      <c r="B12" s="33"/>
      <c r="D12" s="28" t="s">
        <v>21</v>
      </c>
      <c r="F12" s="26" t="s">
        <v>22</v>
      </c>
      <c r="I12" s="28" t="s">
        <v>23</v>
      </c>
      <c r="J12" s="50" t="str">
        <f>'Rekapitulace stavby'!AN8</f>
        <v>27. 7. 2025</v>
      </c>
      <c r="L12" s="33"/>
    </row>
    <row r="13" spans="2:46" s="1" customFormat="1" ht="10.9" customHeight="1">
      <c r="B13" s="33"/>
      <c r="L13" s="33"/>
    </row>
    <row r="14" spans="2:46" s="1" customFormat="1" ht="12" customHeight="1">
      <c r="B14" s="33"/>
      <c r="D14" s="28" t="s">
        <v>25</v>
      </c>
      <c r="I14" s="28" t="s">
        <v>26</v>
      </c>
      <c r="J14" s="26" t="str">
        <f>IF('Rekapitulace stavby'!AN10="","",'Rekapitulace stavby'!AN10)</f>
        <v/>
      </c>
      <c r="L14" s="33"/>
    </row>
    <row r="15" spans="2:46" s="1" customFormat="1" ht="18" customHeight="1">
      <c r="B15" s="33"/>
      <c r="E15" s="26" t="str">
        <f>IF('Rekapitulace stavby'!E11="","",'Rekapitulace stavby'!E11)</f>
        <v xml:space="preserve"> </v>
      </c>
      <c r="I15" s="28" t="s">
        <v>28</v>
      </c>
      <c r="J15" s="26" t="str">
        <f>IF('Rekapitulace stavby'!AN11="","",'Rekapitulace stavby'!AN11)</f>
        <v/>
      </c>
      <c r="L15" s="33"/>
    </row>
    <row r="16" spans="2:46" s="1" customFormat="1" ht="6.95" customHeight="1">
      <c r="B16" s="33"/>
      <c r="L16" s="33"/>
    </row>
    <row r="17" spans="2:12" s="1" customFormat="1" ht="12" customHeight="1">
      <c r="B17" s="33"/>
      <c r="D17" s="28" t="s">
        <v>29</v>
      </c>
      <c r="I17" s="28" t="s">
        <v>26</v>
      </c>
      <c r="J17" s="29" t="str">
        <f>'Rekapitulace stavby'!AN13</f>
        <v>Vyplň údaj</v>
      </c>
      <c r="L17" s="33"/>
    </row>
    <row r="18" spans="2:12" s="1" customFormat="1" ht="18" customHeight="1">
      <c r="B18" s="33"/>
      <c r="E18" s="319" t="str">
        <f>'Rekapitulace stavby'!E14</f>
        <v>Vyplň údaj</v>
      </c>
      <c r="F18" s="290"/>
      <c r="G18" s="290"/>
      <c r="H18" s="290"/>
      <c r="I18" s="28" t="s">
        <v>28</v>
      </c>
      <c r="J18" s="29" t="str">
        <f>'Rekapitulace stavby'!AN14</f>
        <v>Vyplň údaj</v>
      </c>
      <c r="L18" s="33"/>
    </row>
    <row r="19" spans="2:12" s="1" customFormat="1" ht="6.95" customHeight="1">
      <c r="B19" s="33"/>
      <c r="L19" s="33"/>
    </row>
    <row r="20" spans="2:12" s="1" customFormat="1" ht="12" customHeight="1">
      <c r="B20" s="33"/>
      <c r="D20" s="28" t="s">
        <v>31</v>
      </c>
      <c r="I20" s="28" t="s">
        <v>26</v>
      </c>
      <c r="J20" s="26" t="str">
        <f>IF('Rekapitulace stavby'!AN16="","",'Rekapitulace stavby'!AN16)</f>
        <v/>
      </c>
      <c r="L20" s="33"/>
    </row>
    <row r="21" spans="2:12" s="1" customFormat="1" ht="18" customHeight="1">
      <c r="B21" s="33"/>
      <c r="E21" s="26" t="str">
        <f>IF('Rekapitulace stavby'!E17="","",'Rekapitulace stavby'!E17)</f>
        <v xml:space="preserve"> </v>
      </c>
      <c r="I21" s="28" t="s">
        <v>28</v>
      </c>
      <c r="J21" s="26" t="str">
        <f>IF('Rekapitulace stavby'!AN17="","",'Rekapitulace stavby'!AN17)</f>
        <v/>
      </c>
      <c r="L21" s="33"/>
    </row>
    <row r="22" spans="2:12" s="1" customFormat="1" ht="6.95" customHeight="1">
      <c r="B22" s="33"/>
      <c r="L22" s="33"/>
    </row>
    <row r="23" spans="2:12" s="1" customFormat="1" ht="12" customHeight="1">
      <c r="B23" s="33"/>
      <c r="D23" s="28" t="s">
        <v>33</v>
      </c>
      <c r="I23" s="28" t="s">
        <v>26</v>
      </c>
      <c r="J23" s="26" t="str">
        <f>IF('Rekapitulace stavby'!AN19="","",'Rekapitulace stavby'!AN19)</f>
        <v/>
      </c>
      <c r="L23" s="33"/>
    </row>
    <row r="24" spans="2:12" s="1" customFormat="1" ht="18" customHeight="1">
      <c r="B24" s="33"/>
      <c r="E24" s="26" t="str">
        <f>IF('Rekapitulace stavby'!E20="","",'Rekapitulace stavby'!E20)</f>
        <v xml:space="preserve"> </v>
      </c>
      <c r="I24" s="28" t="s">
        <v>28</v>
      </c>
      <c r="J24" s="26" t="str">
        <f>IF('Rekapitulace stavby'!AN20="","",'Rekapitulace stavby'!AN20)</f>
        <v/>
      </c>
      <c r="L24" s="33"/>
    </row>
    <row r="25" spans="2:12" s="1" customFormat="1" ht="6.95" customHeight="1">
      <c r="B25" s="33"/>
      <c r="L25" s="33"/>
    </row>
    <row r="26" spans="2:12" s="1" customFormat="1" ht="12" customHeight="1">
      <c r="B26" s="33"/>
      <c r="D26" s="28" t="s">
        <v>34</v>
      </c>
      <c r="L26" s="33"/>
    </row>
    <row r="27" spans="2:12" s="7" customFormat="1" ht="16.5" customHeight="1">
      <c r="B27" s="87"/>
      <c r="E27" s="294" t="s">
        <v>3</v>
      </c>
      <c r="F27" s="294"/>
      <c r="G27" s="294"/>
      <c r="H27" s="294"/>
      <c r="L27" s="87"/>
    </row>
    <row r="28" spans="2:12" s="1" customFormat="1" ht="6.95" customHeight="1">
      <c r="B28" s="33"/>
      <c r="L28" s="33"/>
    </row>
    <row r="29" spans="2:12" s="1" customFormat="1" ht="6.95" customHeight="1">
      <c r="B29" s="33"/>
      <c r="D29" s="51"/>
      <c r="E29" s="51"/>
      <c r="F29" s="51"/>
      <c r="G29" s="51"/>
      <c r="H29" s="51"/>
      <c r="I29" s="51"/>
      <c r="J29" s="51"/>
      <c r="K29" s="51"/>
      <c r="L29" s="33"/>
    </row>
    <row r="30" spans="2:12" s="1" customFormat="1" ht="25.35" customHeight="1">
      <c r="B30" s="33"/>
      <c r="D30" s="88" t="s">
        <v>36</v>
      </c>
      <c r="J30" s="64">
        <f>ROUND(J105, 2)</f>
        <v>0</v>
      </c>
      <c r="L30" s="33"/>
    </row>
    <row r="31" spans="2:12" s="1" customFormat="1" ht="6.95" customHeight="1">
      <c r="B31" s="33"/>
      <c r="D31" s="51"/>
      <c r="E31" s="51"/>
      <c r="F31" s="51"/>
      <c r="G31" s="51"/>
      <c r="H31" s="51"/>
      <c r="I31" s="51"/>
      <c r="J31" s="51"/>
      <c r="K31" s="51"/>
      <c r="L31" s="33"/>
    </row>
    <row r="32" spans="2:12" s="1" customFormat="1" ht="14.45" customHeight="1">
      <c r="B32" s="33"/>
      <c r="F32" s="36" t="s">
        <v>38</v>
      </c>
      <c r="I32" s="36" t="s">
        <v>37</v>
      </c>
      <c r="J32" s="36" t="s">
        <v>39</v>
      </c>
      <c r="L32" s="33"/>
    </row>
    <row r="33" spans="2:12" s="1" customFormat="1" ht="14.45" customHeight="1">
      <c r="B33" s="33"/>
      <c r="D33" s="53" t="s">
        <v>40</v>
      </c>
      <c r="E33" s="28" t="s">
        <v>41</v>
      </c>
      <c r="F33" s="89">
        <f>ROUND((SUM(BE105:BE951)),  2)</f>
        <v>0</v>
      </c>
      <c r="I33" s="90">
        <v>0.21</v>
      </c>
      <c r="J33" s="89">
        <f>ROUND(((SUM(BE105:BE951))*I33),  2)</f>
        <v>0</v>
      </c>
      <c r="L33" s="33"/>
    </row>
    <row r="34" spans="2:12" s="1" customFormat="1" ht="14.45" customHeight="1">
      <c r="B34" s="33"/>
      <c r="E34" s="28" t="s">
        <v>42</v>
      </c>
      <c r="F34" s="89">
        <f>ROUND((SUM(BF105:BF951)),  2)</f>
        <v>0</v>
      </c>
      <c r="I34" s="90">
        <v>0.12</v>
      </c>
      <c r="J34" s="89">
        <f>ROUND(((SUM(BF105:BF951))*I34),  2)</f>
        <v>0</v>
      </c>
      <c r="L34" s="33"/>
    </row>
    <row r="35" spans="2:12" s="1" customFormat="1" ht="14.45" hidden="1" customHeight="1">
      <c r="B35" s="33"/>
      <c r="E35" s="28" t="s">
        <v>43</v>
      </c>
      <c r="F35" s="89">
        <f>ROUND((SUM(BG105:BG951)),  2)</f>
        <v>0</v>
      </c>
      <c r="I35" s="90">
        <v>0.21</v>
      </c>
      <c r="J35" s="89">
        <f>0</f>
        <v>0</v>
      </c>
      <c r="L35" s="33"/>
    </row>
    <row r="36" spans="2:12" s="1" customFormat="1" ht="14.45" hidden="1" customHeight="1">
      <c r="B36" s="33"/>
      <c r="E36" s="28" t="s">
        <v>44</v>
      </c>
      <c r="F36" s="89">
        <f>ROUND((SUM(BH105:BH951)),  2)</f>
        <v>0</v>
      </c>
      <c r="I36" s="90">
        <v>0.12</v>
      </c>
      <c r="J36" s="89">
        <f>0</f>
        <v>0</v>
      </c>
      <c r="L36" s="33"/>
    </row>
    <row r="37" spans="2:12" s="1" customFormat="1" ht="14.45" hidden="1" customHeight="1">
      <c r="B37" s="33"/>
      <c r="E37" s="28" t="s">
        <v>45</v>
      </c>
      <c r="F37" s="89">
        <f>ROUND((SUM(BI105:BI951)),  2)</f>
        <v>0</v>
      </c>
      <c r="I37" s="90">
        <v>0</v>
      </c>
      <c r="J37" s="89">
        <f>0</f>
        <v>0</v>
      </c>
      <c r="L37" s="33"/>
    </row>
    <row r="38" spans="2:12" s="1" customFormat="1" ht="6.95" customHeight="1">
      <c r="B38" s="33"/>
      <c r="L38" s="33"/>
    </row>
    <row r="39" spans="2:12" s="1" customFormat="1" ht="25.35" customHeight="1">
      <c r="B39" s="33"/>
      <c r="C39" s="91"/>
      <c r="D39" s="92" t="s">
        <v>46</v>
      </c>
      <c r="E39" s="55"/>
      <c r="F39" s="55"/>
      <c r="G39" s="93" t="s">
        <v>47</v>
      </c>
      <c r="H39" s="94" t="s">
        <v>48</v>
      </c>
      <c r="I39" s="55"/>
      <c r="J39" s="95">
        <f>SUM(J30:J37)</f>
        <v>0</v>
      </c>
      <c r="K39" s="96"/>
      <c r="L39" s="33"/>
    </row>
    <row r="40" spans="2:12" s="1" customFormat="1" ht="14.45" customHeight="1">
      <c r="B40" s="42"/>
      <c r="C40" s="43"/>
      <c r="D40" s="43"/>
      <c r="E40" s="43"/>
      <c r="F40" s="43"/>
      <c r="G40" s="43"/>
      <c r="H40" s="43"/>
      <c r="I40" s="43"/>
      <c r="J40" s="43"/>
      <c r="K40" s="43"/>
      <c r="L40" s="33"/>
    </row>
    <row r="44" spans="2:12" s="1" customFormat="1" ht="6.95" customHeight="1">
      <c r="B44" s="44"/>
      <c r="C44" s="45"/>
      <c r="D44" s="45"/>
      <c r="E44" s="45"/>
      <c r="F44" s="45"/>
      <c r="G44" s="45"/>
      <c r="H44" s="45"/>
      <c r="I44" s="45"/>
      <c r="J44" s="45"/>
      <c r="K44" s="45"/>
      <c r="L44" s="33"/>
    </row>
    <row r="45" spans="2:12" s="1" customFormat="1" ht="24.95" customHeight="1">
      <c r="B45" s="33"/>
      <c r="C45" s="22" t="s">
        <v>97</v>
      </c>
      <c r="L45" s="33"/>
    </row>
    <row r="46" spans="2:12" s="1" customFormat="1" ht="6.95" customHeight="1">
      <c r="B46" s="33"/>
      <c r="L46" s="33"/>
    </row>
    <row r="47" spans="2:12" s="1" customFormat="1" ht="12" customHeight="1">
      <c r="B47" s="33"/>
      <c r="C47" s="28" t="s">
        <v>17</v>
      </c>
      <c r="L47" s="33"/>
    </row>
    <row r="48" spans="2:12" s="1" customFormat="1" ht="16.5" customHeight="1">
      <c r="B48" s="33"/>
      <c r="E48" s="317" t="str">
        <f>E7</f>
        <v>NMZ Čáslav - soc. zařízení</v>
      </c>
      <c r="F48" s="318"/>
      <c r="G48" s="318"/>
      <c r="H48" s="318"/>
      <c r="L48" s="33"/>
    </row>
    <row r="49" spans="2:47" s="1" customFormat="1" ht="12" customHeight="1">
      <c r="B49" s="33"/>
      <c r="C49" s="28" t="s">
        <v>95</v>
      </c>
      <c r="L49" s="33"/>
    </row>
    <row r="50" spans="2:47" s="1" customFormat="1" ht="16.5" customHeight="1">
      <c r="B50" s="33"/>
      <c r="E50" s="307" t="str">
        <f>E9</f>
        <v>1 - Stavební část</v>
      </c>
      <c r="F50" s="316"/>
      <c r="G50" s="316"/>
      <c r="H50" s="316"/>
      <c r="L50" s="33"/>
    </row>
    <row r="51" spans="2:47" s="1" customFormat="1" ht="6.95" customHeight="1">
      <c r="B51" s="33"/>
      <c r="L51" s="33"/>
    </row>
    <row r="52" spans="2:47" s="1" customFormat="1" ht="12" customHeight="1">
      <c r="B52" s="33"/>
      <c r="C52" s="28" t="s">
        <v>21</v>
      </c>
      <c r="F52" s="26" t="str">
        <f>F12</f>
        <v>Čáslav</v>
      </c>
      <c r="I52" s="28" t="s">
        <v>23</v>
      </c>
      <c r="J52" s="50" t="str">
        <f>IF(J12="","",J12)</f>
        <v>27. 7. 2025</v>
      </c>
      <c r="L52" s="33"/>
    </row>
    <row r="53" spans="2:47" s="1" customFormat="1" ht="6.95" customHeight="1">
      <c r="B53" s="33"/>
      <c r="L53" s="33"/>
    </row>
    <row r="54" spans="2:47" s="1" customFormat="1" ht="15.2" customHeight="1">
      <c r="B54" s="33"/>
      <c r="C54" s="28" t="s">
        <v>25</v>
      </c>
      <c r="F54" s="26" t="str">
        <f>E15</f>
        <v xml:space="preserve"> </v>
      </c>
      <c r="I54" s="28" t="s">
        <v>31</v>
      </c>
      <c r="J54" s="31" t="str">
        <f>E21</f>
        <v xml:space="preserve"> </v>
      </c>
      <c r="L54" s="33"/>
    </row>
    <row r="55" spans="2:47" s="1" customFormat="1" ht="15.2" customHeight="1">
      <c r="B55" s="33"/>
      <c r="C55" s="28" t="s">
        <v>29</v>
      </c>
      <c r="F55" s="26" t="str">
        <f>IF(E18="","",E18)</f>
        <v>Vyplň údaj</v>
      </c>
      <c r="I55" s="28" t="s">
        <v>33</v>
      </c>
      <c r="J55" s="31" t="str">
        <f>E24</f>
        <v xml:space="preserve"> </v>
      </c>
      <c r="L55" s="33"/>
    </row>
    <row r="56" spans="2:47" s="1" customFormat="1" ht="10.35" customHeight="1">
      <c r="B56" s="33"/>
      <c r="L56" s="33"/>
    </row>
    <row r="57" spans="2:47" s="1" customFormat="1" ht="29.25" customHeight="1">
      <c r="B57" s="33"/>
      <c r="C57" s="97" t="s">
        <v>98</v>
      </c>
      <c r="D57" s="91"/>
      <c r="E57" s="91"/>
      <c r="F57" s="91"/>
      <c r="G57" s="91"/>
      <c r="H57" s="91"/>
      <c r="I57" s="91"/>
      <c r="J57" s="98" t="s">
        <v>99</v>
      </c>
      <c r="K57" s="91"/>
      <c r="L57" s="33"/>
    </row>
    <row r="58" spans="2:47" s="1" customFormat="1" ht="10.35" customHeight="1">
      <c r="B58" s="33"/>
      <c r="L58" s="33"/>
    </row>
    <row r="59" spans="2:47" s="1" customFormat="1" ht="22.9" customHeight="1">
      <c r="B59" s="33"/>
      <c r="C59" s="99" t="s">
        <v>68</v>
      </c>
      <c r="J59" s="64">
        <f>J105</f>
        <v>0</v>
      </c>
      <c r="L59" s="33"/>
      <c r="AU59" s="18" t="s">
        <v>100</v>
      </c>
    </row>
    <row r="60" spans="2:47" s="8" customFormat="1" ht="24.95" customHeight="1">
      <c r="B60" s="100"/>
      <c r="D60" s="101" t="s">
        <v>101</v>
      </c>
      <c r="E60" s="102"/>
      <c r="F60" s="102"/>
      <c r="G60" s="102"/>
      <c r="H60" s="102"/>
      <c r="I60" s="102"/>
      <c r="J60" s="103">
        <f>J106</f>
        <v>0</v>
      </c>
      <c r="L60" s="100"/>
    </row>
    <row r="61" spans="2:47" s="9" customFormat="1" ht="19.899999999999999" customHeight="1">
      <c r="B61" s="104"/>
      <c r="D61" s="105" t="s">
        <v>102</v>
      </c>
      <c r="E61" s="106"/>
      <c r="F61" s="106"/>
      <c r="G61" s="106"/>
      <c r="H61" s="106"/>
      <c r="I61" s="106"/>
      <c r="J61" s="107">
        <f>J107</f>
        <v>0</v>
      </c>
      <c r="L61" s="104"/>
    </row>
    <row r="62" spans="2:47" s="9" customFormat="1" ht="19.899999999999999" customHeight="1">
      <c r="B62" s="104"/>
      <c r="D62" s="105" t="s">
        <v>545</v>
      </c>
      <c r="E62" s="106"/>
      <c r="F62" s="106"/>
      <c r="G62" s="106"/>
      <c r="H62" s="106"/>
      <c r="I62" s="106"/>
      <c r="J62" s="107">
        <f>J141</f>
        <v>0</v>
      </c>
      <c r="L62" s="104"/>
    </row>
    <row r="63" spans="2:47" s="9" customFormat="1" ht="19.899999999999999" customHeight="1">
      <c r="B63" s="104"/>
      <c r="D63" s="105" t="s">
        <v>546</v>
      </c>
      <c r="E63" s="106"/>
      <c r="F63" s="106"/>
      <c r="G63" s="106"/>
      <c r="H63" s="106"/>
      <c r="I63" s="106"/>
      <c r="J63" s="107">
        <f>J193</f>
        <v>0</v>
      </c>
      <c r="L63" s="104"/>
    </row>
    <row r="64" spans="2:47" s="9" customFormat="1" ht="19.899999999999999" customHeight="1">
      <c r="B64" s="104"/>
      <c r="D64" s="105" t="s">
        <v>103</v>
      </c>
      <c r="E64" s="106"/>
      <c r="F64" s="106"/>
      <c r="G64" s="106"/>
      <c r="H64" s="106"/>
      <c r="I64" s="106"/>
      <c r="J64" s="107">
        <f>J242</f>
        <v>0</v>
      </c>
      <c r="L64" s="104"/>
    </row>
    <row r="65" spans="2:12" s="9" customFormat="1" ht="19.899999999999999" customHeight="1">
      <c r="B65" s="104"/>
      <c r="D65" s="105" t="s">
        <v>547</v>
      </c>
      <c r="E65" s="106"/>
      <c r="F65" s="106"/>
      <c r="G65" s="106"/>
      <c r="H65" s="106"/>
      <c r="I65" s="106"/>
      <c r="J65" s="107">
        <f>J280</f>
        <v>0</v>
      </c>
      <c r="L65" s="104"/>
    </row>
    <row r="66" spans="2:12" s="9" customFormat="1" ht="19.899999999999999" customHeight="1">
      <c r="B66" s="104"/>
      <c r="D66" s="105" t="s">
        <v>548</v>
      </c>
      <c r="E66" s="106"/>
      <c r="F66" s="106"/>
      <c r="G66" s="106"/>
      <c r="H66" s="106"/>
      <c r="I66" s="106"/>
      <c r="J66" s="107">
        <f>J368</f>
        <v>0</v>
      </c>
      <c r="L66" s="104"/>
    </row>
    <row r="67" spans="2:12" s="9" customFormat="1" ht="19.899999999999999" customHeight="1">
      <c r="B67" s="104"/>
      <c r="D67" s="105" t="s">
        <v>549</v>
      </c>
      <c r="E67" s="106"/>
      <c r="F67" s="106"/>
      <c r="G67" s="106"/>
      <c r="H67" s="106"/>
      <c r="I67" s="106"/>
      <c r="J67" s="107">
        <f>J427</f>
        <v>0</v>
      </c>
      <c r="L67" s="104"/>
    </row>
    <row r="68" spans="2:12" s="9" customFormat="1" ht="19.899999999999999" customHeight="1">
      <c r="B68" s="104"/>
      <c r="D68" s="105" t="s">
        <v>105</v>
      </c>
      <c r="E68" s="106"/>
      <c r="F68" s="106"/>
      <c r="G68" s="106"/>
      <c r="H68" s="106"/>
      <c r="I68" s="106"/>
      <c r="J68" s="107">
        <f>J436</f>
        <v>0</v>
      </c>
      <c r="L68" s="104"/>
    </row>
    <row r="69" spans="2:12" s="8" customFormat="1" ht="24.95" customHeight="1">
      <c r="B69" s="100"/>
      <c r="D69" s="101" t="s">
        <v>106</v>
      </c>
      <c r="E69" s="102"/>
      <c r="F69" s="102"/>
      <c r="G69" s="102"/>
      <c r="H69" s="102"/>
      <c r="I69" s="102"/>
      <c r="J69" s="103">
        <f>J439</f>
        <v>0</v>
      </c>
      <c r="L69" s="100"/>
    </row>
    <row r="70" spans="2:12" s="9" customFormat="1" ht="19.899999999999999" customHeight="1">
      <c r="B70" s="104"/>
      <c r="D70" s="105" t="s">
        <v>550</v>
      </c>
      <c r="E70" s="106"/>
      <c r="F70" s="106"/>
      <c r="G70" s="106"/>
      <c r="H70" s="106"/>
      <c r="I70" s="106"/>
      <c r="J70" s="107">
        <f>J440</f>
        <v>0</v>
      </c>
      <c r="L70" s="104"/>
    </row>
    <row r="71" spans="2:12" s="9" customFormat="1" ht="19.899999999999999" customHeight="1">
      <c r="B71" s="104"/>
      <c r="D71" s="105" t="s">
        <v>551</v>
      </c>
      <c r="E71" s="106"/>
      <c r="F71" s="106"/>
      <c r="G71" s="106"/>
      <c r="H71" s="106"/>
      <c r="I71" s="106"/>
      <c r="J71" s="107">
        <f>J477</f>
        <v>0</v>
      </c>
      <c r="L71" s="104"/>
    </row>
    <row r="72" spans="2:12" s="9" customFormat="1" ht="19.899999999999999" customHeight="1">
      <c r="B72" s="104"/>
      <c r="D72" s="105" t="s">
        <v>107</v>
      </c>
      <c r="E72" s="106"/>
      <c r="F72" s="106"/>
      <c r="G72" s="106"/>
      <c r="H72" s="106"/>
      <c r="I72" s="106"/>
      <c r="J72" s="107">
        <f>J485</f>
        <v>0</v>
      </c>
      <c r="L72" s="104"/>
    </row>
    <row r="73" spans="2:12" s="9" customFormat="1" ht="19.899999999999999" customHeight="1">
      <c r="B73" s="104"/>
      <c r="D73" s="105" t="s">
        <v>111</v>
      </c>
      <c r="E73" s="106"/>
      <c r="F73" s="106"/>
      <c r="G73" s="106"/>
      <c r="H73" s="106"/>
      <c r="I73" s="106"/>
      <c r="J73" s="107">
        <f>J504</f>
        <v>0</v>
      </c>
      <c r="L73" s="104"/>
    </row>
    <row r="74" spans="2:12" s="9" customFormat="1" ht="19.899999999999999" customHeight="1">
      <c r="B74" s="104"/>
      <c r="D74" s="105" t="s">
        <v>552</v>
      </c>
      <c r="E74" s="106"/>
      <c r="F74" s="106"/>
      <c r="G74" s="106"/>
      <c r="H74" s="106"/>
      <c r="I74" s="106"/>
      <c r="J74" s="107">
        <f>J507</f>
        <v>0</v>
      </c>
      <c r="L74" s="104"/>
    </row>
    <row r="75" spans="2:12" s="9" customFormat="1" ht="19.899999999999999" customHeight="1">
      <c r="B75" s="104"/>
      <c r="D75" s="105" t="s">
        <v>553</v>
      </c>
      <c r="E75" s="106"/>
      <c r="F75" s="106"/>
      <c r="G75" s="106"/>
      <c r="H75" s="106"/>
      <c r="I75" s="106"/>
      <c r="J75" s="107">
        <f>J511</f>
        <v>0</v>
      </c>
      <c r="L75" s="104"/>
    </row>
    <row r="76" spans="2:12" s="9" customFormat="1" ht="19.899999999999999" customHeight="1">
      <c r="B76" s="104"/>
      <c r="D76" s="105" t="s">
        <v>554</v>
      </c>
      <c r="E76" s="106"/>
      <c r="F76" s="106"/>
      <c r="G76" s="106"/>
      <c r="H76" s="106"/>
      <c r="I76" s="106"/>
      <c r="J76" s="107">
        <f>J550</f>
        <v>0</v>
      </c>
      <c r="L76" s="104"/>
    </row>
    <row r="77" spans="2:12" s="9" customFormat="1" ht="19.899999999999999" customHeight="1">
      <c r="B77" s="104"/>
      <c r="D77" s="105" t="s">
        <v>555</v>
      </c>
      <c r="E77" s="106"/>
      <c r="F77" s="106"/>
      <c r="G77" s="106"/>
      <c r="H77" s="106"/>
      <c r="I77" s="106"/>
      <c r="J77" s="107">
        <f>J569</f>
        <v>0</v>
      </c>
      <c r="L77" s="104"/>
    </row>
    <row r="78" spans="2:12" s="9" customFormat="1" ht="19.899999999999999" customHeight="1">
      <c r="B78" s="104"/>
      <c r="D78" s="105" t="s">
        <v>556</v>
      </c>
      <c r="E78" s="106"/>
      <c r="F78" s="106"/>
      <c r="G78" s="106"/>
      <c r="H78" s="106"/>
      <c r="I78" s="106"/>
      <c r="J78" s="107">
        <f>J588</f>
        <v>0</v>
      </c>
      <c r="L78" s="104"/>
    </row>
    <row r="79" spans="2:12" s="9" customFormat="1" ht="19.899999999999999" customHeight="1">
      <c r="B79" s="104"/>
      <c r="D79" s="105" t="s">
        <v>557</v>
      </c>
      <c r="E79" s="106"/>
      <c r="F79" s="106"/>
      <c r="G79" s="106"/>
      <c r="H79" s="106"/>
      <c r="I79" s="106"/>
      <c r="J79" s="107">
        <f>J613</f>
        <v>0</v>
      </c>
      <c r="L79" s="104"/>
    </row>
    <row r="80" spans="2:12" s="9" customFormat="1" ht="19.899999999999999" customHeight="1">
      <c r="B80" s="104"/>
      <c r="D80" s="105" t="s">
        <v>558</v>
      </c>
      <c r="E80" s="106"/>
      <c r="F80" s="106"/>
      <c r="G80" s="106"/>
      <c r="H80" s="106"/>
      <c r="I80" s="106"/>
      <c r="J80" s="107">
        <f>J669</f>
        <v>0</v>
      </c>
      <c r="L80" s="104"/>
    </row>
    <row r="81" spans="2:12" s="9" customFormat="1" ht="19.899999999999999" customHeight="1">
      <c r="B81" s="104"/>
      <c r="D81" s="105" t="s">
        <v>559</v>
      </c>
      <c r="E81" s="106"/>
      <c r="F81" s="106"/>
      <c r="G81" s="106"/>
      <c r="H81" s="106"/>
      <c r="I81" s="106"/>
      <c r="J81" s="107">
        <f>J739</f>
        <v>0</v>
      </c>
      <c r="L81" s="104"/>
    </row>
    <row r="82" spans="2:12" s="9" customFormat="1" ht="19.899999999999999" customHeight="1">
      <c r="B82" s="104"/>
      <c r="D82" s="105" t="s">
        <v>560</v>
      </c>
      <c r="E82" s="106"/>
      <c r="F82" s="106"/>
      <c r="G82" s="106"/>
      <c r="H82" s="106"/>
      <c r="I82" s="106"/>
      <c r="J82" s="107">
        <f>J762</f>
        <v>0</v>
      </c>
      <c r="L82" s="104"/>
    </row>
    <row r="83" spans="2:12" s="9" customFormat="1" ht="19.899999999999999" customHeight="1">
      <c r="B83" s="104"/>
      <c r="D83" s="105" t="s">
        <v>561</v>
      </c>
      <c r="E83" s="106"/>
      <c r="F83" s="106"/>
      <c r="G83" s="106"/>
      <c r="H83" s="106"/>
      <c r="I83" s="106"/>
      <c r="J83" s="107">
        <f>J869</f>
        <v>0</v>
      </c>
      <c r="L83" s="104"/>
    </row>
    <row r="84" spans="2:12" s="9" customFormat="1" ht="19.899999999999999" customHeight="1">
      <c r="B84" s="104"/>
      <c r="D84" s="105" t="s">
        <v>562</v>
      </c>
      <c r="E84" s="106"/>
      <c r="F84" s="106"/>
      <c r="G84" s="106"/>
      <c r="H84" s="106"/>
      <c r="I84" s="106"/>
      <c r="J84" s="107">
        <f>J901</f>
        <v>0</v>
      </c>
      <c r="L84" s="104"/>
    </row>
    <row r="85" spans="2:12" s="8" customFormat="1" ht="24.95" customHeight="1">
      <c r="B85" s="100"/>
      <c r="D85" s="101" t="s">
        <v>112</v>
      </c>
      <c r="E85" s="102"/>
      <c r="F85" s="102"/>
      <c r="G85" s="102"/>
      <c r="H85" s="102"/>
      <c r="I85" s="102"/>
      <c r="J85" s="103">
        <f>J947</f>
        <v>0</v>
      </c>
      <c r="L85" s="100"/>
    </row>
    <row r="86" spans="2:12" s="1" customFormat="1" ht="21.75" customHeight="1">
      <c r="B86" s="33"/>
      <c r="L86" s="33"/>
    </row>
    <row r="87" spans="2:12" s="1" customFormat="1" ht="6.95" customHeight="1">
      <c r="B87" s="42"/>
      <c r="C87" s="43"/>
      <c r="D87" s="43"/>
      <c r="E87" s="43"/>
      <c r="F87" s="43"/>
      <c r="G87" s="43"/>
      <c r="H87" s="43"/>
      <c r="I87" s="43"/>
      <c r="J87" s="43"/>
      <c r="K87" s="43"/>
      <c r="L87" s="33"/>
    </row>
    <row r="91" spans="2:12" s="1" customFormat="1" ht="6.95" customHeight="1">
      <c r="B91" s="44"/>
      <c r="C91" s="45"/>
      <c r="D91" s="45"/>
      <c r="E91" s="45"/>
      <c r="F91" s="45"/>
      <c r="G91" s="45"/>
      <c r="H91" s="45"/>
      <c r="I91" s="45"/>
      <c r="J91" s="45"/>
      <c r="K91" s="45"/>
      <c r="L91" s="33"/>
    </row>
    <row r="92" spans="2:12" s="1" customFormat="1" ht="24.95" customHeight="1">
      <c r="B92" s="33"/>
      <c r="C92" s="22" t="s">
        <v>113</v>
      </c>
      <c r="L92" s="33"/>
    </row>
    <row r="93" spans="2:12" s="1" customFormat="1" ht="6.95" customHeight="1">
      <c r="B93" s="33"/>
      <c r="L93" s="33"/>
    </row>
    <row r="94" spans="2:12" s="1" customFormat="1" ht="12" customHeight="1">
      <c r="B94" s="33"/>
      <c r="C94" s="28" t="s">
        <v>17</v>
      </c>
      <c r="L94" s="33"/>
    </row>
    <row r="95" spans="2:12" s="1" customFormat="1" ht="16.5" customHeight="1">
      <c r="B95" s="33"/>
      <c r="E95" s="317" t="str">
        <f>E7</f>
        <v>NMZ Čáslav - soc. zařízení</v>
      </c>
      <c r="F95" s="318"/>
      <c r="G95" s="318"/>
      <c r="H95" s="318"/>
      <c r="L95" s="33"/>
    </row>
    <row r="96" spans="2:12" s="1" customFormat="1" ht="12" customHeight="1">
      <c r="B96" s="33"/>
      <c r="C96" s="28" t="s">
        <v>95</v>
      </c>
      <c r="L96" s="33"/>
    </row>
    <row r="97" spans="2:65" s="1" customFormat="1" ht="16.5" customHeight="1">
      <c r="B97" s="33"/>
      <c r="E97" s="307" t="str">
        <f>E9</f>
        <v>1 - Stavební část</v>
      </c>
      <c r="F97" s="316"/>
      <c r="G97" s="316"/>
      <c r="H97" s="316"/>
      <c r="L97" s="33"/>
    </row>
    <row r="98" spans="2:65" s="1" customFormat="1" ht="6.95" customHeight="1">
      <c r="B98" s="33"/>
      <c r="L98" s="33"/>
    </row>
    <row r="99" spans="2:65" s="1" customFormat="1" ht="12" customHeight="1">
      <c r="B99" s="33"/>
      <c r="C99" s="28" t="s">
        <v>21</v>
      </c>
      <c r="F99" s="26" t="str">
        <f>F12</f>
        <v>Čáslav</v>
      </c>
      <c r="I99" s="28" t="s">
        <v>23</v>
      </c>
      <c r="J99" s="50" t="str">
        <f>IF(J12="","",J12)</f>
        <v>27. 7. 2025</v>
      </c>
      <c r="L99" s="33"/>
    </row>
    <row r="100" spans="2:65" s="1" customFormat="1" ht="6.95" customHeight="1">
      <c r="B100" s="33"/>
      <c r="L100" s="33"/>
    </row>
    <row r="101" spans="2:65" s="1" customFormat="1" ht="15.2" customHeight="1">
      <c r="B101" s="33"/>
      <c r="C101" s="28" t="s">
        <v>25</v>
      </c>
      <c r="F101" s="26" t="str">
        <f>E15</f>
        <v xml:space="preserve"> </v>
      </c>
      <c r="I101" s="28" t="s">
        <v>31</v>
      </c>
      <c r="J101" s="31" t="str">
        <f>E21</f>
        <v xml:space="preserve"> </v>
      </c>
      <c r="L101" s="33"/>
    </row>
    <row r="102" spans="2:65" s="1" customFormat="1" ht="15.2" customHeight="1">
      <c r="B102" s="33"/>
      <c r="C102" s="28" t="s">
        <v>29</v>
      </c>
      <c r="F102" s="26" t="str">
        <f>IF(E18="","",E18)</f>
        <v>Vyplň údaj</v>
      </c>
      <c r="I102" s="28" t="s">
        <v>33</v>
      </c>
      <c r="J102" s="31" t="str">
        <f>E24</f>
        <v xml:space="preserve"> </v>
      </c>
      <c r="L102" s="33"/>
    </row>
    <row r="103" spans="2:65" s="1" customFormat="1" ht="10.35" customHeight="1">
      <c r="B103" s="33"/>
      <c r="L103" s="33"/>
    </row>
    <row r="104" spans="2:65" s="10" customFormat="1" ht="29.25" customHeight="1">
      <c r="B104" s="108"/>
      <c r="C104" s="109" t="s">
        <v>114</v>
      </c>
      <c r="D104" s="110" t="s">
        <v>55</v>
      </c>
      <c r="E104" s="110" t="s">
        <v>51</v>
      </c>
      <c r="F104" s="110" t="s">
        <v>52</v>
      </c>
      <c r="G104" s="110" t="s">
        <v>115</v>
      </c>
      <c r="H104" s="110" t="s">
        <v>116</v>
      </c>
      <c r="I104" s="110" t="s">
        <v>117</v>
      </c>
      <c r="J104" s="110" t="s">
        <v>99</v>
      </c>
      <c r="K104" s="111" t="s">
        <v>118</v>
      </c>
      <c r="L104" s="108"/>
      <c r="M104" s="57" t="s">
        <v>3</v>
      </c>
      <c r="N104" s="58" t="s">
        <v>40</v>
      </c>
      <c r="O104" s="58" t="s">
        <v>119</v>
      </c>
      <c r="P104" s="58" t="s">
        <v>120</v>
      </c>
      <c r="Q104" s="58" t="s">
        <v>121</v>
      </c>
      <c r="R104" s="58" t="s">
        <v>122</v>
      </c>
      <c r="S104" s="58" t="s">
        <v>123</v>
      </c>
      <c r="T104" s="59" t="s">
        <v>124</v>
      </c>
    </row>
    <row r="105" spans="2:65" s="1" customFormat="1" ht="22.9" customHeight="1">
      <c r="B105" s="33"/>
      <c r="C105" s="62" t="s">
        <v>125</v>
      </c>
      <c r="J105" s="112">
        <f>BK105</f>
        <v>0</v>
      </c>
      <c r="L105" s="33"/>
      <c r="M105" s="60"/>
      <c r="N105" s="51"/>
      <c r="O105" s="51"/>
      <c r="P105" s="113">
        <f>P106+P439+P947</f>
        <v>0</v>
      </c>
      <c r="Q105" s="51"/>
      <c r="R105" s="113">
        <f>R106+R439+R947</f>
        <v>262.50594660000002</v>
      </c>
      <c r="S105" s="51"/>
      <c r="T105" s="114">
        <f>T106+T439+T947</f>
        <v>13.622217599999999</v>
      </c>
      <c r="AT105" s="18" t="s">
        <v>69</v>
      </c>
      <c r="AU105" s="18" t="s">
        <v>100</v>
      </c>
      <c r="BK105" s="115">
        <f>BK106+BK439+BK947</f>
        <v>0</v>
      </c>
    </row>
    <row r="106" spans="2:65" s="11" customFormat="1" ht="25.9" customHeight="1">
      <c r="B106" s="116"/>
      <c r="D106" s="117" t="s">
        <v>69</v>
      </c>
      <c r="E106" s="118" t="s">
        <v>126</v>
      </c>
      <c r="F106" s="118" t="s">
        <v>127</v>
      </c>
      <c r="I106" s="119"/>
      <c r="J106" s="120">
        <f>BK106</f>
        <v>0</v>
      </c>
      <c r="L106" s="116"/>
      <c r="M106" s="121"/>
      <c r="P106" s="122">
        <f>P107+P141+P193+P242+P280+P368+P427+P436</f>
        <v>0</v>
      </c>
      <c r="R106" s="122">
        <f>R107+R141+R193+R242+R280+R368+R427+R436</f>
        <v>246.37190805000003</v>
      </c>
      <c r="T106" s="123">
        <f>T107+T141+T193+T242+T280+T368+T427+T436</f>
        <v>13.622217599999999</v>
      </c>
      <c r="AR106" s="117" t="s">
        <v>78</v>
      </c>
      <c r="AT106" s="124" t="s">
        <v>69</v>
      </c>
      <c r="AU106" s="124" t="s">
        <v>70</v>
      </c>
      <c r="AY106" s="117" t="s">
        <v>128</v>
      </c>
      <c r="BK106" s="125">
        <f>BK107+BK141+BK193+BK242+BK280+BK368+BK427+BK436</f>
        <v>0</v>
      </c>
    </row>
    <row r="107" spans="2:65" s="11" customFormat="1" ht="22.9" customHeight="1">
      <c r="B107" s="116"/>
      <c r="D107" s="117" t="s">
        <v>69</v>
      </c>
      <c r="E107" s="126" t="s">
        <v>78</v>
      </c>
      <c r="F107" s="126" t="s">
        <v>129</v>
      </c>
      <c r="I107" s="119"/>
      <c r="J107" s="127">
        <f>BK107</f>
        <v>0</v>
      </c>
      <c r="L107" s="116"/>
      <c r="M107" s="121"/>
      <c r="P107" s="122">
        <f>SUM(P108:P140)</f>
        <v>0</v>
      </c>
      <c r="R107" s="122">
        <f>SUM(R108:R140)</f>
        <v>0</v>
      </c>
      <c r="T107" s="123">
        <f>SUM(T108:T140)</f>
        <v>0</v>
      </c>
      <c r="AR107" s="117" t="s">
        <v>78</v>
      </c>
      <c r="AT107" s="124" t="s">
        <v>69</v>
      </c>
      <c r="AU107" s="124" t="s">
        <v>78</v>
      </c>
      <c r="AY107" s="117" t="s">
        <v>128</v>
      </c>
      <c r="BK107" s="125">
        <f>SUM(BK108:BK140)</f>
        <v>0</v>
      </c>
    </row>
    <row r="108" spans="2:65" s="1" customFormat="1" ht="33" customHeight="1">
      <c r="B108" s="128"/>
      <c r="C108" s="129" t="s">
        <v>78</v>
      </c>
      <c r="D108" s="129" t="s">
        <v>130</v>
      </c>
      <c r="E108" s="130" t="s">
        <v>563</v>
      </c>
      <c r="F108" s="131" t="s">
        <v>564</v>
      </c>
      <c r="G108" s="132" t="s">
        <v>452</v>
      </c>
      <c r="H108" s="133">
        <v>1</v>
      </c>
      <c r="I108" s="134"/>
      <c r="J108" s="135">
        <f>ROUND(I108*H108,2)</f>
        <v>0</v>
      </c>
      <c r="K108" s="131" t="s">
        <v>3</v>
      </c>
      <c r="L108" s="33"/>
      <c r="M108" s="136" t="s">
        <v>3</v>
      </c>
      <c r="N108" s="137" t="s">
        <v>41</v>
      </c>
      <c r="P108" s="138">
        <f>O108*H108</f>
        <v>0</v>
      </c>
      <c r="Q108" s="138">
        <v>0</v>
      </c>
      <c r="R108" s="138">
        <f>Q108*H108</f>
        <v>0</v>
      </c>
      <c r="S108" s="138">
        <v>0</v>
      </c>
      <c r="T108" s="139">
        <f>S108*H108</f>
        <v>0</v>
      </c>
      <c r="AR108" s="140" t="s">
        <v>85</v>
      </c>
      <c r="AT108" s="140" t="s">
        <v>130</v>
      </c>
      <c r="AU108" s="140" t="s">
        <v>75</v>
      </c>
      <c r="AY108" s="18" t="s">
        <v>128</v>
      </c>
      <c r="BE108" s="141">
        <f>IF(N108="základní",J108,0)</f>
        <v>0</v>
      </c>
      <c r="BF108" s="141">
        <f>IF(N108="snížená",J108,0)</f>
        <v>0</v>
      </c>
      <c r="BG108" s="141">
        <f>IF(N108="zákl. přenesená",J108,0)</f>
        <v>0</v>
      </c>
      <c r="BH108" s="141">
        <f>IF(N108="sníž. přenesená",J108,0)</f>
        <v>0</v>
      </c>
      <c r="BI108" s="141">
        <f>IF(N108="nulová",J108,0)</f>
        <v>0</v>
      </c>
      <c r="BJ108" s="18" t="s">
        <v>78</v>
      </c>
      <c r="BK108" s="141">
        <f>ROUND(I108*H108,2)</f>
        <v>0</v>
      </c>
      <c r="BL108" s="18" t="s">
        <v>85</v>
      </c>
      <c r="BM108" s="140" t="s">
        <v>565</v>
      </c>
    </row>
    <row r="109" spans="2:65" s="1" customFormat="1" ht="44.25" customHeight="1">
      <c r="B109" s="128"/>
      <c r="C109" s="129" t="s">
        <v>75</v>
      </c>
      <c r="D109" s="129" t="s">
        <v>130</v>
      </c>
      <c r="E109" s="130" t="s">
        <v>566</v>
      </c>
      <c r="F109" s="131" t="s">
        <v>567</v>
      </c>
      <c r="G109" s="132" t="s">
        <v>133</v>
      </c>
      <c r="H109" s="133">
        <v>24.073</v>
      </c>
      <c r="I109" s="134"/>
      <c r="J109" s="135">
        <f>ROUND(I109*H109,2)</f>
        <v>0</v>
      </c>
      <c r="K109" s="131" t="s">
        <v>134</v>
      </c>
      <c r="L109" s="33"/>
      <c r="M109" s="136" t="s">
        <v>3</v>
      </c>
      <c r="N109" s="137" t="s">
        <v>41</v>
      </c>
      <c r="P109" s="138">
        <f>O109*H109</f>
        <v>0</v>
      </c>
      <c r="Q109" s="138">
        <v>0</v>
      </c>
      <c r="R109" s="138">
        <f>Q109*H109</f>
        <v>0</v>
      </c>
      <c r="S109" s="138">
        <v>0</v>
      </c>
      <c r="T109" s="139">
        <f>S109*H109</f>
        <v>0</v>
      </c>
      <c r="AR109" s="140" t="s">
        <v>85</v>
      </c>
      <c r="AT109" s="140" t="s">
        <v>130</v>
      </c>
      <c r="AU109" s="140" t="s">
        <v>75</v>
      </c>
      <c r="AY109" s="18" t="s">
        <v>128</v>
      </c>
      <c r="BE109" s="141">
        <f>IF(N109="základní",J109,0)</f>
        <v>0</v>
      </c>
      <c r="BF109" s="141">
        <f>IF(N109="snížená",J109,0)</f>
        <v>0</v>
      </c>
      <c r="BG109" s="141">
        <f>IF(N109="zákl. přenesená",J109,0)</f>
        <v>0</v>
      </c>
      <c r="BH109" s="141">
        <f>IF(N109="sníž. přenesená",J109,0)</f>
        <v>0</v>
      </c>
      <c r="BI109" s="141">
        <f>IF(N109="nulová",J109,0)</f>
        <v>0</v>
      </c>
      <c r="BJ109" s="18" t="s">
        <v>78</v>
      </c>
      <c r="BK109" s="141">
        <f>ROUND(I109*H109,2)</f>
        <v>0</v>
      </c>
      <c r="BL109" s="18" t="s">
        <v>85</v>
      </c>
      <c r="BM109" s="140" t="s">
        <v>568</v>
      </c>
    </row>
    <row r="110" spans="2:65" s="1" customFormat="1">
      <c r="B110" s="33"/>
      <c r="D110" s="142" t="s">
        <v>135</v>
      </c>
      <c r="F110" s="143" t="s">
        <v>569</v>
      </c>
      <c r="I110" s="144"/>
      <c r="L110" s="33"/>
      <c r="M110" s="145"/>
      <c r="T110" s="54"/>
      <c r="AT110" s="18" t="s">
        <v>135</v>
      </c>
      <c r="AU110" s="18" t="s">
        <v>75</v>
      </c>
    </row>
    <row r="111" spans="2:65" s="14" customFormat="1">
      <c r="B111" s="161"/>
      <c r="D111" s="147" t="s">
        <v>137</v>
      </c>
      <c r="E111" s="162" t="s">
        <v>3</v>
      </c>
      <c r="F111" s="163" t="s">
        <v>570</v>
      </c>
      <c r="H111" s="162" t="s">
        <v>3</v>
      </c>
      <c r="I111" s="164"/>
      <c r="L111" s="161"/>
      <c r="M111" s="165"/>
      <c r="T111" s="166"/>
      <c r="AT111" s="162" t="s">
        <v>137</v>
      </c>
      <c r="AU111" s="162" t="s">
        <v>75</v>
      </c>
      <c r="AV111" s="14" t="s">
        <v>78</v>
      </c>
      <c r="AW111" s="14" t="s">
        <v>32</v>
      </c>
      <c r="AX111" s="14" t="s">
        <v>70</v>
      </c>
      <c r="AY111" s="162" t="s">
        <v>128</v>
      </c>
    </row>
    <row r="112" spans="2:65" s="12" customFormat="1">
      <c r="B112" s="146"/>
      <c r="D112" s="147" t="s">
        <v>137</v>
      </c>
      <c r="E112" s="148" t="s">
        <v>3</v>
      </c>
      <c r="F112" s="149" t="s">
        <v>571</v>
      </c>
      <c r="H112" s="150">
        <v>6.46</v>
      </c>
      <c r="I112" s="151"/>
      <c r="L112" s="146"/>
      <c r="M112" s="152"/>
      <c r="T112" s="153"/>
      <c r="AT112" s="148" t="s">
        <v>137</v>
      </c>
      <c r="AU112" s="148" t="s">
        <v>75</v>
      </c>
      <c r="AV112" s="12" t="s">
        <v>75</v>
      </c>
      <c r="AW112" s="12" t="s">
        <v>32</v>
      </c>
      <c r="AX112" s="12" t="s">
        <v>70</v>
      </c>
      <c r="AY112" s="148" t="s">
        <v>128</v>
      </c>
    </row>
    <row r="113" spans="2:65" s="12" customFormat="1">
      <c r="B113" s="146"/>
      <c r="D113" s="147" t="s">
        <v>137</v>
      </c>
      <c r="E113" s="148" t="s">
        <v>3</v>
      </c>
      <c r="F113" s="149" t="s">
        <v>572</v>
      </c>
      <c r="H113" s="150">
        <v>11.632999999999999</v>
      </c>
      <c r="I113" s="151"/>
      <c r="L113" s="146"/>
      <c r="M113" s="152"/>
      <c r="T113" s="153"/>
      <c r="AT113" s="148" t="s">
        <v>137</v>
      </c>
      <c r="AU113" s="148" t="s">
        <v>75</v>
      </c>
      <c r="AV113" s="12" t="s">
        <v>75</v>
      </c>
      <c r="AW113" s="12" t="s">
        <v>32</v>
      </c>
      <c r="AX113" s="12" t="s">
        <v>70</v>
      </c>
      <c r="AY113" s="148" t="s">
        <v>128</v>
      </c>
    </row>
    <row r="114" spans="2:65" s="12" customFormat="1">
      <c r="B114" s="146"/>
      <c r="D114" s="147" t="s">
        <v>137</v>
      </c>
      <c r="E114" s="148" t="s">
        <v>3</v>
      </c>
      <c r="F114" s="149" t="s">
        <v>573</v>
      </c>
      <c r="H114" s="150">
        <v>5.98</v>
      </c>
      <c r="I114" s="151"/>
      <c r="L114" s="146"/>
      <c r="M114" s="152"/>
      <c r="T114" s="153"/>
      <c r="AT114" s="148" t="s">
        <v>137</v>
      </c>
      <c r="AU114" s="148" t="s">
        <v>75</v>
      </c>
      <c r="AV114" s="12" t="s">
        <v>75</v>
      </c>
      <c r="AW114" s="12" t="s">
        <v>32</v>
      </c>
      <c r="AX114" s="12" t="s">
        <v>70</v>
      </c>
      <c r="AY114" s="148" t="s">
        <v>128</v>
      </c>
    </row>
    <row r="115" spans="2:65" s="13" customFormat="1">
      <c r="B115" s="154"/>
      <c r="D115" s="147" t="s">
        <v>137</v>
      </c>
      <c r="E115" s="155" t="s">
        <v>3</v>
      </c>
      <c r="F115" s="156" t="s">
        <v>139</v>
      </c>
      <c r="H115" s="157">
        <v>24.073</v>
      </c>
      <c r="I115" s="158"/>
      <c r="L115" s="154"/>
      <c r="M115" s="159"/>
      <c r="T115" s="160"/>
      <c r="AT115" s="155" t="s">
        <v>137</v>
      </c>
      <c r="AU115" s="155" t="s">
        <v>75</v>
      </c>
      <c r="AV115" s="13" t="s">
        <v>85</v>
      </c>
      <c r="AW115" s="13" t="s">
        <v>32</v>
      </c>
      <c r="AX115" s="13" t="s">
        <v>78</v>
      </c>
      <c r="AY115" s="155" t="s">
        <v>128</v>
      </c>
    </row>
    <row r="116" spans="2:65" s="1" customFormat="1" ht="44.25" customHeight="1">
      <c r="B116" s="128"/>
      <c r="C116" s="129" t="s">
        <v>82</v>
      </c>
      <c r="D116" s="129" t="s">
        <v>130</v>
      </c>
      <c r="E116" s="130" t="s">
        <v>574</v>
      </c>
      <c r="F116" s="131" t="s">
        <v>575</v>
      </c>
      <c r="G116" s="132" t="s">
        <v>133</v>
      </c>
      <c r="H116" s="133">
        <v>0.64800000000000002</v>
      </c>
      <c r="I116" s="134"/>
      <c r="J116" s="135">
        <f>ROUND(I116*H116,2)</f>
        <v>0</v>
      </c>
      <c r="K116" s="131" t="s">
        <v>134</v>
      </c>
      <c r="L116" s="33"/>
      <c r="M116" s="136" t="s">
        <v>3</v>
      </c>
      <c r="N116" s="137" t="s">
        <v>41</v>
      </c>
      <c r="P116" s="138">
        <f>O116*H116</f>
        <v>0</v>
      </c>
      <c r="Q116" s="138">
        <v>0</v>
      </c>
      <c r="R116" s="138">
        <f>Q116*H116</f>
        <v>0</v>
      </c>
      <c r="S116" s="138">
        <v>0</v>
      </c>
      <c r="T116" s="139">
        <f>S116*H116</f>
        <v>0</v>
      </c>
      <c r="AR116" s="140" t="s">
        <v>85</v>
      </c>
      <c r="AT116" s="140" t="s">
        <v>130</v>
      </c>
      <c r="AU116" s="140" t="s">
        <v>75</v>
      </c>
      <c r="AY116" s="18" t="s">
        <v>128</v>
      </c>
      <c r="BE116" s="141">
        <f>IF(N116="základní",J116,0)</f>
        <v>0</v>
      </c>
      <c r="BF116" s="141">
        <f>IF(N116="snížená",J116,0)</f>
        <v>0</v>
      </c>
      <c r="BG116" s="141">
        <f>IF(N116="zákl. přenesená",J116,0)</f>
        <v>0</v>
      </c>
      <c r="BH116" s="141">
        <f>IF(N116="sníž. přenesená",J116,0)</f>
        <v>0</v>
      </c>
      <c r="BI116" s="141">
        <f>IF(N116="nulová",J116,0)</f>
        <v>0</v>
      </c>
      <c r="BJ116" s="18" t="s">
        <v>78</v>
      </c>
      <c r="BK116" s="141">
        <f>ROUND(I116*H116,2)</f>
        <v>0</v>
      </c>
      <c r="BL116" s="18" t="s">
        <v>85</v>
      </c>
      <c r="BM116" s="140" t="s">
        <v>576</v>
      </c>
    </row>
    <row r="117" spans="2:65" s="1" customFormat="1">
      <c r="B117" s="33"/>
      <c r="D117" s="142" t="s">
        <v>135</v>
      </c>
      <c r="F117" s="143" t="s">
        <v>577</v>
      </c>
      <c r="I117" s="144"/>
      <c r="L117" s="33"/>
      <c r="M117" s="145"/>
      <c r="T117" s="54"/>
      <c r="AT117" s="18" t="s">
        <v>135</v>
      </c>
      <c r="AU117" s="18" t="s">
        <v>75</v>
      </c>
    </row>
    <row r="118" spans="2:65" s="12" customFormat="1">
      <c r="B118" s="146"/>
      <c r="D118" s="147" t="s">
        <v>137</v>
      </c>
      <c r="E118" s="148" t="s">
        <v>3</v>
      </c>
      <c r="F118" s="149" t="s">
        <v>578</v>
      </c>
      <c r="H118" s="150">
        <v>0.64800000000000002</v>
      </c>
      <c r="I118" s="151"/>
      <c r="L118" s="146"/>
      <c r="M118" s="152"/>
      <c r="T118" s="153"/>
      <c r="AT118" s="148" t="s">
        <v>137</v>
      </c>
      <c r="AU118" s="148" t="s">
        <v>75</v>
      </c>
      <c r="AV118" s="12" t="s">
        <v>75</v>
      </c>
      <c r="AW118" s="12" t="s">
        <v>32</v>
      </c>
      <c r="AX118" s="12" t="s">
        <v>78</v>
      </c>
      <c r="AY118" s="148" t="s">
        <v>128</v>
      </c>
    </row>
    <row r="119" spans="2:65" s="1" customFormat="1" ht="44.25" customHeight="1">
      <c r="B119" s="128"/>
      <c r="C119" s="129" t="s">
        <v>85</v>
      </c>
      <c r="D119" s="129" t="s">
        <v>130</v>
      </c>
      <c r="E119" s="130" t="s">
        <v>579</v>
      </c>
      <c r="F119" s="131" t="s">
        <v>580</v>
      </c>
      <c r="G119" s="132" t="s">
        <v>133</v>
      </c>
      <c r="H119" s="133">
        <v>12.132</v>
      </c>
      <c r="I119" s="134"/>
      <c r="J119" s="135">
        <f>ROUND(I119*H119,2)</f>
        <v>0</v>
      </c>
      <c r="K119" s="131" t="s">
        <v>134</v>
      </c>
      <c r="L119" s="33"/>
      <c r="M119" s="136" t="s">
        <v>3</v>
      </c>
      <c r="N119" s="137" t="s">
        <v>41</v>
      </c>
      <c r="P119" s="138">
        <f>O119*H119</f>
        <v>0</v>
      </c>
      <c r="Q119" s="138">
        <v>0</v>
      </c>
      <c r="R119" s="138">
        <f>Q119*H119</f>
        <v>0</v>
      </c>
      <c r="S119" s="138">
        <v>0</v>
      </c>
      <c r="T119" s="139">
        <f>S119*H119</f>
        <v>0</v>
      </c>
      <c r="AR119" s="140" t="s">
        <v>85</v>
      </c>
      <c r="AT119" s="140" t="s">
        <v>130</v>
      </c>
      <c r="AU119" s="140" t="s">
        <v>75</v>
      </c>
      <c r="AY119" s="18" t="s">
        <v>128</v>
      </c>
      <c r="BE119" s="141">
        <f>IF(N119="základní",J119,0)</f>
        <v>0</v>
      </c>
      <c r="BF119" s="141">
        <f>IF(N119="snížená",J119,0)</f>
        <v>0</v>
      </c>
      <c r="BG119" s="141">
        <f>IF(N119="zákl. přenesená",J119,0)</f>
        <v>0</v>
      </c>
      <c r="BH119" s="141">
        <f>IF(N119="sníž. přenesená",J119,0)</f>
        <v>0</v>
      </c>
      <c r="BI119" s="141">
        <f>IF(N119="nulová",J119,0)</f>
        <v>0</v>
      </c>
      <c r="BJ119" s="18" t="s">
        <v>78</v>
      </c>
      <c r="BK119" s="141">
        <f>ROUND(I119*H119,2)</f>
        <v>0</v>
      </c>
      <c r="BL119" s="18" t="s">
        <v>85</v>
      </c>
      <c r="BM119" s="140" t="s">
        <v>581</v>
      </c>
    </row>
    <row r="120" spans="2:65" s="1" customFormat="1">
      <c r="B120" s="33"/>
      <c r="D120" s="142" t="s">
        <v>135</v>
      </c>
      <c r="F120" s="143" t="s">
        <v>582</v>
      </c>
      <c r="I120" s="144"/>
      <c r="L120" s="33"/>
      <c r="M120" s="145"/>
      <c r="T120" s="54"/>
      <c r="AT120" s="18" t="s">
        <v>135</v>
      </c>
      <c r="AU120" s="18" t="s">
        <v>75</v>
      </c>
    </row>
    <row r="121" spans="2:65" s="14" customFormat="1">
      <c r="B121" s="161"/>
      <c r="D121" s="147" t="s">
        <v>137</v>
      </c>
      <c r="E121" s="162" t="s">
        <v>3</v>
      </c>
      <c r="F121" s="163" t="s">
        <v>583</v>
      </c>
      <c r="H121" s="162" t="s">
        <v>3</v>
      </c>
      <c r="I121" s="164"/>
      <c r="L121" s="161"/>
      <c r="M121" s="165"/>
      <c r="T121" s="166"/>
      <c r="AT121" s="162" t="s">
        <v>137</v>
      </c>
      <c r="AU121" s="162" t="s">
        <v>75</v>
      </c>
      <c r="AV121" s="14" t="s">
        <v>78</v>
      </c>
      <c r="AW121" s="14" t="s">
        <v>32</v>
      </c>
      <c r="AX121" s="14" t="s">
        <v>70</v>
      </c>
      <c r="AY121" s="162" t="s">
        <v>128</v>
      </c>
    </row>
    <row r="122" spans="2:65" s="12" customFormat="1">
      <c r="B122" s="146"/>
      <c r="D122" s="147" t="s">
        <v>137</v>
      </c>
      <c r="E122" s="148" t="s">
        <v>3</v>
      </c>
      <c r="F122" s="149" t="s">
        <v>584</v>
      </c>
      <c r="H122" s="150">
        <v>6.6920000000000002</v>
      </c>
      <c r="I122" s="151"/>
      <c r="L122" s="146"/>
      <c r="M122" s="152"/>
      <c r="T122" s="153"/>
      <c r="AT122" s="148" t="s">
        <v>137</v>
      </c>
      <c r="AU122" s="148" t="s">
        <v>75</v>
      </c>
      <c r="AV122" s="12" t="s">
        <v>75</v>
      </c>
      <c r="AW122" s="12" t="s">
        <v>32</v>
      </c>
      <c r="AX122" s="12" t="s">
        <v>70</v>
      </c>
      <c r="AY122" s="148" t="s">
        <v>128</v>
      </c>
    </row>
    <row r="123" spans="2:65" s="12" customFormat="1">
      <c r="B123" s="146"/>
      <c r="D123" s="147" t="s">
        <v>137</v>
      </c>
      <c r="E123" s="148" t="s">
        <v>3</v>
      </c>
      <c r="F123" s="149" t="s">
        <v>585</v>
      </c>
      <c r="H123" s="150">
        <v>5.44</v>
      </c>
      <c r="I123" s="151"/>
      <c r="L123" s="146"/>
      <c r="M123" s="152"/>
      <c r="T123" s="153"/>
      <c r="AT123" s="148" t="s">
        <v>137</v>
      </c>
      <c r="AU123" s="148" t="s">
        <v>75</v>
      </c>
      <c r="AV123" s="12" t="s">
        <v>75</v>
      </c>
      <c r="AW123" s="12" t="s">
        <v>32</v>
      </c>
      <c r="AX123" s="12" t="s">
        <v>70</v>
      </c>
      <c r="AY123" s="148" t="s">
        <v>128</v>
      </c>
    </row>
    <row r="124" spans="2:65" s="13" customFormat="1">
      <c r="B124" s="154"/>
      <c r="D124" s="147" t="s">
        <v>137</v>
      </c>
      <c r="E124" s="155" t="s">
        <v>3</v>
      </c>
      <c r="F124" s="156" t="s">
        <v>139</v>
      </c>
      <c r="H124" s="157">
        <v>12.132000000000001</v>
      </c>
      <c r="I124" s="158"/>
      <c r="L124" s="154"/>
      <c r="M124" s="159"/>
      <c r="T124" s="160"/>
      <c r="AT124" s="155" t="s">
        <v>137</v>
      </c>
      <c r="AU124" s="155" t="s">
        <v>75</v>
      </c>
      <c r="AV124" s="13" t="s">
        <v>85</v>
      </c>
      <c r="AW124" s="13" t="s">
        <v>32</v>
      </c>
      <c r="AX124" s="13" t="s">
        <v>78</v>
      </c>
      <c r="AY124" s="155" t="s">
        <v>128</v>
      </c>
    </row>
    <row r="125" spans="2:65" s="1" customFormat="1" ht="62.65" customHeight="1">
      <c r="B125" s="128"/>
      <c r="C125" s="129" t="s">
        <v>88</v>
      </c>
      <c r="D125" s="129" t="s">
        <v>130</v>
      </c>
      <c r="E125" s="130" t="s">
        <v>586</v>
      </c>
      <c r="F125" s="131" t="s">
        <v>587</v>
      </c>
      <c r="G125" s="132" t="s">
        <v>133</v>
      </c>
      <c r="H125" s="133">
        <v>34.942</v>
      </c>
      <c r="I125" s="134"/>
      <c r="J125" s="135">
        <f>ROUND(I125*H125,2)</f>
        <v>0</v>
      </c>
      <c r="K125" s="131" t="s">
        <v>134</v>
      </c>
      <c r="L125" s="33"/>
      <c r="M125" s="136" t="s">
        <v>3</v>
      </c>
      <c r="N125" s="137" t="s">
        <v>41</v>
      </c>
      <c r="P125" s="138">
        <f>O125*H125</f>
        <v>0</v>
      </c>
      <c r="Q125" s="138">
        <v>0</v>
      </c>
      <c r="R125" s="138">
        <f>Q125*H125</f>
        <v>0</v>
      </c>
      <c r="S125" s="138">
        <v>0</v>
      </c>
      <c r="T125" s="139">
        <f>S125*H125</f>
        <v>0</v>
      </c>
      <c r="AR125" s="140" t="s">
        <v>85</v>
      </c>
      <c r="AT125" s="140" t="s">
        <v>130</v>
      </c>
      <c r="AU125" s="140" t="s">
        <v>75</v>
      </c>
      <c r="AY125" s="18" t="s">
        <v>128</v>
      </c>
      <c r="BE125" s="141">
        <f>IF(N125="základní",J125,0)</f>
        <v>0</v>
      </c>
      <c r="BF125" s="141">
        <f>IF(N125="snížená",J125,0)</f>
        <v>0</v>
      </c>
      <c r="BG125" s="141">
        <f>IF(N125="zákl. přenesená",J125,0)</f>
        <v>0</v>
      </c>
      <c r="BH125" s="141">
        <f>IF(N125="sníž. přenesená",J125,0)</f>
        <v>0</v>
      </c>
      <c r="BI125" s="141">
        <f>IF(N125="nulová",J125,0)</f>
        <v>0</v>
      </c>
      <c r="BJ125" s="18" t="s">
        <v>78</v>
      </c>
      <c r="BK125" s="141">
        <f>ROUND(I125*H125,2)</f>
        <v>0</v>
      </c>
      <c r="BL125" s="18" t="s">
        <v>85</v>
      </c>
      <c r="BM125" s="140" t="s">
        <v>588</v>
      </c>
    </row>
    <row r="126" spans="2:65" s="1" customFormat="1">
      <c r="B126" s="33"/>
      <c r="D126" s="142" t="s">
        <v>135</v>
      </c>
      <c r="F126" s="143" t="s">
        <v>589</v>
      </c>
      <c r="I126" s="144"/>
      <c r="L126" s="33"/>
      <c r="M126" s="145"/>
      <c r="T126" s="54"/>
      <c r="AT126" s="18" t="s">
        <v>135</v>
      </c>
      <c r="AU126" s="18" t="s">
        <v>75</v>
      </c>
    </row>
    <row r="127" spans="2:65" s="12" customFormat="1">
      <c r="B127" s="146"/>
      <c r="D127" s="147" t="s">
        <v>137</v>
      </c>
      <c r="E127" s="148" t="s">
        <v>3</v>
      </c>
      <c r="F127" s="149" t="s">
        <v>590</v>
      </c>
      <c r="H127" s="150">
        <v>36.853000000000002</v>
      </c>
      <c r="I127" s="151"/>
      <c r="L127" s="146"/>
      <c r="M127" s="152"/>
      <c r="T127" s="153"/>
      <c r="AT127" s="148" t="s">
        <v>137</v>
      </c>
      <c r="AU127" s="148" t="s">
        <v>75</v>
      </c>
      <c r="AV127" s="12" t="s">
        <v>75</v>
      </c>
      <c r="AW127" s="12" t="s">
        <v>32</v>
      </c>
      <c r="AX127" s="12" t="s">
        <v>70</v>
      </c>
      <c r="AY127" s="148" t="s">
        <v>128</v>
      </c>
    </row>
    <row r="128" spans="2:65" s="12" customFormat="1">
      <c r="B128" s="146"/>
      <c r="D128" s="147" t="s">
        <v>137</v>
      </c>
      <c r="E128" s="148" t="s">
        <v>3</v>
      </c>
      <c r="F128" s="149" t="s">
        <v>591</v>
      </c>
      <c r="H128" s="150">
        <v>-1.911</v>
      </c>
      <c r="I128" s="151"/>
      <c r="L128" s="146"/>
      <c r="M128" s="152"/>
      <c r="T128" s="153"/>
      <c r="AT128" s="148" t="s">
        <v>137</v>
      </c>
      <c r="AU128" s="148" t="s">
        <v>75</v>
      </c>
      <c r="AV128" s="12" t="s">
        <v>75</v>
      </c>
      <c r="AW128" s="12" t="s">
        <v>32</v>
      </c>
      <c r="AX128" s="12" t="s">
        <v>70</v>
      </c>
      <c r="AY128" s="148" t="s">
        <v>128</v>
      </c>
    </row>
    <row r="129" spans="2:65" s="13" customFormat="1">
      <c r="B129" s="154"/>
      <c r="D129" s="147" t="s">
        <v>137</v>
      </c>
      <c r="E129" s="155" t="s">
        <v>3</v>
      </c>
      <c r="F129" s="156" t="s">
        <v>139</v>
      </c>
      <c r="H129" s="157">
        <v>34.942</v>
      </c>
      <c r="I129" s="158"/>
      <c r="L129" s="154"/>
      <c r="M129" s="159"/>
      <c r="T129" s="160"/>
      <c r="AT129" s="155" t="s">
        <v>137</v>
      </c>
      <c r="AU129" s="155" t="s">
        <v>75</v>
      </c>
      <c r="AV129" s="13" t="s">
        <v>85</v>
      </c>
      <c r="AW129" s="13" t="s">
        <v>32</v>
      </c>
      <c r="AX129" s="13" t="s">
        <v>78</v>
      </c>
      <c r="AY129" s="155" t="s">
        <v>128</v>
      </c>
    </row>
    <row r="130" spans="2:65" s="1" customFormat="1" ht="66.75" customHeight="1">
      <c r="B130" s="128"/>
      <c r="C130" s="129" t="s">
        <v>91</v>
      </c>
      <c r="D130" s="129" t="s">
        <v>130</v>
      </c>
      <c r="E130" s="130" t="s">
        <v>592</v>
      </c>
      <c r="F130" s="131" t="s">
        <v>593</v>
      </c>
      <c r="G130" s="132" t="s">
        <v>133</v>
      </c>
      <c r="H130" s="133">
        <v>349.42</v>
      </c>
      <c r="I130" s="134"/>
      <c r="J130" s="135">
        <f>ROUND(I130*H130,2)</f>
        <v>0</v>
      </c>
      <c r="K130" s="131" t="s">
        <v>134</v>
      </c>
      <c r="L130" s="33"/>
      <c r="M130" s="136" t="s">
        <v>3</v>
      </c>
      <c r="N130" s="137" t="s">
        <v>41</v>
      </c>
      <c r="P130" s="138">
        <f>O130*H130</f>
        <v>0</v>
      </c>
      <c r="Q130" s="138">
        <v>0</v>
      </c>
      <c r="R130" s="138">
        <f>Q130*H130</f>
        <v>0</v>
      </c>
      <c r="S130" s="138">
        <v>0</v>
      </c>
      <c r="T130" s="139">
        <f>S130*H130</f>
        <v>0</v>
      </c>
      <c r="AR130" s="140" t="s">
        <v>85</v>
      </c>
      <c r="AT130" s="140" t="s">
        <v>130</v>
      </c>
      <c r="AU130" s="140" t="s">
        <v>75</v>
      </c>
      <c r="AY130" s="18" t="s">
        <v>128</v>
      </c>
      <c r="BE130" s="141">
        <f>IF(N130="základní",J130,0)</f>
        <v>0</v>
      </c>
      <c r="BF130" s="141">
        <f>IF(N130="snížená",J130,0)</f>
        <v>0</v>
      </c>
      <c r="BG130" s="141">
        <f>IF(N130="zákl. přenesená",J130,0)</f>
        <v>0</v>
      </c>
      <c r="BH130" s="141">
        <f>IF(N130="sníž. přenesená",J130,0)</f>
        <v>0</v>
      </c>
      <c r="BI130" s="141">
        <f>IF(N130="nulová",J130,0)</f>
        <v>0</v>
      </c>
      <c r="BJ130" s="18" t="s">
        <v>78</v>
      </c>
      <c r="BK130" s="141">
        <f>ROUND(I130*H130,2)</f>
        <v>0</v>
      </c>
      <c r="BL130" s="18" t="s">
        <v>85</v>
      </c>
      <c r="BM130" s="140" t="s">
        <v>594</v>
      </c>
    </row>
    <row r="131" spans="2:65" s="1" customFormat="1">
      <c r="B131" s="33"/>
      <c r="D131" s="142" t="s">
        <v>135</v>
      </c>
      <c r="F131" s="143" t="s">
        <v>595</v>
      </c>
      <c r="I131" s="144"/>
      <c r="L131" s="33"/>
      <c r="M131" s="145"/>
      <c r="T131" s="54"/>
      <c r="AT131" s="18" t="s">
        <v>135</v>
      </c>
      <c r="AU131" s="18" t="s">
        <v>75</v>
      </c>
    </row>
    <row r="132" spans="2:65" s="1" customFormat="1" ht="44.25" customHeight="1">
      <c r="B132" s="128"/>
      <c r="C132" s="129" t="s">
        <v>161</v>
      </c>
      <c r="D132" s="129" t="s">
        <v>130</v>
      </c>
      <c r="E132" s="130" t="s">
        <v>171</v>
      </c>
      <c r="F132" s="131" t="s">
        <v>172</v>
      </c>
      <c r="G132" s="132" t="s">
        <v>173</v>
      </c>
      <c r="H132" s="133">
        <v>62.82</v>
      </c>
      <c r="I132" s="134"/>
      <c r="J132" s="135">
        <f>ROUND(I132*H132,2)</f>
        <v>0</v>
      </c>
      <c r="K132" s="131" t="s">
        <v>134</v>
      </c>
      <c r="L132" s="33"/>
      <c r="M132" s="136" t="s">
        <v>3</v>
      </c>
      <c r="N132" s="137" t="s">
        <v>41</v>
      </c>
      <c r="P132" s="138">
        <f>O132*H132</f>
        <v>0</v>
      </c>
      <c r="Q132" s="138">
        <v>0</v>
      </c>
      <c r="R132" s="138">
        <f>Q132*H132</f>
        <v>0</v>
      </c>
      <c r="S132" s="138">
        <v>0</v>
      </c>
      <c r="T132" s="139">
        <f>S132*H132</f>
        <v>0</v>
      </c>
      <c r="AR132" s="140" t="s">
        <v>85</v>
      </c>
      <c r="AT132" s="140" t="s">
        <v>130</v>
      </c>
      <c r="AU132" s="140" t="s">
        <v>75</v>
      </c>
      <c r="AY132" s="18" t="s">
        <v>128</v>
      </c>
      <c r="BE132" s="141">
        <f>IF(N132="základní",J132,0)</f>
        <v>0</v>
      </c>
      <c r="BF132" s="141">
        <f>IF(N132="snížená",J132,0)</f>
        <v>0</v>
      </c>
      <c r="BG132" s="141">
        <f>IF(N132="zákl. přenesená",J132,0)</f>
        <v>0</v>
      </c>
      <c r="BH132" s="141">
        <f>IF(N132="sníž. přenesená",J132,0)</f>
        <v>0</v>
      </c>
      <c r="BI132" s="141">
        <f>IF(N132="nulová",J132,0)</f>
        <v>0</v>
      </c>
      <c r="BJ132" s="18" t="s">
        <v>78</v>
      </c>
      <c r="BK132" s="141">
        <f>ROUND(I132*H132,2)</f>
        <v>0</v>
      </c>
      <c r="BL132" s="18" t="s">
        <v>85</v>
      </c>
      <c r="BM132" s="140" t="s">
        <v>596</v>
      </c>
    </row>
    <row r="133" spans="2:65" s="1" customFormat="1">
      <c r="B133" s="33"/>
      <c r="D133" s="142" t="s">
        <v>135</v>
      </c>
      <c r="F133" s="143" t="s">
        <v>175</v>
      </c>
      <c r="I133" s="144"/>
      <c r="L133" s="33"/>
      <c r="M133" s="145"/>
      <c r="T133" s="54"/>
      <c r="AT133" s="18" t="s">
        <v>135</v>
      </c>
      <c r="AU133" s="18" t="s">
        <v>75</v>
      </c>
    </row>
    <row r="134" spans="2:65" s="12" customFormat="1">
      <c r="B134" s="146"/>
      <c r="D134" s="147" t="s">
        <v>137</v>
      </c>
      <c r="E134" s="148" t="s">
        <v>3</v>
      </c>
      <c r="F134" s="149" t="s">
        <v>597</v>
      </c>
      <c r="H134" s="150">
        <v>62.82</v>
      </c>
      <c r="I134" s="151"/>
      <c r="L134" s="146"/>
      <c r="M134" s="152"/>
      <c r="T134" s="153"/>
      <c r="AT134" s="148" t="s">
        <v>137</v>
      </c>
      <c r="AU134" s="148" t="s">
        <v>75</v>
      </c>
      <c r="AV134" s="12" t="s">
        <v>75</v>
      </c>
      <c r="AW134" s="12" t="s">
        <v>32</v>
      </c>
      <c r="AX134" s="12" t="s">
        <v>78</v>
      </c>
      <c r="AY134" s="148" t="s">
        <v>128</v>
      </c>
    </row>
    <row r="135" spans="2:65" s="1" customFormat="1" ht="44.25" customHeight="1">
      <c r="B135" s="128"/>
      <c r="C135" s="129" t="s">
        <v>151</v>
      </c>
      <c r="D135" s="129" t="s">
        <v>130</v>
      </c>
      <c r="E135" s="130" t="s">
        <v>183</v>
      </c>
      <c r="F135" s="131" t="s">
        <v>184</v>
      </c>
      <c r="G135" s="132" t="s">
        <v>133</v>
      </c>
      <c r="H135" s="133">
        <v>1.911</v>
      </c>
      <c r="I135" s="134"/>
      <c r="J135" s="135">
        <f>ROUND(I135*H135,2)</f>
        <v>0</v>
      </c>
      <c r="K135" s="131" t="s">
        <v>134</v>
      </c>
      <c r="L135" s="33"/>
      <c r="M135" s="136" t="s">
        <v>3</v>
      </c>
      <c r="N135" s="137" t="s">
        <v>41</v>
      </c>
      <c r="P135" s="138">
        <f>O135*H135</f>
        <v>0</v>
      </c>
      <c r="Q135" s="138">
        <v>0</v>
      </c>
      <c r="R135" s="138">
        <f>Q135*H135</f>
        <v>0</v>
      </c>
      <c r="S135" s="138">
        <v>0</v>
      </c>
      <c r="T135" s="139">
        <f>S135*H135</f>
        <v>0</v>
      </c>
      <c r="AR135" s="140" t="s">
        <v>85</v>
      </c>
      <c r="AT135" s="140" t="s">
        <v>130</v>
      </c>
      <c r="AU135" s="140" t="s">
        <v>75</v>
      </c>
      <c r="AY135" s="18" t="s">
        <v>128</v>
      </c>
      <c r="BE135" s="141">
        <f>IF(N135="základní",J135,0)</f>
        <v>0</v>
      </c>
      <c r="BF135" s="141">
        <f>IF(N135="snížená",J135,0)</f>
        <v>0</v>
      </c>
      <c r="BG135" s="141">
        <f>IF(N135="zákl. přenesená",J135,0)</f>
        <v>0</v>
      </c>
      <c r="BH135" s="141">
        <f>IF(N135="sníž. přenesená",J135,0)</f>
        <v>0</v>
      </c>
      <c r="BI135" s="141">
        <f>IF(N135="nulová",J135,0)</f>
        <v>0</v>
      </c>
      <c r="BJ135" s="18" t="s">
        <v>78</v>
      </c>
      <c r="BK135" s="141">
        <f>ROUND(I135*H135,2)</f>
        <v>0</v>
      </c>
      <c r="BL135" s="18" t="s">
        <v>85</v>
      </c>
      <c r="BM135" s="140" t="s">
        <v>598</v>
      </c>
    </row>
    <row r="136" spans="2:65" s="1" customFormat="1">
      <c r="B136" s="33"/>
      <c r="D136" s="142" t="s">
        <v>135</v>
      </c>
      <c r="F136" s="143" t="s">
        <v>186</v>
      </c>
      <c r="I136" s="144"/>
      <c r="L136" s="33"/>
      <c r="M136" s="145"/>
      <c r="T136" s="54"/>
      <c r="AT136" s="18" t="s">
        <v>135</v>
      </c>
      <c r="AU136" s="18" t="s">
        <v>75</v>
      </c>
    </row>
    <row r="137" spans="2:65" s="14" customFormat="1" ht="22.5">
      <c r="B137" s="161"/>
      <c r="D137" s="147" t="s">
        <v>137</v>
      </c>
      <c r="E137" s="162" t="s">
        <v>3</v>
      </c>
      <c r="F137" s="163" t="s">
        <v>599</v>
      </c>
      <c r="H137" s="162" t="s">
        <v>3</v>
      </c>
      <c r="I137" s="164"/>
      <c r="L137" s="161"/>
      <c r="M137" s="165"/>
      <c r="T137" s="166"/>
      <c r="AT137" s="162" t="s">
        <v>137</v>
      </c>
      <c r="AU137" s="162" t="s">
        <v>75</v>
      </c>
      <c r="AV137" s="14" t="s">
        <v>78</v>
      </c>
      <c r="AW137" s="14" t="s">
        <v>32</v>
      </c>
      <c r="AX137" s="14" t="s">
        <v>70</v>
      </c>
      <c r="AY137" s="162" t="s">
        <v>128</v>
      </c>
    </row>
    <row r="138" spans="2:65" s="12" customFormat="1">
      <c r="B138" s="146"/>
      <c r="D138" s="147" t="s">
        <v>137</v>
      </c>
      <c r="E138" s="148" t="s">
        <v>3</v>
      </c>
      <c r="F138" s="149" t="s">
        <v>600</v>
      </c>
      <c r="H138" s="150">
        <v>1.821</v>
      </c>
      <c r="I138" s="151"/>
      <c r="L138" s="146"/>
      <c r="M138" s="152"/>
      <c r="T138" s="153"/>
      <c r="AT138" s="148" t="s">
        <v>137</v>
      </c>
      <c r="AU138" s="148" t="s">
        <v>75</v>
      </c>
      <c r="AV138" s="12" t="s">
        <v>75</v>
      </c>
      <c r="AW138" s="12" t="s">
        <v>32</v>
      </c>
      <c r="AX138" s="12" t="s">
        <v>70</v>
      </c>
      <c r="AY138" s="148" t="s">
        <v>128</v>
      </c>
    </row>
    <row r="139" spans="2:65" s="12" customFormat="1">
      <c r="B139" s="146"/>
      <c r="D139" s="147" t="s">
        <v>137</v>
      </c>
      <c r="E139" s="148" t="s">
        <v>3</v>
      </c>
      <c r="F139" s="149" t="s">
        <v>601</v>
      </c>
      <c r="H139" s="150">
        <v>0.09</v>
      </c>
      <c r="I139" s="151"/>
      <c r="L139" s="146"/>
      <c r="M139" s="152"/>
      <c r="T139" s="153"/>
      <c r="AT139" s="148" t="s">
        <v>137</v>
      </c>
      <c r="AU139" s="148" t="s">
        <v>75</v>
      </c>
      <c r="AV139" s="12" t="s">
        <v>75</v>
      </c>
      <c r="AW139" s="12" t="s">
        <v>32</v>
      </c>
      <c r="AX139" s="12" t="s">
        <v>70</v>
      </c>
      <c r="AY139" s="148" t="s">
        <v>128</v>
      </c>
    </row>
    <row r="140" spans="2:65" s="13" customFormat="1">
      <c r="B140" s="154"/>
      <c r="D140" s="147" t="s">
        <v>137</v>
      </c>
      <c r="E140" s="155" t="s">
        <v>3</v>
      </c>
      <c r="F140" s="156" t="s">
        <v>139</v>
      </c>
      <c r="H140" s="157">
        <v>1.911</v>
      </c>
      <c r="I140" s="158"/>
      <c r="L140" s="154"/>
      <c r="M140" s="159"/>
      <c r="T140" s="160"/>
      <c r="AT140" s="155" t="s">
        <v>137</v>
      </c>
      <c r="AU140" s="155" t="s">
        <v>75</v>
      </c>
      <c r="AV140" s="13" t="s">
        <v>85</v>
      </c>
      <c r="AW140" s="13" t="s">
        <v>32</v>
      </c>
      <c r="AX140" s="13" t="s">
        <v>78</v>
      </c>
      <c r="AY140" s="155" t="s">
        <v>128</v>
      </c>
    </row>
    <row r="141" spans="2:65" s="11" customFormat="1" ht="22.9" customHeight="1">
      <c r="B141" s="116"/>
      <c r="D141" s="117" t="s">
        <v>69</v>
      </c>
      <c r="E141" s="126" t="s">
        <v>75</v>
      </c>
      <c r="F141" s="126" t="s">
        <v>602</v>
      </c>
      <c r="I141" s="119"/>
      <c r="J141" s="127">
        <f>BK141</f>
        <v>0</v>
      </c>
      <c r="L141" s="116"/>
      <c r="M141" s="121"/>
      <c r="P141" s="122">
        <f>SUM(P142:P192)</f>
        <v>0</v>
      </c>
      <c r="R141" s="122">
        <f>SUM(R142:R192)</f>
        <v>87.448552169999985</v>
      </c>
      <c r="T141" s="123">
        <f>SUM(T142:T192)</f>
        <v>0</v>
      </c>
      <c r="AR141" s="117" t="s">
        <v>78</v>
      </c>
      <c r="AT141" s="124" t="s">
        <v>69</v>
      </c>
      <c r="AU141" s="124" t="s">
        <v>78</v>
      </c>
      <c r="AY141" s="117" t="s">
        <v>128</v>
      </c>
      <c r="BK141" s="125">
        <f>SUM(BK142:BK192)</f>
        <v>0</v>
      </c>
    </row>
    <row r="142" spans="2:65" s="1" customFormat="1" ht="24.2" customHeight="1">
      <c r="B142" s="128"/>
      <c r="C142" s="129" t="s">
        <v>170</v>
      </c>
      <c r="D142" s="129" t="s">
        <v>130</v>
      </c>
      <c r="E142" s="130" t="s">
        <v>603</v>
      </c>
      <c r="F142" s="131" t="s">
        <v>604</v>
      </c>
      <c r="G142" s="132" t="s">
        <v>209</v>
      </c>
      <c r="H142" s="133">
        <v>0.99</v>
      </c>
      <c r="I142" s="134"/>
      <c r="J142" s="135">
        <f>ROUND(I142*H142,2)</f>
        <v>0</v>
      </c>
      <c r="K142" s="131" t="s">
        <v>134</v>
      </c>
      <c r="L142" s="33"/>
      <c r="M142" s="136" t="s">
        <v>3</v>
      </c>
      <c r="N142" s="137" t="s">
        <v>41</v>
      </c>
      <c r="P142" s="138">
        <f>O142*H142</f>
        <v>0</v>
      </c>
      <c r="Q142" s="138">
        <v>0</v>
      </c>
      <c r="R142" s="138">
        <f>Q142*H142</f>
        <v>0</v>
      </c>
      <c r="S142" s="138">
        <v>0</v>
      </c>
      <c r="T142" s="139">
        <f>S142*H142</f>
        <v>0</v>
      </c>
      <c r="AR142" s="140" t="s">
        <v>85</v>
      </c>
      <c r="AT142" s="140" t="s">
        <v>130</v>
      </c>
      <c r="AU142" s="140" t="s">
        <v>75</v>
      </c>
      <c r="AY142" s="18" t="s">
        <v>128</v>
      </c>
      <c r="BE142" s="141">
        <f>IF(N142="základní",J142,0)</f>
        <v>0</v>
      </c>
      <c r="BF142" s="141">
        <f>IF(N142="snížená",J142,0)</f>
        <v>0</v>
      </c>
      <c r="BG142" s="141">
        <f>IF(N142="zákl. přenesená",J142,0)</f>
        <v>0</v>
      </c>
      <c r="BH142" s="141">
        <f>IF(N142="sníž. přenesená",J142,0)</f>
        <v>0</v>
      </c>
      <c r="BI142" s="141">
        <f>IF(N142="nulová",J142,0)</f>
        <v>0</v>
      </c>
      <c r="BJ142" s="18" t="s">
        <v>78</v>
      </c>
      <c r="BK142" s="141">
        <f>ROUND(I142*H142,2)</f>
        <v>0</v>
      </c>
      <c r="BL142" s="18" t="s">
        <v>85</v>
      </c>
      <c r="BM142" s="140" t="s">
        <v>605</v>
      </c>
    </row>
    <row r="143" spans="2:65" s="1" customFormat="1">
      <c r="B143" s="33"/>
      <c r="D143" s="142" t="s">
        <v>135</v>
      </c>
      <c r="F143" s="143" t="s">
        <v>606</v>
      </c>
      <c r="I143" s="144"/>
      <c r="L143" s="33"/>
      <c r="M143" s="145"/>
      <c r="T143" s="54"/>
      <c r="AT143" s="18" t="s">
        <v>135</v>
      </c>
      <c r="AU143" s="18" t="s">
        <v>75</v>
      </c>
    </row>
    <row r="144" spans="2:65" s="12" customFormat="1">
      <c r="B144" s="146"/>
      <c r="D144" s="147" t="s">
        <v>137</v>
      </c>
      <c r="E144" s="148" t="s">
        <v>3</v>
      </c>
      <c r="F144" s="149" t="s">
        <v>607</v>
      </c>
      <c r="H144" s="150">
        <v>0.99</v>
      </c>
      <c r="I144" s="151"/>
      <c r="L144" s="146"/>
      <c r="M144" s="152"/>
      <c r="T144" s="153"/>
      <c r="AT144" s="148" t="s">
        <v>137</v>
      </c>
      <c r="AU144" s="148" t="s">
        <v>75</v>
      </c>
      <c r="AV144" s="12" t="s">
        <v>75</v>
      </c>
      <c r="AW144" s="12" t="s">
        <v>32</v>
      </c>
      <c r="AX144" s="12" t="s">
        <v>70</v>
      </c>
      <c r="AY144" s="148" t="s">
        <v>128</v>
      </c>
    </row>
    <row r="145" spans="2:65" s="13" customFormat="1">
      <c r="B145" s="154"/>
      <c r="D145" s="147" t="s">
        <v>137</v>
      </c>
      <c r="E145" s="155" t="s">
        <v>3</v>
      </c>
      <c r="F145" s="156" t="s">
        <v>139</v>
      </c>
      <c r="H145" s="157">
        <v>0.99</v>
      </c>
      <c r="I145" s="158"/>
      <c r="L145" s="154"/>
      <c r="M145" s="159"/>
      <c r="T145" s="160"/>
      <c r="AT145" s="155" t="s">
        <v>137</v>
      </c>
      <c r="AU145" s="155" t="s">
        <v>75</v>
      </c>
      <c r="AV145" s="13" t="s">
        <v>85</v>
      </c>
      <c r="AW145" s="13" t="s">
        <v>32</v>
      </c>
      <c r="AX145" s="13" t="s">
        <v>78</v>
      </c>
      <c r="AY145" s="155" t="s">
        <v>128</v>
      </c>
    </row>
    <row r="146" spans="2:65" s="1" customFormat="1" ht="21.75" customHeight="1">
      <c r="B146" s="128"/>
      <c r="C146" s="167" t="s">
        <v>156</v>
      </c>
      <c r="D146" s="167" t="s">
        <v>193</v>
      </c>
      <c r="E146" s="168" t="s">
        <v>608</v>
      </c>
      <c r="F146" s="169" t="s">
        <v>609</v>
      </c>
      <c r="G146" s="170" t="s">
        <v>219</v>
      </c>
      <c r="H146" s="171">
        <v>1.04</v>
      </c>
      <c r="I146" s="172"/>
      <c r="J146" s="173">
        <f>ROUND(I146*H146,2)</f>
        <v>0</v>
      </c>
      <c r="K146" s="169" t="s">
        <v>3</v>
      </c>
      <c r="L146" s="174"/>
      <c r="M146" s="175" t="s">
        <v>3</v>
      </c>
      <c r="N146" s="176" t="s">
        <v>41</v>
      </c>
      <c r="P146" s="138">
        <f>O146*H146</f>
        <v>0</v>
      </c>
      <c r="Q146" s="138">
        <v>2.5999999999999999E-3</v>
      </c>
      <c r="R146" s="138">
        <f>Q146*H146</f>
        <v>2.7039999999999998E-3</v>
      </c>
      <c r="S146" s="138">
        <v>0</v>
      </c>
      <c r="T146" s="139">
        <f>S146*H146</f>
        <v>0</v>
      </c>
      <c r="AR146" s="140" t="s">
        <v>151</v>
      </c>
      <c r="AT146" s="140" t="s">
        <v>193</v>
      </c>
      <c r="AU146" s="140" t="s">
        <v>75</v>
      </c>
      <c r="AY146" s="18" t="s">
        <v>128</v>
      </c>
      <c r="BE146" s="141">
        <f>IF(N146="základní",J146,0)</f>
        <v>0</v>
      </c>
      <c r="BF146" s="141">
        <f>IF(N146="snížená",J146,0)</f>
        <v>0</v>
      </c>
      <c r="BG146" s="141">
        <f>IF(N146="zákl. přenesená",J146,0)</f>
        <v>0</v>
      </c>
      <c r="BH146" s="141">
        <f>IF(N146="sníž. přenesená",J146,0)</f>
        <v>0</v>
      </c>
      <c r="BI146" s="141">
        <f>IF(N146="nulová",J146,0)</f>
        <v>0</v>
      </c>
      <c r="BJ146" s="18" t="s">
        <v>78</v>
      </c>
      <c r="BK146" s="141">
        <f>ROUND(I146*H146,2)</f>
        <v>0</v>
      </c>
      <c r="BL146" s="18" t="s">
        <v>85</v>
      </c>
      <c r="BM146" s="140" t="s">
        <v>610</v>
      </c>
    </row>
    <row r="147" spans="2:65" s="12" customFormat="1">
      <c r="B147" s="146"/>
      <c r="D147" s="147" t="s">
        <v>137</v>
      </c>
      <c r="F147" s="149" t="s">
        <v>611</v>
      </c>
      <c r="H147" s="150">
        <v>1.04</v>
      </c>
      <c r="I147" s="151"/>
      <c r="L147" s="146"/>
      <c r="M147" s="152"/>
      <c r="T147" s="153"/>
      <c r="AT147" s="148" t="s">
        <v>137</v>
      </c>
      <c r="AU147" s="148" t="s">
        <v>75</v>
      </c>
      <c r="AV147" s="12" t="s">
        <v>75</v>
      </c>
      <c r="AW147" s="12" t="s">
        <v>4</v>
      </c>
      <c r="AX147" s="12" t="s">
        <v>78</v>
      </c>
      <c r="AY147" s="148" t="s">
        <v>128</v>
      </c>
    </row>
    <row r="148" spans="2:65" s="1" customFormat="1" ht="37.9" customHeight="1">
      <c r="B148" s="128"/>
      <c r="C148" s="129" t="s">
        <v>182</v>
      </c>
      <c r="D148" s="129" t="s">
        <v>130</v>
      </c>
      <c r="E148" s="130" t="s">
        <v>612</v>
      </c>
      <c r="F148" s="131" t="s">
        <v>613</v>
      </c>
      <c r="G148" s="132" t="s">
        <v>133</v>
      </c>
      <c r="H148" s="133">
        <v>3.5920000000000001</v>
      </c>
      <c r="I148" s="134"/>
      <c r="J148" s="135">
        <f>ROUND(I148*H148,2)</f>
        <v>0</v>
      </c>
      <c r="K148" s="131" t="s">
        <v>134</v>
      </c>
      <c r="L148" s="33"/>
      <c r="M148" s="136" t="s">
        <v>3</v>
      </c>
      <c r="N148" s="137" t="s">
        <v>41</v>
      </c>
      <c r="P148" s="138">
        <f>O148*H148</f>
        <v>0</v>
      </c>
      <c r="Q148" s="138">
        <v>2.16</v>
      </c>
      <c r="R148" s="138">
        <f>Q148*H148</f>
        <v>7.7587200000000003</v>
      </c>
      <c r="S148" s="138">
        <v>0</v>
      </c>
      <c r="T148" s="139">
        <f>S148*H148</f>
        <v>0</v>
      </c>
      <c r="AR148" s="140" t="s">
        <v>85</v>
      </c>
      <c r="AT148" s="140" t="s">
        <v>130</v>
      </c>
      <c r="AU148" s="140" t="s">
        <v>75</v>
      </c>
      <c r="AY148" s="18" t="s">
        <v>128</v>
      </c>
      <c r="BE148" s="141">
        <f>IF(N148="základní",J148,0)</f>
        <v>0</v>
      </c>
      <c r="BF148" s="141">
        <f>IF(N148="snížená",J148,0)</f>
        <v>0</v>
      </c>
      <c r="BG148" s="141">
        <f>IF(N148="zákl. přenesená",J148,0)</f>
        <v>0</v>
      </c>
      <c r="BH148" s="141">
        <f>IF(N148="sníž. přenesená",J148,0)</f>
        <v>0</v>
      </c>
      <c r="BI148" s="141">
        <f>IF(N148="nulová",J148,0)</f>
        <v>0</v>
      </c>
      <c r="BJ148" s="18" t="s">
        <v>78</v>
      </c>
      <c r="BK148" s="141">
        <f>ROUND(I148*H148,2)</f>
        <v>0</v>
      </c>
      <c r="BL148" s="18" t="s">
        <v>85</v>
      </c>
      <c r="BM148" s="140" t="s">
        <v>614</v>
      </c>
    </row>
    <row r="149" spans="2:65" s="1" customFormat="1">
      <c r="B149" s="33"/>
      <c r="D149" s="142" t="s">
        <v>135</v>
      </c>
      <c r="F149" s="143" t="s">
        <v>615</v>
      </c>
      <c r="I149" s="144"/>
      <c r="L149" s="33"/>
      <c r="M149" s="145"/>
      <c r="T149" s="54"/>
      <c r="AT149" s="18" t="s">
        <v>135</v>
      </c>
      <c r="AU149" s="18" t="s">
        <v>75</v>
      </c>
    </row>
    <row r="150" spans="2:65" s="14" customFormat="1">
      <c r="B150" s="161"/>
      <c r="D150" s="147" t="s">
        <v>137</v>
      </c>
      <c r="E150" s="162" t="s">
        <v>3</v>
      </c>
      <c r="F150" s="163" t="s">
        <v>616</v>
      </c>
      <c r="H150" s="162" t="s">
        <v>3</v>
      </c>
      <c r="I150" s="164"/>
      <c r="L150" s="161"/>
      <c r="M150" s="165"/>
      <c r="T150" s="166"/>
      <c r="AT150" s="162" t="s">
        <v>137</v>
      </c>
      <c r="AU150" s="162" t="s">
        <v>75</v>
      </c>
      <c r="AV150" s="14" t="s">
        <v>78</v>
      </c>
      <c r="AW150" s="14" t="s">
        <v>32</v>
      </c>
      <c r="AX150" s="14" t="s">
        <v>70</v>
      </c>
      <c r="AY150" s="162" t="s">
        <v>128</v>
      </c>
    </row>
    <row r="151" spans="2:65" s="12" customFormat="1">
      <c r="B151" s="146"/>
      <c r="D151" s="147" t="s">
        <v>137</v>
      </c>
      <c r="E151" s="148" t="s">
        <v>3</v>
      </c>
      <c r="F151" s="149" t="s">
        <v>617</v>
      </c>
      <c r="H151" s="150">
        <v>2.226</v>
      </c>
      <c r="I151" s="151"/>
      <c r="L151" s="146"/>
      <c r="M151" s="152"/>
      <c r="T151" s="153"/>
      <c r="AT151" s="148" t="s">
        <v>137</v>
      </c>
      <c r="AU151" s="148" t="s">
        <v>75</v>
      </c>
      <c r="AV151" s="12" t="s">
        <v>75</v>
      </c>
      <c r="AW151" s="12" t="s">
        <v>32</v>
      </c>
      <c r="AX151" s="12" t="s">
        <v>70</v>
      </c>
      <c r="AY151" s="148" t="s">
        <v>128</v>
      </c>
    </row>
    <row r="152" spans="2:65" s="14" customFormat="1">
      <c r="B152" s="161"/>
      <c r="D152" s="147" t="s">
        <v>137</v>
      </c>
      <c r="E152" s="162" t="s">
        <v>3</v>
      </c>
      <c r="F152" s="163" t="s">
        <v>618</v>
      </c>
      <c r="H152" s="162" t="s">
        <v>3</v>
      </c>
      <c r="I152" s="164"/>
      <c r="L152" s="161"/>
      <c r="M152" s="165"/>
      <c r="T152" s="166"/>
      <c r="AT152" s="162" t="s">
        <v>137</v>
      </c>
      <c r="AU152" s="162" t="s">
        <v>75</v>
      </c>
      <c r="AV152" s="14" t="s">
        <v>78</v>
      </c>
      <c r="AW152" s="14" t="s">
        <v>32</v>
      </c>
      <c r="AX152" s="14" t="s">
        <v>70</v>
      </c>
      <c r="AY152" s="162" t="s">
        <v>128</v>
      </c>
    </row>
    <row r="153" spans="2:65" s="12" customFormat="1">
      <c r="B153" s="146"/>
      <c r="D153" s="147" t="s">
        <v>137</v>
      </c>
      <c r="E153" s="148" t="s">
        <v>3</v>
      </c>
      <c r="F153" s="149" t="s">
        <v>619</v>
      </c>
      <c r="H153" s="150">
        <v>1.3660000000000001</v>
      </c>
      <c r="I153" s="151"/>
      <c r="L153" s="146"/>
      <c r="M153" s="152"/>
      <c r="T153" s="153"/>
      <c r="AT153" s="148" t="s">
        <v>137</v>
      </c>
      <c r="AU153" s="148" t="s">
        <v>75</v>
      </c>
      <c r="AV153" s="12" t="s">
        <v>75</v>
      </c>
      <c r="AW153" s="12" t="s">
        <v>32</v>
      </c>
      <c r="AX153" s="12" t="s">
        <v>70</v>
      </c>
      <c r="AY153" s="148" t="s">
        <v>128</v>
      </c>
    </row>
    <row r="154" spans="2:65" s="13" customFormat="1">
      <c r="B154" s="154"/>
      <c r="D154" s="147" t="s">
        <v>137</v>
      </c>
      <c r="E154" s="155" t="s">
        <v>3</v>
      </c>
      <c r="F154" s="156" t="s">
        <v>139</v>
      </c>
      <c r="H154" s="157">
        <v>3.5920000000000001</v>
      </c>
      <c r="I154" s="158"/>
      <c r="L154" s="154"/>
      <c r="M154" s="159"/>
      <c r="T154" s="160"/>
      <c r="AT154" s="155" t="s">
        <v>137</v>
      </c>
      <c r="AU154" s="155" t="s">
        <v>75</v>
      </c>
      <c r="AV154" s="13" t="s">
        <v>85</v>
      </c>
      <c r="AW154" s="13" t="s">
        <v>32</v>
      </c>
      <c r="AX154" s="13" t="s">
        <v>78</v>
      </c>
      <c r="AY154" s="155" t="s">
        <v>128</v>
      </c>
    </row>
    <row r="155" spans="2:65" s="1" customFormat="1" ht="33" customHeight="1">
      <c r="B155" s="128"/>
      <c r="C155" s="129" t="s">
        <v>9</v>
      </c>
      <c r="D155" s="129" t="s">
        <v>130</v>
      </c>
      <c r="E155" s="130" t="s">
        <v>620</v>
      </c>
      <c r="F155" s="131" t="s">
        <v>621</v>
      </c>
      <c r="G155" s="132" t="s">
        <v>133</v>
      </c>
      <c r="H155" s="133">
        <v>2.347</v>
      </c>
      <c r="I155" s="134"/>
      <c r="J155" s="135">
        <f>ROUND(I155*H155,2)</f>
        <v>0</v>
      </c>
      <c r="K155" s="131" t="s">
        <v>134</v>
      </c>
      <c r="L155" s="33"/>
      <c r="M155" s="136" t="s">
        <v>3</v>
      </c>
      <c r="N155" s="137" t="s">
        <v>41</v>
      </c>
      <c r="P155" s="138">
        <f>O155*H155</f>
        <v>0</v>
      </c>
      <c r="Q155" s="138">
        <v>2.3010199999999998</v>
      </c>
      <c r="R155" s="138">
        <f>Q155*H155</f>
        <v>5.4004939399999996</v>
      </c>
      <c r="S155" s="138">
        <v>0</v>
      </c>
      <c r="T155" s="139">
        <f>S155*H155</f>
        <v>0</v>
      </c>
      <c r="AR155" s="140" t="s">
        <v>85</v>
      </c>
      <c r="AT155" s="140" t="s">
        <v>130</v>
      </c>
      <c r="AU155" s="140" t="s">
        <v>75</v>
      </c>
      <c r="AY155" s="18" t="s">
        <v>128</v>
      </c>
      <c r="BE155" s="141">
        <f>IF(N155="základní",J155,0)</f>
        <v>0</v>
      </c>
      <c r="BF155" s="141">
        <f>IF(N155="snížená",J155,0)</f>
        <v>0</v>
      </c>
      <c r="BG155" s="141">
        <f>IF(N155="zákl. přenesená",J155,0)</f>
        <v>0</v>
      </c>
      <c r="BH155" s="141">
        <f>IF(N155="sníž. přenesená",J155,0)</f>
        <v>0</v>
      </c>
      <c r="BI155" s="141">
        <f>IF(N155="nulová",J155,0)</f>
        <v>0</v>
      </c>
      <c r="BJ155" s="18" t="s">
        <v>78</v>
      </c>
      <c r="BK155" s="141">
        <f>ROUND(I155*H155,2)</f>
        <v>0</v>
      </c>
      <c r="BL155" s="18" t="s">
        <v>85</v>
      </c>
      <c r="BM155" s="140" t="s">
        <v>622</v>
      </c>
    </row>
    <row r="156" spans="2:65" s="1" customFormat="1">
      <c r="B156" s="33"/>
      <c r="D156" s="142" t="s">
        <v>135</v>
      </c>
      <c r="F156" s="143" t="s">
        <v>623</v>
      </c>
      <c r="I156" s="144"/>
      <c r="L156" s="33"/>
      <c r="M156" s="145"/>
      <c r="T156" s="54"/>
      <c r="AT156" s="18" t="s">
        <v>135</v>
      </c>
      <c r="AU156" s="18" t="s">
        <v>75</v>
      </c>
    </row>
    <row r="157" spans="2:65" s="14" customFormat="1">
      <c r="B157" s="161"/>
      <c r="D157" s="147" t="s">
        <v>137</v>
      </c>
      <c r="E157" s="162" t="s">
        <v>3</v>
      </c>
      <c r="F157" s="163" t="s">
        <v>624</v>
      </c>
      <c r="H157" s="162" t="s">
        <v>3</v>
      </c>
      <c r="I157" s="164"/>
      <c r="L157" s="161"/>
      <c r="M157" s="165"/>
      <c r="T157" s="166"/>
      <c r="AT157" s="162" t="s">
        <v>137</v>
      </c>
      <c r="AU157" s="162" t="s">
        <v>75</v>
      </c>
      <c r="AV157" s="14" t="s">
        <v>78</v>
      </c>
      <c r="AW157" s="14" t="s">
        <v>32</v>
      </c>
      <c r="AX157" s="14" t="s">
        <v>70</v>
      </c>
      <c r="AY157" s="162" t="s">
        <v>128</v>
      </c>
    </row>
    <row r="158" spans="2:65" s="12" customFormat="1">
      <c r="B158" s="146"/>
      <c r="D158" s="147" t="s">
        <v>137</v>
      </c>
      <c r="E158" s="148" t="s">
        <v>3</v>
      </c>
      <c r="F158" s="149" t="s">
        <v>625</v>
      </c>
      <c r="H158" s="150">
        <v>2.347</v>
      </c>
      <c r="I158" s="151"/>
      <c r="L158" s="146"/>
      <c r="M158" s="152"/>
      <c r="T158" s="153"/>
      <c r="AT158" s="148" t="s">
        <v>137</v>
      </c>
      <c r="AU158" s="148" t="s">
        <v>75</v>
      </c>
      <c r="AV158" s="12" t="s">
        <v>75</v>
      </c>
      <c r="AW158" s="12" t="s">
        <v>32</v>
      </c>
      <c r="AX158" s="12" t="s">
        <v>78</v>
      </c>
      <c r="AY158" s="148" t="s">
        <v>128</v>
      </c>
    </row>
    <row r="159" spans="2:65" s="1" customFormat="1" ht="33" customHeight="1">
      <c r="B159" s="128"/>
      <c r="C159" s="129" t="s">
        <v>192</v>
      </c>
      <c r="D159" s="129" t="s">
        <v>130</v>
      </c>
      <c r="E159" s="130" t="s">
        <v>626</v>
      </c>
      <c r="F159" s="131" t="s">
        <v>627</v>
      </c>
      <c r="G159" s="132" t="s">
        <v>133</v>
      </c>
      <c r="H159" s="133">
        <v>13.144</v>
      </c>
      <c r="I159" s="134"/>
      <c r="J159" s="135">
        <f>ROUND(I159*H159,2)</f>
        <v>0</v>
      </c>
      <c r="K159" s="131" t="s">
        <v>134</v>
      </c>
      <c r="L159" s="33"/>
      <c r="M159" s="136" t="s">
        <v>3</v>
      </c>
      <c r="N159" s="137" t="s">
        <v>41</v>
      </c>
      <c r="P159" s="138">
        <f>O159*H159</f>
        <v>0</v>
      </c>
      <c r="Q159" s="138">
        <v>2.5018699999999998</v>
      </c>
      <c r="R159" s="138">
        <f>Q159*H159</f>
        <v>32.884579279999997</v>
      </c>
      <c r="S159" s="138">
        <v>0</v>
      </c>
      <c r="T159" s="139">
        <f>S159*H159</f>
        <v>0</v>
      </c>
      <c r="AR159" s="140" t="s">
        <v>85</v>
      </c>
      <c r="AT159" s="140" t="s">
        <v>130</v>
      </c>
      <c r="AU159" s="140" t="s">
        <v>75</v>
      </c>
      <c r="AY159" s="18" t="s">
        <v>128</v>
      </c>
      <c r="BE159" s="141">
        <f>IF(N159="základní",J159,0)</f>
        <v>0</v>
      </c>
      <c r="BF159" s="141">
        <f>IF(N159="snížená",J159,0)</f>
        <v>0</v>
      </c>
      <c r="BG159" s="141">
        <f>IF(N159="zákl. přenesená",J159,0)</f>
        <v>0</v>
      </c>
      <c r="BH159" s="141">
        <f>IF(N159="sníž. přenesená",J159,0)</f>
        <v>0</v>
      </c>
      <c r="BI159" s="141">
        <f>IF(N159="nulová",J159,0)</f>
        <v>0</v>
      </c>
      <c r="BJ159" s="18" t="s">
        <v>78</v>
      </c>
      <c r="BK159" s="141">
        <f>ROUND(I159*H159,2)</f>
        <v>0</v>
      </c>
      <c r="BL159" s="18" t="s">
        <v>85</v>
      </c>
      <c r="BM159" s="140" t="s">
        <v>628</v>
      </c>
    </row>
    <row r="160" spans="2:65" s="1" customFormat="1">
      <c r="B160" s="33"/>
      <c r="D160" s="142" t="s">
        <v>135</v>
      </c>
      <c r="F160" s="143" t="s">
        <v>629</v>
      </c>
      <c r="I160" s="144"/>
      <c r="L160" s="33"/>
      <c r="M160" s="145"/>
      <c r="T160" s="54"/>
      <c r="AT160" s="18" t="s">
        <v>135</v>
      </c>
      <c r="AU160" s="18" t="s">
        <v>75</v>
      </c>
    </row>
    <row r="161" spans="2:65" s="14" customFormat="1">
      <c r="B161" s="161"/>
      <c r="D161" s="147" t="s">
        <v>137</v>
      </c>
      <c r="E161" s="162" t="s">
        <v>3</v>
      </c>
      <c r="F161" s="163" t="s">
        <v>630</v>
      </c>
      <c r="H161" s="162" t="s">
        <v>3</v>
      </c>
      <c r="I161" s="164"/>
      <c r="L161" s="161"/>
      <c r="M161" s="165"/>
      <c r="T161" s="166"/>
      <c r="AT161" s="162" t="s">
        <v>137</v>
      </c>
      <c r="AU161" s="162" t="s">
        <v>75</v>
      </c>
      <c r="AV161" s="14" t="s">
        <v>78</v>
      </c>
      <c r="AW161" s="14" t="s">
        <v>32</v>
      </c>
      <c r="AX161" s="14" t="s">
        <v>70</v>
      </c>
      <c r="AY161" s="162" t="s">
        <v>128</v>
      </c>
    </row>
    <row r="162" spans="2:65" s="12" customFormat="1">
      <c r="B162" s="146"/>
      <c r="D162" s="147" t="s">
        <v>137</v>
      </c>
      <c r="E162" s="148" t="s">
        <v>3</v>
      </c>
      <c r="F162" s="149" t="s">
        <v>631</v>
      </c>
      <c r="H162" s="150">
        <v>13.144</v>
      </c>
      <c r="I162" s="151"/>
      <c r="L162" s="146"/>
      <c r="M162" s="152"/>
      <c r="T162" s="153"/>
      <c r="AT162" s="148" t="s">
        <v>137</v>
      </c>
      <c r="AU162" s="148" t="s">
        <v>75</v>
      </c>
      <c r="AV162" s="12" t="s">
        <v>75</v>
      </c>
      <c r="AW162" s="12" t="s">
        <v>32</v>
      </c>
      <c r="AX162" s="12" t="s">
        <v>70</v>
      </c>
      <c r="AY162" s="148" t="s">
        <v>128</v>
      </c>
    </row>
    <row r="163" spans="2:65" s="13" customFormat="1">
      <c r="B163" s="154"/>
      <c r="D163" s="147" t="s">
        <v>137</v>
      </c>
      <c r="E163" s="155" t="s">
        <v>3</v>
      </c>
      <c r="F163" s="156" t="s">
        <v>139</v>
      </c>
      <c r="H163" s="157">
        <v>13.144</v>
      </c>
      <c r="I163" s="158"/>
      <c r="L163" s="154"/>
      <c r="M163" s="159"/>
      <c r="T163" s="160"/>
      <c r="AT163" s="155" t="s">
        <v>137</v>
      </c>
      <c r="AU163" s="155" t="s">
        <v>75</v>
      </c>
      <c r="AV163" s="13" t="s">
        <v>85</v>
      </c>
      <c r="AW163" s="13" t="s">
        <v>32</v>
      </c>
      <c r="AX163" s="13" t="s">
        <v>78</v>
      </c>
      <c r="AY163" s="155" t="s">
        <v>128</v>
      </c>
    </row>
    <row r="164" spans="2:65" s="1" customFormat="1" ht="24.2" customHeight="1">
      <c r="B164" s="128"/>
      <c r="C164" s="129" t="s">
        <v>164</v>
      </c>
      <c r="D164" s="129" t="s">
        <v>130</v>
      </c>
      <c r="E164" s="130" t="s">
        <v>632</v>
      </c>
      <c r="F164" s="131" t="s">
        <v>633</v>
      </c>
      <c r="G164" s="132" t="s">
        <v>173</v>
      </c>
      <c r="H164" s="133">
        <v>0.56399999999999995</v>
      </c>
      <c r="I164" s="134"/>
      <c r="J164" s="135">
        <f>ROUND(I164*H164,2)</f>
        <v>0</v>
      </c>
      <c r="K164" s="131" t="s">
        <v>134</v>
      </c>
      <c r="L164" s="33"/>
      <c r="M164" s="136" t="s">
        <v>3</v>
      </c>
      <c r="N164" s="137" t="s">
        <v>41</v>
      </c>
      <c r="P164" s="138">
        <f>O164*H164</f>
        <v>0</v>
      </c>
      <c r="Q164" s="138">
        <v>1.06277</v>
      </c>
      <c r="R164" s="138">
        <f>Q164*H164</f>
        <v>0.59940227999999995</v>
      </c>
      <c r="S164" s="138">
        <v>0</v>
      </c>
      <c r="T164" s="139">
        <f>S164*H164</f>
        <v>0</v>
      </c>
      <c r="AR164" s="140" t="s">
        <v>85</v>
      </c>
      <c r="AT164" s="140" t="s">
        <v>130</v>
      </c>
      <c r="AU164" s="140" t="s">
        <v>75</v>
      </c>
      <c r="AY164" s="18" t="s">
        <v>128</v>
      </c>
      <c r="BE164" s="141">
        <f>IF(N164="základní",J164,0)</f>
        <v>0</v>
      </c>
      <c r="BF164" s="141">
        <f>IF(N164="snížená",J164,0)</f>
        <v>0</v>
      </c>
      <c r="BG164" s="141">
        <f>IF(N164="zákl. přenesená",J164,0)</f>
        <v>0</v>
      </c>
      <c r="BH164" s="141">
        <f>IF(N164="sníž. přenesená",J164,0)</f>
        <v>0</v>
      </c>
      <c r="BI164" s="141">
        <f>IF(N164="nulová",J164,0)</f>
        <v>0</v>
      </c>
      <c r="BJ164" s="18" t="s">
        <v>78</v>
      </c>
      <c r="BK164" s="141">
        <f>ROUND(I164*H164,2)</f>
        <v>0</v>
      </c>
      <c r="BL164" s="18" t="s">
        <v>85</v>
      </c>
      <c r="BM164" s="140" t="s">
        <v>634</v>
      </c>
    </row>
    <row r="165" spans="2:65" s="1" customFormat="1">
      <c r="B165" s="33"/>
      <c r="D165" s="142" t="s">
        <v>135</v>
      </c>
      <c r="F165" s="143" t="s">
        <v>635</v>
      </c>
      <c r="I165" s="144"/>
      <c r="L165" s="33"/>
      <c r="M165" s="145"/>
      <c r="T165" s="54"/>
      <c r="AT165" s="18" t="s">
        <v>135</v>
      </c>
      <c r="AU165" s="18" t="s">
        <v>75</v>
      </c>
    </row>
    <row r="166" spans="2:65" s="14" customFormat="1">
      <c r="B166" s="161"/>
      <c r="D166" s="147" t="s">
        <v>137</v>
      </c>
      <c r="E166" s="162" t="s">
        <v>3</v>
      </c>
      <c r="F166" s="163" t="s">
        <v>630</v>
      </c>
      <c r="H166" s="162" t="s">
        <v>3</v>
      </c>
      <c r="I166" s="164"/>
      <c r="L166" s="161"/>
      <c r="M166" s="165"/>
      <c r="T166" s="166"/>
      <c r="AT166" s="162" t="s">
        <v>137</v>
      </c>
      <c r="AU166" s="162" t="s">
        <v>75</v>
      </c>
      <c r="AV166" s="14" t="s">
        <v>78</v>
      </c>
      <c r="AW166" s="14" t="s">
        <v>32</v>
      </c>
      <c r="AX166" s="14" t="s">
        <v>70</v>
      </c>
      <c r="AY166" s="162" t="s">
        <v>128</v>
      </c>
    </row>
    <row r="167" spans="2:65" s="12" customFormat="1">
      <c r="B167" s="146"/>
      <c r="D167" s="147" t="s">
        <v>137</v>
      </c>
      <c r="E167" s="148" t="s">
        <v>3</v>
      </c>
      <c r="F167" s="149" t="s">
        <v>636</v>
      </c>
      <c r="H167" s="150">
        <v>0.39900000000000002</v>
      </c>
      <c r="I167" s="151"/>
      <c r="L167" s="146"/>
      <c r="M167" s="152"/>
      <c r="T167" s="153"/>
      <c r="AT167" s="148" t="s">
        <v>137</v>
      </c>
      <c r="AU167" s="148" t="s">
        <v>75</v>
      </c>
      <c r="AV167" s="12" t="s">
        <v>75</v>
      </c>
      <c r="AW167" s="12" t="s">
        <v>32</v>
      </c>
      <c r="AX167" s="12" t="s">
        <v>70</v>
      </c>
      <c r="AY167" s="148" t="s">
        <v>128</v>
      </c>
    </row>
    <row r="168" spans="2:65" s="14" customFormat="1">
      <c r="B168" s="161"/>
      <c r="D168" s="147" t="s">
        <v>137</v>
      </c>
      <c r="E168" s="162" t="s">
        <v>3</v>
      </c>
      <c r="F168" s="163" t="s">
        <v>624</v>
      </c>
      <c r="H168" s="162" t="s">
        <v>3</v>
      </c>
      <c r="I168" s="164"/>
      <c r="L168" s="161"/>
      <c r="M168" s="165"/>
      <c r="T168" s="166"/>
      <c r="AT168" s="162" t="s">
        <v>137</v>
      </c>
      <c r="AU168" s="162" t="s">
        <v>75</v>
      </c>
      <c r="AV168" s="14" t="s">
        <v>78</v>
      </c>
      <c r="AW168" s="14" t="s">
        <v>32</v>
      </c>
      <c r="AX168" s="14" t="s">
        <v>70</v>
      </c>
      <c r="AY168" s="162" t="s">
        <v>128</v>
      </c>
    </row>
    <row r="169" spans="2:65" s="12" customFormat="1">
      <c r="B169" s="146"/>
      <c r="D169" s="147" t="s">
        <v>137</v>
      </c>
      <c r="E169" s="148" t="s">
        <v>3</v>
      </c>
      <c r="F169" s="149" t="s">
        <v>637</v>
      </c>
      <c r="H169" s="150">
        <v>0.114</v>
      </c>
      <c r="I169" s="151"/>
      <c r="L169" s="146"/>
      <c r="M169" s="152"/>
      <c r="T169" s="153"/>
      <c r="AT169" s="148" t="s">
        <v>137</v>
      </c>
      <c r="AU169" s="148" t="s">
        <v>75</v>
      </c>
      <c r="AV169" s="12" t="s">
        <v>75</v>
      </c>
      <c r="AW169" s="12" t="s">
        <v>32</v>
      </c>
      <c r="AX169" s="12" t="s">
        <v>70</v>
      </c>
      <c r="AY169" s="148" t="s">
        <v>128</v>
      </c>
    </row>
    <row r="170" spans="2:65" s="13" customFormat="1">
      <c r="B170" s="154"/>
      <c r="D170" s="147" t="s">
        <v>137</v>
      </c>
      <c r="E170" s="155" t="s">
        <v>3</v>
      </c>
      <c r="F170" s="156" t="s">
        <v>139</v>
      </c>
      <c r="H170" s="157">
        <v>0.51300000000000001</v>
      </c>
      <c r="I170" s="158"/>
      <c r="L170" s="154"/>
      <c r="M170" s="159"/>
      <c r="T170" s="160"/>
      <c r="AT170" s="155" t="s">
        <v>137</v>
      </c>
      <c r="AU170" s="155" t="s">
        <v>75</v>
      </c>
      <c r="AV170" s="13" t="s">
        <v>85</v>
      </c>
      <c r="AW170" s="13" t="s">
        <v>32</v>
      </c>
      <c r="AX170" s="13" t="s">
        <v>78</v>
      </c>
      <c r="AY170" s="155" t="s">
        <v>128</v>
      </c>
    </row>
    <row r="171" spans="2:65" s="12" customFormat="1">
      <c r="B171" s="146"/>
      <c r="D171" s="147" t="s">
        <v>137</v>
      </c>
      <c r="F171" s="149" t="s">
        <v>638</v>
      </c>
      <c r="H171" s="150">
        <v>0.56399999999999995</v>
      </c>
      <c r="I171" s="151"/>
      <c r="L171" s="146"/>
      <c r="M171" s="152"/>
      <c r="T171" s="153"/>
      <c r="AT171" s="148" t="s">
        <v>137</v>
      </c>
      <c r="AU171" s="148" t="s">
        <v>75</v>
      </c>
      <c r="AV171" s="12" t="s">
        <v>75</v>
      </c>
      <c r="AW171" s="12" t="s">
        <v>4</v>
      </c>
      <c r="AX171" s="12" t="s">
        <v>78</v>
      </c>
      <c r="AY171" s="148" t="s">
        <v>128</v>
      </c>
    </row>
    <row r="172" spans="2:65" s="1" customFormat="1" ht="24.2" customHeight="1">
      <c r="B172" s="128"/>
      <c r="C172" s="129" t="s">
        <v>206</v>
      </c>
      <c r="D172" s="129" t="s">
        <v>130</v>
      </c>
      <c r="E172" s="130" t="s">
        <v>639</v>
      </c>
      <c r="F172" s="131" t="s">
        <v>640</v>
      </c>
      <c r="G172" s="132" t="s">
        <v>133</v>
      </c>
      <c r="H172" s="133">
        <v>12.132</v>
      </c>
      <c r="I172" s="134"/>
      <c r="J172" s="135">
        <f>ROUND(I172*H172,2)</f>
        <v>0</v>
      </c>
      <c r="K172" s="131" t="s">
        <v>134</v>
      </c>
      <c r="L172" s="33"/>
      <c r="M172" s="136" t="s">
        <v>3</v>
      </c>
      <c r="N172" s="137" t="s">
        <v>41</v>
      </c>
      <c r="P172" s="138">
        <f>O172*H172</f>
        <v>0</v>
      </c>
      <c r="Q172" s="138">
        <v>2.5018699999999998</v>
      </c>
      <c r="R172" s="138">
        <f>Q172*H172</f>
        <v>30.352686839999997</v>
      </c>
      <c r="S172" s="138">
        <v>0</v>
      </c>
      <c r="T172" s="139">
        <f>S172*H172</f>
        <v>0</v>
      </c>
      <c r="AR172" s="140" t="s">
        <v>85</v>
      </c>
      <c r="AT172" s="140" t="s">
        <v>130</v>
      </c>
      <c r="AU172" s="140" t="s">
        <v>75</v>
      </c>
      <c r="AY172" s="18" t="s">
        <v>128</v>
      </c>
      <c r="BE172" s="141">
        <f>IF(N172="základní",J172,0)</f>
        <v>0</v>
      </c>
      <c r="BF172" s="141">
        <f>IF(N172="snížená",J172,0)</f>
        <v>0</v>
      </c>
      <c r="BG172" s="141">
        <f>IF(N172="zákl. přenesená",J172,0)</f>
        <v>0</v>
      </c>
      <c r="BH172" s="141">
        <f>IF(N172="sníž. přenesená",J172,0)</f>
        <v>0</v>
      </c>
      <c r="BI172" s="141">
        <f>IF(N172="nulová",J172,0)</f>
        <v>0</v>
      </c>
      <c r="BJ172" s="18" t="s">
        <v>78</v>
      </c>
      <c r="BK172" s="141">
        <f>ROUND(I172*H172,2)</f>
        <v>0</v>
      </c>
      <c r="BL172" s="18" t="s">
        <v>85</v>
      </c>
      <c r="BM172" s="140" t="s">
        <v>641</v>
      </c>
    </row>
    <row r="173" spans="2:65" s="1" customFormat="1">
      <c r="B173" s="33"/>
      <c r="D173" s="142" t="s">
        <v>135</v>
      </c>
      <c r="F173" s="143" t="s">
        <v>642</v>
      </c>
      <c r="I173" s="144"/>
      <c r="L173" s="33"/>
      <c r="M173" s="145"/>
      <c r="T173" s="54"/>
      <c r="AT173" s="18" t="s">
        <v>135</v>
      </c>
      <c r="AU173" s="18" t="s">
        <v>75</v>
      </c>
    </row>
    <row r="174" spans="2:65" s="14" customFormat="1">
      <c r="B174" s="161"/>
      <c r="D174" s="147" t="s">
        <v>137</v>
      </c>
      <c r="E174" s="162" t="s">
        <v>3</v>
      </c>
      <c r="F174" s="163" t="s">
        <v>583</v>
      </c>
      <c r="H174" s="162" t="s">
        <v>3</v>
      </c>
      <c r="I174" s="164"/>
      <c r="L174" s="161"/>
      <c r="M174" s="165"/>
      <c r="T174" s="166"/>
      <c r="AT174" s="162" t="s">
        <v>137</v>
      </c>
      <c r="AU174" s="162" t="s">
        <v>75</v>
      </c>
      <c r="AV174" s="14" t="s">
        <v>78</v>
      </c>
      <c r="AW174" s="14" t="s">
        <v>32</v>
      </c>
      <c r="AX174" s="14" t="s">
        <v>70</v>
      </c>
      <c r="AY174" s="162" t="s">
        <v>128</v>
      </c>
    </row>
    <row r="175" spans="2:65" s="12" customFormat="1">
      <c r="B175" s="146"/>
      <c r="D175" s="147" t="s">
        <v>137</v>
      </c>
      <c r="E175" s="148" t="s">
        <v>3</v>
      </c>
      <c r="F175" s="149" t="s">
        <v>584</v>
      </c>
      <c r="H175" s="150">
        <v>6.6920000000000002</v>
      </c>
      <c r="I175" s="151"/>
      <c r="L175" s="146"/>
      <c r="M175" s="152"/>
      <c r="T175" s="153"/>
      <c r="AT175" s="148" t="s">
        <v>137</v>
      </c>
      <c r="AU175" s="148" t="s">
        <v>75</v>
      </c>
      <c r="AV175" s="12" t="s">
        <v>75</v>
      </c>
      <c r="AW175" s="12" t="s">
        <v>32</v>
      </c>
      <c r="AX175" s="12" t="s">
        <v>70</v>
      </c>
      <c r="AY175" s="148" t="s">
        <v>128</v>
      </c>
    </row>
    <row r="176" spans="2:65" s="12" customFormat="1">
      <c r="B176" s="146"/>
      <c r="D176" s="147" t="s">
        <v>137</v>
      </c>
      <c r="E176" s="148" t="s">
        <v>3</v>
      </c>
      <c r="F176" s="149" t="s">
        <v>585</v>
      </c>
      <c r="H176" s="150">
        <v>5.44</v>
      </c>
      <c r="I176" s="151"/>
      <c r="L176" s="146"/>
      <c r="M176" s="152"/>
      <c r="T176" s="153"/>
      <c r="AT176" s="148" t="s">
        <v>137</v>
      </c>
      <c r="AU176" s="148" t="s">
        <v>75</v>
      </c>
      <c r="AV176" s="12" t="s">
        <v>75</v>
      </c>
      <c r="AW176" s="12" t="s">
        <v>32</v>
      </c>
      <c r="AX176" s="12" t="s">
        <v>70</v>
      </c>
      <c r="AY176" s="148" t="s">
        <v>128</v>
      </c>
    </row>
    <row r="177" spans="2:65" s="13" customFormat="1">
      <c r="B177" s="154"/>
      <c r="D177" s="147" t="s">
        <v>137</v>
      </c>
      <c r="E177" s="155" t="s">
        <v>3</v>
      </c>
      <c r="F177" s="156" t="s">
        <v>139</v>
      </c>
      <c r="H177" s="157">
        <v>12.132</v>
      </c>
      <c r="I177" s="158"/>
      <c r="L177" s="154"/>
      <c r="M177" s="159"/>
      <c r="T177" s="160"/>
      <c r="AT177" s="155" t="s">
        <v>137</v>
      </c>
      <c r="AU177" s="155" t="s">
        <v>75</v>
      </c>
      <c r="AV177" s="13" t="s">
        <v>85</v>
      </c>
      <c r="AW177" s="13" t="s">
        <v>32</v>
      </c>
      <c r="AX177" s="13" t="s">
        <v>78</v>
      </c>
      <c r="AY177" s="155" t="s">
        <v>128</v>
      </c>
    </row>
    <row r="178" spans="2:65" s="1" customFormat="1" ht="24.2" customHeight="1">
      <c r="B178" s="128"/>
      <c r="C178" s="167" t="s">
        <v>168</v>
      </c>
      <c r="D178" s="167" t="s">
        <v>193</v>
      </c>
      <c r="E178" s="168" t="s">
        <v>643</v>
      </c>
      <c r="F178" s="169" t="s">
        <v>644</v>
      </c>
      <c r="G178" s="170" t="s">
        <v>209</v>
      </c>
      <c r="H178" s="171">
        <v>55</v>
      </c>
      <c r="I178" s="172"/>
      <c r="J178" s="173">
        <f>ROUND(I178*H178,2)</f>
        <v>0</v>
      </c>
      <c r="K178" s="169" t="s">
        <v>134</v>
      </c>
      <c r="L178" s="174"/>
      <c r="M178" s="175" t="s">
        <v>3</v>
      </c>
      <c r="N178" s="176" t="s">
        <v>41</v>
      </c>
      <c r="P178" s="138">
        <f>O178*H178</f>
        <v>0</v>
      </c>
      <c r="Q178" s="138">
        <v>2.3000000000000001E-4</v>
      </c>
      <c r="R178" s="138">
        <f>Q178*H178</f>
        <v>1.265E-2</v>
      </c>
      <c r="S178" s="138">
        <v>0</v>
      </c>
      <c r="T178" s="139">
        <f>S178*H178</f>
        <v>0</v>
      </c>
      <c r="AR178" s="140" t="s">
        <v>151</v>
      </c>
      <c r="AT178" s="140" t="s">
        <v>193</v>
      </c>
      <c r="AU178" s="140" t="s">
        <v>75</v>
      </c>
      <c r="AY178" s="18" t="s">
        <v>128</v>
      </c>
      <c r="BE178" s="141">
        <f>IF(N178="základní",J178,0)</f>
        <v>0</v>
      </c>
      <c r="BF178" s="141">
        <f>IF(N178="snížená",J178,0)</f>
        <v>0</v>
      </c>
      <c r="BG178" s="141">
        <f>IF(N178="zákl. přenesená",J178,0)</f>
        <v>0</v>
      </c>
      <c r="BH178" s="141">
        <f>IF(N178="sníž. přenesená",J178,0)</f>
        <v>0</v>
      </c>
      <c r="BI178" s="141">
        <f>IF(N178="nulová",J178,0)</f>
        <v>0</v>
      </c>
      <c r="BJ178" s="18" t="s">
        <v>78</v>
      </c>
      <c r="BK178" s="141">
        <f>ROUND(I178*H178,2)</f>
        <v>0</v>
      </c>
      <c r="BL178" s="18" t="s">
        <v>85</v>
      </c>
      <c r="BM178" s="140" t="s">
        <v>645</v>
      </c>
    </row>
    <row r="179" spans="2:65" s="12" customFormat="1">
      <c r="B179" s="146"/>
      <c r="D179" s="147" t="s">
        <v>137</v>
      </c>
      <c r="E179" s="148" t="s">
        <v>3</v>
      </c>
      <c r="F179" s="149" t="s">
        <v>646</v>
      </c>
      <c r="H179" s="150">
        <v>40</v>
      </c>
      <c r="I179" s="151"/>
      <c r="L179" s="146"/>
      <c r="M179" s="152"/>
      <c r="T179" s="153"/>
      <c r="AT179" s="148" t="s">
        <v>137</v>
      </c>
      <c r="AU179" s="148" t="s">
        <v>75</v>
      </c>
      <c r="AV179" s="12" t="s">
        <v>75</v>
      </c>
      <c r="AW179" s="12" t="s">
        <v>32</v>
      </c>
      <c r="AX179" s="12" t="s">
        <v>70</v>
      </c>
      <c r="AY179" s="148" t="s">
        <v>128</v>
      </c>
    </row>
    <row r="180" spans="2:65" s="12" customFormat="1">
      <c r="B180" s="146"/>
      <c r="D180" s="147" t="s">
        <v>137</v>
      </c>
      <c r="E180" s="148" t="s">
        <v>3</v>
      </c>
      <c r="F180" s="149" t="s">
        <v>647</v>
      </c>
      <c r="H180" s="150">
        <v>15</v>
      </c>
      <c r="I180" s="151"/>
      <c r="L180" s="146"/>
      <c r="M180" s="152"/>
      <c r="T180" s="153"/>
      <c r="AT180" s="148" t="s">
        <v>137</v>
      </c>
      <c r="AU180" s="148" t="s">
        <v>75</v>
      </c>
      <c r="AV180" s="12" t="s">
        <v>75</v>
      </c>
      <c r="AW180" s="12" t="s">
        <v>32</v>
      </c>
      <c r="AX180" s="12" t="s">
        <v>70</v>
      </c>
      <c r="AY180" s="148" t="s">
        <v>128</v>
      </c>
    </row>
    <row r="181" spans="2:65" s="13" customFormat="1">
      <c r="B181" s="154"/>
      <c r="D181" s="147" t="s">
        <v>137</v>
      </c>
      <c r="E181" s="155" t="s">
        <v>3</v>
      </c>
      <c r="F181" s="156" t="s">
        <v>139</v>
      </c>
      <c r="H181" s="157">
        <v>55</v>
      </c>
      <c r="I181" s="158"/>
      <c r="L181" s="154"/>
      <c r="M181" s="159"/>
      <c r="T181" s="160"/>
      <c r="AT181" s="155" t="s">
        <v>137</v>
      </c>
      <c r="AU181" s="155" t="s">
        <v>75</v>
      </c>
      <c r="AV181" s="13" t="s">
        <v>85</v>
      </c>
      <c r="AW181" s="13" t="s">
        <v>32</v>
      </c>
      <c r="AX181" s="13" t="s">
        <v>78</v>
      </c>
      <c r="AY181" s="155" t="s">
        <v>128</v>
      </c>
    </row>
    <row r="182" spans="2:65" s="1" customFormat="1" ht="44.25" customHeight="1">
      <c r="B182" s="128"/>
      <c r="C182" s="129" t="s">
        <v>216</v>
      </c>
      <c r="D182" s="129" t="s">
        <v>130</v>
      </c>
      <c r="E182" s="130" t="s">
        <v>648</v>
      </c>
      <c r="F182" s="131" t="s">
        <v>649</v>
      </c>
      <c r="G182" s="132" t="s">
        <v>150</v>
      </c>
      <c r="H182" s="133">
        <v>16.010999999999999</v>
      </c>
      <c r="I182" s="134"/>
      <c r="J182" s="135">
        <f>ROUND(I182*H182,2)</f>
        <v>0</v>
      </c>
      <c r="K182" s="131" t="s">
        <v>134</v>
      </c>
      <c r="L182" s="33"/>
      <c r="M182" s="136" t="s">
        <v>3</v>
      </c>
      <c r="N182" s="137" t="s">
        <v>41</v>
      </c>
      <c r="P182" s="138">
        <f>O182*H182</f>
        <v>0</v>
      </c>
      <c r="Q182" s="138">
        <v>0.50100999999999996</v>
      </c>
      <c r="R182" s="138">
        <f>Q182*H182</f>
        <v>8.0216711099999998</v>
      </c>
      <c r="S182" s="138">
        <v>0</v>
      </c>
      <c r="T182" s="139">
        <f>S182*H182</f>
        <v>0</v>
      </c>
      <c r="AR182" s="140" t="s">
        <v>85</v>
      </c>
      <c r="AT182" s="140" t="s">
        <v>130</v>
      </c>
      <c r="AU182" s="140" t="s">
        <v>75</v>
      </c>
      <c r="AY182" s="18" t="s">
        <v>128</v>
      </c>
      <c r="BE182" s="141">
        <f>IF(N182="základní",J182,0)</f>
        <v>0</v>
      </c>
      <c r="BF182" s="141">
        <f>IF(N182="snížená",J182,0)</f>
        <v>0</v>
      </c>
      <c r="BG182" s="141">
        <f>IF(N182="zákl. přenesená",J182,0)</f>
        <v>0</v>
      </c>
      <c r="BH182" s="141">
        <f>IF(N182="sníž. přenesená",J182,0)</f>
        <v>0</v>
      </c>
      <c r="BI182" s="141">
        <f>IF(N182="nulová",J182,0)</f>
        <v>0</v>
      </c>
      <c r="BJ182" s="18" t="s">
        <v>78</v>
      </c>
      <c r="BK182" s="141">
        <f>ROUND(I182*H182,2)</f>
        <v>0</v>
      </c>
      <c r="BL182" s="18" t="s">
        <v>85</v>
      </c>
      <c r="BM182" s="140" t="s">
        <v>650</v>
      </c>
    </row>
    <row r="183" spans="2:65" s="1" customFormat="1">
      <c r="B183" s="33"/>
      <c r="D183" s="142" t="s">
        <v>135</v>
      </c>
      <c r="F183" s="143" t="s">
        <v>651</v>
      </c>
      <c r="I183" s="144"/>
      <c r="L183" s="33"/>
      <c r="M183" s="145"/>
      <c r="T183" s="54"/>
      <c r="AT183" s="18" t="s">
        <v>135</v>
      </c>
      <c r="AU183" s="18" t="s">
        <v>75</v>
      </c>
    </row>
    <row r="184" spans="2:65" s="14" customFormat="1">
      <c r="B184" s="161"/>
      <c r="D184" s="147" t="s">
        <v>137</v>
      </c>
      <c r="E184" s="162" t="s">
        <v>3</v>
      </c>
      <c r="F184" s="163" t="s">
        <v>624</v>
      </c>
      <c r="H184" s="162" t="s">
        <v>3</v>
      </c>
      <c r="I184" s="164"/>
      <c r="L184" s="161"/>
      <c r="M184" s="165"/>
      <c r="T184" s="166"/>
      <c r="AT184" s="162" t="s">
        <v>137</v>
      </c>
      <c r="AU184" s="162" t="s">
        <v>75</v>
      </c>
      <c r="AV184" s="14" t="s">
        <v>78</v>
      </c>
      <c r="AW184" s="14" t="s">
        <v>32</v>
      </c>
      <c r="AX184" s="14" t="s">
        <v>70</v>
      </c>
      <c r="AY184" s="162" t="s">
        <v>128</v>
      </c>
    </row>
    <row r="185" spans="2:65" s="12" customFormat="1">
      <c r="B185" s="146"/>
      <c r="D185" s="147" t="s">
        <v>137</v>
      </c>
      <c r="E185" s="148" t="s">
        <v>3</v>
      </c>
      <c r="F185" s="149" t="s">
        <v>652</v>
      </c>
      <c r="H185" s="150">
        <v>5.3239999999999998</v>
      </c>
      <c r="I185" s="151"/>
      <c r="L185" s="146"/>
      <c r="M185" s="152"/>
      <c r="T185" s="153"/>
      <c r="AT185" s="148" t="s">
        <v>137</v>
      </c>
      <c r="AU185" s="148" t="s">
        <v>75</v>
      </c>
      <c r="AV185" s="12" t="s">
        <v>75</v>
      </c>
      <c r="AW185" s="12" t="s">
        <v>32</v>
      </c>
      <c r="AX185" s="12" t="s">
        <v>70</v>
      </c>
      <c r="AY185" s="148" t="s">
        <v>128</v>
      </c>
    </row>
    <row r="186" spans="2:65" s="14" customFormat="1">
      <c r="B186" s="161"/>
      <c r="D186" s="147" t="s">
        <v>137</v>
      </c>
      <c r="E186" s="162" t="s">
        <v>3</v>
      </c>
      <c r="F186" s="163" t="s">
        <v>653</v>
      </c>
      <c r="H186" s="162" t="s">
        <v>3</v>
      </c>
      <c r="I186" s="164"/>
      <c r="L186" s="161"/>
      <c r="M186" s="165"/>
      <c r="T186" s="166"/>
      <c r="AT186" s="162" t="s">
        <v>137</v>
      </c>
      <c r="AU186" s="162" t="s">
        <v>75</v>
      </c>
      <c r="AV186" s="14" t="s">
        <v>78</v>
      </c>
      <c r="AW186" s="14" t="s">
        <v>32</v>
      </c>
      <c r="AX186" s="14" t="s">
        <v>70</v>
      </c>
      <c r="AY186" s="162" t="s">
        <v>128</v>
      </c>
    </row>
    <row r="187" spans="2:65" s="12" customFormat="1">
      <c r="B187" s="146"/>
      <c r="D187" s="147" t="s">
        <v>137</v>
      </c>
      <c r="E187" s="148" t="s">
        <v>3</v>
      </c>
      <c r="F187" s="149" t="s">
        <v>654</v>
      </c>
      <c r="H187" s="150">
        <v>10.686999999999999</v>
      </c>
      <c r="I187" s="151"/>
      <c r="L187" s="146"/>
      <c r="M187" s="152"/>
      <c r="T187" s="153"/>
      <c r="AT187" s="148" t="s">
        <v>137</v>
      </c>
      <c r="AU187" s="148" t="s">
        <v>75</v>
      </c>
      <c r="AV187" s="12" t="s">
        <v>75</v>
      </c>
      <c r="AW187" s="12" t="s">
        <v>32</v>
      </c>
      <c r="AX187" s="12" t="s">
        <v>70</v>
      </c>
      <c r="AY187" s="148" t="s">
        <v>128</v>
      </c>
    </row>
    <row r="188" spans="2:65" s="13" customFormat="1">
      <c r="B188" s="154"/>
      <c r="D188" s="147" t="s">
        <v>137</v>
      </c>
      <c r="E188" s="155" t="s">
        <v>3</v>
      </c>
      <c r="F188" s="156" t="s">
        <v>139</v>
      </c>
      <c r="H188" s="157">
        <v>16.010999999999999</v>
      </c>
      <c r="I188" s="158"/>
      <c r="L188" s="154"/>
      <c r="M188" s="159"/>
      <c r="T188" s="160"/>
      <c r="AT188" s="155" t="s">
        <v>137</v>
      </c>
      <c r="AU188" s="155" t="s">
        <v>75</v>
      </c>
      <c r="AV188" s="13" t="s">
        <v>85</v>
      </c>
      <c r="AW188" s="13" t="s">
        <v>32</v>
      </c>
      <c r="AX188" s="13" t="s">
        <v>78</v>
      </c>
      <c r="AY188" s="155" t="s">
        <v>128</v>
      </c>
    </row>
    <row r="189" spans="2:65" s="1" customFormat="1" ht="44.25" customHeight="1">
      <c r="B189" s="128"/>
      <c r="C189" s="129" t="s">
        <v>174</v>
      </c>
      <c r="D189" s="129" t="s">
        <v>130</v>
      </c>
      <c r="E189" s="130" t="s">
        <v>655</v>
      </c>
      <c r="F189" s="131" t="s">
        <v>656</v>
      </c>
      <c r="G189" s="132" t="s">
        <v>150</v>
      </c>
      <c r="H189" s="133">
        <v>3.2839999999999998</v>
      </c>
      <c r="I189" s="134"/>
      <c r="J189" s="135">
        <f>ROUND(I189*H189,2)</f>
        <v>0</v>
      </c>
      <c r="K189" s="131" t="s">
        <v>134</v>
      </c>
      <c r="L189" s="33"/>
      <c r="M189" s="136" t="s">
        <v>3</v>
      </c>
      <c r="N189" s="137" t="s">
        <v>41</v>
      </c>
      <c r="P189" s="138">
        <f>O189*H189</f>
        <v>0</v>
      </c>
      <c r="Q189" s="138">
        <v>0.73558000000000001</v>
      </c>
      <c r="R189" s="138">
        <f>Q189*H189</f>
        <v>2.41564472</v>
      </c>
      <c r="S189" s="138">
        <v>0</v>
      </c>
      <c r="T189" s="139">
        <f>S189*H189</f>
        <v>0</v>
      </c>
      <c r="AR189" s="140" t="s">
        <v>85</v>
      </c>
      <c r="AT189" s="140" t="s">
        <v>130</v>
      </c>
      <c r="AU189" s="140" t="s">
        <v>75</v>
      </c>
      <c r="AY189" s="18" t="s">
        <v>128</v>
      </c>
      <c r="BE189" s="141">
        <f>IF(N189="základní",J189,0)</f>
        <v>0</v>
      </c>
      <c r="BF189" s="141">
        <f>IF(N189="snížená",J189,0)</f>
        <v>0</v>
      </c>
      <c r="BG189" s="141">
        <f>IF(N189="zákl. přenesená",J189,0)</f>
        <v>0</v>
      </c>
      <c r="BH189" s="141">
        <f>IF(N189="sníž. přenesená",J189,0)</f>
        <v>0</v>
      </c>
      <c r="BI189" s="141">
        <f>IF(N189="nulová",J189,0)</f>
        <v>0</v>
      </c>
      <c r="BJ189" s="18" t="s">
        <v>78</v>
      </c>
      <c r="BK189" s="141">
        <f>ROUND(I189*H189,2)</f>
        <v>0</v>
      </c>
      <c r="BL189" s="18" t="s">
        <v>85</v>
      </c>
      <c r="BM189" s="140" t="s">
        <v>657</v>
      </c>
    </row>
    <row r="190" spans="2:65" s="1" customFormat="1">
      <c r="B190" s="33"/>
      <c r="D190" s="142" t="s">
        <v>135</v>
      </c>
      <c r="F190" s="143" t="s">
        <v>658</v>
      </c>
      <c r="I190" s="144"/>
      <c r="L190" s="33"/>
      <c r="M190" s="145"/>
      <c r="T190" s="54"/>
      <c r="AT190" s="18" t="s">
        <v>135</v>
      </c>
      <c r="AU190" s="18" t="s">
        <v>75</v>
      </c>
    </row>
    <row r="191" spans="2:65" s="14" customFormat="1">
      <c r="B191" s="161"/>
      <c r="D191" s="147" t="s">
        <v>137</v>
      </c>
      <c r="E191" s="162" t="s">
        <v>3</v>
      </c>
      <c r="F191" s="163" t="s">
        <v>659</v>
      </c>
      <c r="H191" s="162" t="s">
        <v>3</v>
      </c>
      <c r="I191" s="164"/>
      <c r="L191" s="161"/>
      <c r="M191" s="165"/>
      <c r="T191" s="166"/>
      <c r="AT191" s="162" t="s">
        <v>137</v>
      </c>
      <c r="AU191" s="162" t="s">
        <v>75</v>
      </c>
      <c r="AV191" s="14" t="s">
        <v>78</v>
      </c>
      <c r="AW191" s="14" t="s">
        <v>32</v>
      </c>
      <c r="AX191" s="14" t="s">
        <v>70</v>
      </c>
      <c r="AY191" s="162" t="s">
        <v>128</v>
      </c>
    </row>
    <row r="192" spans="2:65" s="12" customFormat="1">
      <c r="B192" s="146"/>
      <c r="D192" s="147" t="s">
        <v>137</v>
      </c>
      <c r="E192" s="148" t="s">
        <v>3</v>
      </c>
      <c r="F192" s="149" t="s">
        <v>660</v>
      </c>
      <c r="H192" s="150">
        <v>3.2839999999999998</v>
      </c>
      <c r="I192" s="151"/>
      <c r="L192" s="146"/>
      <c r="M192" s="152"/>
      <c r="T192" s="153"/>
      <c r="AT192" s="148" t="s">
        <v>137</v>
      </c>
      <c r="AU192" s="148" t="s">
        <v>75</v>
      </c>
      <c r="AV192" s="12" t="s">
        <v>75</v>
      </c>
      <c r="AW192" s="12" t="s">
        <v>32</v>
      </c>
      <c r="AX192" s="12" t="s">
        <v>78</v>
      </c>
      <c r="AY192" s="148" t="s">
        <v>128</v>
      </c>
    </row>
    <row r="193" spans="2:65" s="11" customFormat="1" ht="22.9" customHeight="1">
      <c r="B193" s="116"/>
      <c r="D193" s="117" t="s">
        <v>69</v>
      </c>
      <c r="E193" s="126" t="s">
        <v>82</v>
      </c>
      <c r="F193" s="126" t="s">
        <v>661</v>
      </c>
      <c r="I193" s="119"/>
      <c r="J193" s="127">
        <f>BK193</f>
        <v>0</v>
      </c>
      <c r="L193" s="116"/>
      <c r="M193" s="121"/>
      <c r="P193" s="122">
        <f>SUM(P194:P241)</f>
        <v>0</v>
      </c>
      <c r="R193" s="122">
        <f>SUM(R194:R241)</f>
        <v>148.23596266000001</v>
      </c>
      <c r="T193" s="123">
        <f>SUM(T194:T241)</f>
        <v>0</v>
      </c>
      <c r="AR193" s="117" t="s">
        <v>78</v>
      </c>
      <c r="AT193" s="124" t="s">
        <v>69</v>
      </c>
      <c r="AU193" s="124" t="s">
        <v>78</v>
      </c>
      <c r="AY193" s="117" t="s">
        <v>128</v>
      </c>
      <c r="BK193" s="125">
        <f>SUM(BK194:BK241)</f>
        <v>0</v>
      </c>
    </row>
    <row r="194" spans="2:65" s="1" customFormat="1" ht="62.65" customHeight="1">
      <c r="B194" s="128"/>
      <c r="C194" s="129" t="s">
        <v>225</v>
      </c>
      <c r="D194" s="129" t="s">
        <v>130</v>
      </c>
      <c r="E194" s="130" t="s">
        <v>662</v>
      </c>
      <c r="F194" s="131" t="s">
        <v>663</v>
      </c>
      <c r="G194" s="132" t="s">
        <v>219</v>
      </c>
      <c r="H194" s="133">
        <v>2</v>
      </c>
      <c r="I194" s="134"/>
      <c r="J194" s="135">
        <f>ROUND(I194*H194,2)</f>
        <v>0</v>
      </c>
      <c r="K194" s="131" t="s">
        <v>134</v>
      </c>
      <c r="L194" s="33"/>
      <c r="M194" s="136" t="s">
        <v>3</v>
      </c>
      <c r="N194" s="137" t="s">
        <v>41</v>
      </c>
      <c r="P194" s="138">
        <f>O194*H194</f>
        <v>0</v>
      </c>
      <c r="Q194" s="138">
        <v>0</v>
      </c>
      <c r="R194" s="138">
        <f>Q194*H194</f>
        <v>0</v>
      </c>
      <c r="S194" s="138">
        <v>0</v>
      </c>
      <c r="T194" s="139">
        <f>S194*H194</f>
        <v>0</v>
      </c>
      <c r="AR194" s="140" t="s">
        <v>85</v>
      </c>
      <c r="AT194" s="140" t="s">
        <v>130</v>
      </c>
      <c r="AU194" s="140" t="s">
        <v>75</v>
      </c>
      <c r="AY194" s="18" t="s">
        <v>128</v>
      </c>
      <c r="BE194" s="141">
        <f>IF(N194="základní",J194,0)</f>
        <v>0</v>
      </c>
      <c r="BF194" s="141">
        <f>IF(N194="snížená",J194,0)</f>
        <v>0</v>
      </c>
      <c r="BG194" s="141">
        <f>IF(N194="zákl. přenesená",J194,0)</f>
        <v>0</v>
      </c>
      <c r="BH194" s="141">
        <f>IF(N194="sníž. přenesená",J194,0)</f>
        <v>0</v>
      </c>
      <c r="BI194" s="141">
        <f>IF(N194="nulová",J194,0)</f>
        <v>0</v>
      </c>
      <c r="BJ194" s="18" t="s">
        <v>78</v>
      </c>
      <c r="BK194" s="141">
        <f>ROUND(I194*H194,2)</f>
        <v>0</v>
      </c>
      <c r="BL194" s="18" t="s">
        <v>85</v>
      </c>
      <c r="BM194" s="140" t="s">
        <v>664</v>
      </c>
    </row>
    <row r="195" spans="2:65" s="1" customFormat="1">
      <c r="B195" s="33"/>
      <c r="D195" s="142" t="s">
        <v>135</v>
      </c>
      <c r="F195" s="143" t="s">
        <v>665</v>
      </c>
      <c r="I195" s="144"/>
      <c r="L195" s="33"/>
      <c r="M195" s="145"/>
      <c r="T195" s="54"/>
      <c r="AT195" s="18" t="s">
        <v>135</v>
      </c>
      <c r="AU195" s="18" t="s">
        <v>75</v>
      </c>
    </row>
    <row r="196" spans="2:65" s="1" customFormat="1" ht="24.2" customHeight="1">
      <c r="B196" s="128"/>
      <c r="C196" s="167" t="s">
        <v>180</v>
      </c>
      <c r="D196" s="167" t="s">
        <v>193</v>
      </c>
      <c r="E196" s="168" t="s">
        <v>666</v>
      </c>
      <c r="F196" s="169" t="s">
        <v>667</v>
      </c>
      <c r="G196" s="170" t="s">
        <v>209</v>
      </c>
      <c r="H196" s="171">
        <v>1</v>
      </c>
      <c r="I196" s="172"/>
      <c r="J196" s="173">
        <f>ROUND(I196*H196,2)</f>
        <v>0</v>
      </c>
      <c r="K196" s="169" t="s">
        <v>134</v>
      </c>
      <c r="L196" s="174"/>
      <c r="M196" s="175" t="s">
        <v>3</v>
      </c>
      <c r="N196" s="176" t="s">
        <v>41</v>
      </c>
      <c r="P196" s="138">
        <f>O196*H196</f>
        <v>0</v>
      </c>
      <c r="Q196" s="138">
        <v>6.7299999999999999E-3</v>
      </c>
      <c r="R196" s="138">
        <f>Q196*H196</f>
        <v>6.7299999999999999E-3</v>
      </c>
      <c r="S196" s="138">
        <v>0</v>
      </c>
      <c r="T196" s="139">
        <f>S196*H196</f>
        <v>0</v>
      </c>
      <c r="AR196" s="140" t="s">
        <v>151</v>
      </c>
      <c r="AT196" s="140" t="s">
        <v>193</v>
      </c>
      <c r="AU196" s="140" t="s">
        <v>75</v>
      </c>
      <c r="AY196" s="18" t="s">
        <v>128</v>
      </c>
      <c r="BE196" s="141">
        <f>IF(N196="základní",J196,0)</f>
        <v>0</v>
      </c>
      <c r="BF196" s="141">
        <f>IF(N196="snížená",J196,0)</f>
        <v>0</v>
      </c>
      <c r="BG196" s="141">
        <f>IF(N196="zákl. přenesená",J196,0)</f>
        <v>0</v>
      </c>
      <c r="BH196" s="141">
        <f>IF(N196="sníž. přenesená",J196,0)</f>
        <v>0</v>
      </c>
      <c r="BI196" s="141">
        <f>IF(N196="nulová",J196,0)</f>
        <v>0</v>
      </c>
      <c r="BJ196" s="18" t="s">
        <v>78</v>
      </c>
      <c r="BK196" s="141">
        <f>ROUND(I196*H196,2)</f>
        <v>0</v>
      </c>
      <c r="BL196" s="18" t="s">
        <v>85</v>
      </c>
      <c r="BM196" s="140" t="s">
        <v>668</v>
      </c>
    </row>
    <row r="197" spans="2:65" s="12" customFormat="1">
      <c r="B197" s="146"/>
      <c r="D197" s="147" t="s">
        <v>137</v>
      </c>
      <c r="E197" s="148" t="s">
        <v>3</v>
      </c>
      <c r="F197" s="149" t="s">
        <v>78</v>
      </c>
      <c r="H197" s="150">
        <v>1</v>
      </c>
      <c r="I197" s="151"/>
      <c r="L197" s="146"/>
      <c r="M197" s="152"/>
      <c r="T197" s="153"/>
      <c r="AT197" s="148" t="s">
        <v>137</v>
      </c>
      <c r="AU197" s="148" t="s">
        <v>75</v>
      </c>
      <c r="AV197" s="12" t="s">
        <v>75</v>
      </c>
      <c r="AW197" s="12" t="s">
        <v>32</v>
      </c>
      <c r="AX197" s="12" t="s">
        <v>78</v>
      </c>
      <c r="AY197" s="148" t="s">
        <v>128</v>
      </c>
    </row>
    <row r="198" spans="2:65" s="1" customFormat="1" ht="37.9" customHeight="1">
      <c r="B198" s="128"/>
      <c r="C198" s="129" t="s">
        <v>8</v>
      </c>
      <c r="D198" s="129" t="s">
        <v>130</v>
      </c>
      <c r="E198" s="130" t="s">
        <v>669</v>
      </c>
      <c r="F198" s="131" t="s">
        <v>670</v>
      </c>
      <c r="G198" s="132" t="s">
        <v>150</v>
      </c>
      <c r="H198" s="133">
        <v>16</v>
      </c>
      <c r="I198" s="134"/>
      <c r="J198" s="135">
        <f>ROUND(I198*H198,2)</f>
        <v>0</v>
      </c>
      <c r="K198" s="131" t="s">
        <v>134</v>
      </c>
      <c r="L198" s="33"/>
      <c r="M198" s="136" t="s">
        <v>3</v>
      </c>
      <c r="N198" s="137" t="s">
        <v>41</v>
      </c>
      <c r="P198" s="138">
        <f>O198*H198</f>
        <v>0</v>
      </c>
      <c r="Q198" s="138">
        <v>0.37678</v>
      </c>
      <c r="R198" s="138">
        <f>Q198*H198</f>
        <v>6.0284800000000001</v>
      </c>
      <c r="S198" s="138">
        <v>0</v>
      </c>
      <c r="T198" s="139">
        <f>S198*H198</f>
        <v>0</v>
      </c>
      <c r="AR198" s="140" t="s">
        <v>85</v>
      </c>
      <c r="AT198" s="140" t="s">
        <v>130</v>
      </c>
      <c r="AU198" s="140" t="s">
        <v>75</v>
      </c>
      <c r="AY198" s="18" t="s">
        <v>128</v>
      </c>
      <c r="BE198" s="141">
        <f>IF(N198="základní",J198,0)</f>
        <v>0</v>
      </c>
      <c r="BF198" s="141">
        <f>IF(N198="snížená",J198,0)</f>
        <v>0</v>
      </c>
      <c r="BG198" s="141">
        <f>IF(N198="zákl. přenesená",J198,0)</f>
        <v>0</v>
      </c>
      <c r="BH198" s="141">
        <f>IF(N198="sníž. přenesená",J198,0)</f>
        <v>0</v>
      </c>
      <c r="BI198" s="141">
        <f>IF(N198="nulová",J198,0)</f>
        <v>0</v>
      </c>
      <c r="BJ198" s="18" t="s">
        <v>78</v>
      </c>
      <c r="BK198" s="141">
        <f>ROUND(I198*H198,2)</f>
        <v>0</v>
      </c>
      <c r="BL198" s="18" t="s">
        <v>85</v>
      </c>
      <c r="BM198" s="140" t="s">
        <v>671</v>
      </c>
    </row>
    <row r="199" spans="2:65" s="1" customFormat="1">
      <c r="B199" s="33"/>
      <c r="D199" s="142" t="s">
        <v>135</v>
      </c>
      <c r="F199" s="143" t="s">
        <v>672</v>
      </c>
      <c r="I199" s="144"/>
      <c r="L199" s="33"/>
      <c r="M199" s="145"/>
      <c r="T199" s="54"/>
      <c r="AT199" s="18" t="s">
        <v>135</v>
      </c>
      <c r="AU199" s="18" t="s">
        <v>75</v>
      </c>
    </row>
    <row r="200" spans="2:65" s="14" customFormat="1">
      <c r="B200" s="161"/>
      <c r="D200" s="147" t="s">
        <v>137</v>
      </c>
      <c r="E200" s="162" t="s">
        <v>3</v>
      </c>
      <c r="F200" s="163" t="s">
        <v>673</v>
      </c>
      <c r="H200" s="162" t="s">
        <v>3</v>
      </c>
      <c r="I200" s="164"/>
      <c r="L200" s="161"/>
      <c r="M200" s="165"/>
      <c r="T200" s="166"/>
      <c r="AT200" s="162" t="s">
        <v>137</v>
      </c>
      <c r="AU200" s="162" t="s">
        <v>75</v>
      </c>
      <c r="AV200" s="14" t="s">
        <v>78</v>
      </c>
      <c r="AW200" s="14" t="s">
        <v>32</v>
      </c>
      <c r="AX200" s="14" t="s">
        <v>70</v>
      </c>
      <c r="AY200" s="162" t="s">
        <v>128</v>
      </c>
    </row>
    <row r="201" spans="2:65" s="12" customFormat="1">
      <c r="B201" s="146"/>
      <c r="D201" s="147" t="s">
        <v>137</v>
      </c>
      <c r="E201" s="148" t="s">
        <v>3</v>
      </c>
      <c r="F201" s="149" t="s">
        <v>674</v>
      </c>
      <c r="H201" s="150">
        <v>16</v>
      </c>
      <c r="I201" s="151"/>
      <c r="L201" s="146"/>
      <c r="M201" s="152"/>
      <c r="T201" s="153"/>
      <c r="AT201" s="148" t="s">
        <v>137</v>
      </c>
      <c r="AU201" s="148" t="s">
        <v>75</v>
      </c>
      <c r="AV201" s="12" t="s">
        <v>75</v>
      </c>
      <c r="AW201" s="12" t="s">
        <v>32</v>
      </c>
      <c r="AX201" s="12" t="s">
        <v>78</v>
      </c>
      <c r="AY201" s="148" t="s">
        <v>128</v>
      </c>
    </row>
    <row r="202" spans="2:65" s="1" customFormat="1" ht="37.9" customHeight="1">
      <c r="B202" s="128"/>
      <c r="C202" s="129" t="s">
        <v>185</v>
      </c>
      <c r="D202" s="129" t="s">
        <v>130</v>
      </c>
      <c r="E202" s="130" t="s">
        <v>675</v>
      </c>
      <c r="F202" s="131" t="s">
        <v>676</v>
      </c>
      <c r="G202" s="132" t="s">
        <v>150</v>
      </c>
      <c r="H202" s="133">
        <v>99.58</v>
      </c>
      <c r="I202" s="134"/>
      <c r="J202" s="135">
        <f>ROUND(I202*H202,2)</f>
        <v>0</v>
      </c>
      <c r="K202" s="131" t="s">
        <v>134</v>
      </c>
      <c r="L202" s="33"/>
      <c r="M202" s="136" t="s">
        <v>3</v>
      </c>
      <c r="N202" s="137" t="s">
        <v>41</v>
      </c>
      <c r="P202" s="138">
        <f>O202*H202</f>
        <v>0</v>
      </c>
      <c r="Q202" s="138">
        <v>0.68271999999999999</v>
      </c>
      <c r="R202" s="138">
        <f>Q202*H202</f>
        <v>67.985257599999997</v>
      </c>
      <c r="S202" s="138">
        <v>0</v>
      </c>
      <c r="T202" s="139">
        <f>S202*H202</f>
        <v>0</v>
      </c>
      <c r="AR202" s="140" t="s">
        <v>85</v>
      </c>
      <c r="AT202" s="140" t="s">
        <v>130</v>
      </c>
      <c r="AU202" s="140" t="s">
        <v>75</v>
      </c>
      <c r="AY202" s="18" t="s">
        <v>128</v>
      </c>
      <c r="BE202" s="141">
        <f>IF(N202="základní",J202,0)</f>
        <v>0</v>
      </c>
      <c r="BF202" s="141">
        <f>IF(N202="snížená",J202,0)</f>
        <v>0</v>
      </c>
      <c r="BG202" s="141">
        <f>IF(N202="zákl. přenesená",J202,0)</f>
        <v>0</v>
      </c>
      <c r="BH202" s="141">
        <f>IF(N202="sníž. přenesená",J202,0)</f>
        <v>0</v>
      </c>
      <c r="BI202" s="141">
        <f>IF(N202="nulová",J202,0)</f>
        <v>0</v>
      </c>
      <c r="BJ202" s="18" t="s">
        <v>78</v>
      </c>
      <c r="BK202" s="141">
        <f>ROUND(I202*H202,2)</f>
        <v>0</v>
      </c>
      <c r="BL202" s="18" t="s">
        <v>85</v>
      </c>
      <c r="BM202" s="140" t="s">
        <v>677</v>
      </c>
    </row>
    <row r="203" spans="2:65" s="1" customFormat="1">
      <c r="B203" s="33"/>
      <c r="D203" s="142" t="s">
        <v>135</v>
      </c>
      <c r="F203" s="143" t="s">
        <v>678</v>
      </c>
      <c r="I203" s="144"/>
      <c r="L203" s="33"/>
      <c r="M203" s="145"/>
      <c r="T203" s="54"/>
      <c r="AT203" s="18" t="s">
        <v>135</v>
      </c>
      <c r="AU203" s="18" t="s">
        <v>75</v>
      </c>
    </row>
    <row r="204" spans="2:65" s="12" customFormat="1">
      <c r="B204" s="146"/>
      <c r="D204" s="147" t="s">
        <v>137</v>
      </c>
      <c r="E204" s="148" t="s">
        <v>3</v>
      </c>
      <c r="F204" s="149" t="s">
        <v>679</v>
      </c>
      <c r="H204" s="150">
        <v>32.24</v>
      </c>
      <c r="I204" s="151"/>
      <c r="L204" s="146"/>
      <c r="M204" s="152"/>
      <c r="T204" s="153"/>
      <c r="AT204" s="148" t="s">
        <v>137</v>
      </c>
      <c r="AU204" s="148" t="s">
        <v>75</v>
      </c>
      <c r="AV204" s="12" t="s">
        <v>75</v>
      </c>
      <c r="AW204" s="12" t="s">
        <v>32</v>
      </c>
      <c r="AX204" s="12" t="s">
        <v>70</v>
      </c>
      <c r="AY204" s="148" t="s">
        <v>128</v>
      </c>
    </row>
    <row r="205" spans="2:65" s="12" customFormat="1">
      <c r="B205" s="146"/>
      <c r="D205" s="147" t="s">
        <v>137</v>
      </c>
      <c r="E205" s="148" t="s">
        <v>3</v>
      </c>
      <c r="F205" s="149" t="s">
        <v>680</v>
      </c>
      <c r="H205" s="150">
        <v>29.68</v>
      </c>
      <c r="I205" s="151"/>
      <c r="L205" s="146"/>
      <c r="M205" s="152"/>
      <c r="T205" s="153"/>
      <c r="AT205" s="148" t="s">
        <v>137</v>
      </c>
      <c r="AU205" s="148" t="s">
        <v>75</v>
      </c>
      <c r="AV205" s="12" t="s">
        <v>75</v>
      </c>
      <c r="AW205" s="12" t="s">
        <v>32</v>
      </c>
      <c r="AX205" s="12" t="s">
        <v>70</v>
      </c>
      <c r="AY205" s="148" t="s">
        <v>128</v>
      </c>
    </row>
    <row r="206" spans="2:65" s="12" customFormat="1">
      <c r="B206" s="146"/>
      <c r="D206" s="147" t="s">
        <v>137</v>
      </c>
      <c r="E206" s="148" t="s">
        <v>3</v>
      </c>
      <c r="F206" s="149" t="s">
        <v>681</v>
      </c>
      <c r="H206" s="150">
        <v>27.26</v>
      </c>
      <c r="I206" s="151"/>
      <c r="L206" s="146"/>
      <c r="M206" s="152"/>
      <c r="T206" s="153"/>
      <c r="AT206" s="148" t="s">
        <v>137</v>
      </c>
      <c r="AU206" s="148" t="s">
        <v>75</v>
      </c>
      <c r="AV206" s="12" t="s">
        <v>75</v>
      </c>
      <c r="AW206" s="12" t="s">
        <v>32</v>
      </c>
      <c r="AX206" s="12" t="s">
        <v>70</v>
      </c>
      <c r="AY206" s="148" t="s">
        <v>128</v>
      </c>
    </row>
    <row r="207" spans="2:65" s="12" customFormat="1">
      <c r="B207" s="146"/>
      <c r="D207" s="147" t="s">
        <v>137</v>
      </c>
      <c r="E207" s="148" t="s">
        <v>3</v>
      </c>
      <c r="F207" s="149" t="s">
        <v>682</v>
      </c>
      <c r="H207" s="150">
        <v>10.08</v>
      </c>
      <c r="I207" s="151"/>
      <c r="L207" s="146"/>
      <c r="M207" s="152"/>
      <c r="T207" s="153"/>
      <c r="AT207" s="148" t="s">
        <v>137</v>
      </c>
      <c r="AU207" s="148" t="s">
        <v>75</v>
      </c>
      <c r="AV207" s="12" t="s">
        <v>75</v>
      </c>
      <c r="AW207" s="12" t="s">
        <v>32</v>
      </c>
      <c r="AX207" s="12" t="s">
        <v>70</v>
      </c>
      <c r="AY207" s="148" t="s">
        <v>128</v>
      </c>
    </row>
    <row r="208" spans="2:65" s="12" customFormat="1">
      <c r="B208" s="146"/>
      <c r="D208" s="147" t="s">
        <v>137</v>
      </c>
      <c r="E208" s="148" t="s">
        <v>3</v>
      </c>
      <c r="F208" s="149" t="s">
        <v>683</v>
      </c>
      <c r="H208" s="150">
        <v>11.2</v>
      </c>
      <c r="I208" s="151"/>
      <c r="L208" s="146"/>
      <c r="M208" s="152"/>
      <c r="T208" s="153"/>
      <c r="AT208" s="148" t="s">
        <v>137</v>
      </c>
      <c r="AU208" s="148" t="s">
        <v>75</v>
      </c>
      <c r="AV208" s="12" t="s">
        <v>75</v>
      </c>
      <c r="AW208" s="12" t="s">
        <v>32</v>
      </c>
      <c r="AX208" s="12" t="s">
        <v>70</v>
      </c>
      <c r="AY208" s="148" t="s">
        <v>128</v>
      </c>
    </row>
    <row r="209" spans="2:65" s="12" customFormat="1">
      <c r="B209" s="146"/>
      <c r="D209" s="147" t="s">
        <v>137</v>
      </c>
      <c r="E209" s="148" t="s">
        <v>3</v>
      </c>
      <c r="F209" s="149" t="s">
        <v>684</v>
      </c>
      <c r="H209" s="150">
        <v>-10.88</v>
      </c>
      <c r="I209" s="151"/>
      <c r="L209" s="146"/>
      <c r="M209" s="152"/>
      <c r="T209" s="153"/>
      <c r="AT209" s="148" t="s">
        <v>137</v>
      </c>
      <c r="AU209" s="148" t="s">
        <v>75</v>
      </c>
      <c r="AV209" s="12" t="s">
        <v>75</v>
      </c>
      <c r="AW209" s="12" t="s">
        <v>32</v>
      </c>
      <c r="AX209" s="12" t="s">
        <v>70</v>
      </c>
      <c r="AY209" s="148" t="s">
        <v>128</v>
      </c>
    </row>
    <row r="210" spans="2:65" s="13" customFormat="1">
      <c r="B210" s="154"/>
      <c r="D210" s="147" t="s">
        <v>137</v>
      </c>
      <c r="E210" s="155" t="s">
        <v>3</v>
      </c>
      <c r="F210" s="156" t="s">
        <v>139</v>
      </c>
      <c r="H210" s="157">
        <v>99.580000000000013</v>
      </c>
      <c r="I210" s="158"/>
      <c r="L210" s="154"/>
      <c r="M210" s="159"/>
      <c r="T210" s="160"/>
      <c r="AT210" s="155" t="s">
        <v>137</v>
      </c>
      <c r="AU210" s="155" t="s">
        <v>75</v>
      </c>
      <c r="AV210" s="13" t="s">
        <v>85</v>
      </c>
      <c r="AW210" s="13" t="s">
        <v>32</v>
      </c>
      <c r="AX210" s="13" t="s">
        <v>78</v>
      </c>
      <c r="AY210" s="155" t="s">
        <v>128</v>
      </c>
    </row>
    <row r="211" spans="2:65" s="1" customFormat="1" ht="24.2" customHeight="1">
      <c r="B211" s="128"/>
      <c r="C211" s="129" t="s">
        <v>242</v>
      </c>
      <c r="D211" s="129" t="s">
        <v>130</v>
      </c>
      <c r="E211" s="130" t="s">
        <v>685</v>
      </c>
      <c r="F211" s="131" t="s">
        <v>686</v>
      </c>
      <c r="G211" s="132" t="s">
        <v>150</v>
      </c>
      <c r="H211" s="133">
        <v>99.58</v>
      </c>
      <c r="I211" s="134"/>
      <c r="J211" s="135">
        <f>ROUND(I211*H211,2)</f>
        <v>0</v>
      </c>
      <c r="K211" s="131" t="s">
        <v>3</v>
      </c>
      <c r="L211" s="33"/>
      <c r="M211" s="136" t="s">
        <v>3</v>
      </c>
      <c r="N211" s="137" t="s">
        <v>41</v>
      </c>
      <c r="P211" s="138">
        <f>O211*H211</f>
        <v>0</v>
      </c>
      <c r="Q211" s="138">
        <v>0.68271999999999999</v>
      </c>
      <c r="R211" s="138">
        <f>Q211*H211</f>
        <v>67.985257599999997</v>
      </c>
      <c r="S211" s="138">
        <v>0</v>
      </c>
      <c r="T211" s="139">
        <f>S211*H211</f>
        <v>0</v>
      </c>
      <c r="AR211" s="140" t="s">
        <v>85</v>
      </c>
      <c r="AT211" s="140" t="s">
        <v>130</v>
      </c>
      <c r="AU211" s="140" t="s">
        <v>75</v>
      </c>
      <c r="AY211" s="18" t="s">
        <v>128</v>
      </c>
      <c r="BE211" s="141">
        <f>IF(N211="základní",J211,0)</f>
        <v>0</v>
      </c>
      <c r="BF211" s="141">
        <f>IF(N211="snížená",J211,0)</f>
        <v>0</v>
      </c>
      <c r="BG211" s="141">
        <f>IF(N211="zákl. přenesená",J211,0)</f>
        <v>0</v>
      </c>
      <c r="BH211" s="141">
        <f>IF(N211="sníž. přenesená",J211,0)</f>
        <v>0</v>
      </c>
      <c r="BI211" s="141">
        <f>IF(N211="nulová",J211,0)</f>
        <v>0</v>
      </c>
      <c r="BJ211" s="18" t="s">
        <v>78</v>
      </c>
      <c r="BK211" s="141">
        <f>ROUND(I211*H211,2)</f>
        <v>0</v>
      </c>
      <c r="BL211" s="18" t="s">
        <v>85</v>
      </c>
      <c r="BM211" s="140" t="s">
        <v>687</v>
      </c>
    </row>
    <row r="212" spans="2:65" s="12" customFormat="1">
      <c r="B212" s="146"/>
      <c r="D212" s="147" t="s">
        <v>137</v>
      </c>
      <c r="E212" s="148" t="s">
        <v>3</v>
      </c>
      <c r="F212" s="149" t="s">
        <v>679</v>
      </c>
      <c r="H212" s="150">
        <v>32.24</v>
      </c>
      <c r="I212" s="151"/>
      <c r="L212" s="146"/>
      <c r="M212" s="152"/>
      <c r="T212" s="153"/>
      <c r="AT212" s="148" t="s">
        <v>137</v>
      </c>
      <c r="AU212" s="148" t="s">
        <v>75</v>
      </c>
      <c r="AV212" s="12" t="s">
        <v>75</v>
      </c>
      <c r="AW212" s="12" t="s">
        <v>32</v>
      </c>
      <c r="AX212" s="12" t="s">
        <v>70</v>
      </c>
      <c r="AY212" s="148" t="s">
        <v>128</v>
      </c>
    </row>
    <row r="213" spans="2:65" s="12" customFormat="1">
      <c r="B213" s="146"/>
      <c r="D213" s="147" t="s">
        <v>137</v>
      </c>
      <c r="E213" s="148" t="s">
        <v>3</v>
      </c>
      <c r="F213" s="149" t="s">
        <v>680</v>
      </c>
      <c r="H213" s="150">
        <v>29.68</v>
      </c>
      <c r="I213" s="151"/>
      <c r="L213" s="146"/>
      <c r="M213" s="152"/>
      <c r="T213" s="153"/>
      <c r="AT213" s="148" t="s">
        <v>137</v>
      </c>
      <c r="AU213" s="148" t="s">
        <v>75</v>
      </c>
      <c r="AV213" s="12" t="s">
        <v>75</v>
      </c>
      <c r="AW213" s="12" t="s">
        <v>32</v>
      </c>
      <c r="AX213" s="12" t="s">
        <v>70</v>
      </c>
      <c r="AY213" s="148" t="s">
        <v>128</v>
      </c>
    </row>
    <row r="214" spans="2:65" s="12" customFormat="1">
      <c r="B214" s="146"/>
      <c r="D214" s="147" t="s">
        <v>137</v>
      </c>
      <c r="E214" s="148" t="s">
        <v>3</v>
      </c>
      <c r="F214" s="149" t="s">
        <v>681</v>
      </c>
      <c r="H214" s="150">
        <v>27.26</v>
      </c>
      <c r="I214" s="151"/>
      <c r="L214" s="146"/>
      <c r="M214" s="152"/>
      <c r="T214" s="153"/>
      <c r="AT214" s="148" t="s">
        <v>137</v>
      </c>
      <c r="AU214" s="148" t="s">
        <v>75</v>
      </c>
      <c r="AV214" s="12" t="s">
        <v>75</v>
      </c>
      <c r="AW214" s="12" t="s">
        <v>32</v>
      </c>
      <c r="AX214" s="12" t="s">
        <v>70</v>
      </c>
      <c r="AY214" s="148" t="s">
        <v>128</v>
      </c>
    </row>
    <row r="215" spans="2:65" s="12" customFormat="1">
      <c r="B215" s="146"/>
      <c r="D215" s="147" t="s">
        <v>137</v>
      </c>
      <c r="E215" s="148" t="s">
        <v>3</v>
      </c>
      <c r="F215" s="149" t="s">
        <v>682</v>
      </c>
      <c r="H215" s="150">
        <v>10.08</v>
      </c>
      <c r="I215" s="151"/>
      <c r="L215" s="146"/>
      <c r="M215" s="152"/>
      <c r="T215" s="153"/>
      <c r="AT215" s="148" t="s">
        <v>137</v>
      </c>
      <c r="AU215" s="148" t="s">
        <v>75</v>
      </c>
      <c r="AV215" s="12" t="s">
        <v>75</v>
      </c>
      <c r="AW215" s="12" t="s">
        <v>32</v>
      </c>
      <c r="AX215" s="12" t="s">
        <v>70</v>
      </c>
      <c r="AY215" s="148" t="s">
        <v>128</v>
      </c>
    </row>
    <row r="216" spans="2:65" s="12" customFormat="1">
      <c r="B216" s="146"/>
      <c r="D216" s="147" t="s">
        <v>137</v>
      </c>
      <c r="E216" s="148" t="s">
        <v>3</v>
      </c>
      <c r="F216" s="149" t="s">
        <v>683</v>
      </c>
      <c r="H216" s="150">
        <v>11.2</v>
      </c>
      <c r="I216" s="151"/>
      <c r="L216" s="146"/>
      <c r="M216" s="152"/>
      <c r="T216" s="153"/>
      <c r="AT216" s="148" t="s">
        <v>137</v>
      </c>
      <c r="AU216" s="148" t="s">
        <v>75</v>
      </c>
      <c r="AV216" s="12" t="s">
        <v>75</v>
      </c>
      <c r="AW216" s="12" t="s">
        <v>32</v>
      </c>
      <c r="AX216" s="12" t="s">
        <v>70</v>
      </c>
      <c r="AY216" s="148" t="s">
        <v>128</v>
      </c>
    </row>
    <row r="217" spans="2:65" s="12" customFormat="1">
      <c r="B217" s="146"/>
      <c r="D217" s="147" t="s">
        <v>137</v>
      </c>
      <c r="E217" s="148" t="s">
        <v>3</v>
      </c>
      <c r="F217" s="149" t="s">
        <v>684</v>
      </c>
      <c r="H217" s="150">
        <v>-10.88</v>
      </c>
      <c r="I217" s="151"/>
      <c r="L217" s="146"/>
      <c r="M217" s="152"/>
      <c r="T217" s="153"/>
      <c r="AT217" s="148" t="s">
        <v>137</v>
      </c>
      <c r="AU217" s="148" t="s">
        <v>75</v>
      </c>
      <c r="AV217" s="12" t="s">
        <v>75</v>
      </c>
      <c r="AW217" s="12" t="s">
        <v>32</v>
      </c>
      <c r="AX217" s="12" t="s">
        <v>70</v>
      </c>
      <c r="AY217" s="148" t="s">
        <v>128</v>
      </c>
    </row>
    <row r="218" spans="2:65" s="13" customFormat="1">
      <c r="B218" s="154"/>
      <c r="D218" s="147" t="s">
        <v>137</v>
      </c>
      <c r="E218" s="155" t="s">
        <v>3</v>
      </c>
      <c r="F218" s="156" t="s">
        <v>139</v>
      </c>
      <c r="H218" s="157">
        <v>99.580000000000013</v>
      </c>
      <c r="I218" s="158"/>
      <c r="L218" s="154"/>
      <c r="M218" s="159"/>
      <c r="T218" s="160"/>
      <c r="AT218" s="155" t="s">
        <v>137</v>
      </c>
      <c r="AU218" s="155" t="s">
        <v>75</v>
      </c>
      <c r="AV218" s="13" t="s">
        <v>85</v>
      </c>
      <c r="AW218" s="13" t="s">
        <v>32</v>
      </c>
      <c r="AX218" s="13" t="s">
        <v>78</v>
      </c>
      <c r="AY218" s="155" t="s">
        <v>128</v>
      </c>
    </row>
    <row r="219" spans="2:65" s="1" customFormat="1" ht="37.9" customHeight="1">
      <c r="B219" s="128"/>
      <c r="C219" s="129" t="s">
        <v>189</v>
      </c>
      <c r="D219" s="129" t="s">
        <v>130</v>
      </c>
      <c r="E219" s="130" t="s">
        <v>688</v>
      </c>
      <c r="F219" s="131" t="s">
        <v>689</v>
      </c>
      <c r="G219" s="132" t="s">
        <v>173</v>
      </c>
      <c r="H219" s="133">
        <v>0.86499999999999999</v>
      </c>
      <c r="I219" s="134"/>
      <c r="J219" s="135">
        <f>ROUND(I219*H219,2)</f>
        <v>0</v>
      </c>
      <c r="K219" s="131" t="s">
        <v>134</v>
      </c>
      <c r="L219" s="33"/>
      <c r="M219" s="136" t="s">
        <v>3</v>
      </c>
      <c r="N219" s="137" t="s">
        <v>41</v>
      </c>
      <c r="P219" s="138">
        <f>O219*H219</f>
        <v>0</v>
      </c>
      <c r="Q219" s="138">
        <v>1.04922</v>
      </c>
      <c r="R219" s="138">
        <f>Q219*H219</f>
        <v>0.90757529999999997</v>
      </c>
      <c r="S219" s="138">
        <v>0</v>
      </c>
      <c r="T219" s="139">
        <f>S219*H219</f>
        <v>0</v>
      </c>
      <c r="AR219" s="140" t="s">
        <v>85</v>
      </c>
      <c r="AT219" s="140" t="s">
        <v>130</v>
      </c>
      <c r="AU219" s="140" t="s">
        <v>75</v>
      </c>
      <c r="AY219" s="18" t="s">
        <v>128</v>
      </c>
      <c r="BE219" s="141">
        <f>IF(N219="základní",J219,0)</f>
        <v>0</v>
      </c>
      <c r="BF219" s="141">
        <f>IF(N219="snížená",J219,0)</f>
        <v>0</v>
      </c>
      <c r="BG219" s="141">
        <f>IF(N219="zákl. přenesená",J219,0)</f>
        <v>0</v>
      </c>
      <c r="BH219" s="141">
        <f>IF(N219="sníž. přenesená",J219,0)</f>
        <v>0</v>
      </c>
      <c r="BI219" s="141">
        <f>IF(N219="nulová",J219,0)</f>
        <v>0</v>
      </c>
      <c r="BJ219" s="18" t="s">
        <v>78</v>
      </c>
      <c r="BK219" s="141">
        <f>ROUND(I219*H219,2)</f>
        <v>0</v>
      </c>
      <c r="BL219" s="18" t="s">
        <v>85</v>
      </c>
      <c r="BM219" s="140" t="s">
        <v>690</v>
      </c>
    </row>
    <row r="220" spans="2:65" s="1" customFormat="1">
      <c r="B220" s="33"/>
      <c r="D220" s="142" t="s">
        <v>135</v>
      </c>
      <c r="F220" s="143" t="s">
        <v>691</v>
      </c>
      <c r="I220" s="144"/>
      <c r="L220" s="33"/>
      <c r="M220" s="145"/>
      <c r="T220" s="54"/>
      <c r="AT220" s="18" t="s">
        <v>135</v>
      </c>
      <c r="AU220" s="18" t="s">
        <v>75</v>
      </c>
    </row>
    <row r="221" spans="2:65" s="14" customFormat="1">
      <c r="B221" s="161"/>
      <c r="D221" s="147" t="s">
        <v>137</v>
      </c>
      <c r="E221" s="162" t="s">
        <v>3</v>
      </c>
      <c r="F221" s="163" t="s">
        <v>692</v>
      </c>
      <c r="H221" s="162" t="s">
        <v>3</v>
      </c>
      <c r="I221" s="164"/>
      <c r="L221" s="161"/>
      <c r="M221" s="165"/>
      <c r="T221" s="166"/>
      <c r="AT221" s="162" t="s">
        <v>137</v>
      </c>
      <c r="AU221" s="162" t="s">
        <v>75</v>
      </c>
      <c r="AV221" s="14" t="s">
        <v>78</v>
      </c>
      <c r="AW221" s="14" t="s">
        <v>32</v>
      </c>
      <c r="AX221" s="14" t="s">
        <v>70</v>
      </c>
      <c r="AY221" s="162" t="s">
        <v>128</v>
      </c>
    </row>
    <row r="222" spans="2:65" s="12" customFormat="1">
      <c r="B222" s="146"/>
      <c r="D222" s="147" t="s">
        <v>137</v>
      </c>
      <c r="E222" s="148" t="s">
        <v>3</v>
      </c>
      <c r="F222" s="149" t="s">
        <v>693</v>
      </c>
      <c r="H222" s="150">
        <v>0.78600000000000003</v>
      </c>
      <c r="I222" s="151"/>
      <c r="L222" s="146"/>
      <c r="M222" s="152"/>
      <c r="T222" s="153"/>
      <c r="AT222" s="148" t="s">
        <v>137</v>
      </c>
      <c r="AU222" s="148" t="s">
        <v>75</v>
      </c>
      <c r="AV222" s="12" t="s">
        <v>75</v>
      </c>
      <c r="AW222" s="12" t="s">
        <v>32</v>
      </c>
      <c r="AX222" s="12" t="s">
        <v>70</v>
      </c>
      <c r="AY222" s="148" t="s">
        <v>128</v>
      </c>
    </row>
    <row r="223" spans="2:65" s="13" customFormat="1">
      <c r="B223" s="154"/>
      <c r="D223" s="147" t="s">
        <v>137</v>
      </c>
      <c r="E223" s="155" t="s">
        <v>3</v>
      </c>
      <c r="F223" s="156" t="s">
        <v>139</v>
      </c>
      <c r="H223" s="157">
        <v>0.78600000000000003</v>
      </c>
      <c r="I223" s="158"/>
      <c r="L223" s="154"/>
      <c r="M223" s="159"/>
      <c r="T223" s="160"/>
      <c r="AT223" s="155" t="s">
        <v>137</v>
      </c>
      <c r="AU223" s="155" t="s">
        <v>75</v>
      </c>
      <c r="AV223" s="13" t="s">
        <v>85</v>
      </c>
      <c r="AW223" s="13" t="s">
        <v>32</v>
      </c>
      <c r="AX223" s="13" t="s">
        <v>78</v>
      </c>
      <c r="AY223" s="155" t="s">
        <v>128</v>
      </c>
    </row>
    <row r="224" spans="2:65" s="12" customFormat="1">
      <c r="B224" s="146"/>
      <c r="D224" s="147" t="s">
        <v>137</v>
      </c>
      <c r="F224" s="149" t="s">
        <v>694</v>
      </c>
      <c r="H224" s="150">
        <v>0.86499999999999999</v>
      </c>
      <c r="I224" s="151"/>
      <c r="L224" s="146"/>
      <c r="M224" s="152"/>
      <c r="T224" s="153"/>
      <c r="AT224" s="148" t="s">
        <v>137</v>
      </c>
      <c r="AU224" s="148" t="s">
        <v>75</v>
      </c>
      <c r="AV224" s="12" t="s">
        <v>75</v>
      </c>
      <c r="AW224" s="12" t="s">
        <v>4</v>
      </c>
      <c r="AX224" s="12" t="s">
        <v>78</v>
      </c>
      <c r="AY224" s="148" t="s">
        <v>128</v>
      </c>
    </row>
    <row r="225" spans="2:65" s="1" customFormat="1" ht="24.2" customHeight="1">
      <c r="B225" s="128"/>
      <c r="C225" s="129" t="s">
        <v>250</v>
      </c>
      <c r="D225" s="129" t="s">
        <v>130</v>
      </c>
      <c r="E225" s="130" t="s">
        <v>695</v>
      </c>
      <c r="F225" s="131" t="s">
        <v>696</v>
      </c>
      <c r="G225" s="132" t="s">
        <v>219</v>
      </c>
      <c r="H225" s="133">
        <v>2</v>
      </c>
      <c r="I225" s="134"/>
      <c r="J225" s="135">
        <f>ROUND(I225*H225,2)</f>
        <v>0</v>
      </c>
      <c r="K225" s="131" t="s">
        <v>3</v>
      </c>
      <c r="L225" s="33"/>
      <c r="M225" s="136" t="s">
        <v>3</v>
      </c>
      <c r="N225" s="137" t="s">
        <v>41</v>
      </c>
      <c r="P225" s="138">
        <f>O225*H225</f>
        <v>0</v>
      </c>
      <c r="Q225" s="138">
        <v>3.193E-2</v>
      </c>
      <c r="R225" s="138">
        <f>Q225*H225</f>
        <v>6.386E-2</v>
      </c>
      <c r="S225" s="138">
        <v>0</v>
      </c>
      <c r="T225" s="139">
        <f>S225*H225</f>
        <v>0</v>
      </c>
      <c r="AR225" s="140" t="s">
        <v>85</v>
      </c>
      <c r="AT225" s="140" t="s">
        <v>130</v>
      </c>
      <c r="AU225" s="140" t="s">
        <v>75</v>
      </c>
      <c r="AY225" s="18" t="s">
        <v>128</v>
      </c>
      <c r="BE225" s="141">
        <f>IF(N225="základní",J225,0)</f>
        <v>0</v>
      </c>
      <c r="BF225" s="141">
        <f>IF(N225="snížená",J225,0)</f>
        <v>0</v>
      </c>
      <c r="BG225" s="141">
        <f>IF(N225="zákl. přenesená",J225,0)</f>
        <v>0</v>
      </c>
      <c r="BH225" s="141">
        <f>IF(N225="sníž. přenesená",J225,0)</f>
        <v>0</v>
      </c>
      <c r="BI225" s="141">
        <f>IF(N225="nulová",J225,0)</f>
        <v>0</v>
      </c>
      <c r="BJ225" s="18" t="s">
        <v>78</v>
      </c>
      <c r="BK225" s="141">
        <f>ROUND(I225*H225,2)</f>
        <v>0</v>
      </c>
      <c r="BL225" s="18" t="s">
        <v>85</v>
      </c>
      <c r="BM225" s="140" t="s">
        <v>697</v>
      </c>
    </row>
    <row r="226" spans="2:65" s="1" customFormat="1" ht="24.2" customHeight="1">
      <c r="B226" s="128"/>
      <c r="C226" s="129" t="s">
        <v>196</v>
      </c>
      <c r="D226" s="129" t="s">
        <v>130</v>
      </c>
      <c r="E226" s="130" t="s">
        <v>698</v>
      </c>
      <c r="F226" s="131" t="s">
        <v>699</v>
      </c>
      <c r="G226" s="132" t="s">
        <v>150</v>
      </c>
      <c r="H226" s="133">
        <v>51.584000000000003</v>
      </c>
      <c r="I226" s="134"/>
      <c r="J226" s="135">
        <f>ROUND(I226*H226,2)</f>
        <v>0</v>
      </c>
      <c r="K226" s="131" t="s">
        <v>3</v>
      </c>
      <c r="L226" s="33"/>
      <c r="M226" s="136" t="s">
        <v>3</v>
      </c>
      <c r="N226" s="137" t="s">
        <v>41</v>
      </c>
      <c r="P226" s="138">
        <f>O226*H226</f>
        <v>0</v>
      </c>
      <c r="Q226" s="138">
        <v>7.9240000000000005E-2</v>
      </c>
      <c r="R226" s="138">
        <f>Q226*H226</f>
        <v>4.0875161600000007</v>
      </c>
      <c r="S226" s="138">
        <v>0</v>
      </c>
      <c r="T226" s="139">
        <f>S226*H226</f>
        <v>0</v>
      </c>
      <c r="AR226" s="140" t="s">
        <v>85</v>
      </c>
      <c r="AT226" s="140" t="s">
        <v>130</v>
      </c>
      <c r="AU226" s="140" t="s">
        <v>75</v>
      </c>
      <c r="AY226" s="18" t="s">
        <v>128</v>
      </c>
      <c r="BE226" s="141">
        <f>IF(N226="základní",J226,0)</f>
        <v>0</v>
      </c>
      <c r="BF226" s="141">
        <f>IF(N226="snížená",J226,0)</f>
        <v>0</v>
      </c>
      <c r="BG226" s="141">
        <f>IF(N226="zákl. přenesená",J226,0)</f>
        <v>0</v>
      </c>
      <c r="BH226" s="141">
        <f>IF(N226="sníž. přenesená",J226,0)</f>
        <v>0</v>
      </c>
      <c r="BI226" s="141">
        <f>IF(N226="nulová",J226,0)</f>
        <v>0</v>
      </c>
      <c r="BJ226" s="18" t="s">
        <v>78</v>
      </c>
      <c r="BK226" s="141">
        <f>ROUND(I226*H226,2)</f>
        <v>0</v>
      </c>
      <c r="BL226" s="18" t="s">
        <v>85</v>
      </c>
      <c r="BM226" s="140" t="s">
        <v>700</v>
      </c>
    </row>
    <row r="227" spans="2:65" s="12" customFormat="1">
      <c r="B227" s="146"/>
      <c r="D227" s="147" t="s">
        <v>137</v>
      </c>
      <c r="E227" s="148" t="s">
        <v>3</v>
      </c>
      <c r="F227" s="149" t="s">
        <v>701</v>
      </c>
      <c r="H227" s="150">
        <v>19.295999999999999</v>
      </c>
      <c r="I227" s="151"/>
      <c r="L227" s="146"/>
      <c r="M227" s="152"/>
      <c r="T227" s="153"/>
      <c r="AT227" s="148" t="s">
        <v>137</v>
      </c>
      <c r="AU227" s="148" t="s">
        <v>75</v>
      </c>
      <c r="AV227" s="12" t="s">
        <v>75</v>
      </c>
      <c r="AW227" s="12" t="s">
        <v>32</v>
      </c>
      <c r="AX227" s="12" t="s">
        <v>70</v>
      </c>
      <c r="AY227" s="148" t="s">
        <v>128</v>
      </c>
    </row>
    <row r="228" spans="2:65" s="12" customFormat="1">
      <c r="B228" s="146"/>
      <c r="D228" s="147" t="s">
        <v>137</v>
      </c>
      <c r="E228" s="148" t="s">
        <v>3</v>
      </c>
      <c r="F228" s="149" t="s">
        <v>702</v>
      </c>
      <c r="H228" s="150">
        <v>7.875</v>
      </c>
      <c r="I228" s="151"/>
      <c r="L228" s="146"/>
      <c r="M228" s="152"/>
      <c r="T228" s="153"/>
      <c r="AT228" s="148" t="s">
        <v>137</v>
      </c>
      <c r="AU228" s="148" t="s">
        <v>75</v>
      </c>
      <c r="AV228" s="12" t="s">
        <v>75</v>
      </c>
      <c r="AW228" s="12" t="s">
        <v>32</v>
      </c>
      <c r="AX228" s="12" t="s">
        <v>70</v>
      </c>
      <c r="AY228" s="148" t="s">
        <v>128</v>
      </c>
    </row>
    <row r="229" spans="2:65" s="12" customFormat="1">
      <c r="B229" s="146"/>
      <c r="D229" s="147" t="s">
        <v>137</v>
      </c>
      <c r="E229" s="148" t="s">
        <v>3</v>
      </c>
      <c r="F229" s="149" t="s">
        <v>703</v>
      </c>
      <c r="H229" s="150">
        <v>24.413</v>
      </c>
      <c r="I229" s="151"/>
      <c r="L229" s="146"/>
      <c r="M229" s="152"/>
      <c r="T229" s="153"/>
      <c r="AT229" s="148" t="s">
        <v>137</v>
      </c>
      <c r="AU229" s="148" t="s">
        <v>75</v>
      </c>
      <c r="AV229" s="12" t="s">
        <v>75</v>
      </c>
      <c r="AW229" s="12" t="s">
        <v>32</v>
      </c>
      <c r="AX229" s="12" t="s">
        <v>70</v>
      </c>
      <c r="AY229" s="148" t="s">
        <v>128</v>
      </c>
    </row>
    <row r="230" spans="2:65" s="13" customFormat="1">
      <c r="B230" s="154"/>
      <c r="D230" s="147" t="s">
        <v>137</v>
      </c>
      <c r="E230" s="155" t="s">
        <v>3</v>
      </c>
      <c r="F230" s="156" t="s">
        <v>139</v>
      </c>
      <c r="H230" s="157">
        <v>51.584000000000003</v>
      </c>
      <c r="I230" s="158"/>
      <c r="L230" s="154"/>
      <c r="M230" s="159"/>
      <c r="T230" s="160"/>
      <c r="AT230" s="155" t="s">
        <v>137</v>
      </c>
      <c r="AU230" s="155" t="s">
        <v>75</v>
      </c>
      <c r="AV230" s="13" t="s">
        <v>85</v>
      </c>
      <c r="AW230" s="13" t="s">
        <v>32</v>
      </c>
      <c r="AX230" s="13" t="s">
        <v>78</v>
      </c>
      <c r="AY230" s="155" t="s">
        <v>128</v>
      </c>
    </row>
    <row r="231" spans="2:65" s="1" customFormat="1" ht="24.2" customHeight="1">
      <c r="B231" s="128"/>
      <c r="C231" s="129" t="s">
        <v>265</v>
      </c>
      <c r="D231" s="129" t="s">
        <v>130</v>
      </c>
      <c r="E231" s="130" t="s">
        <v>704</v>
      </c>
      <c r="F231" s="131" t="s">
        <v>705</v>
      </c>
      <c r="G231" s="132" t="s">
        <v>209</v>
      </c>
      <c r="H231" s="133">
        <v>29.7</v>
      </c>
      <c r="I231" s="134"/>
      <c r="J231" s="135">
        <f>ROUND(I231*H231,2)</f>
        <v>0</v>
      </c>
      <c r="K231" s="131" t="s">
        <v>134</v>
      </c>
      <c r="L231" s="33"/>
      <c r="M231" s="136" t="s">
        <v>3</v>
      </c>
      <c r="N231" s="137" t="s">
        <v>41</v>
      </c>
      <c r="P231" s="138">
        <f>O231*H231</f>
        <v>0</v>
      </c>
      <c r="Q231" s="138">
        <v>2.0000000000000001E-4</v>
      </c>
      <c r="R231" s="138">
        <f>Q231*H231</f>
        <v>5.94E-3</v>
      </c>
      <c r="S231" s="138">
        <v>0</v>
      </c>
      <c r="T231" s="139">
        <f>S231*H231</f>
        <v>0</v>
      </c>
      <c r="AR231" s="140" t="s">
        <v>85</v>
      </c>
      <c r="AT231" s="140" t="s">
        <v>130</v>
      </c>
      <c r="AU231" s="140" t="s">
        <v>75</v>
      </c>
      <c r="AY231" s="18" t="s">
        <v>128</v>
      </c>
      <c r="BE231" s="141">
        <f>IF(N231="základní",J231,0)</f>
        <v>0</v>
      </c>
      <c r="BF231" s="141">
        <f>IF(N231="snížená",J231,0)</f>
        <v>0</v>
      </c>
      <c r="BG231" s="141">
        <f>IF(N231="zákl. přenesená",J231,0)</f>
        <v>0</v>
      </c>
      <c r="BH231" s="141">
        <f>IF(N231="sníž. přenesená",J231,0)</f>
        <v>0</v>
      </c>
      <c r="BI231" s="141">
        <f>IF(N231="nulová",J231,0)</f>
        <v>0</v>
      </c>
      <c r="BJ231" s="18" t="s">
        <v>78</v>
      </c>
      <c r="BK231" s="141">
        <f>ROUND(I231*H231,2)</f>
        <v>0</v>
      </c>
      <c r="BL231" s="18" t="s">
        <v>85</v>
      </c>
      <c r="BM231" s="140" t="s">
        <v>706</v>
      </c>
    </row>
    <row r="232" spans="2:65" s="1" customFormat="1">
      <c r="B232" s="33"/>
      <c r="D232" s="142" t="s">
        <v>135</v>
      </c>
      <c r="F232" s="143" t="s">
        <v>707</v>
      </c>
      <c r="I232" s="144"/>
      <c r="L232" s="33"/>
      <c r="M232" s="145"/>
      <c r="T232" s="54"/>
      <c r="AT232" s="18" t="s">
        <v>135</v>
      </c>
      <c r="AU232" s="18" t="s">
        <v>75</v>
      </c>
    </row>
    <row r="233" spans="2:65" s="12" customFormat="1">
      <c r="B233" s="146"/>
      <c r="D233" s="147" t="s">
        <v>137</v>
      </c>
      <c r="E233" s="148" t="s">
        <v>3</v>
      </c>
      <c r="F233" s="149" t="s">
        <v>708</v>
      </c>
      <c r="H233" s="150">
        <v>29.7</v>
      </c>
      <c r="I233" s="151"/>
      <c r="L233" s="146"/>
      <c r="M233" s="152"/>
      <c r="T233" s="153"/>
      <c r="AT233" s="148" t="s">
        <v>137</v>
      </c>
      <c r="AU233" s="148" t="s">
        <v>75</v>
      </c>
      <c r="AV233" s="12" t="s">
        <v>75</v>
      </c>
      <c r="AW233" s="12" t="s">
        <v>32</v>
      </c>
      <c r="AX233" s="12" t="s">
        <v>78</v>
      </c>
      <c r="AY233" s="148" t="s">
        <v>128</v>
      </c>
    </row>
    <row r="234" spans="2:65" s="1" customFormat="1" ht="16.5" customHeight="1">
      <c r="B234" s="128"/>
      <c r="C234" s="129" t="s">
        <v>202</v>
      </c>
      <c r="D234" s="129" t="s">
        <v>130</v>
      </c>
      <c r="E234" s="130" t="s">
        <v>709</v>
      </c>
      <c r="F234" s="131" t="s">
        <v>710</v>
      </c>
      <c r="G234" s="132" t="s">
        <v>150</v>
      </c>
      <c r="H234" s="133">
        <v>1.4</v>
      </c>
      <c r="I234" s="134"/>
      <c r="J234" s="135">
        <f>ROUND(I234*H234,2)</f>
        <v>0</v>
      </c>
      <c r="K234" s="131" t="s">
        <v>3</v>
      </c>
      <c r="L234" s="33"/>
      <c r="M234" s="136" t="s">
        <v>3</v>
      </c>
      <c r="N234" s="137" t="s">
        <v>41</v>
      </c>
      <c r="P234" s="138">
        <f>O234*H234</f>
        <v>0</v>
      </c>
      <c r="Q234" s="138">
        <v>4.5670000000000002E-2</v>
      </c>
      <c r="R234" s="138">
        <f>Q234*H234</f>
        <v>6.3937999999999995E-2</v>
      </c>
      <c r="S234" s="138">
        <v>0</v>
      </c>
      <c r="T234" s="139">
        <f>S234*H234</f>
        <v>0</v>
      </c>
      <c r="AR234" s="140" t="s">
        <v>85</v>
      </c>
      <c r="AT234" s="140" t="s">
        <v>130</v>
      </c>
      <c r="AU234" s="140" t="s">
        <v>75</v>
      </c>
      <c r="AY234" s="18" t="s">
        <v>128</v>
      </c>
      <c r="BE234" s="141">
        <f>IF(N234="základní",J234,0)</f>
        <v>0</v>
      </c>
      <c r="BF234" s="141">
        <f>IF(N234="snížená",J234,0)</f>
        <v>0</v>
      </c>
      <c r="BG234" s="141">
        <f>IF(N234="zákl. přenesená",J234,0)</f>
        <v>0</v>
      </c>
      <c r="BH234" s="141">
        <f>IF(N234="sníž. přenesená",J234,0)</f>
        <v>0</v>
      </c>
      <c r="BI234" s="141">
        <f>IF(N234="nulová",J234,0)</f>
        <v>0</v>
      </c>
      <c r="BJ234" s="18" t="s">
        <v>78</v>
      </c>
      <c r="BK234" s="141">
        <f>ROUND(I234*H234,2)</f>
        <v>0</v>
      </c>
      <c r="BL234" s="18" t="s">
        <v>85</v>
      </c>
      <c r="BM234" s="140" t="s">
        <v>711</v>
      </c>
    </row>
    <row r="235" spans="2:65" s="14" customFormat="1">
      <c r="B235" s="161"/>
      <c r="D235" s="147" t="s">
        <v>137</v>
      </c>
      <c r="E235" s="162" t="s">
        <v>3</v>
      </c>
      <c r="F235" s="163" t="s">
        <v>712</v>
      </c>
      <c r="H235" s="162" t="s">
        <v>3</v>
      </c>
      <c r="I235" s="164"/>
      <c r="L235" s="161"/>
      <c r="M235" s="165"/>
      <c r="T235" s="166"/>
      <c r="AT235" s="162" t="s">
        <v>137</v>
      </c>
      <c r="AU235" s="162" t="s">
        <v>75</v>
      </c>
      <c r="AV235" s="14" t="s">
        <v>78</v>
      </c>
      <c r="AW235" s="14" t="s">
        <v>32</v>
      </c>
      <c r="AX235" s="14" t="s">
        <v>70</v>
      </c>
      <c r="AY235" s="162" t="s">
        <v>128</v>
      </c>
    </row>
    <row r="236" spans="2:65" s="12" customFormat="1">
      <c r="B236" s="146"/>
      <c r="D236" s="147" t="s">
        <v>137</v>
      </c>
      <c r="E236" s="148" t="s">
        <v>3</v>
      </c>
      <c r="F236" s="149" t="s">
        <v>713</v>
      </c>
      <c r="H236" s="150">
        <v>1.4</v>
      </c>
      <c r="I236" s="151"/>
      <c r="L236" s="146"/>
      <c r="M236" s="152"/>
      <c r="T236" s="153"/>
      <c r="AT236" s="148" t="s">
        <v>137</v>
      </c>
      <c r="AU236" s="148" t="s">
        <v>75</v>
      </c>
      <c r="AV236" s="12" t="s">
        <v>75</v>
      </c>
      <c r="AW236" s="12" t="s">
        <v>32</v>
      </c>
      <c r="AX236" s="12" t="s">
        <v>78</v>
      </c>
      <c r="AY236" s="148" t="s">
        <v>128</v>
      </c>
    </row>
    <row r="237" spans="2:65" s="1" customFormat="1" ht="16.5" customHeight="1">
      <c r="B237" s="128"/>
      <c r="C237" s="129" t="s">
        <v>273</v>
      </c>
      <c r="D237" s="129" t="s">
        <v>130</v>
      </c>
      <c r="E237" s="130" t="s">
        <v>714</v>
      </c>
      <c r="F237" s="131" t="s">
        <v>715</v>
      </c>
      <c r="G237" s="132" t="s">
        <v>150</v>
      </c>
      <c r="H237" s="133">
        <v>13.2</v>
      </c>
      <c r="I237" s="134"/>
      <c r="J237" s="135">
        <f>ROUND(I237*H237,2)</f>
        <v>0</v>
      </c>
      <c r="K237" s="131" t="s">
        <v>3</v>
      </c>
      <c r="L237" s="33"/>
      <c r="M237" s="136" t="s">
        <v>3</v>
      </c>
      <c r="N237" s="137" t="s">
        <v>41</v>
      </c>
      <c r="P237" s="138">
        <f>O237*H237</f>
        <v>0</v>
      </c>
      <c r="Q237" s="138">
        <v>8.344E-2</v>
      </c>
      <c r="R237" s="138">
        <f>Q237*H237</f>
        <v>1.1014079999999999</v>
      </c>
      <c r="S237" s="138">
        <v>0</v>
      </c>
      <c r="T237" s="139">
        <f>S237*H237</f>
        <v>0</v>
      </c>
      <c r="AR237" s="140" t="s">
        <v>85</v>
      </c>
      <c r="AT237" s="140" t="s">
        <v>130</v>
      </c>
      <c r="AU237" s="140" t="s">
        <v>75</v>
      </c>
      <c r="AY237" s="18" t="s">
        <v>128</v>
      </c>
      <c r="BE237" s="141">
        <f>IF(N237="základní",J237,0)</f>
        <v>0</v>
      </c>
      <c r="BF237" s="141">
        <f>IF(N237="snížená",J237,0)</f>
        <v>0</v>
      </c>
      <c r="BG237" s="141">
        <f>IF(N237="zákl. přenesená",J237,0)</f>
        <v>0</v>
      </c>
      <c r="BH237" s="141">
        <f>IF(N237="sníž. přenesená",J237,0)</f>
        <v>0</v>
      </c>
      <c r="BI237" s="141">
        <f>IF(N237="nulová",J237,0)</f>
        <v>0</v>
      </c>
      <c r="BJ237" s="18" t="s">
        <v>78</v>
      </c>
      <c r="BK237" s="141">
        <f>ROUND(I237*H237,2)</f>
        <v>0</v>
      </c>
      <c r="BL237" s="18" t="s">
        <v>85</v>
      </c>
      <c r="BM237" s="140" t="s">
        <v>716</v>
      </c>
    </row>
    <row r="238" spans="2:65" s="12" customFormat="1">
      <c r="B238" s="146"/>
      <c r="D238" s="147" t="s">
        <v>137</v>
      </c>
      <c r="E238" s="148" t="s">
        <v>3</v>
      </c>
      <c r="F238" s="149" t="s">
        <v>717</v>
      </c>
      <c r="H238" s="150">
        <v>3.96</v>
      </c>
      <c r="I238" s="151"/>
      <c r="L238" s="146"/>
      <c r="M238" s="152"/>
      <c r="T238" s="153"/>
      <c r="AT238" s="148" t="s">
        <v>137</v>
      </c>
      <c r="AU238" s="148" t="s">
        <v>75</v>
      </c>
      <c r="AV238" s="12" t="s">
        <v>75</v>
      </c>
      <c r="AW238" s="12" t="s">
        <v>32</v>
      </c>
      <c r="AX238" s="12" t="s">
        <v>70</v>
      </c>
      <c r="AY238" s="148" t="s">
        <v>128</v>
      </c>
    </row>
    <row r="239" spans="2:65" s="12" customFormat="1">
      <c r="B239" s="146"/>
      <c r="D239" s="147" t="s">
        <v>137</v>
      </c>
      <c r="E239" s="148" t="s">
        <v>3</v>
      </c>
      <c r="F239" s="149" t="s">
        <v>718</v>
      </c>
      <c r="H239" s="150">
        <v>6.96</v>
      </c>
      <c r="I239" s="151"/>
      <c r="L239" s="146"/>
      <c r="M239" s="152"/>
      <c r="T239" s="153"/>
      <c r="AT239" s="148" t="s">
        <v>137</v>
      </c>
      <c r="AU239" s="148" t="s">
        <v>75</v>
      </c>
      <c r="AV239" s="12" t="s">
        <v>75</v>
      </c>
      <c r="AW239" s="12" t="s">
        <v>32</v>
      </c>
      <c r="AX239" s="12" t="s">
        <v>70</v>
      </c>
      <c r="AY239" s="148" t="s">
        <v>128</v>
      </c>
    </row>
    <row r="240" spans="2:65" s="12" customFormat="1">
      <c r="B240" s="146"/>
      <c r="D240" s="147" t="s">
        <v>137</v>
      </c>
      <c r="E240" s="148" t="s">
        <v>3</v>
      </c>
      <c r="F240" s="149" t="s">
        <v>719</v>
      </c>
      <c r="H240" s="150">
        <v>2.2799999999999998</v>
      </c>
      <c r="I240" s="151"/>
      <c r="L240" s="146"/>
      <c r="M240" s="152"/>
      <c r="T240" s="153"/>
      <c r="AT240" s="148" t="s">
        <v>137</v>
      </c>
      <c r="AU240" s="148" t="s">
        <v>75</v>
      </c>
      <c r="AV240" s="12" t="s">
        <v>75</v>
      </c>
      <c r="AW240" s="12" t="s">
        <v>32</v>
      </c>
      <c r="AX240" s="12" t="s">
        <v>70</v>
      </c>
      <c r="AY240" s="148" t="s">
        <v>128</v>
      </c>
    </row>
    <row r="241" spans="2:65" s="13" customFormat="1">
      <c r="B241" s="154"/>
      <c r="D241" s="147" t="s">
        <v>137</v>
      </c>
      <c r="E241" s="155" t="s">
        <v>3</v>
      </c>
      <c r="F241" s="156" t="s">
        <v>139</v>
      </c>
      <c r="H241" s="157">
        <v>13.2</v>
      </c>
      <c r="I241" s="158"/>
      <c r="L241" s="154"/>
      <c r="M241" s="159"/>
      <c r="T241" s="160"/>
      <c r="AT241" s="155" t="s">
        <v>137</v>
      </c>
      <c r="AU241" s="155" t="s">
        <v>75</v>
      </c>
      <c r="AV241" s="13" t="s">
        <v>85</v>
      </c>
      <c r="AW241" s="13" t="s">
        <v>32</v>
      </c>
      <c r="AX241" s="13" t="s">
        <v>78</v>
      </c>
      <c r="AY241" s="155" t="s">
        <v>128</v>
      </c>
    </row>
    <row r="242" spans="2:65" s="11" customFormat="1" ht="22.9" customHeight="1">
      <c r="B242" s="116"/>
      <c r="D242" s="117" t="s">
        <v>69</v>
      </c>
      <c r="E242" s="126" t="s">
        <v>85</v>
      </c>
      <c r="F242" s="126" t="s">
        <v>199</v>
      </c>
      <c r="I242" s="119"/>
      <c r="J242" s="127">
        <f>BK242</f>
        <v>0</v>
      </c>
      <c r="L242" s="116"/>
      <c r="M242" s="121"/>
      <c r="P242" s="122">
        <f>SUM(P243:P279)</f>
        <v>0</v>
      </c>
      <c r="R242" s="122">
        <f>SUM(R243:R279)</f>
        <v>3.9280661100000005</v>
      </c>
      <c r="T242" s="123">
        <f>SUM(T243:T279)</f>
        <v>0</v>
      </c>
      <c r="AR242" s="117" t="s">
        <v>78</v>
      </c>
      <c r="AT242" s="124" t="s">
        <v>69</v>
      </c>
      <c r="AU242" s="124" t="s">
        <v>78</v>
      </c>
      <c r="AY242" s="117" t="s">
        <v>128</v>
      </c>
      <c r="BK242" s="125">
        <f>SUM(BK243:BK279)</f>
        <v>0</v>
      </c>
    </row>
    <row r="243" spans="2:65" s="1" customFormat="1" ht="49.15" customHeight="1">
      <c r="B243" s="128"/>
      <c r="C243" s="129" t="s">
        <v>210</v>
      </c>
      <c r="D243" s="129" t="s">
        <v>130</v>
      </c>
      <c r="E243" s="130" t="s">
        <v>720</v>
      </c>
      <c r="F243" s="131" t="s">
        <v>721</v>
      </c>
      <c r="G243" s="132" t="s">
        <v>133</v>
      </c>
      <c r="H243" s="133">
        <v>7.2999999999999995E-2</v>
      </c>
      <c r="I243" s="134"/>
      <c r="J243" s="135">
        <f>ROUND(I243*H243,2)</f>
        <v>0</v>
      </c>
      <c r="K243" s="131" t="s">
        <v>134</v>
      </c>
      <c r="L243" s="33"/>
      <c r="M243" s="136" t="s">
        <v>3</v>
      </c>
      <c r="N243" s="137" t="s">
        <v>41</v>
      </c>
      <c r="P243" s="138">
        <f>O243*H243</f>
        <v>0</v>
      </c>
      <c r="Q243" s="138">
        <v>2.5020099999999998</v>
      </c>
      <c r="R243" s="138">
        <f>Q243*H243</f>
        <v>0.18264672999999998</v>
      </c>
      <c r="S243" s="138">
        <v>0</v>
      </c>
      <c r="T243" s="139">
        <f>S243*H243</f>
        <v>0</v>
      </c>
      <c r="AR243" s="140" t="s">
        <v>85</v>
      </c>
      <c r="AT243" s="140" t="s">
        <v>130</v>
      </c>
      <c r="AU243" s="140" t="s">
        <v>75</v>
      </c>
      <c r="AY243" s="18" t="s">
        <v>128</v>
      </c>
      <c r="BE243" s="141">
        <f>IF(N243="základní",J243,0)</f>
        <v>0</v>
      </c>
      <c r="BF243" s="141">
        <f>IF(N243="snížená",J243,0)</f>
        <v>0</v>
      </c>
      <c r="BG243" s="141">
        <f>IF(N243="zákl. přenesená",J243,0)</f>
        <v>0</v>
      </c>
      <c r="BH243" s="141">
        <f>IF(N243="sníž. přenesená",J243,0)</f>
        <v>0</v>
      </c>
      <c r="BI243" s="141">
        <f>IF(N243="nulová",J243,0)</f>
        <v>0</v>
      </c>
      <c r="BJ243" s="18" t="s">
        <v>78</v>
      </c>
      <c r="BK243" s="141">
        <f>ROUND(I243*H243,2)</f>
        <v>0</v>
      </c>
      <c r="BL243" s="18" t="s">
        <v>85</v>
      </c>
      <c r="BM243" s="140" t="s">
        <v>722</v>
      </c>
    </row>
    <row r="244" spans="2:65" s="1" customFormat="1">
      <c r="B244" s="33"/>
      <c r="D244" s="142" t="s">
        <v>135</v>
      </c>
      <c r="F244" s="143" t="s">
        <v>723</v>
      </c>
      <c r="I244" s="144"/>
      <c r="L244" s="33"/>
      <c r="M244" s="145"/>
      <c r="T244" s="54"/>
      <c r="AT244" s="18" t="s">
        <v>135</v>
      </c>
      <c r="AU244" s="18" t="s">
        <v>75</v>
      </c>
    </row>
    <row r="245" spans="2:65" s="14" customFormat="1">
      <c r="B245" s="161"/>
      <c r="D245" s="147" t="s">
        <v>137</v>
      </c>
      <c r="E245" s="162" t="s">
        <v>3</v>
      </c>
      <c r="F245" s="163" t="s">
        <v>724</v>
      </c>
      <c r="H245" s="162" t="s">
        <v>3</v>
      </c>
      <c r="I245" s="164"/>
      <c r="L245" s="161"/>
      <c r="M245" s="165"/>
      <c r="T245" s="166"/>
      <c r="AT245" s="162" t="s">
        <v>137</v>
      </c>
      <c r="AU245" s="162" t="s">
        <v>75</v>
      </c>
      <c r="AV245" s="14" t="s">
        <v>78</v>
      </c>
      <c r="AW245" s="14" t="s">
        <v>32</v>
      </c>
      <c r="AX245" s="14" t="s">
        <v>70</v>
      </c>
      <c r="AY245" s="162" t="s">
        <v>128</v>
      </c>
    </row>
    <row r="246" spans="2:65" s="12" customFormat="1">
      <c r="B246" s="146"/>
      <c r="D246" s="147" t="s">
        <v>137</v>
      </c>
      <c r="E246" s="148" t="s">
        <v>3</v>
      </c>
      <c r="F246" s="149" t="s">
        <v>725</v>
      </c>
      <c r="H246" s="150">
        <v>7.2999999999999995E-2</v>
      </c>
      <c r="I246" s="151"/>
      <c r="L246" s="146"/>
      <c r="M246" s="152"/>
      <c r="T246" s="153"/>
      <c r="AT246" s="148" t="s">
        <v>137</v>
      </c>
      <c r="AU246" s="148" t="s">
        <v>75</v>
      </c>
      <c r="AV246" s="12" t="s">
        <v>75</v>
      </c>
      <c r="AW246" s="12" t="s">
        <v>32</v>
      </c>
      <c r="AX246" s="12" t="s">
        <v>78</v>
      </c>
      <c r="AY246" s="148" t="s">
        <v>128</v>
      </c>
    </row>
    <row r="247" spans="2:65" s="1" customFormat="1" ht="37.9" customHeight="1">
      <c r="B247" s="128"/>
      <c r="C247" s="129" t="s">
        <v>280</v>
      </c>
      <c r="D247" s="129" t="s">
        <v>130</v>
      </c>
      <c r="E247" s="130" t="s">
        <v>726</v>
      </c>
      <c r="F247" s="131" t="s">
        <v>727</v>
      </c>
      <c r="G247" s="132" t="s">
        <v>150</v>
      </c>
      <c r="H247" s="133">
        <v>0.90800000000000003</v>
      </c>
      <c r="I247" s="134"/>
      <c r="J247" s="135">
        <f>ROUND(I247*H247,2)</f>
        <v>0</v>
      </c>
      <c r="K247" s="131" t="s">
        <v>134</v>
      </c>
      <c r="L247" s="33"/>
      <c r="M247" s="136" t="s">
        <v>3</v>
      </c>
      <c r="N247" s="137" t="s">
        <v>41</v>
      </c>
      <c r="P247" s="138">
        <f>O247*H247</f>
        <v>0</v>
      </c>
      <c r="Q247" s="138">
        <v>5.3299999999999997E-3</v>
      </c>
      <c r="R247" s="138">
        <f>Q247*H247</f>
        <v>4.8396400000000001E-3</v>
      </c>
      <c r="S247" s="138">
        <v>0</v>
      </c>
      <c r="T247" s="139">
        <f>S247*H247</f>
        <v>0</v>
      </c>
      <c r="AR247" s="140" t="s">
        <v>85</v>
      </c>
      <c r="AT247" s="140" t="s">
        <v>130</v>
      </c>
      <c r="AU247" s="140" t="s">
        <v>75</v>
      </c>
      <c r="AY247" s="18" t="s">
        <v>128</v>
      </c>
      <c r="BE247" s="141">
        <f>IF(N247="základní",J247,0)</f>
        <v>0</v>
      </c>
      <c r="BF247" s="141">
        <f>IF(N247="snížená",J247,0)</f>
        <v>0</v>
      </c>
      <c r="BG247" s="141">
        <f>IF(N247="zákl. přenesená",J247,0)</f>
        <v>0</v>
      </c>
      <c r="BH247" s="141">
        <f>IF(N247="sníž. přenesená",J247,0)</f>
        <v>0</v>
      </c>
      <c r="BI247" s="141">
        <f>IF(N247="nulová",J247,0)</f>
        <v>0</v>
      </c>
      <c r="BJ247" s="18" t="s">
        <v>78</v>
      </c>
      <c r="BK247" s="141">
        <f>ROUND(I247*H247,2)</f>
        <v>0</v>
      </c>
      <c r="BL247" s="18" t="s">
        <v>85</v>
      </c>
      <c r="BM247" s="140" t="s">
        <v>728</v>
      </c>
    </row>
    <row r="248" spans="2:65" s="1" customFormat="1">
      <c r="B248" s="33"/>
      <c r="D248" s="142" t="s">
        <v>135</v>
      </c>
      <c r="F248" s="143" t="s">
        <v>729</v>
      </c>
      <c r="I248" s="144"/>
      <c r="L248" s="33"/>
      <c r="M248" s="145"/>
      <c r="T248" s="54"/>
      <c r="AT248" s="18" t="s">
        <v>135</v>
      </c>
      <c r="AU248" s="18" t="s">
        <v>75</v>
      </c>
    </row>
    <row r="249" spans="2:65" s="14" customFormat="1">
      <c r="B249" s="161"/>
      <c r="D249" s="147" t="s">
        <v>137</v>
      </c>
      <c r="E249" s="162" t="s">
        <v>3</v>
      </c>
      <c r="F249" s="163" t="s">
        <v>724</v>
      </c>
      <c r="H249" s="162" t="s">
        <v>3</v>
      </c>
      <c r="I249" s="164"/>
      <c r="L249" s="161"/>
      <c r="M249" s="165"/>
      <c r="T249" s="166"/>
      <c r="AT249" s="162" t="s">
        <v>137</v>
      </c>
      <c r="AU249" s="162" t="s">
        <v>75</v>
      </c>
      <c r="AV249" s="14" t="s">
        <v>78</v>
      </c>
      <c r="AW249" s="14" t="s">
        <v>32</v>
      </c>
      <c r="AX249" s="14" t="s">
        <v>70</v>
      </c>
      <c r="AY249" s="162" t="s">
        <v>128</v>
      </c>
    </row>
    <row r="250" spans="2:65" s="12" customFormat="1">
      <c r="B250" s="146"/>
      <c r="D250" s="147" t="s">
        <v>137</v>
      </c>
      <c r="E250" s="148" t="s">
        <v>3</v>
      </c>
      <c r="F250" s="149" t="s">
        <v>730</v>
      </c>
      <c r="H250" s="150">
        <v>0.90800000000000003</v>
      </c>
      <c r="I250" s="151"/>
      <c r="L250" s="146"/>
      <c r="M250" s="152"/>
      <c r="T250" s="153"/>
      <c r="AT250" s="148" t="s">
        <v>137</v>
      </c>
      <c r="AU250" s="148" t="s">
        <v>75</v>
      </c>
      <c r="AV250" s="12" t="s">
        <v>75</v>
      </c>
      <c r="AW250" s="12" t="s">
        <v>32</v>
      </c>
      <c r="AX250" s="12" t="s">
        <v>78</v>
      </c>
      <c r="AY250" s="148" t="s">
        <v>128</v>
      </c>
    </row>
    <row r="251" spans="2:65" s="1" customFormat="1" ht="37.9" customHeight="1">
      <c r="B251" s="128"/>
      <c r="C251" s="129" t="s">
        <v>215</v>
      </c>
      <c r="D251" s="129" t="s">
        <v>130</v>
      </c>
      <c r="E251" s="130" t="s">
        <v>731</v>
      </c>
      <c r="F251" s="131" t="s">
        <v>732</v>
      </c>
      <c r="G251" s="132" t="s">
        <v>150</v>
      </c>
      <c r="H251" s="133">
        <v>0.90800000000000003</v>
      </c>
      <c r="I251" s="134"/>
      <c r="J251" s="135">
        <f>ROUND(I251*H251,2)</f>
        <v>0</v>
      </c>
      <c r="K251" s="131" t="s">
        <v>134</v>
      </c>
      <c r="L251" s="33"/>
      <c r="M251" s="136" t="s">
        <v>3</v>
      </c>
      <c r="N251" s="137" t="s">
        <v>41</v>
      </c>
      <c r="P251" s="138">
        <f>O251*H251</f>
        <v>0</v>
      </c>
      <c r="Q251" s="138">
        <v>0</v>
      </c>
      <c r="R251" s="138">
        <f>Q251*H251</f>
        <v>0</v>
      </c>
      <c r="S251" s="138">
        <v>0</v>
      </c>
      <c r="T251" s="139">
        <f>S251*H251</f>
        <v>0</v>
      </c>
      <c r="AR251" s="140" t="s">
        <v>85</v>
      </c>
      <c r="AT251" s="140" t="s">
        <v>130</v>
      </c>
      <c r="AU251" s="140" t="s">
        <v>75</v>
      </c>
      <c r="AY251" s="18" t="s">
        <v>128</v>
      </c>
      <c r="BE251" s="141">
        <f>IF(N251="základní",J251,0)</f>
        <v>0</v>
      </c>
      <c r="BF251" s="141">
        <f>IF(N251="snížená",J251,0)</f>
        <v>0</v>
      </c>
      <c r="BG251" s="141">
        <f>IF(N251="zákl. přenesená",J251,0)</f>
        <v>0</v>
      </c>
      <c r="BH251" s="141">
        <f>IF(N251="sníž. přenesená",J251,0)</f>
        <v>0</v>
      </c>
      <c r="BI251" s="141">
        <f>IF(N251="nulová",J251,0)</f>
        <v>0</v>
      </c>
      <c r="BJ251" s="18" t="s">
        <v>78</v>
      </c>
      <c r="BK251" s="141">
        <f>ROUND(I251*H251,2)</f>
        <v>0</v>
      </c>
      <c r="BL251" s="18" t="s">
        <v>85</v>
      </c>
      <c r="BM251" s="140" t="s">
        <v>733</v>
      </c>
    </row>
    <row r="252" spans="2:65" s="1" customFormat="1">
      <c r="B252" s="33"/>
      <c r="D252" s="142" t="s">
        <v>135</v>
      </c>
      <c r="F252" s="143" t="s">
        <v>734</v>
      </c>
      <c r="I252" s="144"/>
      <c r="L252" s="33"/>
      <c r="M252" s="145"/>
      <c r="T252" s="54"/>
      <c r="AT252" s="18" t="s">
        <v>135</v>
      </c>
      <c r="AU252" s="18" t="s">
        <v>75</v>
      </c>
    </row>
    <row r="253" spans="2:65" s="1" customFormat="1" ht="37.9" customHeight="1">
      <c r="B253" s="128"/>
      <c r="C253" s="129" t="s">
        <v>287</v>
      </c>
      <c r="D253" s="129" t="s">
        <v>130</v>
      </c>
      <c r="E253" s="130" t="s">
        <v>735</v>
      </c>
      <c r="F253" s="131" t="s">
        <v>736</v>
      </c>
      <c r="G253" s="132" t="s">
        <v>150</v>
      </c>
      <c r="H253" s="133">
        <v>0.90800000000000003</v>
      </c>
      <c r="I253" s="134"/>
      <c r="J253" s="135">
        <f>ROUND(I253*H253,2)</f>
        <v>0</v>
      </c>
      <c r="K253" s="131" t="s">
        <v>134</v>
      </c>
      <c r="L253" s="33"/>
      <c r="M253" s="136" t="s">
        <v>3</v>
      </c>
      <c r="N253" s="137" t="s">
        <v>41</v>
      </c>
      <c r="P253" s="138">
        <f>O253*H253</f>
        <v>0</v>
      </c>
      <c r="Q253" s="138">
        <v>8.0999999999999996E-4</v>
      </c>
      <c r="R253" s="138">
        <f>Q253*H253</f>
        <v>7.3547999999999994E-4</v>
      </c>
      <c r="S253" s="138">
        <v>0</v>
      </c>
      <c r="T253" s="139">
        <f>S253*H253</f>
        <v>0</v>
      </c>
      <c r="AR253" s="140" t="s">
        <v>85</v>
      </c>
      <c r="AT253" s="140" t="s">
        <v>130</v>
      </c>
      <c r="AU253" s="140" t="s">
        <v>75</v>
      </c>
      <c r="AY253" s="18" t="s">
        <v>128</v>
      </c>
      <c r="BE253" s="141">
        <f>IF(N253="základní",J253,0)</f>
        <v>0</v>
      </c>
      <c r="BF253" s="141">
        <f>IF(N253="snížená",J253,0)</f>
        <v>0</v>
      </c>
      <c r="BG253" s="141">
        <f>IF(N253="zákl. přenesená",J253,0)</f>
        <v>0</v>
      </c>
      <c r="BH253" s="141">
        <f>IF(N253="sníž. přenesená",J253,0)</f>
        <v>0</v>
      </c>
      <c r="BI253" s="141">
        <f>IF(N253="nulová",J253,0)</f>
        <v>0</v>
      </c>
      <c r="BJ253" s="18" t="s">
        <v>78</v>
      </c>
      <c r="BK253" s="141">
        <f>ROUND(I253*H253,2)</f>
        <v>0</v>
      </c>
      <c r="BL253" s="18" t="s">
        <v>85</v>
      </c>
      <c r="BM253" s="140" t="s">
        <v>737</v>
      </c>
    </row>
    <row r="254" spans="2:65" s="1" customFormat="1">
      <c r="B254" s="33"/>
      <c r="D254" s="142" t="s">
        <v>135</v>
      </c>
      <c r="F254" s="143" t="s">
        <v>738</v>
      </c>
      <c r="I254" s="144"/>
      <c r="L254" s="33"/>
      <c r="M254" s="145"/>
      <c r="T254" s="54"/>
      <c r="AT254" s="18" t="s">
        <v>135</v>
      </c>
      <c r="AU254" s="18" t="s">
        <v>75</v>
      </c>
    </row>
    <row r="255" spans="2:65" s="1" customFormat="1" ht="78" customHeight="1">
      <c r="B255" s="128"/>
      <c r="C255" s="129" t="s">
        <v>220</v>
      </c>
      <c r="D255" s="129" t="s">
        <v>130</v>
      </c>
      <c r="E255" s="130" t="s">
        <v>739</v>
      </c>
      <c r="F255" s="131" t="s">
        <v>740</v>
      </c>
      <c r="G255" s="132" t="s">
        <v>173</v>
      </c>
      <c r="H255" s="133">
        <v>4.0000000000000001E-3</v>
      </c>
      <c r="I255" s="134"/>
      <c r="J255" s="135">
        <f>ROUND(I255*H255,2)</f>
        <v>0</v>
      </c>
      <c r="K255" s="131" t="s">
        <v>134</v>
      </c>
      <c r="L255" s="33"/>
      <c r="M255" s="136" t="s">
        <v>3</v>
      </c>
      <c r="N255" s="137" t="s">
        <v>41</v>
      </c>
      <c r="P255" s="138">
        <f>O255*H255</f>
        <v>0</v>
      </c>
      <c r="Q255" s="138">
        <v>1.06277</v>
      </c>
      <c r="R255" s="138">
        <f>Q255*H255</f>
        <v>4.25108E-3</v>
      </c>
      <c r="S255" s="138">
        <v>0</v>
      </c>
      <c r="T255" s="139">
        <f>S255*H255</f>
        <v>0</v>
      </c>
      <c r="AR255" s="140" t="s">
        <v>85</v>
      </c>
      <c r="AT255" s="140" t="s">
        <v>130</v>
      </c>
      <c r="AU255" s="140" t="s">
        <v>75</v>
      </c>
      <c r="AY255" s="18" t="s">
        <v>128</v>
      </c>
      <c r="BE255" s="141">
        <f>IF(N255="základní",J255,0)</f>
        <v>0</v>
      </c>
      <c r="BF255" s="141">
        <f>IF(N255="snížená",J255,0)</f>
        <v>0</v>
      </c>
      <c r="BG255" s="141">
        <f>IF(N255="zákl. přenesená",J255,0)</f>
        <v>0</v>
      </c>
      <c r="BH255" s="141">
        <f>IF(N255="sníž. přenesená",J255,0)</f>
        <v>0</v>
      </c>
      <c r="BI255" s="141">
        <f>IF(N255="nulová",J255,0)</f>
        <v>0</v>
      </c>
      <c r="BJ255" s="18" t="s">
        <v>78</v>
      </c>
      <c r="BK255" s="141">
        <f>ROUND(I255*H255,2)</f>
        <v>0</v>
      </c>
      <c r="BL255" s="18" t="s">
        <v>85</v>
      </c>
      <c r="BM255" s="140" t="s">
        <v>741</v>
      </c>
    </row>
    <row r="256" spans="2:65" s="1" customFormat="1">
      <c r="B256" s="33"/>
      <c r="D256" s="142" t="s">
        <v>135</v>
      </c>
      <c r="F256" s="143" t="s">
        <v>742</v>
      </c>
      <c r="I256" s="144"/>
      <c r="L256" s="33"/>
      <c r="M256" s="145"/>
      <c r="T256" s="54"/>
      <c r="AT256" s="18" t="s">
        <v>135</v>
      </c>
      <c r="AU256" s="18" t="s">
        <v>75</v>
      </c>
    </row>
    <row r="257" spans="2:65" s="14" customFormat="1">
      <c r="B257" s="161"/>
      <c r="D257" s="147" t="s">
        <v>137</v>
      </c>
      <c r="E257" s="162" t="s">
        <v>3</v>
      </c>
      <c r="F257" s="163" t="s">
        <v>724</v>
      </c>
      <c r="H257" s="162" t="s">
        <v>3</v>
      </c>
      <c r="I257" s="164"/>
      <c r="L257" s="161"/>
      <c r="M257" s="165"/>
      <c r="T257" s="166"/>
      <c r="AT257" s="162" t="s">
        <v>137</v>
      </c>
      <c r="AU257" s="162" t="s">
        <v>75</v>
      </c>
      <c r="AV257" s="14" t="s">
        <v>78</v>
      </c>
      <c r="AW257" s="14" t="s">
        <v>32</v>
      </c>
      <c r="AX257" s="14" t="s">
        <v>70</v>
      </c>
      <c r="AY257" s="162" t="s">
        <v>128</v>
      </c>
    </row>
    <row r="258" spans="2:65" s="12" customFormat="1">
      <c r="B258" s="146"/>
      <c r="D258" s="147" t="s">
        <v>137</v>
      </c>
      <c r="E258" s="148" t="s">
        <v>3</v>
      </c>
      <c r="F258" s="149" t="s">
        <v>743</v>
      </c>
      <c r="H258" s="150">
        <v>4.0000000000000001E-3</v>
      </c>
      <c r="I258" s="151"/>
      <c r="L258" s="146"/>
      <c r="M258" s="152"/>
      <c r="T258" s="153"/>
      <c r="AT258" s="148" t="s">
        <v>137</v>
      </c>
      <c r="AU258" s="148" t="s">
        <v>75</v>
      </c>
      <c r="AV258" s="12" t="s">
        <v>75</v>
      </c>
      <c r="AW258" s="12" t="s">
        <v>32</v>
      </c>
      <c r="AX258" s="12" t="s">
        <v>78</v>
      </c>
      <c r="AY258" s="148" t="s">
        <v>128</v>
      </c>
    </row>
    <row r="259" spans="2:65" s="12" customFormat="1">
      <c r="B259" s="146"/>
      <c r="D259" s="147" t="s">
        <v>137</v>
      </c>
      <c r="F259" s="149" t="s">
        <v>744</v>
      </c>
      <c r="H259" s="150">
        <v>4.0000000000000001E-3</v>
      </c>
      <c r="I259" s="151"/>
      <c r="L259" s="146"/>
      <c r="M259" s="152"/>
      <c r="T259" s="153"/>
      <c r="AT259" s="148" t="s">
        <v>137</v>
      </c>
      <c r="AU259" s="148" t="s">
        <v>75</v>
      </c>
      <c r="AV259" s="12" t="s">
        <v>75</v>
      </c>
      <c r="AW259" s="12" t="s">
        <v>4</v>
      </c>
      <c r="AX259" s="12" t="s">
        <v>78</v>
      </c>
      <c r="AY259" s="148" t="s">
        <v>128</v>
      </c>
    </row>
    <row r="260" spans="2:65" s="1" customFormat="1" ht="24.2" customHeight="1">
      <c r="B260" s="128"/>
      <c r="C260" s="129" t="s">
        <v>297</v>
      </c>
      <c r="D260" s="129" t="s">
        <v>130</v>
      </c>
      <c r="E260" s="130" t="s">
        <v>745</v>
      </c>
      <c r="F260" s="131" t="s">
        <v>746</v>
      </c>
      <c r="G260" s="132" t="s">
        <v>209</v>
      </c>
      <c r="H260" s="133">
        <v>65.400000000000006</v>
      </c>
      <c r="I260" s="134"/>
      <c r="J260" s="135">
        <f>ROUND(I260*H260,2)</f>
        <v>0</v>
      </c>
      <c r="K260" s="131" t="s">
        <v>3</v>
      </c>
      <c r="L260" s="33"/>
      <c r="M260" s="136" t="s">
        <v>3</v>
      </c>
      <c r="N260" s="137" t="s">
        <v>41</v>
      </c>
      <c r="P260" s="138">
        <f>O260*H260</f>
        <v>0</v>
      </c>
      <c r="Q260" s="138">
        <v>5.2720000000000003E-2</v>
      </c>
      <c r="R260" s="138">
        <f>Q260*H260</f>
        <v>3.4478880000000003</v>
      </c>
      <c r="S260" s="138">
        <v>0</v>
      </c>
      <c r="T260" s="139">
        <f>S260*H260</f>
        <v>0</v>
      </c>
      <c r="AR260" s="140" t="s">
        <v>85</v>
      </c>
      <c r="AT260" s="140" t="s">
        <v>130</v>
      </c>
      <c r="AU260" s="140" t="s">
        <v>75</v>
      </c>
      <c r="AY260" s="18" t="s">
        <v>128</v>
      </c>
      <c r="BE260" s="141">
        <f>IF(N260="základní",J260,0)</f>
        <v>0</v>
      </c>
      <c r="BF260" s="141">
        <f>IF(N260="snížená",J260,0)</f>
        <v>0</v>
      </c>
      <c r="BG260" s="141">
        <f>IF(N260="zákl. přenesená",J260,0)</f>
        <v>0</v>
      </c>
      <c r="BH260" s="141">
        <f>IF(N260="sníž. přenesená",J260,0)</f>
        <v>0</v>
      </c>
      <c r="BI260" s="141">
        <f>IF(N260="nulová",J260,0)</f>
        <v>0</v>
      </c>
      <c r="BJ260" s="18" t="s">
        <v>78</v>
      </c>
      <c r="BK260" s="141">
        <f>ROUND(I260*H260,2)</f>
        <v>0</v>
      </c>
      <c r="BL260" s="18" t="s">
        <v>85</v>
      </c>
      <c r="BM260" s="140" t="s">
        <v>747</v>
      </c>
    </row>
    <row r="261" spans="2:65" s="14" customFormat="1">
      <c r="B261" s="161"/>
      <c r="D261" s="147" t="s">
        <v>137</v>
      </c>
      <c r="E261" s="162" t="s">
        <v>3</v>
      </c>
      <c r="F261" s="163" t="s">
        <v>748</v>
      </c>
      <c r="H261" s="162" t="s">
        <v>3</v>
      </c>
      <c r="I261" s="164"/>
      <c r="L261" s="161"/>
      <c r="M261" s="165"/>
      <c r="T261" s="166"/>
      <c r="AT261" s="162" t="s">
        <v>137</v>
      </c>
      <c r="AU261" s="162" t="s">
        <v>75</v>
      </c>
      <c r="AV261" s="14" t="s">
        <v>78</v>
      </c>
      <c r="AW261" s="14" t="s">
        <v>32</v>
      </c>
      <c r="AX261" s="14" t="s">
        <v>70</v>
      </c>
      <c r="AY261" s="162" t="s">
        <v>128</v>
      </c>
    </row>
    <row r="262" spans="2:65" s="12" customFormat="1">
      <c r="B262" s="146"/>
      <c r="D262" s="147" t="s">
        <v>137</v>
      </c>
      <c r="E262" s="148" t="s">
        <v>3</v>
      </c>
      <c r="F262" s="149" t="s">
        <v>749</v>
      </c>
      <c r="H262" s="150">
        <v>2</v>
      </c>
      <c r="I262" s="151"/>
      <c r="L262" s="146"/>
      <c r="M262" s="152"/>
      <c r="T262" s="153"/>
      <c r="AT262" s="148" t="s">
        <v>137</v>
      </c>
      <c r="AU262" s="148" t="s">
        <v>75</v>
      </c>
      <c r="AV262" s="12" t="s">
        <v>75</v>
      </c>
      <c r="AW262" s="12" t="s">
        <v>32</v>
      </c>
      <c r="AX262" s="12" t="s">
        <v>70</v>
      </c>
      <c r="AY262" s="148" t="s">
        <v>128</v>
      </c>
    </row>
    <row r="263" spans="2:65" s="12" customFormat="1">
      <c r="B263" s="146"/>
      <c r="D263" s="147" t="s">
        <v>137</v>
      </c>
      <c r="E263" s="148" t="s">
        <v>3</v>
      </c>
      <c r="F263" s="149" t="s">
        <v>750</v>
      </c>
      <c r="H263" s="150">
        <v>4.8</v>
      </c>
      <c r="I263" s="151"/>
      <c r="L263" s="146"/>
      <c r="M263" s="152"/>
      <c r="T263" s="153"/>
      <c r="AT263" s="148" t="s">
        <v>137</v>
      </c>
      <c r="AU263" s="148" t="s">
        <v>75</v>
      </c>
      <c r="AV263" s="12" t="s">
        <v>75</v>
      </c>
      <c r="AW263" s="12" t="s">
        <v>32</v>
      </c>
      <c r="AX263" s="12" t="s">
        <v>70</v>
      </c>
      <c r="AY263" s="148" t="s">
        <v>128</v>
      </c>
    </row>
    <row r="264" spans="2:65" s="12" customFormat="1">
      <c r="B264" s="146"/>
      <c r="D264" s="147" t="s">
        <v>137</v>
      </c>
      <c r="E264" s="148" t="s">
        <v>3</v>
      </c>
      <c r="F264" s="149" t="s">
        <v>751</v>
      </c>
      <c r="H264" s="150">
        <v>7.6</v>
      </c>
      <c r="I264" s="151"/>
      <c r="L264" s="146"/>
      <c r="M264" s="152"/>
      <c r="T264" s="153"/>
      <c r="AT264" s="148" t="s">
        <v>137</v>
      </c>
      <c r="AU264" s="148" t="s">
        <v>75</v>
      </c>
      <c r="AV264" s="12" t="s">
        <v>75</v>
      </c>
      <c r="AW264" s="12" t="s">
        <v>32</v>
      </c>
      <c r="AX264" s="12" t="s">
        <v>70</v>
      </c>
      <c r="AY264" s="148" t="s">
        <v>128</v>
      </c>
    </row>
    <row r="265" spans="2:65" s="12" customFormat="1">
      <c r="B265" s="146"/>
      <c r="D265" s="147" t="s">
        <v>137</v>
      </c>
      <c r="E265" s="148" t="s">
        <v>3</v>
      </c>
      <c r="F265" s="149" t="s">
        <v>752</v>
      </c>
      <c r="H265" s="150">
        <v>3.2</v>
      </c>
      <c r="I265" s="151"/>
      <c r="L265" s="146"/>
      <c r="M265" s="152"/>
      <c r="T265" s="153"/>
      <c r="AT265" s="148" t="s">
        <v>137</v>
      </c>
      <c r="AU265" s="148" t="s">
        <v>75</v>
      </c>
      <c r="AV265" s="12" t="s">
        <v>75</v>
      </c>
      <c r="AW265" s="12" t="s">
        <v>32</v>
      </c>
      <c r="AX265" s="12" t="s">
        <v>70</v>
      </c>
      <c r="AY265" s="148" t="s">
        <v>128</v>
      </c>
    </row>
    <row r="266" spans="2:65" s="12" customFormat="1">
      <c r="B266" s="146"/>
      <c r="D266" s="147" t="s">
        <v>137</v>
      </c>
      <c r="E266" s="148" t="s">
        <v>3</v>
      </c>
      <c r="F266" s="149" t="s">
        <v>753</v>
      </c>
      <c r="H266" s="150">
        <v>5.2</v>
      </c>
      <c r="I266" s="151"/>
      <c r="L266" s="146"/>
      <c r="M266" s="152"/>
      <c r="T266" s="153"/>
      <c r="AT266" s="148" t="s">
        <v>137</v>
      </c>
      <c r="AU266" s="148" t="s">
        <v>75</v>
      </c>
      <c r="AV266" s="12" t="s">
        <v>75</v>
      </c>
      <c r="AW266" s="12" t="s">
        <v>32</v>
      </c>
      <c r="AX266" s="12" t="s">
        <v>70</v>
      </c>
      <c r="AY266" s="148" t="s">
        <v>128</v>
      </c>
    </row>
    <row r="267" spans="2:65" s="14" customFormat="1">
      <c r="B267" s="161"/>
      <c r="D267" s="147" t="s">
        <v>137</v>
      </c>
      <c r="E267" s="162" t="s">
        <v>3</v>
      </c>
      <c r="F267" s="163" t="s">
        <v>754</v>
      </c>
      <c r="H267" s="162" t="s">
        <v>3</v>
      </c>
      <c r="I267" s="164"/>
      <c r="L267" s="161"/>
      <c r="M267" s="165"/>
      <c r="T267" s="166"/>
      <c r="AT267" s="162" t="s">
        <v>137</v>
      </c>
      <c r="AU267" s="162" t="s">
        <v>75</v>
      </c>
      <c r="AV267" s="14" t="s">
        <v>78</v>
      </c>
      <c r="AW267" s="14" t="s">
        <v>32</v>
      </c>
      <c r="AX267" s="14" t="s">
        <v>70</v>
      </c>
      <c r="AY267" s="162" t="s">
        <v>128</v>
      </c>
    </row>
    <row r="268" spans="2:65" s="12" customFormat="1">
      <c r="B268" s="146"/>
      <c r="D268" s="147" t="s">
        <v>137</v>
      </c>
      <c r="E268" s="148" t="s">
        <v>3</v>
      </c>
      <c r="F268" s="149" t="s">
        <v>755</v>
      </c>
      <c r="H268" s="150">
        <v>42.6</v>
      </c>
      <c r="I268" s="151"/>
      <c r="L268" s="146"/>
      <c r="M268" s="152"/>
      <c r="T268" s="153"/>
      <c r="AT268" s="148" t="s">
        <v>137</v>
      </c>
      <c r="AU268" s="148" t="s">
        <v>75</v>
      </c>
      <c r="AV268" s="12" t="s">
        <v>75</v>
      </c>
      <c r="AW268" s="12" t="s">
        <v>32</v>
      </c>
      <c r="AX268" s="12" t="s">
        <v>70</v>
      </c>
      <c r="AY268" s="148" t="s">
        <v>128</v>
      </c>
    </row>
    <row r="269" spans="2:65" s="13" customFormat="1">
      <c r="B269" s="154"/>
      <c r="D269" s="147" t="s">
        <v>137</v>
      </c>
      <c r="E269" s="155" t="s">
        <v>3</v>
      </c>
      <c r="F269" s="156" t="s">
        <v>139</v>
      </c>
      <c r="H269" s="157">
        <v>65.400000000000006</v>
      </c>
      <c r="I269" s="158"/>
      <c r="L269" s="154"/>
      <c r="M269" s="159"/>
      <c r="T269" s="160"/>
      <c r="AT269" s="155" t="s">
        <v>137</v>
      </c>
      <c r="AU269" s="155" t="s">
        <v>75</v>
      </c>
      <c r="AV269" s="13" t="s">
        <v>85</v>
      </c>
      <c r="AW269" s="13" t="s">
        <v>32</v>
      </c>
      <c r="AX269" s="13" t="s">
        <v>78</v>
      </c>
      <c r="AY269" s="155" t="s">
        <v>128</v>
      </c>
    </row>
    <row r="270" spans="2:65" s="1" customFormat="1" ht="24.2" customHeight="1">
      <c r="B270" s="128"/>
      <c r="C270" s="129" t="s">
        <v>224</v>
      </c>
      <c r="D270" s="129" t="s">
        <v>130</v>
      </c>
      <c r="E270" s="130" t="s">
        <v>756</v>
      </c>
      <c r="F270" s="131" t="s">
        <v>746</v>
      </c>
      <c r="G270" s="132" t="s">
        <v>209</v>
      </c>
      <c r="H270" s="133">
        <v>3.5</v>
      </c>
      <c r="I270" s="134"/>
      <c r="J270" s="135">
        <f>ROUND(I270*H270,2)</f>
        <v>0</v>
      </c>
      <c r="K270" s="131" t="s">
        <v>3</v>
      </c>
      <c r="L270" s="33"/>
      <c r="M270" s="136" t="s">
        <v>3</v>
      </c>
      <c r="N270" s="137" t="s">
        <v>41</v>
      </c>
      <c r="P270" s="138">
        <f>O270*H270</f>
        <v>0</v>
      </c>
      <c r="Q270" s="138">
        <v>5.2720000000000003E-2</v>
      </c>
      <c r="R270" s="138">
        <f>Q270*H270</f>
        <v>0.18452000000000002</v>
      </c>
      <c r="S270" s="138">
        <v>0</v>
      </c>
      <c r="T270" s="139">
        <f>S270*H270</f>
        <v>0</v>
      </c>
      <c r="AR270" s="140" t="s">
        <v>85</v>
      </c>
      <c r="AT270" s="140" t="s">
        <v>130</v>
      </c>
      <c r="AU270" s="140" t="s">
        <v>75</v>
      </c>
      <c r="AY270" s="18" t="s">
        <v>128</v>
      </c>
      <c r="BE270" s="141">
        <f>IF(N270="základní",J270,0)</f>
        <v>0</v>
      </c>
      <c r="BF270" s="141">
        <f>IF(N270="snížená",J270,0)</f>
        <v>0</v>
      </c>
      <c r="BG270" s="141">
        <f>IF(N270="zákl. přenesená",J270,0)</f>
        <v>0</v>
      </c>
      <c r="BH270" s="141">
        <f>IF(N270="sníž. přenesená",J270,0)</f>
        <v>0</v>
      </c>
      <c r="BI270" s="141">
        <f>IF(N270="nulová",J270,0)</f>
        <v>0</v>
      </c>
      <c r="BJ270" s="18" t="s">
        <v>78</v>
      </c>
      <c r="BK270" s="141">
        <f>ROUND(I270*H270,2)</f>
        <v>0</v>
      </c>
      <c r="BL270" s="18" t="s">
        <v>85</v>
      </c>
      <c r="BM270" s="140" t="s">
        <v>757</v>
      </c>
    </row>
    <row r="271" spans="2:65" s="14" customFormat="1">
      <c r="B271" s="161"/>
      <c r="D271" s="147" t="s">
        <v>137</v>
      </c>
      <c r="E271" s="162" t="s">
        <v>3</v>
      </c>
      <c r="F271" s="163" t="s">
        <v>758</v>
      </c>
      <c r="H271" s="162" t="s">
        <v>3</v>
      </c>
      <c r="I271" s="164"/>
      <c r="L271" s="161"/>
      <c r="M271" s="165"/>
      <c r="T271" s="166"/>
      <c r="AT271" s="162" t="s">
        <v>137</v>
      </c>
      <c r="AU271" s="162" t="s">
        <v>75</v>
      </c>
      <c r="AV271" s="14" t="s">
        <v>78</v>
      </c>
      <c r="AW271" s="14" t="s">
        <v>32</v>
      </c>
      <c r="AX271" s="14" t="s">
        <v>70</v>
      </c>
      <c r="AY271" s="162" t="s">
        <v>128</v>
      </c>
    </row>
    <row r="272" spans="2:65" s="12" customFormat="1">
      <c r="B272" s="146"/>
      <c r="D272" s="147" t="s">
        <v>137</v>
      </c>
      <c r="E272" s="148" t="s">
        <v>3</v>
      </c>
      <c r="F272" s="149" t="s">
        <v>759</v>
      </c>
      <c r="H272" s="150">
        <v>3.5</v>
      </c>
      <c r="I272" s="151"/>
      <c r="L272" s="146"/>
      <c r="M272" s="152"/>
      <c r="T272" s="153"/>
      <c r="AT272" s="148" t="s">
        <v>137</v>
      </c>
      <c r="AU272" s="148" t="s">
        <v>75</v>
      </c>
      <c r="AV272" s="12" t="s">
        <v>75</v>
      </c>
      <c r="AW272" s="12" t="s">
        <v>32</v>
      </c>
      <c r="AX272" s="12" t="s">
        <v>78</v>
      </c>
      <c r="AY272" s="148" t="s">
        <v>128</v>
      </c>
    </row>
    <row r="273" spans="2:65" s="1" customFormat="1" ht="24.2" customHeight="1">
      <c r="B273" s="128"/>
      <c r="C273" s="129" t="s">
        <v>308</v>
      </c>
      <c r="D273" s="129" t="s">
        <v>130</v>
      </c>
      <c r="E273" s="130" t="s">
        <v>760</v>
      </c>
      <c r="F273" s="131" t="s">
        <v>761</v>
      </c>
      <c r="G273" s="132" t="s">
        <v>173</v>
      </c>
      <c r="H273" s="133">
        <v>9.8000000000000004E-2</v>
      </c>
      <c r="I273" s="134"/>
      <c r="J273" s="135">
        <f>ROUND(I273*H273,2)</f>
        <v>0</v>
      </c>
      <c r="K273" s="131" t="s">
        <v>134</v>
      </c>
      <c r="L273" s="33"/>
      <c r="M273" s="136" t="s">
        <v>3</v>
      </c>
      <c r="N273" s="137" t="s">
        <v>41</v>
      </c>
      <c r="P273" s="138">
        <f>O273*H273</f>
        <v>0</v>
      </c>
      <c r="Q273" s="138">
        <v>1.05291</v>
      </c>
      <c r="R273" s="138">
        <f>Q273*H273</f>
        <v>0.10318518</v>
      </c>
      <c r="S273" s="138">
        <v>0</v>
      </c>
      <c r="T273" s="139">
        <f>S273*H273</f>
        <v>0</v>
      </c>
      <c r="AR273" s="140" t="s">
        <v>85</v>
      </c>
      <c r="AT273" s="140" t="s">
        <v>130</v>
      </c>
      <c r="AU273" s="140" t="s">
        <v>75</v>
      </c>
      <c r="AY273" s="18" t="s">
        <v>128</v>
      </c>
      <c r="BE273" s="141">
        <f>IF(N273="základní",J273,0)</f>
        <v>0</v>
      </c>
      <c r="BF273" s="141">
        <f>IF(N273="snížená",J273,0)</f>
        <v>0</v>
      </c>
      <c r="BG273" s="141">
        <f>IF(N273="zákl. přenesená",J273,0)</f>
        <v>0</v>
      </c>
      <c r="BH273" s="141">
        <f>IF(N273="sníž. přenesená",J273,0)</f>
        <v>0</v>
      </c>
      <c r="BI273" s="141">
        <f>IF(N273="nulová",J273,0)</f>
        <v>0</v>
      </c>
      <c r="BJ273" s="18" t="s">
        <v>78</v>
      </c>
      <c r="BK273" s="141">
        <f>ROUND(I273*H273,2)</f>
        <v>0</v>
      </c>
      <c r="BL273" s="18" t="s">
        <v>85</v>
      </c>
      <c r="BM273" s="140" t="s">
        <v>762</v>
      </c>
    </row>
    <row r="274" spans="2:65" s="1" customFormat="1">
      <c r="B274" s="33"/>
      <c r="D274" s="142" t="s">
        <v>135</v>
      </c>
      <c r="F274" s="143" t="s">
        <v>763</v>
      </c>
      <c r="I274" s="144"/>
      <c r="L274" s="33"/>
      <c r="M274" s="145"/>
      <c r="T274" s="54"/>
      <c r="AT274" s="18" t="s">
        <v>135</v>
      </c>
      <c r="AU274" s="18" t="s">
        <v>75</v>
      </c>
    </row>
    <row r="275" spans="2:65" s="12" customFormat="1">
      <c r="B275" s="146"/>
      <c r="D275" s="147" t="s">
        <v>137</v>
      </c>
      <c r="E275" s="148" t="s">
        <v>3</v>
      </c>
      <c r="F275" s="149" t="s">
        <v>764</v>
      </c>
      <c r="H275" s="150">
        <v>2.8000000000000001E-2</v>
      </c>
      <c r="I275" s="151"/>
      <c r="L275" s="146"/>
      <c r="M275" s="152"/>
      <c r="T275" s="153"/>
      <c r="AT275" s="148" t="s">
        <v>137</v>
      </c>
      <c r="AU275" s="148" t="s">
        <v>75</v>
      </c>
      <c r="AV275" s="12" t="s">
        <v>75</v>
      </c>
      <c r="AW275" s="12" t="s">
        <v>32</v>
      </c>
      <c r="AX275" s="12" t="s">
        <v>70</v>
      </c>
      <c r="AY275" s="148" t="s">
        <v>128</v>
      </c>
    </row>
    <row r="276" spans="2:65" s="12" customFormat="1">
      <c r="B276" s="146"/>
      <c r="D276" s="147" t="s">
        <v>137</v>
      </c>
      <c r="E276" s="148" t="s">
        <v>3</v>
      </c>
      <c r="F276" s="149" t="s">
        <v>765</v>
      </c>
      <c r="H276" s="150">
        <v>8.9999999999999993E-3</v>
      </c>
      <c r="I276" s="151"/>
      <c r="L276" s="146"/>
      <c r="M276" s="152"/>
      <c r="T276" s="153"/>
      <c r="AT276" s="148" t="s">
        <v>137</v>
      </c>
      <c r="AU276" s="148" t="s">
        <v>75</v>
      </c>
      <c r="AV276" s="12" t="s">
        <v>75</v>
      </c>
      <c r="AW276" s="12" t="s">
        <v>32</v>
      </c>
      <c r="AX276" s="12" t="s">
        <v>70</v>
      </c>
      <c r="AY276" s="148" t="s">
        <v>128</v>
      </c>
    </row>
    <row r="277" spans="2:65" s="12" customFormat="1">
      <c r="B277" s="146"/>
      <c r="D277" s="147" t="s">
        <v>137</v>
      </c>
      <c r="E277" s="148" t="s">
        <v>3</v>
      </c>
      <c r="F277" s="149" t="s">
        <v>766</v>
      </c>
      <c r="H277" s="150">
        <v>5.1999999999999998E-2</v>
      </c>
      <c r="I277" s="151"/>
      <c r="L277" s="146"/>
      <c r="M277" s="152"/>
      <c r="T277" s="153"/>
      <c r="AT277" s="148" t="s">
        <v>137</v>
      </c>
      <c r="AU277" s="148" t="s">
        <v>75</v>
      </c>
      <c r="AV277" s="12" t="s">
        <v>75</v>
      </c>
      <c r="AW277" s="12" t="s">
        <v>32</v>
      </c>
      <c r="AX277" s="12" t="s">
        <v>70</v>
      </c>
      <c r="AY277" s="148" t="s">
        <v>128</v>
      </c>
    </row>
    <row r="278" spans="2:65" s="13" customFormat="1">
      <c r="B278" s="154"/>
      <c r="D278" s="147" t="s">
        <v>137</v>
      </c>
      <c r="E278" s="155" t="s">
        <v>3</v>
      </c>
      <c r="F278" s="156" t="s">
        <v>139</v>
      </c>
      <c r="H278" s="157">
        <v>8.8999999999999996E-2</v>
      </c>
      <c r="I278" s="158"/>
      <c r="L278" s="154"/>
      <c r="M278" s="159"/>
      <c r="T278" s="160"/>
      <c r="AT278" s="155" t="s">
        <v>137</v>
      </c>
      <c r="AU278" s="155" t="s">
        <v>75</v>
      </c>
      <c r="AV278" s="13" t="s">
        <v>85</v>
      </c>
      <c r="AW278" s="13" t="s">
        <v>32</v>
      </c>
      <c r="AX278" s="13" t="s">
        <v>78</v>
      </c>
      <c r="AY278" s="155" t="s">
        <v>128</v>
      </c>
    </row>
    <row r="279" spans="2:65" s="12" customFormat="1">
      <c r="B279" s="146"/>
      <c r="D279" s="147" t="s">
        <v>137</v>
      </c>
      <c r="F279" s="149" t="s">
        <v>767</v>
      </c>
      <c r="H279" s="150">
        <v>9.8000000000000004E-2</v>
      </c>
      <c r="I279" s="151"/>
      <c r="L279" s="146"/>
      <c r="M279" s="152"/>
      <c r="T279" s="153"/>
      <c r="AT279" s="148" t="s">
        <v>137</v>
      </c>
      <c r="AU279" s="148" t="s">
        <v>75</v>
      </c>
      <c r="AV279" s="12" t="s">
        <v>75</v>
      </c>
      <c r="AW279" s="12" t="s">
        <v>4</v>
      </c>
      <c r="AX279" s="12" t="s">
        <v>78</v>
      </c>
      <c r="AY279" s="148" t="s">
        <v>128</v>
      </c>
    </row>
    <row r="280" spans="2:65" s="11" customFormat="1" ht="22.9" customHeight="1">
      <c r="B280" s="116"/>
      <c r="D280" s="117" t="s">
        <v>69</v>
      </c>
      <c r="E280" s="126" t="s">
        <v>91</v>
      </c>
      <c r="F280" s="126" t="s">
        <v>768</v>
      </c>
      <c r="I280" s="119"/>
      <c r="J280" s="127">
        <f>BK280</f>
        <v>0</v>
      </c>
      <c r="L280" s="116"/>
      <c r="M280" s="121"/>
      <c r="P280" s="122">
        <f>SUM(P281:P367)</f>
        <v>0</v>
      </c>
      <c r="R280" s="122">
        <f>SUM(R281:R367)</f>
        <v>6.7158383099999996</v>
      </c>
      <c r="T280" s="123">
        <f>SUM(T281:T367)</f>
        <v>2.1760000000000003E-4</v>
      </c>
      <c r="AR280" s="117" t="s">
        <v>78</v>
      </c>
      <c r="AT280" s="124" t="s">
        <v>69</v>
      </c>
      <c r="AU280" s="124" t="s">
        <v>78</v>
      </c>
      <c r="AY280" s="117" t="s">
        <v>128</v>
      </c>
      <c r="BK280" s="125">
        <f>SUM(BK281:BK367)</f>
        <v>0</v>
      </c>
    </row>
    <row r="281" spans="2:65" s="1" customFormat="1" ht="49.15" customHeight="1">
      <c r="B281" s="128"/>
      <c r="C281" s="129" t="s">
        <v>228</v>
      </c>
      <c r="D281" s="129" t="s">
        <v>130</v>
      </c>
      <c r="E281" s="130" t="s">
        <v>769</v>
      </c>
      <c r="F281" s="131" t="s">
        <v>770</v>
      </c>
      <c r="G281" s="132" t="s">
        <v>150</v>
      </c>
      <c r="H281" s="133">
        <v>1.8149999999999999</v>
      </c>
      <c r="I281" s="134"/>
      <c r="J281" s="135">
        <f>ROUND(I281*H281,2)</f>
        <v>0</v>
      </c>
      <c r="K281" s="131" t="s">
        <v>134</v>
      </c>
      <c r="L281" s="33"/>
      <c r="M281" s="136" t="s">
        <v>3</v>
      </c>
      <c r="N281" s="137" t="s">
        <v>41</v>
      </c>
      <c r="P281" s="138">
        <f>O281*H281</f>
        <v>0</v>
      </c>
      <c r="Q281" s="138">
        <v>2.9199999999999999E-3</v>
      </c>
      <c r="R281" s="138">
        <f>Q281*H281</f>
        <v>5.2997999999999995E-3</v>
      </c>
      <c r="S281" s="138">
        <v>0</v>
      </c>
      <c r="T281" s="139">
        <f>S281*H281</f>
        <v>0</v>
      </c>
      <c r="AR281" s="140" t="s">
        <v>85</v>
      </c>
      <c r="AT281" s="140" t="s">
        <v>130</v>
      </c>
      <c r="AU281" s="140" t="s">
        <v>75</v>
      </c>
      <c r="AY281" s="18" t="s">
        <v>128</v>
      </c>
      <c r="BE281" s="141">
        <f>IF(N281="základní",J281,0)</f>
        <v>0</v>
      </c>
      <c r="BF281" s="141">
        <f>IF(N281="snížená",J281,0)</f>
        <v>0</v>
      </c>
      <c r="BG281" s="141">
        <f>IF(N281="zákl. přenesená",J281,0)</f>
        <v>0</v>
      </c>
      <c r="BH281" s="141">
        <f>IF(N281="sníž. přenesená",J281,0)</f>
        <v>0</v>
      </c>
      <c r="BI281" s="141">
        <f>IF(N281="nulová",J281,0)</f>
        <v>0</v>
      </c>
      <c r="BJ281" s="18" t="s">
        <v>78</v>
      </c>
      <c r="BK281" s="141">
        <f>ROUND(I281*H281,2)</f>
        <v>0</v>
      </c>
      <c r="BL281" s="18" t="s">
        <v>85</v>
      </c>
      <c r="BM281" s="140" t="s">
        <v>771</v>
      </c>
    </row>
    <row r="282" spans="2:65" s="1" customFormat="1">
      <c r="B282" s="33"/>
      <c r="D282" s="142" t="s">
        <v>135</v>
      </c>
      <c r="F282" s="143" t="s">
        <v>772</v>
      </c>
      <c r="I282" s="144"/>
      <c r="L282" s="33"/>
      <c r="M282" s="145"/>
      <c r="T282" s="54"/>
      <c r="AT282" s="18" t="s">
        <v>135</v>
      </c>
      <c r="AU282" s="18" t="s">
        <v>75</v>
      </c>
    </row>
    <row r="283" spans="2:65" s="14" customFormat="1">
      <c r="B283" s="161"/>
      <c r="D283" s="147" t="s">
        <v>137</v>
      </c>
      <c r="E283" s="162" t="s">
        <v>3</v>
      </c>
      <c r="F283" s="163" t="s">
        <v>773</v>
      </c>
      <c r="H283" s="162" t="s">
        <v>3</v>
      </c>
      <c r="I283" s="164"/>
      <c r="L283" s="161"/>
      <c r="M283" s="165"/>
      <c r="T283" s="166"/>
      <c r="AT283" s="162" t="s">
        <v>137</v>
      </c>
      <c r="AU283" s="162" t="s">
        <v>75</v>
      </c>
      <c r="AV283" s="14" t="s">
        <v>78</v>
      </c>
      <c r="AW283" s="14" t="s">
        <v>32</v>
      </c>
      <c r="AX283" s="14" t="s">
        <v>70</v>
      </c>
      <c r="AY283" s="162" t="s">
        <v>128</v>
      </c>
    </row>
    <row r="284" spans="2:65" s="12" customFormat="1">
      <c r="B284" s="146"/>
      <c r="D284" s="147" t="s">
        <v>137</v>
      </c>
      <c r="E284" s="148" t="s">
        <v>3</v>
      </c>
      <c r="F284" s="149" t="s">
        <v>774</v>
      </c>
      <c r="H284" s="150">
        <v>1.8149999999999999</v>
      </c>
      <c r="I284" s="151"/>
      <c r="L284" s="146"/>
      <c r="M284" s="152"/>
      <c r="T284" s="153"/>
      <c r="AT284" s="148" t="s">
        <v>137</v>
      </c>
      <c r="AU284" s="148" t="s">
        <v>75</v>
      </c>
      <c r="AV284" s="12" t="s">
        <v>75</v>
      </c>
      <c r="AW284" s="12" t="s">
        <v>32</v>
      </c>
      <c r="AX284" s="12" t="s">
        <v>78</v>
      </c>
      <c r="AY284" s="148" t="s">
        <v>128</v>
      </c>
    </row>
    <row r="285" spans="2:65" s="1" customFormat="1" ht="37.9" customHeight="1">
      <c r="B285" s="128"/>
      <c r="C285" s="129" t="s">
        <v>316</v>
      </c>
      <c r="D285" s="129" t="s">
        <v>130</v>
      </c>
      <c r="E285" s="130" t="s">
        <v>775</v>
      </c>
      <c r="F285" s="131" t="s">
        <v>776</v>
      </c>
      <c r="G285" s="132" t="s">
        <v>150</v>
      </c>
      <c r="H285" s="133">
        <v>1.8149999999999999</v>
      </c>
      <c r="I285" s="134"/>
      <c r="J285" s="135">
        <f>ROUND(I285*H285,2)</f>
        <v>0</v>
      </c>
      <c r="K285" s="131" t="s">
        <v>134</v>
      </c>
      <c r="L285" s="33"/>
      <c r="M285" s="136" t="s">
        <v>3</v>
      </c>
      <c r="N285" s="137" t="s">
        <v>41</v>
      </c>
      <c r="P285" s="138">
        <f>O285*H285</f>
        <v>0</v>
      </c>
      <c r="Q285" s="138">
        <v>6.9999999999999994E-5</v>
      </c>
      <c r="R285" s="138">
        <f>Q285*H285</f>
        <v>1.2705E-4</v>
      </c>
      <c r="S285" s="138">
        <v>0</v>
      </c>
      <c r="T285" s="139">
        <f>S285*H285</f>
        <v>0</v>
      </c>
      <c r="AR285" s="140" t="s">
        <v>85</v>
      </c>
      <c r="AT285" s="140" t="s">
        <v>130</v>
      </c>
      <c r="AU285" s="140" t="s">
        <v>75</v>
      </c>
      <c r="AY285" s="18" t="s">
        <v>128</v>
      </c>
      <c r="BE285" s="141">
        <f>IF(N285="základní",J285,0)</f>
        <v>0</v>
      </c>
      <c r="BF285" s="141">
        <f>IF(N285="snížená",J285,0)</f>
        <v>0</v>
      </c>
      <c r="BG285" s="141">
        <f>IF(N285="zákl. přenesená",J285,0)</f>
        <v>0</v>
      </c>
      <c r="BH285" s="141">
        <f>IF(N285="sníž. přenesená",J285,0)</f>
        <v>0</v>
      </c>
      <c r="BI285" s="141">
        <f>IF(N285="nulová",J285,0)</f>
        <v>0</v>
      </c>
      <c r="BJ285" s="18" t="s">
        <v>78</v>
      </c>
      <c r="BK285" s="141">
        <f>ROUND(I285*H285,2)</f>
        <v>0</v>
      </c>
      <c r="BL285" s="18" t="s">
        <v>85</v>
      </c>
      <c r="BM285" s="140" t="s">
        <v>777</v>
      </c>
    </row>
    <row r="286" spans="2:65" s="1" customFormat="1">
      <c r="B286" s="33"/>
      <c r="D286" s="142" t="s">
        <v>135</v>
      </c>
      <c r="F286" s="143" t="s">
        <v>778</v>
      </c>
      <c r="I286" s="144"/>
      <c r="L286" s="33"/>
      <c r="M286" s="145"/>
      <c r="T286" s="54"/>
      <c r="AT286" s="18" t="s">
        <v>135</v>
      </c>
      <c r="AU286" s="18" t="s">
        <v>75</v>
      </c>
    </row>
    <row r="287" spans="2:65" s="1" customFormat="1" ht="24.2" customHeight="1">
      <c r="B287" s="128"/>
      <c r="C287" s="129" t="s">
        <v>232</v>
      </c>
      <c r="D287" s="129" t="s">
        <v>130</v>
      </c>
      <c r="E287" s="130" t="s">
        <v>779</v>
      </c>
      <c r="F287" s="131" t="s">
        <v>780</v>
      </c>
      <c r="G287" s="132" t="s">
        <v>150</v>
      </c>
      <c r="H287" s="133">
        <v>179.32400000000001</v>
      </c>
      <c r="I287" s="134"/>
      <c r="J287" s="135">
        <f>ROUND(I287*H287,2)</f>
        <v>0</v>
      </c>
      <c r="K287" s="131" t="s">
        <v>134</v>
      </c>
      <c r="L287" s="33"/>
      <c r="M287" s="136" t="s">
        <v>3</v>
      </c>
      <c r="N287" s="137" t="s">
        <v>41</v>
      </c>
      <c r="P287" s="138">
        <f>O287*H287</f>
        <v>0</v>
      </c>
      <c r="Q287" s="138">
        <v>2.5999999999999998E-4</v>
      </c>
      <c r="R287" s="138">
        <f>Q287*H287</f>
        <v>4.6624239999999997E-2</v>
      </c>
      <c r="S287" s="138">
        <v>0</v>
      </c>
      <c r="T287" s="139">
        <f>S287*H287</f>
        <v>0</v>
      </c>
      <c r="AR287" s="140" t="s">
        <v>85</v>
      </c>
      <c r="AT287" s="140" t="s">
        <v>130</v>
      </c>
      <c r="AU287" s="140" t="s">
        <v>75</v>
      </c>
      <c r="AY287" s="18" t="s">
        <v>128</v>
      </c>
      <c r="BE287" s="141">
        <f>IF(N287="základní",J287,0)</f>
        <v>0</v>
      </c>
      <c r="BF287" s="141">
        <f>IF(N287="snížená",J287,0)</f>
        <v>0</v>
      </c>
      <c r="BG287" s="141">
        <f>IF(N287="zákl. přenesená",J287,0)</f>
        <v>0</v>
      </c>
      <c r="BH287" s="141">
        <f>IF(N287="sníž. přenesená",J287,0)</f>
        <v>0</v>
      </c>
      <c r="BI287" s="141">
        <f>IF(N287="nulová",J287,0)</f>
        <v>0</v>
      </c>
      <c r="BJ287" s="18" t="s">
        <v>78</v>
      </c>
      <c r="BK287" s="141">
        <f>ROUND(I287*H287,2)</f>
        <v>0</v>
      </c>
      <c r="BL287" s="18" t="s">
        <v>85</v>
      </c>
      <c r="BM287" s="140" t="s">
        <v>781</v>
      </c>
    </row>
    <row r="288" spans="2:65" s="1" customFormat="1">
      <c r="B288" s="33"/>
      <c r="D288" s="142" t="s">
        <v>135</v>
      </c>
      <c r="F288" s="143" t="s">
        <v>782</v>
      </c>
      <c r="I288" s="144"/>
      <c r="L288" s="33"/>
      <c r="M288" s="145"/>
      <c r="T288" s="54"/>
      <c r="AT288" s="18" t="s">
        <v>135</v>
      </c>
      <c r="AU288" s="18" t="s">
        <v>75</v>
      </c>
    </row>
    <row r="289" spans="2:51" s="14" customFormat="1">
      <c r="B289" s="161"/>
      <c r="D289" s="147" t="s">
        <v>137</v>
      </c>
      <c r="E289" s="162" t="s">
        <v>3</v>
      </c>
      <c r="F289" s="163" t="s">
        <v>783</v>
      </c>
      <c r="H289" s="162" t="s">
        <v>3</v>
      </c>
      <c r="I289" s="164"/>
      <c r="L289" s="161"/>
      <c r="M289" s="165"/>
      <c r="T289" s="166"/>
      <c r="AT289" s="162" t="s">
        <v>137</v>
      </c>
      <c r="AU289" s="162" t="s">
        <v>75</v>
      </c>
      <c r="AV289" s="14" t="s">
        <v>78</v>
      </c>
      <c r="AW289" s="14" t="s">
        <v>32</v>
      </c>
      <c r="AX289" s="14" t="s">
        <v>70</v>
      </c>
      <c r="AY289" s="162" t="s">
        <v>128</v>
      </c>
    </row>
    <row r="290" spans="2:51" s="12" customFormat="1">
      <c r="B290" s="146"/>
      <c r="D290" s="147" t="s">
        <v>137</v>
      </c>
      <c r="E290" s="148" t="s">
        <v>3</v>
      </c>
      <c r="F290" s="149" t="s">
        <v>784</v>
      </c>
      <c r="H290" s="150">
        <v>18.917000000000002</v>
      </c>
      <c r="I290" s="151"/>
      <c r="L290" s="146"/>
      <c r="M290" s="152"/>
      <c r="T290" s="153"/>
      <c r="AT290" s="148" t="s">
        <v>137</v>
      </c>
      <c r="AU290" s="148" t="s">
        <v>75</v>
      </c>
      <c r="AV290" s="12" t="s">
        <v>75</v>
      </c>
      <c r="AW290" s="12" t="s">
        <v>32</v>
      </c>
      <c r="AX290" s="12" t="s">
        <v>70</v>
      </c>
      <c r="AY290" s="148" t="s">
        <v>128</v>
      </c>
    </row>
    <row r="291" spans="2:51" s="12" customFormat="1">
      <c r="B291" s="146"/>
      <c r="D291" s="147" t="s">
        <v>137</v>
      </c>
      <c r="E291" s="148" t="s">
        <v>3</v>
      </c>
      <c r="F291" s="149" t="s">
        <v>785</v>
      </c>
      <c r="H291" s="150">
        <v>4.32</v>
      </c>
      <c r="I291" s="151"/>
      <c r="L291" s="146"/>
      <c r="M291" s="152"/>
      <c r="T291" s="153"/>
      <c r="AT291" s="148" t="s">
        <v>137</v>
      </c>
      <c r="AU291" s="148" t="s">
        <v>75</v>
      </c>
      <c r="AV291" s="12" t="s">
        <v>75</v>
      </c>
      <c r="AW291" s="12" t="s">
        <v>32</v>
      </c>
      <c r="AX291" s="12" t="s">
        <v>70</v>
      </c>
      <c r="AY291" s="148" t="s">
        <v>128</v>
      </c>
    </row>
    <row r="292" spans="2:51" s="14" customFormat="1">
      <c r="B292" s="161"/>
      <c r="D292" s="147" t="s">
        <v>137</v>
      </c>
      <c r="E292" s="162" t="s">
        <v>3</v>
      </c>
      <c r="F292" s="163" t="s">
        <v>786</v>
      </c>
      <c r="H292" s="162" t="s">
        <v>3</v>
      </c>
      <c r="I292" s="164"/>
      <c r="L292" s="161"/>
      <c r="M292" s="165"/>
      <c r="T292" s="166"/>
      <c r="AT292" s="162" t="s">
        <v>137</v>
      </c>
      <c r="AU292" s="162" t="s">
        <v>75</v>
      </c>
      <c r="AV292" s="14" t="s">
        <v>78</v>
      </c>
      <c r="AW292" s="14" t="s">
        <v>32</v>
      </c>
      <c r="AX292" s="14" t="s">
        <v>70</v>
      </c>
      <c r="AY292" s="162" t="s">
        <v>128</v>
      </c>
    </row>
    <row r="293" spans="2:51" s="12" customFormat="1">
      <c r="B293" s="146"/>
      <c r="D293" s="147" t="s">
        <v>137</v>
      </c>
      <c r="E293" s="148" t="s">
        <v>3</v>
      </c>
      <c r="F293" s="149" t="s">
        <v>787</v>
      </c>
      <c r="H293" s="150">
        <v>31.782</v>
      </c>
      <c r="I293" s="151"/>
      <c r="L293" s="146"/>
      <c r="M293" s="152"/>
      <c r="T293" s="153"/>
      <c r="AT293" s="148" t="s">
        <v>137</v>
      </c>
      <c r="AU293" s="148" t="s">
        <v>75</v>
      </c>
      <c r="AV293" s="12" t="s">
        <v>75</v>
      </c>
      <c r="AW293" s="12" t="s">
        <v>32</v>
      </c>
      <c r="AX293" s="12" t="s">
        <v>70</v>
      </c>
      <c r="AY293" s="148" t="s">
        <v>128</v>
      </c>
    </row>
    <row r="294" spans="2:51" s="12" customFormat="1">
      <c r="B294" s="146"/>
      <c r="D294" s="147" t="s">
        <v>137</v>
      </c>
      <c r="E294" s="148" t="s">
        <v>3</v>
      </c>
      <c r="F294" s="149" t="s">
        <v>788</v>
      </c>
      <c r="H294" s="150">
        <v>8.69</v>
      </c>
      <c r="I294" s="151"/>
      <c r="L294" s="146"/>
      <c r="M294" s="152"/>
      <c r="T294" s="153"/>
      <c r="AT294" s="148" t="s">
        <v>137</v>
      </c>
      <c r="AU294" s="148" t="s">
        <v>75</v>
      </c>
      <c r="AV294" s="12" t="s">
        <v>75</v>
      </c>
      <c r="AW294" s="12" t="s">
        <v>32</v>
      </c>
      <c r="AX294" s="12" t="s">
        <v>70</v>
      </c>
      <c r="AY294" s="148" t="s">
        <v>128</v>
      </c>
    </row>
    <row r="295" spans="2:51" s="14" customFormat="1">
      <c r="B295" s="161"/>
      <c r="D295" s="147" t="s">
        <v>137</v>
      </c>
      <c r="E295" s="162" t="s">
        <v>3</v>
      </c>
      <c r="F295" s="163" t="s">
        <v>789</v>
      </c>
      <c r="H295" s="162" t="s">
        <v>3</v>
      </c>
      <c r="I295" s="164"/>
      <c r="L295" s="161"/>
      <c r="M295" s="165"/>
      <c r="T295" s="166"/>
      <c r="AT295" s="162" t="s">
        <v>137</v>
      </c>
      <c r="AU295" s="162" t="s">
        <v>75</v>
      </c>
      <c r="AV295" s="14" t="s">
        <v>78</v>
      </c>
      <c r="AW295" s="14" t="s">
        <v>32</v>
      </c>
      <c r="AX295" s="14" t="s">
        <v>70</v>
      </c>
      <c r="AY295" s="162" t="s">
        <v>128</v>
      </c>
    </row>
    <row r="296" spans="2:51" s="12" customFormat="1">
      <c r="B296" s="146"/>
      <c r="D296" s="147" t="s">
        <v>137</v>
      </c>
      <c r="E296" s="148" t="s">
        <v>3</v>
      </c>
      <c r="F296" s="149" t="s">
        <v>790</v>
      </c>
      <c r="H296" s="150">
        <v>10.023999999999999</v>
      </c>
      <c r="I296" s="151"/>
      <c r="L296" s="146"/>
      <c r="M296" s="152"/>
      <c r="T296" s="153"/>
      <c r="AT296" s="148" t="s">
        <v>137</v>
      </c>
      <c r="AU296" s="148" t="s">
        <v>75</v>
      </c>
      <c r="AV296" s="12" t="s">
        <v>75</v>
      </c>
      <c r="AW296" s="12" t="s">
        <v>32</v>
      </c>
      <c r="AX296" s="12" t="s">
        <v>70</v>
      </c>
      <c r="AY296" s="148" t="s">
        <v>128</v>
      </c>
    </row>
    <row r="297" spans="2:51" s="12" customFormat="1">
      <c r="B297" s="146"/>
      <c r="D297" s="147" t="s">
        <v>137</v>
      </c>
      <c r="E297" s="148" t="s">
        <v>3</v>
      </c>
      <c r="F297" s="149" t="s">
        <v>791</v>
      </c>
      <c r="H297" s="150">
        <v>9.6</v>
      </c>
      <c r="I297" s="151"/>
      <c r="L297" s="146"/>
      <c r="M297" s="152"/>
      <c r="T297" s="153"/>
      <c r="AT297" s="148" t="s">
        <v>137</v>
      </c>
      <c r="AU297" s="148" t="s">
        <v>75</v>
      </c>
      <c r="AV297" s="12" t="s">
        <v>75</v>
      </c>
      <c r="AW297" s="12" t="s">
        <v>32</v>
      </c>
      <c r="AX297" s="12" t="s">
        <v>70</v>
      </c>
      <c r="AY297" s="148" t="s">
        <v>128</v>
      </c>
    </row>
    <row r="298" spans="2:51" s="14" customFormat="1">
      <c r="B298" s="161"/>
      <c r="D298" s="147" t="s">
        <v>137</v>
      </c>
      <c r="E298" s="162" t="s">
        <v>3</v>
      </c>
      <c r="F298" s="163" t="s">
        <v>792</v>
      </c>
      <c r="H298" s="162" t="s">
        <v>3</v>
      </c>
      <c r="I298" s="164"/>
      <c r="L298" s="161"/>
      <c r="M298" s="165"/>
      <c r="T298" s="166"/>
      <c r="AT298" s="162" t="s">
        <v>137</v>
      </c>
      <c r="AU298" s="162" t="s">
        <v>75</v>
      </c>
      <c r="AV298" s="14" t="s">
        <v>78</v>
      </c>
      <c r="AW298" s="14" t="s">
        <v>32</v>
      </c>
      <c r="AX298" s="14" t="s">
        <v>70</v>
      </c>
      <c r="AY298" s="162" t="s">
        <v>128</v>
      </c>
    </row>
    <row r="299" spans="2:51" s="12" customFormat="1">
      <c r="B299" s="146"/>
      <c r="D299" s="147" t="s">
        <v>137</v>
      </c>
      <c r="E299" s="148" t="s">
        <v>3</v>
      </c>
      <c r="F299" s="149" t="s">
        <v>793</v>
      </c>
      <c r="H299" s="150">
        <v>7.9</v>
      </c>
      <c r="I299" s="151"/>
      <c r="L299" s="146"/>
      <c r="M299" s="152"/>
      <c r="T299" s="153"/>
      <c r="AT299" s="148" t="s">
        <v>137</v>
      </c>
      <c r="AU299" s="148" t="s">
        <v>75</v>
      </c>
      <c r="AV299" s="12" t="s">
        <v>75</v>
      </c>
      <c r="AW299" s="12" t="s">
        <v>32</v>
      </c>
      <c r="AX299" s="12" t="s">
        <v>70</v>
      </c>
      <c r="AY299" s="148" t="s">
        <v>128</v>
      </c>
    </row>
    <row r="300" spans="2:51" s="12" customFormat="1">
      <c r="B300" s="146"/>
      <c r="D300" s="147" t="s">
        <v>137</v>
      </c>
      <c r="E300" s="148" t="s">
        <v>3</v>
      </c>
      <c r="F300" s="149" t="s">
        <v>794</v>
      </c>
      <c r="H300" s="150">
        <v>22.945</v>
      </c>
      <c r="I300" s="151"/>
      <c r="L300" s="146"/>
      <c r="M300" s="152"/>
      <c r="T300" s="153"/>
      <c r="AT300" s="148" t="s">
        <v>137</v>
      </c>
      <c r="AU300" s="148" t="s">
        <v>75</v>
      </c>
      <c r="AV300" s="12" t="s">
        <v>75</v>
      </c>
      <c r="AW300" s="12" t="s">
        <v>32</v>
      </c>
      <c r="AX300" s="12" t="s">
        <v>70</v>
      </c>
      <c r="AY300" s="148" t="s">
        <v>128</v>
      </c>
    </row>
    <row r="301" spans="2:51" s="14" customFormat="1">
      <c r="B301" s="161"/>
      <c r="D301" s="147" t="s">
        <v>137</v>
      </c>
      <c r="E301" s="162" t="s">
        <v>3</v>
      </c>
      <c r="F301" s="163" t="s">
        <v>795</v>
      </c>
      <c r="H301" s="162" t="s">
        <v>3</v>
      </c>
      <c r="I301" s="164"/>
      <c r="L301" s="161"/>
      <c r="M301" s="165"/>
      <c r="T301" s="166"/>
      <c r="AT301" s="162" t="s">
        <v>137</v>
      </c>
      <c r="AU301" s="162" t="s">
        <v>75</v>
      </c>
      <c r="AV301" s="14" t="s">
        <v>78</v>
      </c>
      <c r="AW301" s="14" t="s">
        <v>32</v>
      </c>
      <c r="AX301" s="14" t="s">
        <v>70</v>
      </c>
      <c r="AY301" s="162" t="s">
        <v>128</v>
      </c>
    </row>
    <row r="302" spans="2:51" s="12" customFormat="1">
      <c r="B302" s="146"/>
      <c r="D302" s="147" t="s">
        <v>137</v>
      </c>
      <c r="E302" s="148" t="s">
        <v>3</v>
      </c>
      <c r="F302" s="149" t="s">
        <v>796</v>
      </c>
      <c r="H302" s="150">
        <v>26.882999999999999</v>
      </c>
      <c r="I302" s="151"/>
      <c r="L302" s="146"/>
      <c r="M302" s="152"/>
      <c r="T302" s="153"/>
      <c r="AT302" s="148" t="s">
        <v>137</v>
      </c>
      <c r="AU302" s="148" t="s">
        <v>75</v>
      </c>
      <c r="AV302" s="12" t="s">
        <v>75</v>
      </c>
      <c r="AW302" s="12" t="s">
        <v>32</v>
      </c>
      <c r="AX302" s="12" t="s">
        <v>70</v>
      </c>
      <c r="AY302" s="148" t="s">
        <v>128</v>
      </c>
    </row>
    <row r="303" spans="2:51" s="12" customFormat="1">
      <c r="B303" s="146"/>
      <c r="D303" s="147" t="s">
        <v>137</v>
      </c>
      <c r="E303" s="148" t="s">
        <v>3</v>
      </c>
      <c r="F303" s="149" t="s">
        <v>797</v>
      </c>
      <c r="H303" s="150">
        <v>6.75</v>
      </c>
      <c r="I303" s="151"/>
      <c r="L303" s="146"/>
      <c r="M303" s="152"/>
      <c r="T303" s="153"/>
      <c r="AT303" s="148" t="s">
        <v>137</v>
      </c>
      <c r="AU303" s="148" t="s">
        <v>75</v>
      </c>
      <c r="AV303" s="12" t="s">
        <v>75</v>
      </c>
      <c r="AW303" s="12" t="s">
        <v>32</v>
      </c>
      <c r="AX303" s="12" t="s">
        <v>70</v>
      </c>
      <c r="AY303" s="148" t="s">
        <v>128</v>
      </c>
    </row>
    <row r="304" spans="2:51" s="14" customFormat="1">
      <c r="B304" s="161"/>
      <c r="D304" s="147" t="s">
        <v>137</v>
      </c>
      <c r="E304" s="162" t="s">
        <v>3</v>
      </c>
      <c r="F304" s="163" t="s">
        <v>798</v>
      </c>
      <c r="H304" s="162" t="s">
        <v>3</v>
      </c>
      <c r="I304" s="164"/>
      <c r="L304" s="161"/>
      <c r="M304" s="165"/>
      <c r="T304" s="166"/>
      <c r="AT304" s="162" t="s">
        <v>137</v>
      </c>
      <c r="AU304" s="162" t="s">
        <v>75</v>
      </c>
      <c r="AV304" s="14" t="s">
        <v>78</v>
      </c>
      <c r="AW304" s="14" t="s">
        <v>32</v>
      </c>
      <c r="AX304" s="14" t="s">
        <v>70</v>
      </c>
      <c r="AY304" s="162" t="s">
        <v>128</v>
      </c>
    </row>
    <row r="305" spans="2:65" s="12" customFormat="1">
      <c r="B305" s="146"/>
      <c r="D305" s="147" t="s">
        <v>137</v>
      </c>
      <c r="E305" s="148" t="s">
        <v>3</v>
      </c>
      <c r="F305" s="149" t="s">
        <v>799</v>
      </c>
      <c r="H305" s="150">
        <v>18.917000000000002</v>
      </c>
      <c r="I305" s="151"/>
      <c r="L305" s="146"/>
      <c r="M305" s="152"/>
      <c r="T305" s="153"/>
      <c r="AT305" s="148" t="s">
        <v>137</v>
      </c>
      <c r="AU305" s="148" t="s">
        <v>75</v>
      </c>
      <c r="AV305" s="12" t="s">
        <v>75</v>
      </c>
      <c r="AW305" s="12" t="s">
        <v>32</v>
      </c>
      <c r="AX305" s="12" t="s">
        <v>70</v>
      </c>
      <c r="AY305" s="148" t="s">
        <v>128</v>
      </c>
    </row>
    <row r="306" spans="2:65" s="12" customFormat="1">
      <c r="B306" s="146"/>
      <c r="D306" s="147" t="s">
        <v>137</v>
      </c>
      <c r="E306" s="148" t="s">
        <v>3</v>
      </c>
      <c r="F306" s="149" t="s">
        <v>785</v>
      </c>
      <c r="H306" s="150">
        <v>4.32</v>
      </c>
      <c r="I306" s="151"/>
      <c r="L306" s="146"/>
      <c r="M306" s="152"/>
      <c r="T306" s="153"/>
      <c r="AT306" s="148" t="s">
        <v>137</v>
      </c>
      <c r="AU306" s="148" t="s">
        <v>75</v>
      </c>
      <c r="AV306" s="12" t="s">
        <v>75</v>
      </c>
      <c r="AW306" s="12" t="s">
        <v>32</v>
      </c>
      <c r="AX306" s="12" t="s">
        <v>70</v>
      </c>
      <c r="AY306" s="148" t="s">
        <v>128</v>
      </c>
    </row>
    <row r="307" spans="2:65" s="14" customFormat="1">
      <c r="B307" s="161"/>
      <c r="D307" s="147" t="s">
        <v>137</v>
      </c>
      <c r="E307" s="162" t="s">
        <v>3</v>
      </c>
      <c r="F307" s="163" t="s">
        <v>800</v>
      </c>
      <c r="H307" s="162" t="s">
        <v>3</v>
      </c>
      <c r="I307" s="164"/>
      <c r="L307" s="161"/>
      <c r="M307" s="165"/>
      <c r="T307" s="166"/>
      <c r="AT307" s="162" t="s">
        <v>137</v>
      </c>
      <c r="AU307" s="162" t="s">
        <v>75</v>
      </c>
      <c r="AV307" s="14" t="s">
        <v>78</v>
      </c>
      <c r="AW307" s="14" t="s">
        <v>32</v>
      </c>
      <c r="AX307" s="14" t="s">
        <v>70</v>
      </c>
      <c r="AY307" s="162" t="s">
        <v>128</v>
      </c>
    </row>
    <row r="308" spans="2:65" s="12" customFormat="1">
      <c r="B308" s="146"/>
      <c r="D308" s="147" t="s">
        <v>137</v>
      </c>
      <c r="E308" s="148" t="s">
        <v>3</v>
      </c>
      <c r="F308" s="149" t="s">
        <v>801</v>
      </c>
      <c r="H308" s="150">
        <v>4.5179999999999998</v>
      </c>
      <c r="I308" s="151"/>
      <c r="L308" s="146"/>
      <c r="M308" s="152"/>
      <c r="T308" s="153"/>
      <c r="AT308" s="148" t="s">
        <v>137</v>
      </c>
      <c r="AU308" s="148" t="s">
        <v>75</v>
      </c>
      <c r="AV308" s="12" t="s">
        <v>75</v>
      </c>
      <c r="AW308" s="12" t="s">
        <v>32</v>
      </c>
      <c r="AX308" s="12" t="s">
        <v>70</v>
      </c>
      <c r="AY308" s="148" t="s">
        <v>128</v>
      </c>
    </row>
    <row r="309" spans="2:65" s="14" customFormat="1">
      <c r="B309" s="161"/>
      <c r="D309" s="147" t="s">
        <v>137</v>
      </c>
      <c r="E309" s="162" t="s">
        <v>3</v>
      </c>
      <c r="F309" s="163" t="s">
        <v>802</v>
      </c>
      <c r="H309" s="162" t="s">
        <v>3</v>
      </c>
      <c r="I309" s="164"/>
      <c r="L309" s="161"/>
      <c r="M309" s="165"/>
      <c r="T309" s="166"/>
      <c r="AT309" s="162" t="s">
        <v>137</v>
      </c>
      <c r="AU309" s="162" t="s">
        <v>75</v>
      </c>
      <c r="AV309" s="14" t="s">
        <v>78</v>
      </c>
      <c r="AW309" s="14" t="s">
        <v>32</v>
      </c>
      <c r="AX309" s="14" t="s">
        <v>70</v>
      </c>
      <c r="AY309" s="162" t="s">
        <v>128</v>
      </c>
    </row>
    <row r="310" spans="2:65" s="12" customFormat="1">
      <c r="B310" s="146"/>
      <c r="D310" s="147" t="s">
        <v>137</v>
      </c>
      <c r="E310" s="148" t="s">
        <v>3</v>
      </c>
      <c r="F310" s="149" t="s">
        <v>803</v>
      </c>
      <c r="H310" s="150">
        <v>3.758</v>
      </c>
      <c r="I310" s="151"/>
      <c r="L310" s="146"/>
      <c r="M310" s="152"/>
      <c r="T310" s="153"/>
      <c r="AT310" s="148" t="s">
        <v>137</v>
      </c>
      <c r="AU310" s="148" t="s">
        <v>75</v>
      </c>
      <c r="AV310" s="12" t="s">
        <v>75</v>
      </c>
      <c r="AW310" s="12" t="s">
        <v>32</v>
      </c>
      <c r="AX310" s="12" t="s">
        <v>70</v>
      </c>
      <c r="AY310" s="148" t="s">
        <v>128</v>
      </c>
    </row>
    <row r="311" spans="2:65" s="13" customFormat="1">
      <c r="B311" s="154"/>
      <c r="D311" s="147" t="s">
        <v>137</v>
      </c>
      <c r="E311" s="155" t="s">
        <v>3</v>
      </c>
      <c r="F311" s="156" t="s">
        <v>139</v>
      </c>
      <c r="H311" s="157">
        <v>179.32400000000001</v>
      </c>
      <c r="I311" s="158"/>
      <c r="L311" s="154"/>
      <c r="M311" s="159"/>
      <c r="T311" s="160"/>
      <c r="AT311" s="155" t="s">
        <v>137</v>
      </c>
      <c r="AU311" s="155" t="s">
        <v>75</v>
      </c>
      <c r="AV311" s="13" t="s">
        <v>85</v>
      </c>
      <c r="AW311" s="13" t="s">
        <v>32</v>
      </c>
      <c r="AX311" s="13" t="s">
        <v>78</v>
      </c>
      <c r="AY311" s="155" t="s">
        <v>128</v>
      </c>
    </row>
    <row r="312" spans="2:65" s="1" customFormat="1" ht="37.9" customHeight="1">
      <c r="B312" s="128"/>
      <c r="C312" s="129" t="s">
        <v>325</v>
      </c>
      <c r="D312" s="129" t="s">
        <v>130</v>
      </c>
      <c r="E312" s="130" t="s">
        <v>804</v>
      </c>
      <c r="F312" s="131" t="s">
        <v>805</v>
      </c>
      <c r="G312" s="132" t="s">
        <v>150</v>
      </c>
      <c r="H312" s="133">
        <v>179.32400000000001</v>
      </c>
      <c r="I312" s="134"/>
      <c r="J312" s="135">
        <f>ROUND(I312*H312,2)</f>
        <v>0</v>
      </c>
      <c r="K312" s="131" t="s">
        <v>134</v>
      </c>
      <c r="L312" s="33"/>
      <c r="M312" s="136" t="s">
        <v>3</v>
      </c>
      <c r="N312" s="137" t="s">
        <v>41</v>
      </c>
      <c r="P312" s="138">
        <f>O312*H312</f>
        <v>0</v>
      </c>
      <c r="Q312" s="138">
        <v>4.3800000000000002E-3</v>
      </c>
      <c r="R312" s="138">
        <f>Q312*H312</f>
        <v>0.78543912000000005</v>
      </c>
      <c r="S312" s="138">
        <v>0</v>
      </c>
      <c r="T312" s="139">
        <f>S312*H312</f>
        <v>0</v>
      </c>
      <c r="AR312" s="140" t="s">
        <v>85</v>
      </c>
      <c r="AT312" s="140" t="s">
        <v>130</v>
      </c>
      <c r="AU312" s="140" t="s">
        <v>75</v>
      </c>
      <c r="AY312" s="18" t="s">
        <v>128</v>
      </c>
      <c r="BE312" s="141">
        <f>IF(N312="základní",J312,0)</f>
        <v>0</v>
      </c>
      <c r="BF312" s="141">
        <f>IF(N312="snížená",J312,0)</f>
        <v>0</v>
      </c>
      <c r="BG312" s="141">
        <f>IF(N312="zákl. přenesená",J312,0)</f>
        <v>0</v>
      </c>
      <c r="BH312" s="141">
        <f>IF(N312="sníž. přenesená",J312,0)</f>
        <v>0</v>
      </c>
      <c r="BI312" s="141">
        <f>IF(N312="nulová",J312,0)</f>
        <v>0</v>
      </c>
      <c r="BJ312" s="18" t="s">
        <v>78</v>
      </c>
      <c r="BK312" s="141">
        <f>ROUND(I312*H312,2)</f>
        <v>0</v>
      </c>
      <c r="BL312" s="18" t="s">
        <v>85</v>
      </c>
      <c r="BM312" s="140" t="s">
        <v>806</v>
      </c>
    </row>
    <row r="313" spans="2:65" s="1" customFormat="1">
      <c r="B313" s="33"/>
      <c r="D313" s="142" t="s">
        <v>135</v>
      </c>
      <c r="F313" s="143" t="s">
        <v>807</v>
      </c>
      <c r="I313" s="144"/>
      <c r="L313" s="33"/>
      <c r="M313" s="145"/>
      <c r="T313" s="54"/>
      <c r="AT313" s="18" t="s">
        <v>135</v>
      </c>
      <c r="AU313" s="18" t="s">
        <v>75</v>
      </c>
    </row>
    <row r="314" spans="2:65" s="14" customFormat="1">
      <c r="B314" s="161"/>
      <c r="D314" s="147" t="s">
        <v>137</v>
      </c>
      <c r="E314" s="162" t="s">
        <v>3</v>
      </c>
      <c r="F314" s="163" t="s">
        <v>783</v>
      </c>
      <c r="H314" s="162" t="s">
        <v>3</v>
      </c>
      <c r="I314" s="164"/>
      <c r="L314" s="161"/>
      <c r="M314" s="165"/>
      <c r="T314" s="166"/>
      <c r="AT314" s="162" t="s">
        <v>137</v>
      </c>
      <c r="AU314" s="162" t="s">
        <v>75</v>
      </c>
      <c r="AV314" s="14" t="s">
        <v>78</v>
      </c>
      <c r="AW314" s="14" t="s">
        <v>32</v>
      </c>
      <c r="AX314" s="14" t="s">
        <v>70</v>
      </c>
      <c r="AY314" s="162" t="s">
        <v>128</v>
      </c>
    </row>
    <row r="315" spans="2:65" s="12" customFormat="1">
      <c r="B315" s="146"/>
      <c r="D315" s="147" t="s">
        <v>137</v>
      </c>
      <c r="E315" s="148" t="s">
        <v>3</v>
      </c>
      <c r="F315" s="149" t="s">
        <v>784</v>
      </c>
      <c r="H315" s="150">
        <v>18.917000000000002</v>
      </c>
      <c r="I315" s="151"/>
      <c r="L315" s="146"/>
      <c r="M315" s="152"/>
      <c r="T315" s="153"/>
      <c r="AT315" s="148" t="s">
        <v>137</v>
      </c>
      <c r="AU315" s="148" t="s">
        <v>75</v>
      </c>
      <c r="AV315" s="12" t="s">
        <v>75</v>
      </c>
      <c r="AW315" s="12" t="s">
        <v>32</v>
      </c>
      <c r="AX315" s="12" t="s">
        <v>70</v>
      </c>
      <c r="AY315" s="148" t="s">
        <v>128</v>
      </c>
    </row>
    <row r="316" spans="2:65" s="12" customFormat="1">
      <c r="B316" s="146"/>
      <c r="D316" s="147" t="s">
        <v>137</v>
      </c>
      <c r="E316" s="148" t="s">
        <v>3</v>
      </c>
      <c r="F316" s="149" t="s">
        <v>785</v>
      </c>
      <c r="H316" s="150">
        <v>4.32</v>
      </c>
      <c r="I316" s="151"/>
      <c r="L316" s="146"/>
      <c r="M316" s="152"/>
      <c r="T316" s="153"/>
      <c r="AT316" s="148" t="s">
        <v>137</v>
      </c>
      <c r="AU316" s="148" t="s">
        <v>75</v>
      </c>
      <c r="AV316" s="12" t="s">
        <v>75</v>
      </c>
      <c r="AW316" s="12" t="s">
        <v>32</v>
      </c>
      <c r="AX316" s="12" t="s">
        <v>70</v>
      </c>
      <c r="AY316" s="148" t="s">
        <v>128</v>
      </c>
    </row>
    <row r="317" spans="2:65" s="14" customFormat="1">
      <c r="B317" s="161"/>
      <c r="D317" s="147" t="s">
        <v>137</v>
      </c>
      <c r="E317" s="162" t="s">
        <v>3</v>
      </c>
      <c r="F317" s="163" t="s">
        <v>786</v>
      </c>
      <c r="H317" s="162" t="s">
        <v>3</v>
      </c>
      <c r="I317" s="164"/>
      <c r="L317" s="161"/>
      <c r="M317" s="165"/>
      <c r="T317" s="166"/>
      <c r="AT317" s="162" t="s">
        <v>137</v>
      </c>
      <c r="AU317" s="162" t="s">
        <v>75</v>
      </c>
      <c r="AV317" s="14" t="s">
        <v>78</v>
      </c>
      <c r="AW317" s="14" t="s">
        <v>32</v>
      </c>
      <c r="AX317" s="14" t="s">
        <v>70</v>
      </c>
      <c r="AY317" s="162" t="s">
        <v>128</v>
      </c>
    </row>
    <row r="318" spans="2:65" s="12" customFormat="1">
      <c r="B318" s="146"/>
      <c r="D318" s="147" t="s">
        <v>137</v>
      </c>
      <c r="E318" s="148" t="s">
        <v>3</v>
      </c>
      <c r="F318" s="149" t="s">
        <v>787</v>
      </c>
      <c r="H318" s="150">
        <v>31.782</v>
      </c>
      <c r="I318" s="151"/>
      <c r="L318" s="146"/>
      <c r="M318" s="152"/>
      <c r="T318" s="153"/>
      <c r="AT318" s="148" t="s">
        <v>137</v>
      </c>
      <c r="AU318" s="148" t="s">
        <v>75</v>
      </c>
      <c r="AV318" s="12" t="s">
        <v>75</v>
      </c>
      <c r="AW318" s="12" t="s">
        <v>32</v>
      </c>
      <c r="AX318" s="12" t="s">
        <v>70</v>
      </c>
      <c r="AY318" s="148" t="s">
        <v>128</v>
      </c>
    </row>
    <row r="319" spans="2:65" s="12" customFormat="1">
      <c r="B319" s="146"/>
      <c r="D319" s="147" t="s">
        <v>137</v>
      </c>
      <c r="E319" s="148" t="s">
        <v>3</v>
      </c>
      <c r="F319" s="149" t="s">
        <v>788</v>
      </c>
      <c r="H319" s="150">
        <v>8.69</v>
      </c>
      <c r="I319" s="151"/>
      <c r="L319" s="146"/>
      <c r="M319" s="152"/>
      <c r="T319" s="153"/>
      <c r="AT319" s="148" t="s">
        <v>137</v>
      </c>
      <c r="AU319" s="148" t="s">
        <v>75</v>
      </c>
      <c r="AV319" s="12" t="s">
        <v>75</v>
      </c>
      <c r="AW319" s="12" t="s">
        <v>32</v>
      </c>
      <c r="AX319" s="12" t="s">
        <v>70</v>
      </c>
      <c r="AY319" s="148" t="s">
        <v>128</v>
      </c>
    </row>
    <row r="320" spans="2:65" s="14" customFormat="1">
      <c r="B320" s="161"/>
      <c r="D320" s="147" t="s">
        <v>137</v>
      </c>
      <c r="E320" s="162" t="s">
        <v>3</v>
      </c>
      <c r="F320" s="163" t="s">
        <v>789</v>
      </c>
      <c r="H320" s="162" t="s">
        <v>3</v>
      </c>
      <c r="I320" s="164"/>
      <c r="L320" s="161"/>
      <c r="M320" s="165"/>
      <c r="T320" s="166"/>
      <c r="AT320" s="162" t="s">
        <v>137</v>
      </c>
      <c r="AU320" s="162" t="s">
        <v>75</v>
      </c>
      <c r="AV320" s="14" t="s">
        <v>78</v>
      </c>
      <c r="AW320" s="14" t="s">
        <v>32</v>
      </c>
      <c r="AX320" s="14" t="s">
        <v>70</v>
      </c>
      <c r="AY320" s="162" t="s">
        <v>128</v>
      </c>
    </row>
    <row r="321" spans="2:51" s="12" customFormat="1">
      <c r="B321" s="146"/>
      <c r="D321" s="147" t="s">
        <v>137</v>
      </c>
      <c r="E321" s="148" t="s">
        <v>3</v>
      </c>
      <c r="F321" s="149" t="s">
        <v>790</v>
      </c>
      <c r="H321" s="150">
        <v>10.023999999999999</v>
      </c>
      <c r="I321" s="151"/>
      <c r="L321" s="146"/>
      <c r="M321" s="152"/>
      <c r="T321" s="153"/>
      <c r="AT321" s="148" t="s">
        <v>137</v>
      </c>
      <c r="AU321" s="148" t="s">
        <v>75</v>
      </c>
      <c r="AV321" s="12" t="s">
        <v>75</v>
      </c>
      <c r="AW321" s="12" t="s">
        <v>32</v>
      </c>
      <c r="AX321" s="12" t="s">
        <v>70</v>
      </c>
      <c r="AY321" s="148" t="s">
        <v>128</v>
      </c>
    </row>
    <row r="322" spans="2:51" s="12" customFormat="1">
      <c r="B322" s="146"/>
      <c r="D322" s="147" t="s">
        <v>137</v>
      </c>
      <c r="E322" s="148" t="s">
        <v>3</v>
      </c>
      <c r="F322" s="149" t="s">
        <v>791</v>
      </c>
      <c r="H322" s="150">
        <v>9.6</v>
      </c>
      <c r="I322" s="151"/>
      <c r="L322" s="146"/>
      <c r="M322" s="152"/>
      <c r="T322" s="153"/>
      <c r="AT322" s="148" t="s">
        <v>137</v>
      </c>
      <c r="AU322" s="148" t="s">
        <v>75</v>
      </c>
      <c r="AV322" s="12" t="s">
        <v>75</v>
      </c>
      <c r="AW322" s="12" t="s">
        <v>32</v>
      </c>
      <c r="AX322" s="12" t="s">
        <v>70</v>
      </c>
      <c r="AY322" s="148" t="s">
        <v>128</v>
      </c>
    </row>
    <row r="323" spans="2:51" s="14" customFormat="1">
      <c r="B323" s="161"/>
      <c r="D323" s="147" t="s">
        <v>137</v>
      </c>
      <c r="E323" s="162" t="s">
        <v>3</v>
      </c>
      <c r="F323" s="163" t="s">
        <v>792</v>
      </c>
      <c r="H323" s="162" t="s">
        <v>3</v>
      </c>
      <c r="I323" s="164"/>
      <c r="L323" s="161"/>
      <c r="M323" s="165"/>
      <c r="T323" s="166"/>
      <c r="AT323" s="162" t="s">
        <v>137</v>
      </c>
      <c r="AU323" s="162" t="s">
        <v>75</v>
      </c>
      <c r="AV323" s="14" t="s">
        <v>78</v>
      </c>
      <c r="AW323" s="14" t="s">
        <v>32</v>
      </c>
      <c r="AX323" s="14" t="s">
        <v>70</v>
      </c>
      <c r="AY323" s="162" t="s">
        <v>128</v>
      </c>
    </row>
    <row r="324" spans="2:51" s="12" customFormat="1">
      <c r="B324" s="146"/>
      <c r="D324" s="147" t="s">
        <v>137</v>
      </c>
      <c r="E324" s="148" t="s">
        <v>3</v>
      </c>
      <c r="F324" s="149" t="s">
        <v>793</v>
      </c>
      <c r="H324" s="150">
        <v>7.9</v>
      </c>
      <c r="I324" s="151"/>
      <c r="L324" s="146"/>
      <c r="M324" s="152"/>
      <c r="T324" s="153"/>
      <c r="AT324" s="148" t="s">
        <v>137</v>
      </c>
      <c r="AU324" s="148" t="s">
        <v>75</v>
      </c>
      <c r="AV324" s="12" t="s">
        <v>75</v>
      </c>
      <c r="AW324" s="12" t="s">
        <v>32</v>
      </c>
      <c r="AX324" s="12" t="s">
        <v>70</v>
      </c>
      <c r="AY324" s="148" t="s">
        <v>128</v>
      </c>
    </row>
    <row r="325" spans="2:51" s="12" customFormat="1">
      <c r="B325" s="146"/>
      <c r="D325" s="147" t="s">
        <v>137</v>
      </c>
      <c r="E325" s="148" t="s">
        <v>3</v>
      </c>
      <c r="F325" s="149" t="s">
        <v>794</v>
      </c>
      <c r="H325" s="150">
        <v>22.945</v>
      </c>
      <c r="I325" s="151"/>
      <c r="L325" s="146"/>
      <c r="M325" s="152"/>
      <c r="T325" s="153"/>
      <c r="AT325" s="148" t="s">
        <v>137</v>
      </c>
      <c r="AU325" s="148" t="s">
        <v>75</v>
      </c>
      <c r="AV325" s="12" t="s">
        <v>75</v>
      </c>
      <c r="AW325" s="12" t="s">
        <v>32</v>
      </c>
      <c r="AX325" s="12" t="s">
        <v>70</v>
      </c>
      <c r="AY325" s="148" t="s">
        <v>128</v>
      </c>
    </row>
    <row r="326" spans="2:51" s="14" customFormat="1">
      <c r="B326" s="161"/>
      <c r="D326" s="147" t="s">
        <v>137</v>
      </c>
      <c r="E326" s="162" t="s">
        <v>3</v>
      </c>
      <c r="F326" s="163" t="s">
        <v>795</v>
      </c>
      <c r="H326" s="162" t="s">
        <v>3</v>
      </c>
      <c r="I326" s="164"/>
      <c r="L326" s="161"/>
      <c r="M326" s="165"/>
      <c r="T326" s="166"/>
      <c r="AT326" s="162" t="s">
        <v>137</v>
      </c>
      <c r="AU326" s="162" t="s">
        <v>75</v>
      </c>
      <c r="AV326" s="14" t="s">
        <v>78</v>
      </c>
      <c r="AW326" s="14" t="s">
        <v>32</v>
      </c>
      <c r="AX326" s="14" t="s">
        <v>70</v>
      </c>
      <c r="AY326" s="162" t="s">
        <v>128</v>
      </c>
    </row>
    <row r="327" spans="2:51" s="12" customFormat="1">
      <c r="B327" s="146"/>
      <c r="D327" s="147" t="s">
        <v>137</v>
      </c>
      <c r="E327" s="148" t="s">
        <v>3</v>
      </c>
      <c r="F327" s="149" t="s">
        <v>796</v>
      </c>
      <c r="H327" s="150">
        <v>26.882999999999999</v>
      </c>
      <c r="I327" s="151"/>
      <c r="L327" s="146"/>
      <c r="M327" s="152"/>
      <c r="T327" s="153"/>
      <c r="AT327" s="148" t="s">
        <v>137</v>
      </c>
      <c r="AU327" s="148" t="s">
        <v>75</v>
      </c>
      <c r="AV327" s="12" t="s">
        <v>75</v>
      </c>
      <c r="AW327" s="12" t="s">
        <v>32</v>
      </c>
      <c r="AX327" s="12" t="s">
        <v>70</v>
      </c>
      <c r="AY327" s="148" t="s">
        <v>128</v>
      </c>
    </row>
    <row r="328" spans="2:51" s="12" customFormat="1">
      <c r="B328" s="146"/>
      <c r="D328" s="147" t="s">
        <v>137</v>
      </c>
      <c r="E328" s="148" t="s">
        <v>3</v>
      </c>
      <c r="F328" s="149" t="s">
        <v>797</v>
      </c>
      <c r="H328" s="150">
        <v>6.75</v>
      </c>
      <c r="I328" s="151"/>
      <c r="L328" s="146"/>
      <c r="M328" s="152"/>
      <c r="T328" s="153"/>
      <c r="AT328" s="148" t="s">
        <v>137</v>
      </c>
      <c r="AU328" s="148" t="s">
        <v>75</v>
      </c>
      <c r="AV328" s="12" t="s">
        <v>75</v>
      </c>
      <c r="AW328" s="12" t="s">
        <v>32</v>
      </c>
      <c r="AX328" s="12" t="s">
        <v>70</v>
      </c>
      <c r="AY328" s="148" t="s">
        <v>128</v>
      </c>
    </row>
    <row r="329" spans="2:51" s="14" customFormat="1">
      <c r="B329" s="161"/>
      <c r="D329" s="147" t="s">
        <v>137</v>
      </c>
      <c r="E329" s="162" t="s">
        <v>3</v>
      </c>
      <c r="F329" s="163" t="s">
        <v>798</v>
      </c>
      <c r="H329" s="162" t="s">
        <v>3</v>
      </c>
      <c r="I329" s="164"/>
      <c r="L329" s="161"/>
      <c r="M329" s="165"/>
      <c r="T329" s="166"/>
      <c r="AT329" s="162" t="s">
        <v>137</v>
      </c>
      <c r="AU329" s="162" t="s">
        <v>75</v>
      </c>
      <c r="AV329" s="14" t="s">
        <v>78</v>
      </c>
      <c r="AW329" s="14" t="s">
        <v>32</v>
      </c>
      <c r="AX329" s="14" t="s">
        <v>70</v>
      </c>
      <c r="AY329" s="162" t="s">
        <v>128</v>
      </c>
    </row>
    <row r="330" spans="2:51" s="12" customFormat="1">
      <c r="B330" s="146"/>
      <c r="D330" s="147" t="s">
        <v>137</v>
      </c>
      <c r="E330" s="148" t="s">
        <v>3</v>
      </c>
      <c r="F330" s="149" t="s">
        <v>799</v>
      </c>
      <c r="H330" s="150">
        <v>18.917000000000002</v>
      </c>
      <c r="I330" s="151"/>
      <c r="L330" s="146"/>
      <c r="M330" s="152"/>
      <c r="T330" s="153"/>
      <c r="AT330" s="148" t="s">
        <v>137</v>
      </c>
      <c r="AU330" s="148" t="s">
        <v>75</v>
      </c>
      <c r="AV330" s="12" t="s">
        <v>75</v>
      </c>
      <c r="AW330" s="12" t="s">
        <v>32</v>
      </c>
      <c r="AX330" s="12" t="s">
        <v>70</v>
      </c>
      <c r="AY330" s="148" t="s">
        <v>128</v>
      </c>
    </row>
    <row r="331" spans="2:51" s="12" customFormat="1">
      <c r="B331" s="146"/>
      <c r="D331" s="147" t="s">
        <v>137</v>
      </c>
      <c r="E331" s="148" t="s">
        <v>3</v>
      </c>
      <c r="F331" s="149" t="s">
        <v>785</v>
      </c>
      <c r="H331" s="150">
        <v>4.32</v>
      </c>
      <c r="I331" s="151"/>
      <c r="L331" s="146"/>
      <c r="M331" s="152"/>
      <c r="T331" s="153"/>
      <c r="AT331" s="148" t="s">
        <v>137</v>
      </c>
      <c r="AU331" s="148" t="s">
        <v>75</v>
      </c>
      <c r="AV331" s="12" t="s">
        <v>75</v>
      </c>
      <c r="AW331" s="12" t="s">
        <v>32</v>
      </c>
      <c r="AX331" s="12" t="s">
        <v>70</v>
      </c>
      <c r="AY331" s="148" t="s">
        <v>128</v>
      </c>
    </row>
    <row r="332" spans="2:51" s="14" customFormat="1">
      <c r="B332" s="161"/>
      <c r="D332" s="147" t="s">
        <v>137</v>
      </c>
      <c r="E332" s="162" t="s">
        <v>3</v>
      </c>
      <c r="F332" s="163" t="s">
        <v>800</v>
      </c>
      <c r="H332" s="162" t="s">
        <v>3</v>
      </c>
      <c r="I332" s="164"/>
      <c r="L332" s="161"/>
      <c r="M332" s="165"/>
      <c r="T332" s="166"/>
      <c r="AT332" s="162" t="s">
        <v>137</v>
      </c>
      <c r="AU332" s="162" t="s">
        <v>75</v>
      </c>
      <c r="AV332" s="14" t="s">
        <v>78</v>
      </c>
      <c r="AW332" s="14" t="s">
        <v>32</v>
      </c>
      <c r="AX332" s="14" t="s">
        <v>70</v>
      </c>
      <c r="AY332" s="162" t="s">
        <v>128</v>
      </c>
    </row>
    <row r="333" spans="2:51" s="12" customFormat="1">
      <c r="B333" s="146"/>
      <c r="D333" s="147" t="s">
        <v>137</v>
      </c>
      <c r="E333" s="148" t="s">
        <v>3</v>
      </c>
      <c r="F333" s="149" t="s">
        <v>801</v>
      </c>
      <c r="H333" s="150">
        <v>4.5179999999999998</v>
      </c>
      <c r="I333" s="151"/>
      <c r="L333" s="146"/>
      <c r="M333" s="152"/>
      <c r="T333" s="153"/>
      <c r="AT333" s="148" t="s">
        <v>137</v>
      </c>
      <c r="AU333" s="148" t="s">
        <v>75</v>
      </c>
      <c r="AV333" s="12" t="s">
        <v>75</v>
      </c>
      <c r="AW333" s="12" t="s">
        <v>32</v>
      </c>
      <c r="AX333" s="12" t="s">
        <v>70</v>
      </c>
      <c r="AY333" s="148" t="s">
        <v>128</v>
      </c>
    </row>
    <row r="334" spans="2:51" s="14" customFormat="1">
      <c r="B334" s="161"/>
      <c r="D334" s="147" t="s">
        <v>137</v>
      </c>
      <c r="E334" s="162" t="s">
        <v>3</v>
      </c>
      <c r="F334" s="163" t="s">
        <v>802</v>
      </c>
      <c r="H334" s="162" t="s">
        <v>3</v>
      </c>
      <c r="I334" s="164"/>
      <c r="L334" s="161"/>
      <c r="M334" s="165"/>
      <c r="T334" s="166"/>
      <c r="AT334" s="162" t="s">
        <v>137</v>
      </c>
      <c r="AU334" s="162" t="s">
        <v>75</v>
      </c>
      <c r="AV334" s="14" t="s">
        <v>78</v>
      </c>
      <c r="AW334" s="14" t="s">
        <v>32</v>
      </c>
      <c r="AX334" s="14" t="s">
        <v>70</v>
      </c>
      <c r="AY334" s="162" t="s">
        <v>128</v>
      </c>
    </row>
    <row r="335" spans="2:51" s="12" customFormat="1">
      <c r="B335" s="146"/>
      <c r="D335" s="147" t="s">
        <v>137</v>
      </c>
      <c r="E335" s="148" t="s">
        <v>3</v>
      </c>
      <c r="F335" s="149" t="s">
        <v>803</v>
      </c>
      <c r="H335" s="150">
        <v>3.758</v>
      </c>
      <c r="I335" s="151"/>
      <c r="L335" s="146"/>
      <c r="M335" s="152"/>
      <c r="T335" s="153"/>
      <c r="AT335" s="148" t="s">
        <v>137</v>
      </c>
      <c r="AU335" s="148" t="s">
        <v>75</v>
      </c>
      <c r="AV335" s="12" t="s">
        <v>75</v>
      </c>
      <c r="AW335" s="12" t="s">
        <v>32</v>
      </c>
      <c r="AX335" s="12" t="s">
        <v>70</v>
      </c>
      <c r="AY335" s="148" t="s">
        <v>128</v>
      </c>
    </row>
    <row r="336" spans="2:51" s="13" customFormat="1">
      <c r="B336" s="154"/>
      <c r="D336" s="147" t="s">
        <v>137</v>
      </c>
      <c r="E336" s="155" t="s">
        <v>3</v>
      </c>
      <c r="F336" s="156" t="s">
        <v>139</v>
      </c>
      <c r="H336" s="157">
        <v>179.32400000000001</v>
      </c>
      <c r="I336" s="158"/>
      <c r="L336" s="154"/>
      <c r="M336" s="159"/>
      <c r="T336" s="160"/>
      <c r="AT336" s="155" t="s">
        <v>137</v>
      </c>
      <c r="AU336" s="155" t="s">
        <v>75</v>
      </c>
      <c r="AV336" s="13" t="s">
        <v>85</v>
      </c>
      <c r="AW336" s="13" t="s">
        <v>32</v>
      </c>
      <c r="AX336" s="13" t="s">
        <v>78</v>
      </c>
      <c r="AY336" s="155" t="s">
        <v>128</v>
      </c>
    </row>
    <row r="337" spans="2:65" s="1" customFormat="1" ht="24.2" customHeight="1">
      <c r="B337" s="128"/>
      <c r="C337" s="129" t="s">
        <v>236</v>
      </c>
      <c r="D337" s="129" t="s">
        <v>130</v>
      </c>
      <c r="E337" s="130" t="s">
        <v>808</v>
      </c>
      <c r="F337" s="131" t="s">
        <v>809</v>
      </c>
      <c r="G337" s="132" t="s">
        <v>150</v>
      </c>
      <c r="H337" s="133">
        <v>56.625</v>
      </c>
      <c r="I337" s="134"/>
      <c r="J337" s="135">
        <f>ROUND(I337*H337,2)</f>
        <v>0</v>
      </c>
      <c r="K337" s="131" t="s">
        <v>134</v>
      </c>
      <c r="L337" s="33"/>
      <c r="M337" s="136" t="s">
        <v>3</v>
      </c>
      <c r="N337" s="137" t="s">
        <v>41</v>
      </c>
      <c r="P337" s="138">
        <f>O337*H337</f>
        <v>0</v>
      </c>
      <c r="Q337" s="138">
        <v>3.0000000000000001E-3</v>
      </c>
      <c r="R337" s="138">
        <f>Q337*H337</f>
        <v>0.169875</v>
      </c>
      <c r="S337" s="138">
        <v>0</v>
      </c>
      <c r="T337" s="139">
        <f>S337*H337</f>
        <v>0</v>
      </c>
      <c r="AR337" s="140" t="s">
        <v>85</v>
      </c>
      <c r="AT337" s="140" t="s">
        <v>130</v>
      </c>
      <c r="AU337" s="140" t="s">
        <v>75</v>
      </c>
      <c r="AY337" s="18" t="s">
        <v>128</v>
      </c>
      <c r="BE337" s="141">
        <f>IF(N337="základní",J337,0)</f>
        <v>0</v>
      </c>
      <c r="BF337" s="141">
        <f>IF(N337="snížená",J337,0)</f>
        <v>0</v>
      </c>
      <c r="BG337" s="141">
        <f>IF(N337="zákl. přenesená",J337,0)</f>
        <v>0</v>
      </c>
      <c r="BH337" s="141">
        <f>IF(N337="sníž. přenesená",J337,0)</f>
        <v>0</v>
      </c>
      <c r="BI337" s="141">
        <f>IF(N337="nulová",J337,0)</f>
        <v>0</v>
      </c>
      <c r="BJ337" s="18" t="s">
        <v>78</v>
      </c>
      <c r="BK337" s="141">
        <f>ROUND(I337*H337,2)</f>
        <v>0</v>
      </c>
      <c r="BL337" s="18" t="s">
        <v>85</v>
      </c>
      <c r="BM337" s="140" t="s">
        <v>810</v>
      </c>
    </row>
    <row r="338" spans="2:65" s="1" customFormat="1">
      <c r="B338" s="33"/>
      <c r="D338" s="142" t="s">
        <v>135</v>
      </c>
      <c r="F338" s="143" t="s">
        <v>811</v>
      </c>
      <c r="I338" s="144"/>
      <c r="L338" s="33"/>
      <c r="M338" s="145"/>
      <c r="T338" s="54"/>
      <c r="AT338" s="18" t="s">
        <v>135</v>
      </c>
      <c r="AU338" s="18" t="s">
        <v>75</v>
      </c>
    </row>
    <row r="339" spans="2:65" s="14" customFormat="1">
      <c r="B339" s="161"/>
      <c r="D339" s="147" t="s">
        <v>137</v>
      </c>
      <c r="E339" s="162" t="s">
        <v>3</v>
      </c>
      <c r="F339" s="163" t="s">
        <v>783</v>
      </c>
      <c r="H339" s="162" t="s">
        <v>3</v>
      </c>
      <c r="I339" s="164"/>
      <c r="L339" s="161"/>
      <c r="M339" s="165"/>
      <c r="T339" s="166"/>
      <c r="AT339" s="162" t="s">
        <v>137</v>
      </c>
      <c r="AU339" s="162" t="s">
        <v>75</v>
      </c>
      <c r="AV339" s="14" t="s">
        <v>78</v>
      </c>
      <c r="AW339" s="14" t="s">
        <v>32</v>
      </c>
      <c r="AX339" s="14" t="s">
        <v>70</v>
      </c>
      <c r="AY339" s="162" t="s">
        <v>128</v>
      </c>
    </row>
    <row r="340" spans="2:65" s="12" customFormat="1">
      <c r="B340" s="146"/>
      <c r="D340" s="147" t="s">
        <v>137</v>
      </c>
      <c r="E340" s="148" t="s">
        <v>3</v>
      </c>
      <c r="F340" s="149" t="s">
        <v>785</v>
      </c>
      <c r="H340" s="150">
        <v>4.32</v>
      </c>
      <c r="I340" s="151"/>
      <c r="L340" s="146"/>
      <c r="M340" s="152"/>
      <c r="T340" s="153"/>
      <c r="AT340" s="148" t="s">
        <v>137</v>
      </c>
      <c r="AU340" s="148" t="s">
        <v>75</v>
      </c>
      <c r="AV340" s="12" t="s">
        <v>75</v>
      </c>
      <c r="AW340" s="12" t="s">
        <v>32</v>
      </c>
      <c r="AX340" s="12" t="s">
        <v>70</v>
      </c>
      <c r="AY340" s="148" t="s">
        <v>128</v>
      </c>
    </row>
    <row r="341" spans="2:65" s="14" customFormat="1">
      <c r="B341" s="161"/>
      <c r="D341" s="147" t="s">
        <v>137</v>
      </c>
      <c r="E341" s="162" t="s">
        <v>3</v>
      </c>
      <c r="F341" s="163" t="s">
        <v>786</v>
      </c>
      <c r="H341" s="162" t="s">
        <v>3</v>
      </c>
      <c r="I341" s="164"/>
      <c r="L341" s="161"/>
      <c r="M341" s="165"/>
      <c r="T341" s="166"/>
      <c r="AT341" s="162" t="s">
        <v>137</v>
      </c>
      <c r="AU341" s="162" t="s">
        <v>75</v>
      </c>
      <c r="AV341" s="14" t="s">
        <v>78</v>
      </c>
      <c r="AW341" s="14" t="s">
        <v>32</v>
      </c>
      <c r="AX341" s="14" t="s">
        <v>70</v>
      </c>
      <c r="AY341" s="162" t="s">
        <v>128</v>
      </c>
    </row>
    <row r="342" spans="2:65" s="12" customFormat="1">
      <c r="B342" s="146"/>
      <c r="D342" s="147" t="s">
        <v>137</v>
      </c>
      <c r="E342" s="148" t="s">
        <v>3</v>
      </c>
      <c r="F342" s="149" t="s">
        <v>788</v>
      </c>
      <c r="H342" s="150">
        <v>8.69</v>
      </c>
      <c r="I342" s="151"/>
      <c r="L342" s="146"/>
      <c r="M342" s="152"/>
      <c r="T342" s="153"/>
      <c r="AT342" s="148" t="s">
        <v>137</v>
      </c>
      <c r="AU342" s="148" t="s">
        <v>75</v>
      </c>
      <c r="AV342" s="12" t="s">
        <v>75</v>
      </c>
      <c r="AW342" s="12" t="s">
        <v>32</v>
      </c>
      <c r="AX342" s="12" t="s">
        <v>70</v>
      </c>
      <c r="AY342" s="148" t="s">
        <v>128</v>
      </c>
    </row>
    <row r="343" spans="2:65" s="14" customFormat="1">
      <c r="B343" s="161"/>
      <c r="D343" s="147" t="s">
        <v>137</v>
      </c>
      <c r="E343" s="162" t="s">
        <v>3</v>
      </c>
      <c r="F343" s="163" t="s">
        <v>789</v>
      </c>
      <c r="H343" s="162" t="s">
        <v>3</v>
      </c>
      <c r="I343" s="164"/>
      <c r="L343" s="161"/>
      <c r="M343" s="165"/>
      <c r="T343" s="166"/>
      <c r="AT343" s="162" t="s">
        <v>137</v>
      </c>
      <c r="AU343" s="162" t="s">
        <v>75</v>
      </c>
      <c r="AV343" s="14" t="s">
        <v>78</v>
      </c>
      <c r="AW343" s="14" t="s">
        <v>32</v>
      </c>
      <c r="AX343" s="14" t="s">
        <v>70</v>
      </c>
      <c r="AY343" s="162" t="s">
        <v>128</v>
      </c>
    </row>
    <row r="344" spans="2:65" s="12" customFormat="1">
      <c r="B344" s="146"/>
      <c r="D344" s="147" t="s">
        <v>137</v>
      </c>
      <c r="E344" s="148" t="s">
        <v>3</v>
      </c>
      <c r="F344" s="149" t="s">
        <v>791</v>
      </c>
      <c r="H344" s="150">
        <v>9.6</v>
      </c>
      <c r="I344" s="151"/>
      <c r="L344" s="146"/>
      <c r="M344" s="152"/>
      <c r="T344" s="153"/>
      <c r="AT344" s="148" t="s">
        <v>137</v>
      </c>
      <c r="AU344" s="148" t="s">
        <v>75</v>
      </c>
      <c r="AV344" s="12" t="s">
        <v>75</v>
      </c>
      <c r="AW344" s="12" t="s">
        <v>32</v>
      </c>
      <c r="AX344" s="12" t="s">
        <v>70</v>
      </c>
      <c r="AY344" s="148" t="s">
        <v>128</v>
      </c>
    </row>
    <row r="345" spans="2:65" s="14" customFormat="1">
      <c r="B345" s="161"/>
      <c r="D345" s="147" t="s">
        <v>137</v>
      </c>
      <c r="E345" s="162" t="s">
        <v>3</v>
      </c>
      <c r="F345" s="163" t="s">
        <v>792</v>
      </c>
      <c r="H345" s="162" t="s">
        <v>3</v>
      </c>
      <c r="I345" s="164"/>
      <c r="L345" s="161"/>
      <c r="M345" s="165"/>
      <c r="T345" s="166"/>
      <c r="AT345" s="162" t="s">
        <v>137</v>
      </c>
      <c r="AU345" s="162" t="s">
        <v>75</v>
      </c>
      <c r="AV345" s="14" t="s">
        <v>78</v>
      </c>
      <c r="AW345" s="14" t="s">
        <v>32</v>
      </c>
      <c r="AX345" s="14" t="s">
        <v>70</v>
      </c>
      <c r="AY345" s="162" t="s">
        <v>128</v>
      </c>
    </row>
    <row r="346" spans="2:65" s="12" customFormat="1">
      <c r="B346" s="146"/>
      <c r="D346" s="147" t="s">
        <v>137</v>
      </c>
      <c r="E346" s="148" t="s">
        <v>3</v>
      </c>
      <c r="F346" s="149" t="s">
        <v>794</v>
      </c>
      <c r="H346" s="150">
        <v>22.945</v>
      </c>
      <c r="I346" s="151"/>
      <c r="L346" s="146"/>
      <c r="M346" s="152"/>
      <c r="T346" s="153"/>
      <c r="AT346" s="148" t="s">
        <v>137</v>
      </c>
      <c r="AU346" s="148" t="s">
        <v>75</v>
      </c>
      <c r="AV346" s="12" t="s">
        <v>75</v>
      </c>
      <c r="AW346" s="12" t="s">
        <v>32</v>
      </c>
      <c r="AX346" s="12" t="s">
        <v>70</v>
      </c>
      <c r="AY346" s="148" t="s">
        <v>128</v>
      </c>
    </row>
    <row r="347" spans="2:65" s="14" customFormat="1">
      <c r="B347" s="161"/>
      <c r="D347" s="147" t="s">
        <v>137</v>
      </c>
      <c r="E347" s="162" t="s">
        <v>3</v>
      </c>
      <c r="F347" s="163" t="s">
        <v>795</v>
      </c>
      <c r="H347" s="162" t="s">
        <v>3</v>
      </c>
      <c r="I347" s="164"/>
      <c r="L347" s="161"/>
      <c r="M347" s="165"/>
      <c r="T347" s="166"/>
      <c r="AT347" s="162" t="s">
        <v>137</v>
      </c>
      <c r="AU347" s="162" t="s">
        <v>75</v>
      </c>
      <c r="AV347" s="14" t="s">
        <v>78</v>
      </c>
      <c r="AW347" s="14" t="s">
        <v>32</v>
      </c>
      <c r="AX347" s="14" t="s">
        <v>70</v>
      </c>
      <c r="AY347" s="162" t="s">
        <v>128</v>
      </c>
    </row>
    <row r="348" spans="2:65" s="12" customFormat="1">
      <c r="B348" s="146"/>
      <c r="D348" s="147" t="s">
        <v>137</v>
      </c>
      <c r="E348" s="148" t="s">
        <v>3</v>
      </c>
      <c r="F348" s="149" t="s">
        <v>797</v>
      </c>
      <c r="H348" s="150">
        <v>6.75</v>
      </c>
      <c r="I348" s="151"/>
      <c r="L348" s="146"/>
      <c r="M348" s="152"/>
      <c r="T348" s="153"/>
      <c r="AT348" s="148" t="s">
        <v>137</v>
      </c>
      <c r="AU348" s="148" t="s">
        <v>75</v>
      </c>
      <c r="AV348" s="12" t="s">
        <v>75</v>
      </c>
      <c r="AW348" s="12" t="s">
        <v>32</v>
      </c>
      <c r="AX348" s="12" t="s">
        <v>70</v>
      </c>
      <c r="AY348" s="148" t="s">
        <v>128</v>
      </c>
    </row>
    <row r="349" spans="2:65" s="14" customFormat="1">
      <c r="B349" s="161"/>
      <c r="D349" s="147" t="s">
        <v>137</v>
      </c>
      <c r="E349" s="162" t="s">
        <v>3</v>
      </c>
      <c r="F349" s="163" t="s">
        <v>798</v>
      </c>
      <c r="H349" s="162" t="s">
        <v>3</v>
      </c>
      <c r="I349" s="164"/>
      <c r="L349" s="161"/>
      <c r="M349" s="165"/>
      <c r="T349" s="166"/>
      <c r="AT349" s="162" t="s">
        <v>137</v>
      </c>
      <c r="AU349" s="162" t="s">
        <v>75</v>
      </c>
      <c r="AV349" s="14" t="s">
        <v>78</v>
      </c>
      <c r="AW349" s="14" t="s">
        <v>32</v>
      </c>
      <c r="AX349" s="14" t="s">
        <v>70</v>
      </c>
      <c r="AY349" s="162" t="s">
        <v>128</v>
      </c>
    </row>
    <row r="350" spans="2:65" s="12" customFormat="1">
      <c r="B350" s="146"/>
      <c r="D350" s="147" t="s">
        <v>137</v>
      </c>
      <c r="E350" s="148" t="s">
        <v>3</v>
      </c>
      <c r="F350" s="149" t="s">
        <v>785</v>
      </c>
      <c r="H350" s="150">
        <v>4.32</v>
      </c>
      <c r="I350" s="151"/>
      <c r="L350" s="146"/>
      <c r="M350" s="152"/>
      <c r="T350" s="153"/>
      <c r="AT350" s="148" t="s">
        <v>137</v>
      </c>
      <c r="AU350" s="148" t="s">
        <v>75</v>
      </c>
      <c r="AV350" s="12" t="s">
        <v>75</v>
      </c>
      <c r="AW350" s="12" t="s">
        <v>32</v>
      </c>
      <c r="AX350" s="12" t="s">
        <v>70</v>
      </c>
      <c r="AY350" s="148" t="s">
        <v>128</v>
      </c>
    </row>
    <row r="351" spans="2:65" s="13" customFormat="1">
      <c r="B351" s="154"/>
      <c r="D351" s="147" t="s">
        <v>137</v>
      </c>
      <c r="E351" s="155" t="s">
        <v>3</v>
      </c>
      <c r="F351" s="156" t="s">
        <v>139</v>
      </c>
      <c r="H351" s="157">
        <v>56.625</v>
      </c>
      <c r="I351" s="158"/>
      <c r="L351" s="154"/>
      <c r="M351" s="159"/>
      <c r="T351" s="160"/>
      <c r="AT351" s="155" t="s">
        <v>137</v>
      </c>
      <c r="AU351" s="155" t="s">
        <v>75</v>
      </c>
      <c r="AV351" s="13" t="s">
        <v>85</v>
      </c>
      <c r="AW351" s="13" t="s">
        <v>32</v>
      </c>
      <c r="AX351" s="13" t="s">
        <v>78</v>
      </c>
      <c r="AY351" s="155" t="s">
        <v>128</v>
      </c>
    </row>
    <row r="352" spans="2:65" s="1" customFormat="1" ht="44.25" customHeight="1">
      <c r="B352" s="128"/>
      <c r="C352" s="129" t="s">
        <v>334</v>
      </c>
      <c r="D352" s="129" t="s">
        <v>130</v>
      </c>
      <c r="E352" s="130" t="s">
        <v>812</v>
      </c>
      <c r="F352" s="131" t="s">
        <v>813</v>
      </c>
      <c r="G352" s="132" t="s">
        <v>150</v>
      </c>
      <c r="H352" s="133">
        <v>21.76</v>
      </c>
      <c r="I352" s="134"/>
      <c r="J352" s="135">
        <f>ROUND(I352*H352,2)</f>
        <v>0</v>
      </c>
      <c r="K352" s="131" t="s">
        <v>134</v>
      </c>
      <c r="L352" s="33"/>
      <c r="M352" s="136" t="s">
        <v>3</v>
      </c>
      <c r="N352" s="137" t="s">
        <v>41</v>
      </c>
      <c r="P352" s="138">
        <f>O352*H352</f>
        <v>0</v>
      </c>
      <c r="Q352" s="138">
        <v>2.0000000000000002E-5</v>
      </c>
      <c r="R352" s="138">
        <f>Q352*H352</f>
        <v>4.3520000000000006E-4</v>
      </c>
      <c r="S352" s="138">
        <v>1.0000000000000001E-5</v>
      </c>
      <c r="T352" s="139">
        <f>S352*H352</f>
        <v>2.1760000000000003E-4</v>
      </c>
      <c r="AR352" s="140" t="s">
        <v>85</v>
      </c>
      <c r="AT352" s="140" t="s">
        <v>130</v>
      </c>
      <c r="AU352" s="140" t="s">
        <v>75</v>
      </c>
      <c r="AY352" s="18" t="s">
        <v>128</v>
      </c>
      <c r="BE352" s="141">
        <f>IF(N352="základní",J352,0)</f>
        <v>0</v>
      </c>
      <c r="BF352" s="141">
        <f>IF(N352="snížená",J352,0)</f>
        <v>0</v>
      </c>
      <c r="BG352" s="141">
        <f>IF(N352="zákl. přenesená",J352,0)</f>
        <v>0</v>
      </c>
      <c r="BH352" s="141">
        <f>IF(N352="sníž. přenesená",J352,0)</f>
        <v>0</v>
      </c>
      <c r="BI352" s="141">
        <f>IF(N352="nulová",J352,0)</f>
        <v>0</v>
      </c>
      <c r="BJ352" s="18" t="s">
        <v>78</v>
      </c>
      <c r="BK352" s="141">
        <f>ROUND(I352*H352,2)</f>
        <v>0</v>
      </c>
      <c r="BL352" s="18" t="s">
        <v>85</v>
      </c>
      <c r="BM352" s="140" t="s">
        <v>814</v>
      </c>
    </row>
    <row r="353" spans="2:65" s="1" customFormat="1">
      <c r="B353" s="33"/>
      <c r="D353" s="142" t="s">
        <v>135</v>
      </c>
      <c r="F353" s="143" t="s">
        <v>815</v>
      </c>
      <c r="I353" s="144"/>
      <c r="L353" s="33"/>
      <c r="M353" s="145"/>
      <c r="T353" s="54"/>
      <c r="AT353" s="18" t="s">
        <v>135</v>
      </c>
      <c r="AU353" s="18" t="s">
        <v>75</v>
      </c>
    </row>
    <row r="354" spans="2:65" s="14" customFormat="1">
      <c r="B354" s="161"/>
      <c r="D354" s="147" t="s">
        <v>137</v>
      </c>
      <c r="E354" s="162" t="s">
        <v>3</v>
      </c>
      <c r="F354" s="163" t="s">
        <v>816</v>
      </c>
      <c r="H354" s="162" t="s">
        <v>3</v>
      </c>
      <c r="I354" s="164"/>
      <c r="L354" s="161"/>
      <c r="M354" s="165"/>
      <c r="T354" s="166"/>
      <c r="AT354" s="162" t="s">
        <v>137</v>
      </c>
      <c r="AU354" s="162" t="s">
        <v>75</v>
      </c>
      <c r="AV354" s="14" t="s">
        <v>78</v>
      </c>
      <c r="AW354" s="14" t="s">
        <v>32</v>
      </c>
      <c r="AX354" s="14" t="s">
        <v>70</v>
      </c>
      <c r="AY354" s="162" t="s">
        <v>128</v>
      </c>
    </row>
    <row r="355" spans="2:65" s="12" customFormat="1">
      <c r="B355" s="146"/>
      <c r="D355" s="147" t="s">
        <v>137</v>
      </c>
      <c r="E355" s="148" t="s">
        <v>3</v>
      </c>
      <c r="F355" s="149" t="s">
        <v>817</v>
      </c>
      <c r="H355" s="150">
        <v>4.2</v>
      </c>
      <c r="I355" s="151"/>
      <c r="L355" s="146"/>
      <c r="M355" s="152"/>
      <c r="T355" s="153"/>
      <c r="AT355" s="148" t="s">
        <v>137</v>
      </c>
      <c r="AU355" s="148" t="s">
        <v>75</v>
      </c>
      <c r="AV355" s="12" t="s">
        <v>75</v>
      </c>
      <c r="AW355" s="12" t="s">
        <v>32</v>
      </c>
      <c r="AX355" s="12" t="s">
        <v>70</v>
      </c>
      <c r="AY355" s="148" t="s">
        <v>128</v>
      </c>
    </row>
    <row r="356" spans="2:65" s="12" customFormat="1">
      <c r="B356" s="146"/>
      <c r="D356" s="147" t="s">
        <v>137</v>
      </c>
      <c r="E356" s="148" t="s">
        <v>3</v>
      </c>
      <c r="F356" s="149" t="s">
        <v>818</v>
      </c>
      <c r="H356" s="150">
        <v>1.68</v>
      </c>
      <c r="I356" s="151"/>
      <c r="L356" s="146"/>
      <c r="M356" s="152"/>
      <c r="T356" s="153"/>
      <c r="AT356" s="148" t="s">
        <v>137</v>
      </c>
      <c r="AU356" s="148" t="s">
        <v>75</v>
      </c>
      <c r="AV356" s="12" t="s">
        <v>75</v>
      </c>
      <c r="AW356" s="12" t="s">
        <v>32</v>
      </c>
      <c r="AX356" s="12" t="s">
        <v>70</v>
      </c>
      <c r="AY356" s="148" t="s">
        <v>128</v>
      </c>
    </row>
    <row r="357" spans="2:65" s="12" customFormat="1">
      <c r="B357" s="146"/>
      <c r="D357" s="147" t="s">
        <v>137</v>
      </c>
      <c r="E357" s="148" t="s">
        <v>3</v>
      </c>
      <c r="F357" s="149" t="s">
        <v>819</v>
      </c>
      <c r="H357" s="150">
        <v>3.08</v>
      </c>
      <c r="I357" s="151"/>
      <c r="L357" s="146"/>
      <c r="M357" s="152"/>
      <c r="T357" s="153"/>
      <c r="AT357" s="148" t="s">
        <v>137</v>
      </c>
      <c r="AU357" s="148" t="s">
        <v>75</v>
      </c>
      <c r="AV357" s="12" t="s">
        <v>75</v>
      </c>
      <c r="AW357" s="12" t="s">
        <v>32</v>
      </c>
      <c r="AX357" s="12" t="s">
        <v>70</v>
      </c>
      <c r="AY357" s="148" t="s">
        <v>128</v>
      </c>
    </row>
    <row r="358" spans="2:65" s="12" customFormat="1">
      <c r="B358" s="146"/>
      <c r="D358" s="147" t="s">
        <v>137</v>
      </c>
      <c r="E358" s="148" t="s">
        <v>3</v>
      </c>
      <c r="F358" s="149" t="s">
        <v>820</v>
      </c>
      <c r="H358" s="150">
        <v>1.92</v>
      </c>
      <c r="I358" s="151"/>
      <c r="L358" s="146"/>
      <c r="M358" s="152"/>
      <c r="T358" s="153"/>
      <c r="AT358" s="148" t="s">
        <v>137</v>
      </c>
      <c r="AU358" s="148" t="s">
        <v>75</v>
      </c>
      <c r="AV358" s="12" t="s">
        <v>75</v>
      </c>
      <c r="AW358" s="12" t="s">
        <v>32</v>
      </c>
      <c r="AX358" s="12" t="s">
        <v>70</v>
      </c>
      <c r="AY358" s="148" t="s">
        <v>128</v>
      </c>
    </row>
    <row r="359" spans="2:65" s="14" customFormat="1">
      <c r="B359" s="161"/>
      <c r="D359" s="147" t="s">
        <v>137</v>
      </c>
      <c r="E359" s="162" t="s">
        <v>3</v>
      </c>
      <c r="F359" s="163" t="s">
        <v>821</v>
      </c>
      <c r="H359" s="162" t="s">
        <v>3</v>
      </c>
      <c r="I359" s="164"/>
      <c r="L359" s="161"/>
      <c r="M359" s="165"/>
      <c r="T359" s="166"/>
      <c r="AT359" s="162" t="s">
        <v>137</v>
      </c>
      <c r="AU359" s="162" t="s">
        <v>75</v>
      </c>
      <c r="AV359" s="14" t="s">
        <v>78</v>
      </c>
      <c r="AW359" s="14" t="s">
        <v>32</v>
      </c>
      <c r="AX359" s="14" t="s">
        <v>70</v>
      </c>
      <c r="AY359" s="162" t="s">
        <v>128</v>
      </c>
    </row>
    <row r="360" spans="2:65" s="12" customFormat="1">
      <c r="B360" s="146"/>
      <c r="D360" s="147" t="s">
        <v>137</v>
      </c>
      <c r="E360" s="148" t="s">
        <v>3</v>
      </c>
      <c r="F360" s="149" t="s">
        <v>822</v>
      </c>
      <c r="H360" s="150">
        <v>10.88</v>
      </c>
      <c r="I360" s="151"/>
      <c r="L360" s="146"/>
      <c r="M360" s="152"/>
      <c r="T360" s="153"/>
      <c r="AT360" s="148" t="s">
        <v>137</v>
      </c>
      <c r="AU360" s="148" t="s">
        <v>75</v>
      </c>
      <c r="AV360" s="12" t="s">
        <v>75</v>
      </c>
      <c r="AW360" s="12" t="s">
        <v>32</v>
      </c>
      <c r="AX360" s="12" t="s">
        <v>70</v>
      </c>
      <c r="AY360" s="148" t="s">
        <v>128</v>
      </c>
    </row>
    <row r="361" spans="2:65" s="13" customFormat="1">
      <c r="B361" s="154"/>
      <c r="D361" s="147" t="s">
        <v>137</v>
      </c>
      <c r="E361" s="155" t="s">
        <v>3</v>
      </c>
      <c r="F361" s="156" t="s">
        <v>139</v>
      </c>
      <c r="H361" s="157">
        <v>21.76</v>
      </c>
      <c r="I361" s="158"/>
      <c r="L361" s="154"/>
      <c r="M361" s="159"/>
      <c r="T361" s="160"/>
      <c r="AT361" s="155" t="s">
        <v>137</v>
      </c>
      <c r="AU361" s="155" t="s">
        <v>75</v>
      </c>
      <c r="AV361" s="13" t="s">
        <v>85</v>
      </c>
      <c r="AW361" s="13" t="s">
        <v>32</v>
      </c>
      <c r="AX361" s="13" t="s">
        <v>78</v>
      </c>
      <c r="AY361" s="155" t="s">
        <v>128</v>
      </c>
    </row>
    <row r="362" spans="2:65" s="1" customFormat="1" ht="24.2" customHeight="1">
      <c r="B362" s="128"/>
      <c r="C362" s="129" t="s">
        <v>240</v>
      </c>
      <c r="D362" s="129" t="s">
        <v>130</v>
      </c>
      <c r="E362" s="130" t="s">
        <v>823</v>
      </c>
      <c r="F362" s="131" t="s">
        <v>824</v>
      </c>
      <c r="G362" s="132" t="s">
        <v>150</v>
      </c>
      <c r="H362" s="133">
        <v>51.83</v>
      </c>
      <c r="I362" s="134"/>
      <c r="J362" s="135">
        <f>ROUND(I362*H362,2)</f>
        <v>0</v>
      </c>
      <c r="K362" s="131" t="s">
        <v>3</v>
      </c>
      <c r="L362" s="33"/>
      <c r="M362" s="136" t="s">
        <v>3</v>
      </c>
      <c r="N362" s="137" t="s">
        <v>41</v>
      </c>
      <c r="P362" s="138">
        <f>O362*H362</f>
        <v>0</v>
      </c>
      <c r="Q362" s="138">
        <v>0.11</v>
      </c>
      <c r="R362" s="138">
        <f>Q362*H362</f>
        <v>5.7012999999999998</v>
      </c>
      <c r="S362" s="138">
        <v>0</v>
      </c>
      <c r="T362" s="139">
        <f>S362*H362</f>
        <v>0</v>
      </c>
      <c r="AR362" s="140" t="s">
        <v>85</v>
      </c>
      <c r="AT362" s="140" t="s">
        <v>130</v>
      </c>
      <c r="AU362" s="140" t="s">
        <v>75</v>
      </c>
      <c r="AY362" s="18" t="s">
        <v>128</v>
      </c>
      <c r="BE362" s="141">
        <f>IF(N362="základní",J362,0)</f>
        <v>0</v>
      </c>
      <c r="BF362" s="141">
        <f>IF(N362="snížená",J362,0)</f>
        <v>0</v>
      </c>
      <c r="BG362" s="141">
        <f>IF(N362="zákl. přenesená",J362,0)</f>
        <v>0</v>
      </c>
      <c r="BH362" s="141">
        <f>IF(N362="sníž. přenesená",J362,0)</f>
        <v>0</v>
      </c>
      <c r="BI362" s="141">
        <f>IF(N362="nulová",J362,0)</f>
        <v>0</v>
      </c>
      <c r="BJ362" s="18" t="s">
        <v>78</v>
      </c>
      <c r="BK362" s="141">
        <f>ROUND(I362*H362,2)</f>
        <v>0</v>
      </c>
      <c r="BL362" s="18" t="s">
        <v>85</v>
      </c>
      <c r="BM362" s="140" t="s">
        <v>825</v>
      </c>
    </row>
    <row r="363" spans="2:65" s="12" customFormat="1">
      <c r="B363" s="146"/>
      <c r="D363" s="147" t="s">
        <v>137</v>
      </c>
      <c r="E363" s="148" t="s">
        <v>3</v>
      </c>
      <c r="F363" s="149" t="s">
        <v>826</v>
      </c>
      <c r="H363" s="150">
        <v>51.83</v>
      </c>
      <c r="I363" s="151"/>
      <c r="L363" s="146"/>
      <c r="M363" s="152"/>
      <c r="T363" s="153"/>
      <c r="AT363" s="148" t="s">
        <v>137</v>
      </c>
      <c r="AU363" s="148" t="s">
        <v>75</v>
      </c>
      <c r="AV363" s="12" t="s">
        <v>75</v>
      </c>
      <c r="AW363" s="12" t="s">
        <v>32</v>
      </c>
      <c r="AX363" s="12" t="s">
        <v>78</v>
      </c>
      <c r="AY363" s="148" t="s">
        <v>128</v>
      </c>
    </row>
    <row r="364" spans="2:65" s="1" customFormat="1" ht="24.2" customHeight="1">
      <c r="B364" s="128"/>
      <c r="C364" s="129" t="s">
        <v>343</v>
      </c>
      <c r="D364" s="129" t="s">
        <v>130</v>
      </c>
      <c r="E364" s="130" t="s">
        <v>827</v>
      </c>
      <c r="F364" s="131" t="s">
        <v>828</v>
      </c>
      <c r="G364" s="132" t="s">
        <v>150</v>
      </c>
      <c r="H364" s="133">
        <v>51.83</v>
      </c>
      <c r="I364" s="134"/>
      <c r="J364" s="135">
        <f>ROUND(I364*H364,2)</f>
        <v>0</v>
      </c>
      <c r="K364" s="131" t="s">
        <v>134</v>
      </c>
      <c r="L364" s="33"/>
      <c r="M364" s="136" t="s">
        <v>3</v>
      </c>
      <c r="N364" s="137" t="s">
        <v>41</v>
      </c>
      <c r="P364" s="138">
        <f>O364*H364</f>
        <v>0</v>
      </c>
      <c r="Q364" s="138">
        <v>1.2999999999999999E-4</v>
      </c>
      <c r="R364" s="138">
        <f>Q364*H364</f>
        <v>6.7378999999999989E-3</v>
      </c>
      <c r="S364" s="138">
        <v>0</v>
      </c>
      <c r="T364" s="139">
        <f>S364*H364</f>
        <v>0</v>
      </c>
      <c r="AR364" s="140" t="s">
        <v>85</v>
      </c>
      <c r="AT364" s="140" t="s">
        <v>130</v>
      </c>
      <c r="AU364" s="140" t="s">
        <v>75</v>
      </c>
      <c r="AY364" s="18" t="s">
        <v>128</v>
      </c>
      <c r="BE364" s="141">
        <f>IF(N364="základní",J364,0)</f>
        <v>0</v>
      </c>
      <c r="BF364" s="141">
        <f>IF(N364="snížená",J364,0)</f>
        <v>0</v>
      </c>
      <c r="BG364" s="141">
        <f>IF(N364="zákl. přenesená",J364,0)</f>
        <v>0</v>
      </c>
      <c r="BH364" s="141">
        <f>IF(N364="sníž. přenesená",J364,0)</f>
        <v>0</v>
      </c>
      <c r="BI364" s="141">
        <f>IF(N364="nulová",J364,0)</f>
        <v>0</v>
      </c>
      <c r="BJ364" s="18" t="s">
        <v>78</v>
      </c>
      <c r="BK364" s="141">
        <f>ROUND(I364*H364,2)</f>
        <v>0</v>
      </c>
      <c r="BL364" s="18" t="s">
        <v>85</v>
      </c>
      <c r="BM364" s="140" t="s">
        <v>829</v>
      </c>
    </row>
    <row r="365" spans="2:65" s="1" customFormat="1">
      <c r="B365" s="33"/>
      <c r="D365" s="142" t="s">
        <v>135</v>
      </c>
      <c r="F365" s="143" t="s">
        <v>830</v>
      </c>
      <c r="I365" s="144"/>
      <c r="L365" s="33"/>
      <c r="M365" s="145"/>
      <c r="T365" s="54"/>
      <c r="AT365" s="18" t="s">
        <v>135</v>
      </c>
      <c r="AU365" s="18" t="s">
        <v>75</v>
      </c>
    </row>
    <row r="366" spans="2:65" s="14" customFormat="1">
      <c r="B366" s="161"/>
      <c r="D366" s="147" t="s">
        <v>137</v>
      </c>
      <c r="E366" s="162" t="s">
        <v>3</v>
      </c>
      <c r="F366" s="163" t="s">
        <v>831</v>
      </c>
      <c r="H366" s="162" t="s">
        <v>3</v>
      </c>
      <c r="I366" s="164"/>
      <c r="L366" s="161"/>
      <c r="M366" s="165"/>
      <c r="T366" s="166"/>
      <c r="AT366" s="162" t="s">
        <v>137</v>
      </c>
      <c r="AU366" s="162" t="s">
        <v>75</v>
      </c>
      <c r="AV366" s="14" t="s">
        <v>78</v>
      </c>
      <c r="AW366" s="14" t="s">
        <v>32</v>
      </c>
      <c r="AX366" s="14" t="s">
        <v>70</v>
      </c>
      <c r="AY366" s="162" t="s">
        <v>128</v>
      </c>
    </row>
    <row r="367" spans="2:65" s="12" customFormat="1">
      <c r="B367" s="146"/>
      <c r="D367" s="147" t="s">
        <v>137</v>
      </c>
      <c r="E367" s="148" t="s">
        <v>3</v>
      </c>
      <c r="F367" s="149" t="s">
        <v>826</v>
      </c>
      <c r="H367" s="150">
        <v>51.83</v>
      </c>
      <c r="I367" s="151"/>
      <c r="L367" s="146"/>
      <c r="M367" s="152"/>
      <c r="T367" s="153"/>
      <c r="AT367" s="148" t="s">
        <v>137</v>
      </c>
      <c r="AU367" s="148" t="s">
        <v>75</v>
      </c>
      <c r="AV367" s="12" t="s">
        <v>75</v>
      </c>
      <c r="AW367" s="12" t="s">
        <v>32</v>
      </c>
      <c r="AX367" s="12" t="s">
        <v>78</v>
      </c>
      <c r="AY367" s="148" t="s">
        <v>128</v>
      </c>
    </row>
    <row r="368" spans="2:65" s="11" customFormat="1" ht="22.9" customHeight="1">
      <c r="B368" s="116"/>
      <c r="D368" s="117" t="s">
        <v>69</v>
      </c>
      <c r="E368" s="126" t="s">
        <v>170</v>
      </c>
      <c r="F368" s="126" t="s">
        <v>832</v>
      </c>
      <c r="I368" s="119"/>
      <c r="J368" s="127">
        <f>BK368</f>
        <v>0</v>
      </c>
      <c r="L368" s="116"/>
      <c r="M368" s="121"/>
      <c r="P368" s="122">
        <f>SUM(P369:P426)</f>
        <v>0</v>
      </c>
      <c r="R368" s="122">
        <f>SUM(R369:R426)</f>
        <v>4.3488800000000001E-2</v>
      </c>
      <c r="T368" s="123">
        <f>SUM(T369:T426)</f>
        <v>13.622</v>
      </c>
      <c r="AR368" s="117" t="s">
        <v>78</v>
      </c>
      <c r="AT368" s="124" t="s">
        <v>69</v>
      </c>
      <c r="AU368" s="124" t="s">
        <v>78</v>
      </c>
      <c r="AY368" s="117" t="s">
        <v>128</v>
      </c>
      <c r="BK368" s="125">
        <f>SUM(BK369:BK426)</f>
        <v>0</v>
      </c>
    </row>
    <row r="369" spans="2:65" s="1" customFormat="1" ht="44.25" customHeight="1">
      <c r="B369" s="128"/>
      <c r="C369" s="129" t="s">
        <v>245</v>
      </c>
      <c r="D369" s="129" t="s">
        <v>130</v>
      </c>
      <c r="E369" s="130" t="s">
        <v>833</v>
      </c>
      <c r="F369" s="131" t="s">
        <v>834</v>
      </c>
      <c r="G369" s="132" t="s">
        <v>150</v>
      </c>
      <c r="H369" s="133">
        <v>111.8</v>
      </c>
      <c r="I369" s="134"/>
      <c r="J369" s="135">
        <f>ROUND(I369*H369,2)</f>
        <v>0</v>
      </c>
      <c r="K369" s="131" t="s">
        <v>134</v>
      </c>
      <c r="L369" s="33"/>
      <c r="M369" s="136" t="s">
        <v>3</v>
      </c>
      <c r="N369" s="137" t="s">
        <v>41</v>
      </c>
      <c r="P369" s="138">
        <f>O369*H369</f>
        <v>0</v>
      </c>
      <c r="Q369" s="138">
        <v>0</v>
      </c>
      <c r="R369" s="138">
        <f>Q369*H369</f>
        <v>0</v>
      </c>
      <c r="S369" s="138">
        <v>0</v>
      </c>
      <c r="T369" s="139">
        <f>S369*H369</f>
        <v>0</v>
      </c>
      <c r="AR369" s="140" t="s">
        <v>85</v>
      </c>
      <c r="AT369" s="140" t="s">
        <v>130</v>
      </c>
      <c r="AU369" s="140" t="s">
        <v>75</v>
      </c>
      <c r="AY369" s="18" t="s">
        <v>128</v>
      </c>
      <c r="BE369" s="141">
        <f>IF(N369="základní",J369,0)</f>
        <v>0</v>
      </c>
      <c r="BF369" s="141">
        <f>IF(N369="snížená",J369,0)</f>
        <v>0</v>
      </c>
      <c r="BG369" s="141">
        <f>IF(N369="zákl. přenesená",J369,0)</f>
        <v>0</v>
      </c>
      <c r="BH369" s="141">
        <f>IF(N369="sníž. přenesená",J369,0)</f>
        <v>0</v>
      </c>
      <c r="BI369" s="141">
        <f>IF(N369="nulová",J369,0)</f>
        <v>0</v>
      </c>
      <c r="BJ369" s="18" t="s">
        <v>78</v>
      </c>
      <c r="BK369" s="141">
        <f>ROUND(I369*H369,2)</f>
        <v>0</v>
      </c>
      <c r="BL369" s="18" t="s">
        <v>85</v>
      </c>
      <c r="BM369" s="140" t="s">
        <v>835</v>
      </c>
    </row>
    <row r="370" spans="2:65" s="1" customFormat="1">
      <c r="B370" s="33"/>
      <c r="D370" s="142" t="s">
        <v>135</v>
      </c>
      <c r="F370" s="143" t="s">
        <v>836</v>
      </c>
      <c r="I370" s="144"/>
      <c r="L370" s="33"/>
      <c r="M370" s="145"/>
      <c r="T370" s="54"/>
      <c r="AT370" s="18" t="s">
        <v>135</v>
      </c>
      <c r="AU370" s="18" t="s">
        <v>75</v>
      </c>
    </row>
    <row r="371" spans="2:65" s="12" customFormat="1">
      <c r="B371" s="146"/>
      <c r="D371" s="147" t="s">
        <v>137</v>
      </c>
      <c r="E371" s="148" t="s">
        <v>3</v>
      </c>
      <c r="F371" s="149" t="s">
        <v>837</v>
      </c>
      <c r="H371" s="150">
        <v>26</v>
      </c>
      <c r="I371" s="151"/>
      <c r="L371" s="146"/>
      <c r="M371" s="152"/>
      <c r="T371" s="153"/>
      <c r="AT371" s="148" t="s">
        <v>137</v>
      </c>
      <c r="AU371" s="148" t="s">
        <v>75</v>
      </c>
      <c r="AV371" s="12" t="s">
        <v>75</v>
      </c>
      <c r="AW371" s="12" t="s">
        <v>32</v>
      </c>
      <c r="AX371" s="12" t="s">
        <v>70</v>
      </c>
      <c r="AY371" s="148" t="s">
        <v>128</v>
      </c>
    </row>
    <row r="372" spans="2:65" s="12" customFormat="1">
      <c r="B372" s="146"/>
      <c r="D372" s="147" t="s">
        <v>137</v>
      </c>
      <c r="E372" s="148" t="s">
        <v>3</v>
      </c>
      <c r="F372" s="149" t="s">
        <v>838</v>
      </c>
      <c r="H372" s="150">
        <v>36</v>
      </c>
      <c r="I372" s="151"/>
      <c r="L372" s="146"/>
      <c r="M372" s="152"/>
      <c r="T372" s="153"/>
      <c r="AT372" s="148" t="s">
        <v>137</v>
      </c>
      <c r="AU372" s="148" t="s">
        <v>75</v>
      </c>
      <c r="AV372" s="12" t="s">
        <v>75</v>
      </c>
      <c r="AW372" s="12" t="s">
        <v>32</v>
      </c>
      <c r="AX372" s="12" t="s">
        <v>70</v>
      </c>
      <c r="AY372" s="148" t="s">
        <v>128</v>
      </c>
    </row>
    <row r="373" spans="2:65" s="12" customFormat="1">
      <c r="B373" s="146"/>
      <c r="D373" s="147" t="s">
        <v>137</v>
      </c>
      <c r="E373" s="148" t="s">
        <v>3</v>
      </c>
      <c r="F373" s="149" t="s">
        <v>839</v>
      </c>
      <c r="H373" s="150">
        <v>49.8</v>
      </c>
      <c r="I373" s="151"/>
      <c r="L373" s="146"/>
      <c r="M373" s="152"/>
      <c r="T373" s="153"/>
      <c r="AT373" s="148" t="s">
        <v>137</v>
      </c>
      <c r="AU373" s="148" t="s">
        <v>75</v>
      </c>
      <c r="AV373" s="12" t="s">
        <v>75</v>
      </c>
      <c r="AW373" s="12" t="s">
        <v>32</v>
      </c>
      <c r="AX373" s="12" t="s">
        <v>70</v>
      </c>
      <c r="AY373" s="148" t="s">
        <v>128</v>
      </c>
    </row>
    <row r="374" spans="2:65" s="13" customFormat="1">
      <c r="B374" s="154"/>
      <c r="D374" s="147" t="s">
        <v>137</v>
      </c>
      <c r="E374" s="155" t="s">
        <v>3</v>
      </c>
      <c r="F374" s="156" t="s">
        <v>139</v>
      </c>
      <c r="H374" s="157">
        <v>111.8</v>
      </c>
      <c r="I374" s="158"/>
      <c r="L374" s="154"/>
      <c r="M374" s="159"/>
      <c r="T374" s="160"/>
      <c r="AT374" s="155" t="s">
        <v>137</v>
      </c>
      <c r="AU374" s="155" t="s">
        <v>75</v>
      </c>
      <c r="AV374" s="13" t="s">
        <v>85</v>
      </c>
      <c r="AW374" s="13" t="s">
        <v>32</v>
      </c>
      <c r="AX374" s="13" t="s">
        <v>78</v>
      </c>
      <c r="AY374" s="155" t="s">
        <v>128</v>
      </c>
    </row>
    <row r="375" spans="2:65" s="1" customFormat="1" ht="49.15" customHeight="1">
      <c r="B375" s="128"/>
      <c r="C375" s="129" t="s">
        <v>351</v>
      </c>
      <c r="D375" s="129" t="s">
        <v>130</v>
      </c>
      <c r="E375" s="130" t="s">
        <v>840</v>
      </c>
      <c r="F375" s="131" t="s">
        <v>841</v>
      </c>
      <c r="G375" s="132" t="s">
        <v>150</v>
      </c>
      <c r="H375" s="133">
        <v>559</v>
      </c>
      <c r="I375" s="134"/>
      <c r="J375" s="135">
        <f>ROUND(I375*H375,2)</f>
        <v>0</v>
      </c>
      <c r="K375" s="131" t="s">
        <v>134</v>
      </c>
      <c r="L375" s="33"/>
      <c r="M375" s="136" t="s">
        <v>3</v>
      </c>
      <c r="N375" s="137" t="s">
        <v>41</v>
      </c>
      <c r="P375" s="138">
        <f>O375*H375</f>
        <v>0</v>
      </c>
      <c r="Q375" s="138">
        <v>0</v>
      </c>
      <c r="R375" s="138">
        <f>Q375*H375</f>
        <v>0</v>
      </c>
      <c r="S375" s="138">
        <v>0</v>
      </c>
      <c r="T375" s="139">
        <f>S375*H375</f>
        <v>0</v>
      </c>
      <c r="AR375" s="140" t="s">
        <v>85</v>
      </c>
      <c r="AT375" s="140" t="s">
        <v>130</v>
      </c>
      <c r="AU375" s="140" t="s">
        <v>75</v>
      </c>
      <c r="AY375" s="18" t="s">
        <v>128</v>
      </c>
      <c r="BE375" s="141">
        <f>IF(N375="základní",J375,0)</f>
        <v>0</v>
      </c>
      <c r="BF375" s="141">
        <f>IF(N375="snížená",J375,0)</f>
        <v>0</v>
      </c>
      <c r="BG375" s="141">
        <f>IF(N375="zákl. přenesená",J375,0)</f>
        <v>0</v>
      </c>
      <c r="BH375" s="141">
        <f>IF(N375="sníž. přenesená",J375,0)</f>
        <v>0</v>
      </c>
      <c r="BI375" s="141">
        <f>IF(N375="nulová",J375,0)</f>
        <v>0</v>
      </c>
      <c r="BJ375" s="18" t="s">
        <v>78</v>
      </c>
      <c r="BK375" s="141">
        <f>ROUND(I375*H375,2)</f>
        <v>0</v>
      </c>
      <c r="BL375" s="18" t="s">
        <v>85</v>
      </c>
      <c r="BM375" s="140" t="s">
        <v>842</v>
      </c>
    </row>
    <row r="376" spans="2:65" s="1" customFormat="1">
      <c r="B376" s="33"/>
      <c r="D376" s="142" t="s">
        <v>135</v>
      </c>
      <c r="F376" s="143" t="s">
        <v>843</v>
      </c>
      <c r="I376" s="144"/>
      <c r="L376" s="33"/>
      <c r="M376" s="145"/>
      <c r="T376" s="54"/>
      <c r="AT376" s="18" t="s">
        <v>135</v>
      </c>
      <c r="AU376" s="18" t="s">
        <v>75</v>
      </c>
    </row>
    <row r="377" spans="2:65" s="12" customFormat="1">
      <c r="B377" s="146"/>
      <c r="D377" s="147" t="s">
        <v>137</v>
      </c>
      <c r="E377" s="148" t="s">
        <v>3</v>
      </c>
      <c r="F377" s="149" t="s">
        <v>837</v>
      </c>
      <c r="H377" s="150">
        <v>26</v>
      </c>
      <c r="I377" s="151"/>
      <c r="L377" s="146"/>
      <c r="M377" s="152"/>
      <c r="T377" s="153"/>
      <c r="AT377" s="148" t="s">
        <v>137</v>
      </c>
      <c r="AU377" s="148" t="s">
        <v>75</v>
      </c>
      <c r="AV377" s="12" t="s">
        <v>75</v>
      </c>
      <c r="AW377" s="12" t="s">
        <v>32</v>
      </c>
      <c r="AX377" s="12" t="s">
        <v>70</v>
      </c>
      <c r="AY377" s="148" t="s">
        <v>128</v>
      </c>
    </row>
    <row r="378" spans="2:65" s="12" customFormat="1">
      <c r="B378" s="146"/>
      <c r="D378" s="147" t="s">
        <v>137</v>
      </c>
      <c r="E378" s="148" t="s">
        <v>3</v>
      </c>
      <c r="F378" s="149" t="s">
        <v>838</v>
      </c>
      <c r="H378" s="150">
        <v>36</v>
      </c>
      <c r="I378" s="151"/>
      <c r="L378" s="146"/>
      <c r="M378" s="152"/>
      <c r="T378" s="153"/>
      <c r="AT378" s="148" t="s">
        <v>137</v>
      </c>
      <c r="AU378" s="148" t="s">
        <v>75</v>
      </c>
      <c r="AV378" s="12" t="s">
        <v>75</v>
      </c>
      <c r="AW378" s="12" t="s">
        <v>32</v>
      </c>
      <c r="AX378" s="12" t="s">
        <v>70</v>
      </c>
      <c r="AY378" s="148" t="s">
        <v>128</v>
      </c>
    </row>
    <row r="379" spans="2:65" s="12" customFormat="1">
      <c r="B379" s="146"/>
      <c r="D379" s="147" t="s">
        <v>137</v>
      </c>
      <c r="E379" s="148" t="s">
        <v>3</v>
      </c>
      <c r="F379" s="149" t="s">
        <v>839</v>
      </c>
      <c r="H379" s="150">
        <v>49.8</v>
      </c>
      <c r="I379" s="151"/>
      <c r="L379" s="146"/>
      <c r="M379" s="152"/>
      <c r="T379" s="153"/>
      <c r="AT379" s="148" t="s">
        <v>137</v>
      </c>
      <c r="AU379" s="148" t="s">
        <v>75</v>
      </c>
      <c r="AV379" s="12" t="s">
        <v>75</v>
      </c>
      <c r="AW379" s="12" t="s">
        <v>32</v>
      </c>
      <c r="AX379" s="12" t="s">
        <v>70</v>
      </c>
      <c r="AY379" s="148" t="s">
        <v>128</v>
      </c>
    </row>
    <row r="380" spans="2:65" s="13" customFormat="1">
      <c r="B380" s="154"/>
      <c r="D380" s="147" t="s">
        <v>137</v>
      </c>
      <c r="E380" s="155" t="s">
        <v>3</v>
      </c>
      <c r="F380" s="156" t="s">
        <v>139</v>
      </c>
      <c r="H380" s="157">
        <v>111.8</v>
      </c>
      <c r="I380" s="158"/>
      <c r="L380" s="154"/>
      <c r="M380" s="159"/>
      <c r="T380" s="160"/>
      <c r="AT380" s="155" t="s">
        <v>137</v>
      </c>
      <c r="AU380" s="155" t="s">
        <v>75</v>
      </c>
      <c r="AV380" s="13" t="s">
        <v>85</v>
      </c>
      <c r="AW380" s="13" t="s">
        <v>32</v>
      </c>
      <c r="AX380" s="13" t="s">
        <v>78</v>
      </c>
      <c r="AY380" s="155" t="s">
        <v>128</v>
      </c>
    </row>
    <row r="381" spans="2:65" s="12" customFormat="1">
      <c r="B381" s="146"/>
      <c r="D381" s="147" t="s">
        <v>137</v>
      </c>
      <c r="F381" s="149" t="s">
        <v>844</v>
      </c>
      <c r="H381" s="150">
        <v>559</v>
      </c>
      <c r="I381" s="151"/>
      <c r="L381" s="146"/>
      <c r="M381" s="152"/>
      <c r="T381" s="153"/>
      <c r="AT381" s="148" t="s">
        <v>137</v>
      </c>
      <c r="AU381" s="148" t="s">
        <v>75</v>
      </c>
      <c r="AV381" s="12" t="s">
        <v>75</v>
      </c>
      <c r="AW381" s="12" t="s">
        <v>4</v>
      </c>
      <c r="AX381" s="12" t="s">
        <v>78</v>
      </c>
      <c r="AY381" s="148" t="s">
        <v>128</v>
      </c>
    </row>
    <row r="382" spans="2:65" s="1" customFormat="1" ht="44.25" customHeight="1">
      <c r="B382" s="128"/>
      <c r="C382" s="129" t="s">
        <v>249</v>
      </c>
      <c r="D382" s="129" t="s">
        <v>130</v>
      </c>
      <c r="E382" s="130" t="s">
        <v>845</v>
      </c>
      <c r="F382" s="131" t="s">
        <v>846</v>
      </c>
      <c r="G382" s="132" t="s">
        <v>150</v>
      </c>
      <c r="H382" s="133">
        <v>111.8</v>
      </c>
      <c r="I382" s="134"/>
      <c r="J382" s="135">
        <f>ROUND(I382*H382,2)</f>
        <v>0</v>
      </c>
      <c r="K382" s="131" t="s">
        <v>134</v>
      </c>
      <c r="L382" s="33"/>
      <c r="M382" s="136" t="s">
        <v>3</v>
      </c>
      <c r="N382" s="137" t="s">
        <v>41</v>
      </c>
      <c r="P382" s="138">
        <f>O382*H382</f>
        <v>0</v>
      </c>
      <c r="Q382" s="138">
        <v>0</v>
      </c>
      <c r="R382" s="138">
        <f>Q382*H382</f>
        <v>0</v>
      </c>
      <c r="S382" s="138">
        <v>0</v>
      </c>
      <c r="T382" s="139">
        <f>S382*H382</f>
        <v>0</v>
      </c>
      <c r="AR382" s="140" t="s">
        <v>85</v>
      </c>
      <c r="AT382" s="140" t="s">
        <v>130</v>
      </c>
      <c r="AU382" s="140" t="s">
        <v>75</v>
      </c>
      <c r="AY382" s="18" t="s">
        <v>128</v>
      </c>
      <c r="BE382" s="141">
        <f>IF(N382="základní",J382,0)</f>
        <v>0</v>
      </c>
      <c r="BF382" s="141">
        <f>IF(N382="snížená",J382,0)</f>
        <v>0</v>
      </c>
      <c r="BG382" s="141">
        <f>IF(N382="zákl. přenesená",J382,0)</f>
        <v>0</v>
      </c>
      <c r="BH382" s="141">
        <f>IF(N382="sníž. přenesená",J382,0)</f>
        <v>0</v>
      </c>
      <c r="BI382" s="141">
        <f>IF(N382="nulová",J382,0)</f>
        <v>0</v>
      </c>
      <c r="BJ382" s="18" t="s">
        <v>78</v>
      </c>
      <c r="BK382" s="141">
        <f>ROUND(I382*H382,2)</f>
        <v>0</v>
      </c>
      <c r="BL382" s="18" t="s">
        <v>85</v>
      </c>
      <c r="BM382" s="140" t="s">
        <v>847</v>
      </c>
    </row>
    <row r="383" spans="2:65" s="1" customFormat="1">
      <c r="B383" s="33"/>
      <c r="D383" s="142" t="s">
        <v>135</v>
      </c>
      <c r="F383" s="143" t="s">
        <v>848</v>
      </c>
      <c r="I383" s="144"/>
      <c r="L383" s="33"/>
      <c r="M383" s="145"/>
      <c r="T383" s="54"/>
      <c r="AT383" s="18" t="s">
        <v>135</v>
      </c>
      <c r="AU383" s="18" t="s">
        <v>75</v>
      </c>
    </row>
    <row r="384" spans="2:65" s="12" customFormat="1">
      <c r="B384" s="146"/>
      <c r="D384" s="147" t="s">
        <v>137</v>
      </c>
      <c r="E384" s="148" t="s">
        <v>3</v>
      </c>
      <c r="F384" s="149" t="s">
        <v>837</v>
      </c>
      <c r="H384" s="150">
        <v>26</v>
      </c>
      <c r="I384" s="151"/>
      <c r="L384" s="146"/>
      <c r="M384" s="152"/>
      <c r="T384" s="153"/>
      <c r="AT384" s="148" t="s">
        <v>137</v>
      </c>
      <c r="AU384" s="148" t="s">
        <v>75</v>
      </c>
      <c r="AV384" s="12" t="s">
        <v>75</v>
      </c>
      <c r="AW384" s="12" t="s">
        <v>32</v>
      </c>
      <c r="AX384" s="12" t="s">
        <v>70</v>
      </c>
      <c r="AY384" s="148" t="s">
        <v>128</v>
      </c>
    </row>
    <row r="385" spans="2:65" s="12" customFormat="1">
      <c r="B385" s="146"/>
      <c r="D385" s="147" t="s">
        <v>137</v>
      </c>
      <c r="E385" s="148" t="s">
        <v>3</v>
      </c>
      <c r="F385" s="149" t="s">
        <v>838</v>
      </c>
      <c r="H385" s="150">
        <v>36</v>
      </c>
      <c r="I385" s="151"/>
      <c r="L385" s="146"/>
      <c r="M385" s="152"/>
      <c r="T385" s="153"/>
      <c r="AT385" s="148" t="s">
        <v>137</v>
      </c>
      <c r="AU385" s="148" t="s">
        <v>75</v>
      </c>
      <c r="AV385" s="12" t="s">
        <v>75</v>
      </c>
      <c r="AW385" s="12" t="s">
        <v>32</v>
      </c>
      <c r="AX385" s="12" t="s">
        <v>70</v>
      </c>
      <c r="AY385" s="148" t="s">
        <v>128</v>
      </c>
    </row>
    <row r="386" spans="2:65" s="12" customFormat="1">
      <c r="B386" s="146"/>
      <c r="D386" s="147" t="s">
        <v>137</v>
      </c>
      <c r="E386" s="148" t="s">
        <v>3</v>
      </c>
      <c r="F386" s="149" t="s">
        <v>839</v>
      </c>
      <c r="H386" s="150">
        <v>49.8</v>
      </c>
      <c r="I386" s="151"/>
      <c r="L386" s="146"/>
      <c r="M386" s="152"/>
      <c r="T386" s="153"/>
      <c r="AT386" s="148" t="s">
        <v>137</v>
      </c>
      <c r="AU386" s="148" t="s">
        <v>75</v>
      </c>
      <c r="AV386" s="12" t="s">
        <v>75</v>
      </c>
      <c r="AW386" s="12" t="s">
        <v>32</v>
      </c>
      <c r="AX386" s="12" t="s">
        <v>70</v>
      </c>
      <c r="AY386" s="148" t="s">
        <v>128</v>
      </c>
    </row>
    <row r="387" spans="2:65" s="13" customFormat="1">
      <c r="B387" s="154"/>
      <c r="D387" s="147" t="s">
        <v>137</v>
      </c>
      <c r="E387" s="155" t="s">
        <v>3</v>
      </c>
      <c r="F387" s="156" t="s">
        <v>139</v>
      </c>
      <c r="H387" s="157">
        <v>111.8</v>
      </c>
      <c r="I387" s="158"/>
      <c r="L387" s="154"/>
      <c r="M387" s="159"/>
      <c r="T387" s="160"/>
      <c r="AT387" s="155" t="s">
        <v>137</v>
      </c>
      <c r="AU387" s="155" t="s">
        <v>75</v>
      </c>
      <c r="AV387" s="13" t="s">
        <v>85</v>
      </c>
      <c r="AW387" s="13" t="s">
        <v>32</v>
      </c>
      <c r="AX387" s="13" t="s">
        <v>78</v>
      </c>
      <c r="AY387" s="155" t="s">
        <v>128</v>
      </c>
    </row>
    <row r="388" spans="2:65" s="1" customFormat="1" ht="24.2" customHeight="1">
      <c r="B388" s="128"/>
      <c r="C388" s="129" t="s">
        <v>360</v>
      </c>
      <c r="D388" s="129" t="s">
        <v>130</v>
      </c>
      <c r="E388" s="130" t="s">
        <v>849</v>
      </c>
      <c r="F388" s="131" t="s">
        <v>850</v>
      </c>
      <c r="G388" s="132" t="s">
        <v>851</v>
      </c>
      <c r="H388" s="133">
        <v>4</v>
      </c>
      <c r="I388" s="134"/>
      <c r="J388" s="135">
        <f>ROUND(I388*H388,2)</f>
        <v>0</v>
      </c>
      <c r="K388" s="131" t="s">
        <v>134</v>
      </c>
      <c r="L388" s="33"/>
      <c r="M388" s="136" t="s">
        <v>3</v>
      </c>
      <c r="N388" s="137" t="s">
        <v>41</v>
      </c>
      <c r="P388" s="138">
        <f>O388*H388</f>
        <v>0</v>
      </c>
      <c r="Q388" s="138">
        <v>0</v>
      </c>
      <c r="R388" s="138">
        <f>Q388*H388</f>
        <v>0</v>
      </c>
      <c r="S388" s="138">
        <v>0</v>
      </c>
      <c r="T388" s="139">
        <f>S388*H388</f>
        <v>0</v>
      </c>
      <c r="AR388" s="140" t="s">
        <v>85</v>
      </c>
      <c r="AT388" s="140" t="s">
        <v>130</v>
      </c>
      <c r="AU388" s="140" t="s">
        <v>75</v>
      </c>
      <c r="AY388" s="18" t="s">
        <v>128</v>
      </c>
      <c r="BE388" s="141">
        <f>IF(N388="základní",J388,0)</f>
        <v>0</v>
      </c>
      <c r="BF388" s="141">
        <f>IF(N388="snížená",J388,0)</f>
        <v>0</v>
      </c>
      <c r="BG388" s="141">
        <f>IF(N388="zákl. přenesená",J388,0)</f>
        <v>0</v>
      </c>
      <c r="BH388" s="141">
        <f>IF(N388="sníž. přenesená",J388,0)</f>
        <v>0</v>
      </c>
      <c r="BI388" s="141">
        <f>IF(N388="nulová",J388,0)</f>
        <v>0</v>
      </c>
      <c r="BJ388" s="18" t="s">
        <v>78</v>
      </c>
      <c r="BK388" s="141">
        <f>ROUND(I388*H388,2)</f>
        <v>0</v>
      </c>
      <c r="BL388" s="18" t="s">
        <v>85</v>
      </c>
      <c r="BM388" s="140" t="s">
        <v>852</v>
      </c>
    </row>
    <row r="389" spans="2:65" s="1" customFormat="1">
      <c r="B389" s="33"/>
      <c r="D389" s="142" t="s">
        <v>135</v>
      </c>
      <c r="F389" s="143" t="s">
        <v>853</v>
      </c>
      <c r="I389" s="144"/>
      <c r="L389" s="33"/>
      <c r="M389" s="145"/>
      <c r="T389" s="54"/>
      <c r="AT389" s="18" t="s">
        <v>135</v>
      </c>
      <c r="AU389" s="18" t="s">
        <v>75</v>
      </c>
    </row>
    <row r="390" spans="2:65" s="1" customFormat="1" ht="33" customHeight="1">
      <c r="B390" s="128"/>
      <c r="C390" s="129" t="s">
        <v>253</v>
      </c>
      <c r="D390" s="129" t="s">
        <v>130</v>
      </c>
      <c r="E390" s="130" t="s">
        <v>854</v>
      </c>
      <c r="F390" s="131" t="s">
        <v>855</v>
      </c>
      <c r="G390" s="132" t="s">
        <v>851</v>
      </c>
      <c r="H390" s="133">
        <v>40</v>
      </c>
      <c r="I390" s="134"/>
      <c r="J390" s="135">
        <f>ROUND(I390*H390,2)</f>
        <v>0</v>
      </c>
      <c r="K390" s="131" t="s">
        <v>134</v>
      </c>
      <c r="L390" s="33"/>
      <c r="M390" s="136" t="s">
        <v>3</v>
      </c>
      <c r="N390" s="137" t="s">
        <v>41</v>
      </c>
      <c r="P390" s="138">
        <f>O390*H390</f>
        <v>0</v>
      </c>
      <c r="Q390" s="138">
        <v>0</v>
      </c>
      <c r="R390" s="138">
        <f>Q390*H390</f>
        <v>0</v>
      </c>
      <c r="S390" s="138">
        <v>0</v>
      </c>
      <c r="T390" s="139">
        <f>S390*H390</f>
        <v>0</v>
      </c>
      <c r="AR390" s="140" t="s">
        <v>85</v>
      </c>
      <c r="AT390" s="140" t="s">
        <v>130</v>
      </c>
      <c r="AU390" s="140" t="s">
        <v>75</v>
      </c>
      <c r="AY390" s="18" t="s">
        <v>128</v>
      </c>
      <c r="BE390" s="141">
        <f>IF(N390="základní",J390,0)</f>
        <v>0</v>
      </c>
      <c r="BF390" s="141">
        <f>IF(N390="snížená",J390,0)</f>
        <v>0</v>
      </c>
      <c r="BG390" s="141">
        <f>IF(N390="zákl. přenesená",J390,0)</f>
        <v>0</v>
      </c>
      <c r="BH390" s="141">
        <f>IF(N390="sníž. přenesená",J390,0)</f>
        <v>0</v>
      </c>
      <c r="BI390" s="141">
        <f>IF(N390="nulová",J390,0)</f>
        <v>0</v>
      </c>
      <c r="BJ390" s="18" t="s">
        <v>78</v>
      </c>
      <c r="BK390" s="141">
        <f>ROUND(I390*H390,2)</f>
        <v>0</v>
      </c>
      <c r="BL390" s="18" t="s">
        <v>85</v>
      </c>
      <c r="BM390" s="140" t="s">
        <v>856</v>
      </c>
    </row>
    <row r="391" spans="2:65" s="1" customFormat="1">
      <c r="B391" s="33"/>
      <c r="D391" s="142" t="s">
        <v>135</v>
      </c>
      <c r="F391" s="143" t="s">
        <v>857</v>
      </c>
      <c r="I391" s="144"/>
      <c r="L391" s="33"/>
      <c r="M391" s="145"/>
      <c r="T391" s="54"/>
      <c r="AT391" s="18" t="s">
        <v>135</v>
      </c>
      <c r="AU391" s="18" t="s">
        <v>75</v>
      </c>
    </row>
    <row r="392" spans="2:65" s="1" customFormat="1" ht="24.2" customHeight="1">
      <c r="B392" s="128"/>
      <c r="C392" s="129" t="s">
        <v>367</v>
      </c>
      <c r="D392" s="129" t="s">
        <v>130</v>
      </c>
      <c r="E392" s="130" t="s">
        <v>858</v>
      </c>
      <c r="F392" s="131" t="s">
        <v>859</v>
      </c>
      <c r="G392" s="132" t="s">
        <v>851</v>
      </c>
      <c r="H392" s="133">
        <v>4</v>
      </c>
      <c r="I392" s="134"/>
      <c r="J392" s="135">
        <f>ROUND(I392*H392,2)</f>
        <v>0</v>
      </c>
      <c r="K392" s="131" t="s">
        <v>134</v>
      </c>
      <c r="L392" s="33"/>
      <c r="M392" s="136" t="s">
        <v>3</v>
      </c>
      <c r="N392" s="137" t="s">
        <v>41</v>
      </c>
      <c r="P392" s="138">
        <f>O392*H392</f>
        <v>0</v>
      </c>
      <c r="Q392" s="138">
        <v>0</v>
      </c>
      <c r="R392" s="138">
        <f>Q392*H392</f>
        <v>0</v>
      </c>
      <c r="S392" s="138">
        <v>0</v>
      </c>
      <c r="T392" s="139">
        <f>S392*H392</f>
        <v>0</v>
      </c>
      <c r="AR392" s="140" t="s">
        <v>85</v>
      </c>
      <c r="AT392" s="140" t="s">
        <v>130</v>
      </c>
      <c r="AU392" s="140" t="s">
        <v>75</v>
      </c>
      <c r="AY392" s="18" t="s">
        <v>128</v>
      </c>
      <c r="BE392" s="141">
        <f>IF(N392="základní",J392,0)</f>
        <v>0</v>
      </c>
      <c r="BF392" s="141">
        <f>IF(N392="snížená",J392,0)</f>
        <v>0</v>
      </c>
      <c r="BG392" s="141">
        <f>IF(N392="zákl. přenesená",J392,0)</f>
        <v>0</v>
      </c>
      <c r="BH392" s="141">
        <f>IF(N392="sníž. přenesená",J392,0)</f>
        <v>0</v>
      </c>
      <c r="BI392" s="141">
        <f>IF(N392="nulová",J392,0)</f>
        <v>0</v>
      </c>
      <c r="BJ392" s="18" t="s">
        <v>78</v>
      </c>
      <c r="BK392" s="141">
        <f>ROUND(I392*H392,2)</f>
        <v>0</v>
      </c>
      <c r="BL392" s="18" t="s">
        <v>85</v>
      </c>
      <c r="BM392" s="140" t="s">
        <v>860</v>
      </c>
    </row>
    <row r="393" spans="2:65" s="1" customFormat="1">
      <c r="B393" s="33"/>
      <c r="D393" s="142" t="s">
        <v>135</v>
      </c>
      <c r="F393" s="143" t="s">
        <v>861</v>
      </c>
      <c r="I393" s="144"/>
      <c r="L393" s="33"/>
      <c r="M393" s="145"/>
      <c r="T393" s="54"/>
      <c r="AT393" s="18" t="s">
        <v>135</v>
      </c>
      <c r="AU393" s="18" t="s">
        <v>75</v>
      </c>
    </row>
    <row r="394" spans="2:65" s="1" customFormat="1" ht="37.9" customHeight="1">
      <c r="B394" s="128"/>
      <c r="C394" s="129" t="s">
        <v>259</v>
      </c>
      <c r="D394" s="129" t="s">
        <v>130</v>
      </c>
      <c r="E394" s="130" t="s">
        <v>862</v>
      </c>
      <c r="F394" s="131" t="s">
        <v>863</v>
      </c>
      <c r="G394" s="132" t="s">
        <v>150</v>
      </c>
      <c r="H394" s="133">
        <v>51.92</v>
      </c>
      <c r="I394" s="134"/>
      <c r="J394" s="135">
        <f>ROUND(I394*H394,2)</f>
        <v>0</v>
      </c>
      <c r="K394" s="131" t="s">
        <v>134</v>
      </c>
      <c r="L394" s="33"/>
      <c r="M394" s="136" t="s">
        <v>3</v>
      </c>
      <c r="N394" s="137" t="s">
        <v>41</v>
      </c>
      <c r="P394" s="138">
        <f>O394*H394</f>
        <v>0</v>
      </c>
      <c r="Q394" s="138">
        <v>4.0000000000000003E-5</v>
      </c>
      <c r="R394" s="138">
        <f>Q394*H394</f>
        <v>2.0768000000000002E-3</v>
      </c>
      <c r="S394" s="138">
        <v>0</v>
      </c>
      <c r="T394" s="139">
        <f>S394*H394</f>
        <v>0</v>
      </c>
      <c r="AR394" s="140" t="s">
        <v>85</v>
      </c>
      <c r="AT394" s="140" t="s">
        <v>130</v>
      </c>
      <c r="AU394" s="140" t="s">
        <v>75</v>
      </c>
      <c r="AY394" s="18" t="s">
        <v>128</v>
      </c>
      <c r="BE394" s="141">
        <f>IF(N394="základní",J394,0)</f>
        <v>0</v>
      </c>
      <c r="BF394" s="141">
        <f>IF(N394="snížená",J394,0)</f>
        <v>0</v>
      </c>
      <c r="BG394" s="141">
        <f>IF(N394="zákl. přenesená",J394,0)</f>
        <v>0</v>
      </c>
      <c r="BH394" s="141">
        <f>IF(N394="sníž. přenesená",J394,0)</f>
        <v>0</v>
      </c>
      <c r="BI394" s="141">
        <f>IF(N394="nulová",J394,0)</f>
        <v>0</v>
      </c>
      <c r="BJ394" s="18" t="s">
        <v>78</v>
      </c>
      <c r="BK394" s="141">
        <f>ROUND(I394*H394,2)</f>
        <v>0</v>
      </c>
      <c r="BL394" s="18" t="s">
        <v>85</v>
      </c>
      <c r="BM394" s="140" t="s">
        <v>864</v>
      </c>
    </row>
    <row r="395" spans="2:65" s="1" customFormat="1">
      <c r="B395" s="33"/>
      <c r="D395" s="142" t="s">
        <v>135</v>
      </c>
      <c r="F395" s="143" t="s">
        <v>865</v>
      </c>
      <c r="I395" s="144"/>
      <c r="L395" s="33"/>
      <c r="M395" s="145"/>
      <c r="T395" s="54"/>
      <c r="AT395" s="18" t="s">
        <v>135</v>
      </c>
      <c r="AU395" s="18" t="s">
        <v>75</v>
      </c>
    </row>
    <row r="396" spans="2:65" s="12" customFormat="1">
      <c r="B396" s="146"/>
      <c r="D396" s="147" t="s">
        <v>137</v>
      </c>
      <c r="E396" s="148" t="s">
        <v>3</v>
      </c>
      <c r="F396" s="149" t="s">
        <v>866</v>
      </c>
      <c r="H396" s="150">
        <v>51.92</v>
      </c>
      <c r="I396" s="151"/>
      <c r="L396" s="146"/>
      <c r="M396" s="152"/>
      <c r="T396" s="153"/>
      <c r="AT396" s="148" t="s">
        <v>137</v>
      </c>
      <c r="AU396" s="148" t="s">
        <v>75</v>
      </c>
      <c r="AV396" s="12" t="s">
        <v>75</v>
      </c>
      <c r="AW396" s="12" t="s">
        <v>32</v>
      </c>
      <c r="AX396" s="12" t="s">
        <v>78</v>
      </c>
      <c r="AY396" s="148" t="s">
        <v>128</v>
      </c>
    </row>
    <row r="397" spans="2:65" s="1" customFormat="1" ht="16.5" customHeight="1">
      <c r="B397" s="128"/>
      <c r="C397" s="129" t="s">
        <v>375</v>
      </c>
      <c r="D397" s="129" t="s">
        <v>130</v>
      </c>
      <c r="E397" s="130" t="s">
        <v>867</v>
      </c>
      <c r="F397" s="131" t="s">
        <v>868</v>
      </c>
      <c r="G397" s="132" t="s">
        <v>452</v>
      </c>
      <c r="H397" s="133">
        <v>1</v>
      </c>
      <c r="I397" s="134"/>
      <c r="J397" s="135">
        <f>ROUND(I397*H397,2)</f>
        <v>0</v>
      </c>
      <c r="K397" s="131" t="s">
        <v>3</v>
      </c>
      <c r="L397" s="33"/>
      <c r="M397" s="136" t="s">
        <v>3</v>
      </c>
      <c r="N397" s="137" t="s">
        <v>41</v>
      </c>
      <c r="P397" s="138">
        <f>O397*H397</f>
        <v>0</v>
      </c>
      <c r="Q397" s="138">
        <v>1.035E-2</v>
      </c>
      <c r="R397" s="138">
        <f>Q397*H397</f>
        <v>1.035E-2</v>
      </c>
      <c r="S397" s="138">
        <v>0</v>
      </c>
      <c r="T397" s="139">
        <f>S397*H397</f>
        <v>0</v>
      </c>
      <c r="AR397" s="140" t="s">
        <v>85</v>
      </c>
      <c r="AT397" s="140" t="s">
        <v>130</v>
      </c>
      <c r="AU397" s="140" t="s">
        <v>75</v>
      </c>
      <c r="AY397" s="18" t="s">
        <v>128</v>
      </c>
      <c r="BE397" s="141">
        <f>IF(N397="základní",J397,0)</f>
        <v>0</v>
      </c>
      <c r="BF397" s="141">
        <f>IF(N397="snížená",J397,0)</f>
        <v>0</v>
      </c>
      <c r="BG397" s="141">
        <f>IF(N397="zákl. přenesená",J397,0)</f>
        <v>0</v>
      </c>
      <c r="BH397" s="141">
        <f>IF(N397="sníž. přenesená",J397,0)</f>
        <v>0</v>
      </c>
      <c r="BI397" s="141">
        <f>IF(N397="nulová",J397,0)</f>
        <v>0</v>
      </c>
      <c r="BJ397" s="18" t="s">
        <v>78</v>
      </c>
      <c r="BK397" s="141">
        <f>ROUND(I397*H397,2)</f>
        <v>0</v>
      </c>
      <c r="BL397" s="18" t="s">
        <v>85</v>
      </c>
      <c r="BM397" s="140" t="s">
        <v>869</v>
      </c>
    </row>
    <row r="398" spans="2:65" s="1" customFormat="1" ht="24.2" customHeight="1">
      <c r="B398" s="128"/>
      <c r="C398" s="129" t="s">
        <v>268</v>
      </c>
      <c r="D398" s="129" t="s">
        <v>130</v>
      </c>
      <c r="E398" s="130" t="s">
        <v>870</v>
      </c>
      <c r="F398" s="131" t="s">
        <v>871</v>
      </c>
      <c r="G398" s="132" t="s">
        <v>219</v>
      </c>
      <c r="H398" s="133">
        <v>1</v>
      </c>
      <c r="I398" s="134"/>
      <c r="J398" s="135">
        <f>ROUND(I398*H398,2)</f>
        <v>0</v>
      </c>
      <c r="K398" s="131" t="s">
        <v>134</v>
      </c>
      <c r="L398" s="33"/>
      <c r="M398" s="136" t="s">
        <v>3</v>
      </c>
      <c r="N398" s="137" t="s">
        <v>41</v>
      </c>
      <c r="P398" s="138">
        <f>O398*H398</f>
        <v>0</v>
      </c>
      <c r="Q398" s="138">
        <v>1.1E-4</v>
      </c>
      <c r="R398" s="138">
        <f>Q398*H398</f>
        <v>1.1E-4</v>
      </c>
      <c r="S398" s="138">
        <v>0</v>
      </c>
      <c r="T398" s="139">
        <f>S398*H398</f>
        <v>0</v>
      </c>
      <c r="AR398" s="140" t="s">
        <v>85</v>
      </c>
      <c r="AT398" s="140" t="s">
        <v>130</v>
      </c>
      <c r="AU398" s="140" t="s">
        <v>75</v>
      </c>
      <c r="AY398" s="18" t="s">
        <v>128</v>
      </c>
      <c r="BE398" s="141">
        <f>IF(N398="základní",J398,0)</f>
        <v>0</v>
      </c>
      <c r="BF398" s="141">
        <f>IF(N398="snížená",J398,0)</f>
        <v>0</v>
      </c>
      <c r="BG398" s="141">
        <f>IF(N398="zákl. přenesená",J398,0)</f>
        <v>0</v>
      </c>
      <c r="BH398" s="141">
        <f>IF(N398="sníž. přenesená",J398,0)</f>
        <v>0</v>
      </c>
      <c r="BI398" s="141">
        <f>IF(N398="nulová",J398,0)</f>
        <v>0</v>
      </c>
      <c r="BJ398" s="18" t="s">
        <v>78</v>
      </c>
      <c r="BK398" s="141">
        <f>ROUND(I398*H398,2)</f>
        <v>0</v>
      </c>
      <c r="BL398" s="18" t="s">
        <v>85</v>
      </c>
      <c r="BM398" s="140" t="s">
        <v>872</v>
      </c>
    </row>
    <row r="399" spans="2:65" s="1" customFormat="1">
      <c r="B399" s="33"/>
      <c r="D399" s="142" t="s">
        <v>135</v>
      </c>
      <c r="F399" s="143" t="s">
        <v>873</v>
      </c>
      <c r="I399" s="144"/>
      <c r="L399" s="33"/>
      <c r="M399" s="145"/>
      <c r="T399" s="54"/>
      <c r="AT399" s="18" t="s">
        <v>135</v>
      </c>
      <c r="AU399" s="18" t="s">
        <v>75</v>
      </c>
    </row>
    <row r="400" spans="2:65" s="1" customFormat="1" ht="16.5" customHeight="1">
      <c r="B400" s="128"/>
      <c r="C400" s="167" t="s">
        <v>382</v>
      </c>
      <c r="D400" s="167" t="s">
        <v>193</v>
      </c>
      <c r="E400" s="168" t="s">
        <v>874</v>
      </c>
      <c r="F400" s="169" t="s">
        <v>875</v>
      </c>
      <c r="G400" s="170" t="s">
        <v>219</v>
      </c>
      <c r="H400" s="171">
        <v>1</v>
      </c>
      <c r="I400" s="172"/>
      <c r="J400" s="173">
        <f>ROUND(I400*H400,2)</f>
        <v>0</v>
      </c>
      <c r="K400" s="169" t="s">
        <v>134</v>
      </c>
      <c r="L400" s="174"/>
      <c r="M400" s="175" t="s">
        <v>3</v>
      </c>
      <c r="N400" s="176" t="s">
        <v>41</v>
      </c>
      <c r="P400" s="138">
        <f>O400*H400</f>
        <v>0</v>
      </c>
      <c r="Q400" s="138">
        <v>1.2E-2</v>
      </c>
      <c r="R400" s="138">
        <f>Q400*H400</f>
        <v>1.2E-2</v>
      </c>
      <c r="S400" s="138">
        <v>0</v>
      </c>
      <c r="T400" s="139">
        <f>S400*H400</f>
        <v>0</v>
      </c>
      <c r="AR400" s="140" t="s">
        <v>151</v>
      </c>
      <c r="AT400" s="140" t="s">
        <v>193</v>
      </c>
      <c r="AU400" s="140" t="s">
        <v>75</v>
      </c>
      <c r="AY400" s="18" t="s">
        <v>128</v>
      </c>
      <c r="BE400" s="141">
        <f>IF(N400="základní",J400,0)</f>
        <v>0</v>
      </c>
      <c r="BF400" s="141">
        <f>IF(N400="snížená",J400,0)</f>
        <v>0</v>
      </c>
      <c r="BG400" s="141">
        <f>IF(N400="zákl. přenesená",J400,0)</f>
        <v>0</v>
      </c>
      <c r="BH400" s="141">
        <f>IF(N400="sníž. přenesená",J400,0)</f>
        <v>0</v>
      </c>
      <c r="BI400" s="141">
        <f>IF(N400="nulová",J400,0)</f>
        <v>0</v>
      </c>
      <c r="BJ400" s="18" t="s">
        <v>78</v>
      </c>
      <c r="BK400" s="141">
        <f>ROUND(I400*H400,2)</f>
        <v>0</v>
      </c>
      <c r="BL400" s="18" t="s">
        <v>85</v>
      </c>
      <c r="BM400" s="140" t="s">
        <v>876</v>
      </c>
    </row>
    <row r="401" spans="2:65" s="1" customFormat="1" ht="37.9" customHeight="1">
      <c r="B401" s="128"/>
      <c r="C401" s="129" t="s">
        <v>272</v>
      </c>
      <c r="D401" s="129" t="s">
        <v>130</v>
      </c>
      <c r="E401" s="130" t="s">
        <v>877</v>
      </c>
      <c r="F401" s="131" t="s">
        <v>878</v>
      </c>
      <c r="G401" s="132" t="s">
        <v>219</v>
      </c>
      <c r="H401" s="133">
        <v>33</v>
      </c>
      <c r="I401" s="134"/>
      <c r="J401" s="135">
        <f>ROUND(I401*H401,2)</f>
        <v>0</v>
      </c>
      <c r="K401" s="131" t="s">
        <v>134</v>
      </c>
      <c r="L401" s="33"/>
      <c r="M401" s="136" t="s">
        <v>3</v>
      </c>
      <c r="N401" s="137" t="s">
        <v>41</v>
      </c>
      <c r="P401" s="138">
        <f>O401*H401</f>
        <v>0</v>
      </c>
      <c r="Q401" s="138">
        <v>2.0000000000000002E-5</v>
      </c>
      <c r="R401" s="138">
        <f>Q401*H401</f>
        <v>6.600000000000001E-4</v>
      </c>
      <c r="S401" s="138">
        <v>0</v>
      </c>
      <c r="T401" s="139">
        <f>S401*H401</f>
        <v>0</v>
      </c>
      <c r="AR401" s="140" t="s">
        <v>85</v>
      </c>
      <c r="AT401" s="140" t="s">
        <v>130</v>
      </c>
      <c r="AU401" s="140" t="s">
        <v>75</v>
      </c>
      <c r="AY401" s="18" t="s">
        <v>128</v>
      </c>
      <c r="BE401" s="141">
        <f>IF(N401="základní",J401,0)</f>
        <v>0</v>
      </c>
      <c r="BF401" s="141">
        <f>IF(N401="snížená",J401,0)</f>
        <v>0</v>
      </c>
      <c r="BG401" s="141">
        <f>IF(N401="zákl. přenesená",J401,0)</f>
        <v>0</v>
      </c>
      <c r="BH401" s="141">
        <f>IF(N401="sníž. přenesená",J401,0)</f>
        <v>0</v>
      </c>
      <c r="BI401" s="141">
        <f>IF(N401="nulová",J401,0)</f>
        <v>0</v>
      </c>
      <c r="BJ401" s="18" t="s">
        <v>78</v>
      </c>
      <c r="BK401" s="141">
        <f>ROUND(I401*H401,2)</f>
        <v>0</v>
      </c>
      <c r="BL401" s="18" t="s">
        <v>85</v>
      </c>
      <c r="BM401" s="140" t="s">
        <v>879</v>
      </c>
    </row>
    <row r="402" spans="2:65" s="1" customFormat="1">
      <c r="B402" s="33"/>
      <c r="D402" s="142" t="s">
        <v>135</v>
      </c>
      <c r="F402" s="143" t="s">
        <v>880</v>
      </c>
      <c r="I402" s="144"/>
      <c r="L402" s="33"/>
      <c r="M402" s="145"/>
      <c r="T402" s="54"/>
      <c r="AT402" s="18" t="s">
        <v>135</v>
      </c>
      <c r="AU402" s="18" t="s">
        <v>75</v>
      </c>
    </row>
    <row r="403" spans="2:65" s="14" customFormat="1">
      <c r="B403" s="161"/>
      <c r="D403" s="147" t="s">
        <v>137</v>
      </c>
      <c r="E403" s="162" t="s">
        <v>3</v>
      </c>
      <c r="F403" s="163" t="s">
        <v>881</v>
      </c>
      <c r="H403" s="162" t="s">
        <v>3</v>
      </c>
      <c r="I403" s="164"/>
      <c r="L403" s="161"/>
      <c r="M403" s="165"/>
      <c r="T403" s="166"/>
      <c r="AT403" s="162" t="s">
        <v>137</v>
      </c>
      <c r="AU403" s="162" t="s">
        <v>75</v>
      </c>
      <c r="AV403" s="14" t="s">
        <v>78</v>
      </c>
      <c r="AW403" s="14" t="s">
        <v>32</v>
      </c>
      <c r="AX403" s="14" t="s">
        <v>70</v>
      </c>
      <c r="AY403" s="162" t="s">
        <v>128</v>
      </c>
    </row>
    <row r="404" spans="2:65" s="12" customFormat="1">
      <c r="B404" s="146"/>
      <c r="D404" s="147" t="s">
        <v>137</v>
      </c>
      <c r="E404" s="148" t="s">
        <v>3</v>
      </c>
      <c r="F404" s="149" t="s">
        <v>882</v>
      </c>
      <c r="H404" s="150">
        <v>33</v>
      </c>
      <c r="I404" s="151"/>
      <c r="L404" s="146"/>
      <c r="M404" s="152"/>
      <c r="T404" s="153"/>
      <c r="AT404" s="148" t="s">
        <v>137</v>
      </c>
      <c r="AU404" s="148" t="s">
        <v>75</v>
      </c>
      <c r="AV404" s="12" t="s">
        <v>75</v>
      </c>
      <c r="AW404" s="12" t="s">
        <v>32</v>
      </c>
      <c r="AX404" s="12" t="s">
        <v>78</v>
      </c>
      <c r="AY404" s="148" t="s">
        <v>128</v>
      </c>
    </row>
    <row r="405" spans="2:65" s="1" customFormat="1" ht="37.9" customHeight="1">
      <c r="B405" s="128"/>
      <c r="C405" s="129" t="s">
        <v>393</v>
      </c>
      <c r="D405" s="129" t="s">
        <v>130</v>
      </c>
      <c r="E405" s="130" t="s">
        <v>883</v>
      </c>
      <c r="F405" s="131" t="s">
        <v>884</v>
      </c>
      <c r="G405" s="132" t="s">
        <v>219</v>
      </c>
      <c r="H405" s="133">
        <v>8</v>
      </c>
      <c r="I405" s="134"/>
      <c r="J405" s="135">
        <f>ROUND(I405*H405,2)</f>
        <v>0</v>
      </c>
      <c r="K405" s="131" t="s">
        <v>134</v>
      </c>
      <c r="L405" s="33"/>
      <c r="M405" s="136" t="s">
        <v>3</v>
      </c>
      <c r="N405" s="137" t="s">
        <v>41</v>
      </c>
      <c r="P405" s="138">
        <f>O405*H405</f>
        <v>0</v>
      </c>
      <c r="Q405" s="138">
        <v>4.0000000000000003E-5</v>
      </c>
      <c r="R405" s="138">
        <f>Q405*H405</f>
        <v>3.2000000000000003E-4</v>
      </c>
      <c r="S405" s="138">
        <v>0</v>
      </c>
      <c r="T405" s="139">
        <f>S405*H405</f>
        <v>0</v>
      </c>
      <c r="AR405" s="140" t="s">
        <v>85</v>
      </c>
      <c r="AT405" s="140" t="s">
        <v>130</v>
      </c>
      <c r="AU405" s="140" t="s">
        <v>75</v>
      </c>
      <c r="AY405" s="18" t="s">
        <v>128</v>
      </c>
      <c r="BE405" s="141">
        <f>IF(N405="základní",J405,0)</f>
        <v>0</v>
      </c>
      <c r="BF405" s="141">
        <f>IF(N405="snížená",J405,0)</f>
        <v>0</v>
      </c>
      <c r="BG405" s="141">
        <f>IF(N405="zákl. přenesená",J405,0)</f>
        <v>0</v>
      </c>
      <c r="BH405" s="141">
        <f>IF(N405="sníž. přenesená",J405,0)</f>
        <v>0</v>
      </c>
      <c r="BI405" s="141">
        <f>IF(N405="nulová",J405,0)</f>
        <v>0</v>
      </c>
      <c r="BJ405" s="18" t="s">
        <v>78</v>
      </c>
      <c r="BK405" s="141">
        <f>ROUND(I405*H405,2)</f>
        <v>0</v>
      </c>
      <c r="BL405" s="18" t="s">
        <v>85</v>
      </c>
      <c r="BM405" s="140" t="s">
        <v>885</v>
      </c>
    </row>
    <row r="406" spans="2:65" s="1" customFormat="1">
      <c r="B406" s="33"/>
      <c r="D406" s="142" t="s">
        <v>135</v>
      </c>
      <c r="F406" s="143" t="s">
        <v>886</v>
      </c>
      <c r="I406" s="144"/>
      <c r="L406" s="33"/>
      <c r="M406" s="145"/>
      <c r="T406" s="54"/>
      <c r="AT406" s="18" t="s">
        <v>135</v>
      </c>
      <c r="AU406" s="18" t="s">
        <v>75</v>
      </c>
    </row>
    <row r="407" spans="2:65" s="1" customFormat="1" ht="16.5" customHeight="1">
      <c r="B407" s="128"/>
      <c r="C407" s="167" t="s">
        <v>276</v>
      </c>
      <c r="D407" s="167" t="s">
        <v>193</v>
      </c>
      <c r="E407" s="168" t="s">
        <v>887</v>
      </c>
      <c r="F407" s="169" t="s">
        <v>888</v>
      </c>
      <c r="G407" s="170" t="s">
        <v>219</v>
      </c>
      <c r="H407" s="171">
        <v>2</v>
      </c>
      <c r="I407" s="172"/>
      <c r="J407" s="173">
        <f>ROUND(I407*H407,2)</f>
        <v>0</v>
      </c>
      <c r="K407" s="169" t="s">
        <v>3</v>
      </c>
      <c r="L407" s="174"/>
      <c r="M407" s="175" t="s">
        <v>3</v>
      </c>
      <c r="N407" s="176" t="s">
        <v>41</v>
      </c>
      <c r="P407" s="138">
        <f>O407*H407</f>
        <v>0</v>
      </c>
      <c r="Q407" s="138">
        <v>6.6E-4</v>
      </c>
      <c r="R407" s="138">
        <f>Q407*H407</f>
        <v>1.32E-3</v>
      </c>
      <c r="S407" s="138">
        <v>0</v>
      </c>
      <c r="T407" s="139">
        <f>S407*H407</f>
        <v>0</v>
      </c>
      <c r="AR407" s="140" t="s">
        <v>215</v>
      </c>
      <c r="AT407" s="140" t="s">
        <v>193</v>
      </c>
      <c r="AU407" s="140" t="s">
        <v>75</v>
      </c>
      <c r="AY407" s="18" t="s">
        <v>128</v>
      </c>
      <c r="BE407" s="141">
        <f>IF(N407="základní",J407,0)</f>
        <v>0</v>
      </c>
      <c r="BF407" s="141">
        <f>IF(N407="snížená",J407,0)</f>
        <v>0</v>
      </c>
      <c r="BG407" s="141">
        <f>IF(N407="zákl. přenesená",J407,0)</f>
        <v>0</v>
      </c>
      <c r="BH407" s="141">
        <f>IF(N407="sníž. přenesená",J407,0)</f>
        <v>0</v>
      </c>
      <c r="BI407" s="141">
        <f>IF(N407="nulová",J407,0)</f>
        <v>0</v>
      </c>
      <c r="BJ407" s="18" t="s">
        <v>78</v>
      </c>
      <c r="BK407" s="141">
        <f>ROUND(I407*H407,2)</f>
        <v>0</v>
      </c>
      <c r="BL407" s="18" t="s">
        <v>168</v>
      </c>
      <c r="BM407" s="140" t="s">
        <v>889</v>
      </c>
    </row>
    <row r="408" spans="2:65" s="1" customFormat="1" ht="16.5" customHeight="1">
      <c r="B408" s="128"/>
      <c r="C408" s="167" t="s">
        <v>402</v>
      </c>
      <c r="D408" s="167" t="s">
        <v>193</v>
      </c>
      <c r="E408" s="168" t="s">
        <v>890</v>
      </c>
      <c r="F408" s="169" t="s">
        <v>891</v>
      </c>
      <c r="G408" s="170" t="s">
        <v>209</v>
      </c>
      <c r="H408" s="171">
        <v>36.200000000000003</v>
      </c>
      <c r="I408" s="172"/>
      <c r="J408" s="173">
        <f>ROUND(I408*H408,2)</f>
        <v>0</v>
      </c>
      <c r="K408" s="169" t="s">
        <v>3</v>
      </c>
      <c r="L408" s="174"/>
      <c r="M408" s="175" t="s">
        <v>3</v>
      </c>
      <c r="N408" s="176" t="s">
        <v>41</v>
      </c>
      <c r="P408" s="138">
        <f>O408*H408</f>
        <v>0</v>
      </c>
      <c r="Q408" s="138">
        <v>4.6000000000000001E-4</v>
      </c>
      <c r="R408" s="138">
        <f>Q408*H408</f>
        <v>1.6652E-2</v>
      </c>
      <c r="S408" s="138">
        <v>0</v>
      </c>
      <c r="T408" s="139">
        <f>S408*H408</f>
        <v>0</v>
      </c>
      <c r="AR408" s="140" t="s">
        <v>215</v>
      </c>
      <c r="AT408" s="140" t="s">
        <v>193</v>
      </c>
      <c r="AU408" s="140" t="s">
        <v>75</v>
      </c>
      <c r="AY408" s="18" t="s">
        <v>128</v>
      </c>
      <c r="BE408" s="141">
        <f>IF(N408="základní",J408,0)</f>
        <v>0</v>
      </c>
      <c r="BF408" s="141">
        <f>IF(N408="snížená",J408,0)</f>
        <v>0</v>
      </c>
      <c r="BG408" s="141">
        <f>IF(N408="zákl. přenesená",J408,0)</f>
        <v>0</v>
      </c>
      <c r="BH408" s="141">
        <f>IF(N408="sníž. přenesená",J408,0)</f>
        <v>0</v>
      </c>
      <c r="BI408" s="141">
        <f>IF(N408="nulová",J408,0)</f>
        <v>0</v>
      </c>
      <c r="BJ408" s="18" t="s">
        <v>78</v>
      </c>
      <c r="BK408" s="141">
        <f>ROUND(I408*H408,2)</f>
        <v>0</v>
      </c>
      <c r="BL408" s="18" t="s">
        <v>168</v>
      </c>
      <c r="BM408" s="140" t="s">
        <v>892</v>
      </c>
    </row>
    <row r="409" spans="2:65" s="14" customFormat="1">
      <c r="B409" s="161"/>
      <c r="D409" s="147" t="s">
        <v>137</v>
      </c>
      <c r="E409" s="162" t="s">
        <v>3</v>
      </c>
      <c r="F409" s="163" t="s">
        <v>893</v>
      </c>
      <c r="H409" s="162" t="s">
        <v>3</v>
      </c>
      <c r="I409" s="164"/>
      <c r="L409" s="161"/>
      <c r="M409" s="165"/>
      <c r="T409" s="166"/>
      <c r="AT409" s="162" t="s">
        <v>137</v>
      </c>
      <c r="AU409" s="162" t="s">
        <v>75</v>
      </c>
      <c r="AV409" s="14" t="s">
        <v>78</v>
      </c>
      <c r="AW409" s="14" t="s">
        <v>32</v>
      </c>
      <c r="AX409" s="14" t="s">
        <v>70</v>
      </c>
      <c r="AY409" s="162" t="s">
        <v>128</v>
      </c>
    </row>
    <row r="410" spans="2:65" s="12" customFormat="1">
      <c r="B410" s="146"/>
      <c r="D410" s="147" t="s">
        <v>137</v>
      </c>
      <c r="E410" s="148" t="s">
        <v>3</v>
      </c>
      <c r="F410" s="149" t="s">
        <v>894</v>
      </c>
      <c r="H410" s="150">
        <v>3.2</v>
      </c>
      <c r="I410" s="151"/>
      <c r="L410" s="146"/>
      <c r="M410" s="152"/>
      <c r="T410" s="153"/>
      <c r="AT410" s="148" t="s">
        <v>137</v>
      </c>
      <c r="AU410" s="148" t="s">
        <v>75</v>
      </c>
      <c r="AV410" s="12" t="s">
        <v>75</v>
      </c>
      <c r="AW410" s="12" t="s">
        <v>32</v>
      </c>
      <c r="AX410" s="12" t="s">
        <v>70</v>
      </c>
      <c r="AY410" s="148" t="s">
        <v>128</v>
      </c>
    </row>
    <row r="411" spans="2:65" s="14" customFormat="1">
      <c r="B411" s="161"/>
      <c r="D411" s="147" t="s">
        <v>137</v>
      </c>
      <c r="E411" s="162" t="s">
        <v>3</v>
      </c>
      <c r="F411" s="163" t="s">
        <v>895</v>
      </c>
      <c r="H411" s="162" t="s">
        <v>3</v>
      </c>
      <c r="I411" s="164"/>
      <c r="L411" s="161"/>
      <c r="M411" s="165"/>
      <c r="T411" s="166"/>
      <c r="AT411" s="162" t="s">
        <v>137</v>
      </c>
      <c r="AU411" s="162" t="s">
        <v>75</v>
      </c>
      <c r="AV411" s="14" t="s">
        <v>78</v>
      </c>
      <c r="AW411" s="14" t="s">
        <v>32</v>
      </c>
      <c r="AX411" s="14" t="s">
        <v>70</v>
      </c>
      <c r="AY411" s="162" t="s">
        <v>128</v>
      </c>
    </row>
    <row r="412" spans="2:65" s="12" customFormat="1">
      <c r="B412" s="146"/>
      <c r="D412" s="147" t="s">
        <v>137</v>
      </c>
      <c r="E412" s="148" t="s">
        <v>3</v>
      </c>
      <c r="F412" s="149" t="s">
        <v>896</v>
      </c>
      <c r="H412" s="150">
        <v>33</v>
      </c>
      <c r="I412" s="151"/>
      <c r="L412" s="146"/>
      <c r="M412" s="152"/>
      <c r="T412" s="153"/>
      <c r="AT412" s="148" t="s">
        <v>137</v>
      </c>
      <c r="AU412" s="148" t="s">
        <v>75</v>
      </c>
      <c r="AV412" s="12" t="s">
        <v>75</v>
      </c>
      <c r="AW412" s="12" t="s">
        <v>32</v>
      </c>
      <c r="AX412" s="12" t="s">
        <v>70</v>
      </c>
      <c r="AY412" s="148" t="s">
        <v>128</v>
      </c>
    </row>
    <row r="413" spans="2:65" s="13" customFormat="1">
      <c r="B413" s="154"/>
      <c r="D413" s="147" t="s">
        <v>137</v>
      </c>
      <c r="E413" s="155" t="s">
        <v>3</v>
      </c>
      <c r="F413" s="156" t="s">
        <v>139</v>
      </c>
      <c r="H413" s="157">
        <v>36.200000000000003</v>
      </c>
      <c r="I413" s="158"/>
      <c r="L413" s="154"/>
      <c r="M413" s="159"/>
      <c r="T413" s="160"/>
      <c r="AT413" s="155" t="s">
        <v>137</v>
      </c>
      <c r="AU413" s="155" t="s">
        <v>75</v>
      </c>
      <c r="AV413" s="13" t="s">
        <v>85</v>
      </c>
      <c r="AW413" s="13" t="s">
        <v>32</v>
      </c>
      <c r="AX413" s="13" t="s">
        <v>78</v>
      </c>
      <c r="AY413" s="155" t="s">
        <v>128</v>
      </c>
    </row>
    <row r="414" spans="2:65" s="1" customFormat="1" ht="16.5" customHeight="1">
      <c r="B414" s="128"/>
      <c r="C414" s="129" t="s">
        <v>279</v>
      </c>
      <c r="D414" s="129" t="s">
        <v>130</v>
      </c>
      <c r="E414" s="130" t="s">
        <v>897</v>
      </c>
      <c r="F414" s="131" t="s">
        <v>898</v>
      </c>
      <c r="G414" s="132" t="s">
        <v>133</v>
      </c>
      <c r="H414" s="133">
        <v>6.8109999999999999</v>
      </c>
      <c r="I414" s="134"/>
      <c r="J414" s="135">
        <f>ROUND(I414*H414,2)</f>
        <v>0</v>
      </c>
      <c r="K414" s="131" t="s">
        <v>134</v>
      </c>
      <c r="L414" s="33"/>
      <c r="M414" s="136" t="s">
        <v>3</v>
      </c>
      <c r="N414" s="137" t="s">
        <v>41</v>
      </c>
      <c r="P414" s="138">
        <f>O414*H414</f>
        <v>0</v>
      </c>
      <c r="Q414" s="138">
        <v>0</v>
      </c>
      <c r="R414" s="138">
        <f>Q414*H414</f>
        <v>0</v>
      </c>
      <c r="S414" s="138">
        <v>2</v>
      </c>
      <c r="T414" s="139">
        <f>S414*H414</f>
        <v>13.622</v>
      </c>
      <c r="AR414" s="140" t="s">
        <v>85</v>
      </c>
      <c r="AT414" s="140" t="s">
        <v>130</v>
      </c>
      <c r="AU414" s="140" t="s">
        <v>75</v>
      </c>
      <c r="AY414" s="18" t="s">
        <v>128</v>
      </c>
      <c r="BE414" s="141">
        <f>IF(N414="základní",J414,0)</f>
        <v>0</v>
      </c>
      <c r="BF414" s="141">
        <f>IF(N414="snížená",J414,0)</f>
        <v>0</v>
      </c>
      <c r="BG414" s="141">
        <f>IF(N414="zákl. přenesená",J414,0)</f>
        <v>0</v>
      </c>
      <c r="BH414" s="141">
        <f>IF(N414="sníž. přenesená",J414,0)</f>
        <v>0</v>
      </c>
      <c r="BI414" s="141">
        <f>IF(N414="nulová",J414,0)</f>
        <v>0</v>
      </c>
      <c r="BJ414" s="18" t="s">
        <v>78</v>
      </c>
      <c r="BK414" s="141">
        <f>ROUND(I414*H414,2)</f>
        <v>0</v>
      </c>
      <c r="BL414" s="18" t="s">
        <v>85</v>
      </c>
      <c r="BM414" s="140" t="s">
        <v>899</v>
      </c>
    </row>
    <row r="415" spans="2:65" s="1" customFormat="1">
      <c r="B415" s="33"/>
      <c r="D415" s="142" t="s">
        <v>135</v>
      </c>
      <c r="F415" s="143" t="s">
        <v>900</v>
      </c>
      <c r="I415" s="144"/>
      <c r="L415" s="33"/>
      <c r="M415" s="145"/>
      <c r="T415" s="54"/>
      <c r="AT415" s="18" t="s">
        <v>135</v>
      </c>
      <c r="AU415" s="18" t="s">
        <v>75</v>
      </c>
    </row>
    <row r="416" spans="2:65" s="14" customFormat="1" ht="22.5">
      <c r="B416" s="161"/>
      <c r="D416" s="147" t="s">
        <v>137</v>
      </c>
      <c r="E416" s="162" t="s">
        <v>3</v>
      </c>
      <c r="F416" s="163" t="s">
        <v>599</v>
      </c>
      <c r="H416" s="162" t="s">
        <v>3</v>
      </c>
      <c r="I416" s="164"/>
      <c r="L416" s="161"/>
      <c r="M416" s="165"/>
      <c r="T416" s="166"/>
      <c r="AT416" s="162" t="s">
        <v>137</v>
      </c>
      <c r="AU416" s="162" t="s">
        <v>75</v>
      </c>
      <c r="AV416" s="14" t="s">
        <v>78</v>
      </c>
      <c r="AW416" s="14" t="s">
        <v>32</v>
      </c>
      <c r="AX416" s="14" t="s">
        <v>70</v>
      </c>
      <c r="AY416" s="162" t="s">
        <v>128</v>
      </c>
    </row>
    <row r="417" spans="2:65" s="12" customFormat="1">
      <c r="B417" s="146"/>
      <c r="D417" s="147" t="s">
        <v>137</v>
      </c>
      <c r="E417" s="148" t="s">
        <v>3</v>
      </c>
      <c r="F417" s="149" t="s">
        <v>600</v>
      </c>
      <c r="H417" s="150">
        <v>1.821</v>
      </c>
      <c r="I417" s="151"/>
      <c r="L417" s="146"/>
      <c r="M417" s="152"/>
      <c r="T417" s="153"/>
      <c r="AT417" s="148" t="s">
        <v>137</v>
      </c>
      <c r="AU417" s="148" t="s">
        <v>75</v>
      </c>
      <c r="AV417" s="12" t="s">
        <v>75</v>
      </c>
      <c r="AW417" s="12" t="s">
        <v>32</v>
      </c>
      <c r="AX417" s="12" t="s">
        <v>70</v>
      </c>
      <c r="AY417" s="148" t="s">
        <v>128</v>
      </c>
    </row>
    <row r="418" spans="2:65" s="12" customFormat="1">
      <c r="B418" s="146"/>
      <c r="D418" s="147" t="s">
        <v>137</v>
      </c>
      <c r="E418" s="148" t="s">
        <v>3</v>
      </c>
      <c r="F418" s="149" t="s">
        <v>601</v>
      </c>
      <c r="H418" s="150">
        <v>0.09</v>
      </c>
      <c r="I418" s="151"/>
      <c r="L418" s="146"/>
      <c r="M418" s="152"/>
      <c r="T418" s="153"/>
      <c r="AT418" s="148" t="s">
        <v>137</v>
      </c>
      <c r="AU418" s="148" t="s">
        <v>75</v>
      </c>
      <c r="AV418" s="12" t="s">
        <v>75</v>
      </c>
      <c r="AW418" s="12" t="s">
        <v>32</v>
      </c>
      <c r="AX418" s="12" t="s">
        <v>70</v>
      </c>
      <c r="AY418" s="148" t="s">
        <v>128</v>
      </c>
    </row>
    <row r="419" spans="2:65" s="15" customFormat="1">
      <c r="B419" s="181"/>
      <c r="D419" s="147" t="s">
        <v>137</v>
      </c>
      <c r="E419" s="182" t="s">
        <v>3</v>
      </c>
      <c r="F419" s="183" t="s">
        <v>901</v>
      </c>
      <c r="H419" s="184">
        <v>1.911</v>
      </c>
      <c r="I419" s="185"/>
      <c r="L419" s="181"/>
      <c r="M419" s="186"/>
      <c r="T419" s="187"/>
      <c r="AT419" s="182" t="s">
        <v>137</v>
      </c>
      <c r="AU419" s="182" t="s">
        <v>75</v>
      </c>
      <c r="AV419" s="15" t="s">
        <v>82</v>
      </c>
      <c r="AW419" s="15" t="s">
        <v>32</v>
      </c>
      <c r="AX419" s="15" t="s">
        <v>70</v>
      </c>
      <c r="AY419" s="182" t="s">
        <v>128</v>
      </c>
    </row>
    <row r="420" spans="2:65" s="14" customFormat="1">
      <c r="B420" s="161"/>
      <c r="D420" s="147" t="s">
        <v>137</v>
      </c>
      <c r="E420" s="162" t="s">
        <v>3</v>
      </c>
      <c r="F420" s="163" t="s">
        <v>902</v>
      </c>
      <c r="H420" s="162" t="s">
        <v>3</v>
      </c>
      <c r="I420" s="164"/>
      <c r="L420" s="161"/>
      <c r="M420" s="165"/>
      <c r="T420" s="166"/>
      <c r="AT420" s="162" t="s">
        <v>137</v>
      </c>
      <c r="AU420" s="162" t="s">
        <v>75</v>
      </c>
      <c r="AV420" s="14" t="s">
        <v>78</v>
      </c>
      <c r="AW420" s="14" t="s">
        <v>32</v>
      </c>
      <c r="AX420" s="14" t="s">
        <v>70</v>
      </c>
      <c r="AY420" s="162" t="s">
        <v>128</v>
      </c>
    </row>
    <row r="421" spans="2:65" s="12" customFormat="1">
      <c r="B421" s="146"/>
      <c r="D421" s="147" t="s">
        <v>137</v>
      </c>
      <c r="E421" s="148" t="s">
        <v>3</v>
      </c>
      <c r="F421" s="149" t="s">
        <v>903</v>
      </c>
      <c r="H421" s="150">
        <v>2.7410000000000001</v>
      </c>
      <c r="I421" s="151"/>
      <c r="L421" s="146"/>
      <c r="M421" s="152"/>
      <c r="T421" s="153"/>
      <c r="AT421" s="148" t="s">
        <v>137</v>
      </c>
      <c r="AU421" s="148" t="s">
        <v>75</v>
      </c>
      <c r="AV421" s="12" t="s">
        <v>75</v>
      </c>
      <c r="AW421" s="12" t="s">
        <v>32</v>
      </c>
      <c r="AX421" s="12" t="s">
        <v>70</v>
      </c>
      <c r="AY421" s="148" t="s">
        <v>128</v>
      </c>
    </row>
    <row r="422" spans="2:65" s="12" customFormat="1">
      <c r="B422" s="146"/>
      <c r="D422" s="147" t="s">
        <v>137</v>
      </c>
      <c r="E422" s="148" t="s">
        <v>3</v>
      </c>
      <c r="F422" s="149" t="s">
        <v>904</v>
      </c>
      <c r="H422" s="150">
        <v>0.68500000000000005</v>
      </c>
      <c r="I422" s="151"/>
      <c r="L422" s="146"/>
      <c r="M422" s="152"/>
      <c r="T422" s="153"/>
      <c r="AT422" s="148" t="s">
        <v>137</v>
      </c>
      <c r="AU422" s="148" t="s">
        <v>75</v>
      </c>
      <c r="AV422" s="12" t="s">
        <v>75</v>
      </c>
      <c r="AW422" s="12" t="s">
        <v>32</v>
      </c>
      <c r="AX422" s="12" t="s">
        <v>70</v>
      </c>
      <c r="AY422" s="148" t="s">
        <v>128</v>
      </c>
    </row>
    <row r="423" spans="2:65" s="12" customFormat="1">
      <c r="B423" s="146"/>
      <c r="D423" s="147" t="s">
        <v>137</v>
      </c>
      <c r="E423" s="148" t="s">
        <v>3</v>
      </c>
      <c r="F423" s="149" t="s">
        <v>905</v>
      </c>
      <c r="H423" s="150">
        <v>1.474</v>
      </c>
      <c r="I423" s="151"/>
      <c r="L423" s="146"/>
      <c r="M423" s="152"/>
      <c r="T423" s="153"/>
      <c r="AT423" s="148" t="s">
        <v>137</v>
      </c>
      <c r="AU423" s="148" t="s">
        <v>75</v>
      </c>
      <c r="AV423" s="12" t="s">
        <v>75</v>
      </c>
      <c r="AW423" s="12" t="s">
        <v>32</v>
      </c>
      <c r="AX423" s="12" t="s">
        <v>70</v>
      </c>
      <c r="AY423" s="148" t="s">
        <v>128</v>
      </c>
    </row>
    <row r="424" spans="2:65" s="14" customFormat="1">
      <c r="B424" s="161"/>
      <c r="D424" s="147" t="s">
        <v>137</v>
      </c>
      <c r="E424" s="162" t="s">
        <v>3</v>
      </c>
      <c r="F424" s="163" t="s">
        <v>906</v>
      </c>
      <c r="H424" s="162" t="s">
        <v>3</v>
      </c>
      <c r="I424" s="164"/>
      <c r="L424" s="161"/>
      <c r="M424" s="165"/>
      <c r="T424" s="166"/>
      <c r="AT424" s="162" t="s">
        <v>137</v>
      </c>
      <c r="AU424" s="162" t="s">
        <v>75</v>
      </c>
      <c r="AV424" s="14" t="s">
        <v>78</v>
      </c>
      <c r="AW424" s="14" t="s">
        <v>32</v>
      </c>
      <c r="AX424" s="14" t="s">
        <v>70</v>
      </c>
      <c r="AY424" s="162" t="s">
        <v>128</v>
      </c>
    </row>
    <row r="425" spans="2:65" s="15" customFormat="1">
      <c r="B425" s="181"/>
      <c r="D425" s="147" t="s">
        <v>137</v>
      </c>
      <c r="E425" s="182" t="s">
        <v>3</v>
      </c>
      <c r="F425" s="183" t="s">
        <v>901</v>
      </c>
      <c r="H425" s="184">
        <v>4.9000000000000004</v>
      </c>
      <c r="I425" s="185"/>
      <c r="L425" s="181"/>
      <c r="M425" s="186"/>
      <c r="T425" s="187"/>
      <c r="AT425" s="182" t="s">
        <v>137</v>
      </c>
      <c r="AU425" s="182" t="s">
        <v>75</v>
      </c>
      <c r="AV425" s="15" t="s">
        <v>82</v>
      </c>
      <c r="AW425" s="15" t="s">
        <v>32</v>
      </c>
      <c r="AX425" s="15" t="s">
        <v>70</v>
      </c>
      <c r="AY425" s="182" t="s">
        <v>128</v>
      </c>
    </row>
    <row r="426" spans="2:65" s="13" customFormat="1">
      <c r="B426" s="154"/>
      <c r="D426" s="147" t="s">
        <v>137</v>
      </c>
      <c r="E426" s="155" t="s">
        <v>3</v>
      </c>
      <c r="F426" s="156" t="s">
        <v>139</v>
      </c>
      <c r="H426" s="157">
        <v>6.8109999999999999</v>
      </c>
      <c r="I426" s="158"/>
      <c r="L426" s="154"/>
      <c r="M426" s="159"/>
      <c r="T426" s="160"/>
      <c r="AT426" s="155" t="s">
        <v>137</v>
      </c>
      <c r="AU426" s="155" t="s">
        <v>75</v>
      </c>
      <c r="AV426" s="13" t="s">
        <v>85</v>
      </c>
      <c r="AW426" s="13" t="s">
        <v>32</v>
      </c>
      <c r="AX426" s="13" t="s">
        <v>78</v>
      </c>
      <c r="AY426" s="155" t="s">
        <v>128</v>
      </c>
    </row>
    <row r="427" spans="2:65" s="11" customFormat="1" ht="22.9" customHeight="1">
      <c r="B427" s="116"/>
      <c r="D427" s="117" t="s">
        <v>69</v>
      </c>
      <c r="E427" s="126" t="s">
        <v>907</v>
      </c>
      <c r="F427" s="126" t="s">
        <v>908</v>
      </c>
      <c r="I427" s="119"/>
      <c r="J427" s="127">
        <f>BK427</f>
        <v>0</v>
      </c>
      <c r="L427" s="116"/>
      <c r="M427" s="121"/>
      <c r="P427" s="122">
        <f>SUM(P428:P435)</f>
        <v>0</v>
      </c>
      <c r="R427" s="122">
        <f>SUM(R428:R435)</f>
        <v>0</v>
      </c>
      <c r="T427" s="123">
        <f>SUM(T428:T435)</f>
        <v>0</v>
      </c>
      <c r="AR427" s="117" t="s">
        <v>78</v>
      </c>
      <c r="AT427" s="124" t="s">
        <v>69</v>
      </c>
      <c r="AU427" s="124" t="s">
        <v>78</v>
      </c>
      <c r="AY427" s="117" t="s">
        <v>128</v>
      </c>
      <c r="BK427" s="125">
        <f>SUM(BK428:BK435)</f>
        <v>0</v>
      </c>
    </row>
    <row r="428" spans="2:65" s="1" customFormat="1" ht="37.9" customHeight="1">
      <c r="B428" s="128"/>
      <c r="C428" s="129" t="s">
        <v>409</v>
      </c>
      <c r="D428" s="129" t="s">
        <v>130</v>
      </c>
      <c r="E428" s="130" t="s">
        <v>909</v>
      </c>
      <c r="F428" s="131" t="s">
        <v>910</v>
      </c>
      <c r="G428" s="132" t="s">
        <v>173</v>
      </c>
      <c r="H428" s="133">
        <v>13.622</v>
      </c>
      <c r="I428" s="134"/>
      <c r="J428" s="135">
        <f>ROUND(I428*H428,2)</f>
        <v>0</v>
      </c>
      <c r="K428" s="131" t="s">
        <v>134</v>
      </c>
      <c r="L428" s="33"/>
      <c r="M428" s="136" t="s">
        <v>3</v>
      </c>
      <c r="N428" s="137" t="s">
        <v>41</v>
      </c>
      <c r="P428" s="138">
        <f>O428*H428</f>
        <v>0</v>
      </c>
      <c r="Q428" s="138">
        <v>0</v>
      </c>
      <c r="R428" s="138">
        <f>Q428*H428</f>
        <v>0</v>
      </c>
      <c r="S428" s="138">
        <v>0</v>
      </c>
      <c r="T428" s="139">
        <f>S428*H428</f>
        <v>0</v>
      </c>
      <c r="AR428" s="140" t="s">
        <v>85</v>
      </c>
      <c r="AT428" s="140" t="s">
        <v>130</v>
      </c>
      <c r="AU428" s="140" t="s">
        <v>75</v>
      </c>
      <c r="AY428" s="18" t="s">
        <v>128</v>
      </c>
      <c r="BE428" s="141">
        <f>IF(N428="základní",J428,0)</f>
        <v>0</v>
      </c>
      <c r="BF428" s="141">
        <f>IF(N428="snížená",J428,0)</f>
        <v>0</v>
      </c>
      <c r="BG428" s="141">
        <f>IF(N428="zákl. přenesená",J428,0)</f>
        <v>0</v>
      </c>
      <c r="BH428" s="141">
        <f>IF(N428="sníž. přenesená",J428,0)</f>
        <v>0</v>
      </c>
      <c r="BI428" s="141">
        <f>IF(N428="nulová",J428,0)</f>
        <v>0</v>
      </c>
      <c r="BJ428" s="18" t="s">
        <v>78</v>
      </c>
      <c r="BK428" s="141">
        <f>ROUND(I428*H428,2)</f>
        <v>0</v>
      </c>
      <c r="BL428" s="18" t="s">
        <v>85</v>
      </c>
      <c r="BM428" s="140" t="s">
        <v>911</v>
      </c>
    </row>
    <row r="429" spans="2:65" s="1" customFormat="1">
      <c r="B429" s="33"/>
      <c r="D429" s="142" t="s">
        <v>135</v>
      </c>
      <c r="F429" s="143" t="s">
        <v>912</v>
      </c>
      <c r="I429" s="144"/>
      <c r="L429" s="33"/>
      <c r="M429" s="145"/>
      <c r="T429" s="54"/>
      <c r="AT429" s="18" t="s">
        <v>135</v>
      </c>
      <c r="AU429" s="18" t="s">
        <v>75</v>
      </c>
    </row>
    <row r="430" spans="2:65" s="1" customFormat="1" ht="33" customHeight="1">
      <c r="B430" s="128"/>
      <c r="C430" s="129" t="s">
        <v>283</v>
      </c>
      <c r="D430" s="129" t="s">
        <v>130</v>
      </c>
      <c r="E430" s="130" t="s">
        <v>913</v>
      </c>
      <c r="F430" s="131" t="s">
        <v>914</v>
      </c>
      <c r="G430" s="132" t="s">
        <v>173</v>
      </c>
      <c r="H430" s="133">
        <v>13.622</v>
      </c>
      <c r="I430" s="134"/>
      <c r="J430" s="135">
        <f>ROUND(I430*H430,2)</f>
        <v>0</v>
      </c>
      <c r="K430" s="131" t="s">
        <v>134</v>
      </c>
      <c r="L430" s="33"/>
      <c r="M430" s="136" t="s">
        <v>3</v>
      </c>
      <c r="N430" s="137" t="s">
        <v>41</v>
      </c>
      <c r="P430" s="138">
        <f>O430*H430</f>
        <v>0</v>
      </c>
      <c r="Q430" s="138">
        <v>0</v>
      </c>
      <c r="R430" s="138">
        <f>Q430*H430</f>
        <v>0</v>
      </c>
      <c r="S430" s="138">
        <v>0</v>
      </c>
      <c r="T430" s="139">
        <f>S430*H430</f>
        <v>0</v>
      </c>
      <c r="AR430" s="140" t="s">
        <v>85</v>
      </c>
      <c r="AT430" s="140" t="s">
        <v>130</v>
      </c>
      <c r="AU430" s="140" t="s">
        <v>75</v>
      </c>
      <c r="AY430" s="18" t="s">
        <v>128</v>
      </c>
      <c r="BE430" s="141">
        <f>IF(N430="základní",J430,0)</f>
        <v>0</v>
      </c>
      <c r="BF430" s="141">
        <f>IF(N430="snížená",J430,0)</f>
        <v>0</v>
      </c>
      <c r="BG430" s="141">
        <f>IF(N430="zákl. přenesená",J430,0)</f>
        <v>0</v>
      </c>
      <c r="BH430" s="141">
        <f>IF(N430="sníž. přenesená",J430,0)</f>
        <v>0</v>
      </c>
      <c r="BI430" s="141">
        <f>IF(N430="nulová",J430,0)</f>
        <v>0</v>
      </c>
      <c r="BJ430" s="18" t="s">
        <v>78</v>
      </c>
      <c r="BK430" s="141">
        <f>ROUND(I430*H430,2)</f>
        <v>0</v>
      </c>
      <c r="BL430" s="18" t="s">
        <v>85</v>
      </c>
      <c r="BM430" s="140" t="s">
        <v>915</v>
      </c>
    </row>
    <row r="431" spans="2:65" s="1" customFormat="1">
      <c r="B431" s="33"/>
      <c r="D431" s="142" t="s">
        <v>135</v>
      </c>
      <c r="F431" s="143" t="s">
        <v>916</v>
      </c>
      <c r="I431" s="144"/>
      <c r="L431" s="33"/>
      <c r="M431" s="145"/>
      <c r="T431" s="54"/>
      <c r="AT431" s="18" t="s">
        <v>135</v>
      </c>
      <c r="AU431" s="18" t="s">
        <v>75</v>
      </c>
    </row>
    <row r="432" spans="2:65" s="1" customFormat="1" ht="44.25" customHeight="1">
      <c r="B432" s="128"/>
      <c r="C432" s="129" t="s">
        <v>417</v>
      </c>
      <c r="D432" s="129" t="s">
        <v>130</v>
      </c>
      <c r="E432" s="130" t="s">
        <v>917</v>
      </c>
      <c r="F432" s="131" t="s">
        <v>918</v>
      </c>
      <c r="G432" s="132" t="s">
        <v>173</v>
      </c>
      <c r="H432" s="133">
        <v>13.622</v>
      </c>
      <c r="I432" s="134"/>
      <c r="J432" s="135">
        <f>ROUND(I432*H432,2)</f>
        <v>0</v>
      </c>
      <c r="K432" s="131" t="s">
        <v>134</v>
      </c>
      <c r="L432" s="33"/>
      <c r="M432" s="136" t="s">
        <v>3</v>
      </c>
      <c r="N432" s="137" t="s">
        <v>41</v>
      </c>
      <c r="P432" s="138">
        <f>O432*H432</f>
        <v>0</v>
      </c>
      <c r="Q432" s="138">
        <v>0</v>
      </c>
      <c r="R432" s="138">
        <f>Q432*H432</f>
        <v>0</v>
      </c>
      <c r="S432" s="138">
        <v>0</v>
      </c>
      <c r="T432" s="139">
        <f>S432*H432</f>
        <v>0</v>
      </c>
      <c r="AR432" s="140" t="s">
        <v>85</v>
      </c>
      <c r="AT432" s="140" t="s">
        <v>130</v>
      </c>
      <c r="AU432" s="140" t="s">
        <v>75</v>
      </c>
      <c r="AY432" s="18" t="s">
        <v>128</v>
      </c>
      <c r="BE432" s="141">
        <f>IF(N432="základní",J432,0)</f>
        <v>0</v>
      </c>
      <c r="BF432" s="141">
        <f>IF(N432="snížená",J432,0)</f>
        <v>0</v>
      </c>
      <c r="BG432" s="141">
        <f>IF(N432="zákl. přenesená",J432,0)</f>
        <v>0</v>
      </c>
      <c r="BH432" s="141">
        <f>IF(N432="sníž. přenesená",J432,0)</f>
        <v>0</v>
      </c>
      <c r="BI432" s="141">
        <f>IF(N432="nulová",J432,0)</f>
        <v>0</v>
      </c>
      <c r="BJ432" s="18" t="s">
        <v>78</v>
      </c>
      <c r="BK432" s="141">
        <f>ROUND(I432*H432,2)</f>
        <v>0</v>
      </c>
      <c r="BL432" s="18" t="s">
        <v>85</v>
      </c>
      <c r="BM432" s="140" t="s">
        <v>919</v>
      </c>
    </row>
    <row r="433" spans="2:65" s="1" customFormat="1">
      <c r="B433" s="33"/>
      <c r="D433" s="142" t="s">
        <v>135</v>
      </c>
      <c r="F433" s="143" t="s">
        <v>920</v>
      </c>
      <c r="I433" s="144"/>
      <c r="L433" s="33"/>
      <c r="M433" s="145"/>
      <c r="T433" s="54"/>
      <c r="AT433" s="18" t="s">
        <v>135</v>
      </c>
      <c r="AU433" s="18" t="s">
        <v>75</v>
      </c>
    </row>
    <row r="434" spans="2:65" s="1" customFormat="1" ht="44.25" customHeight="1">
      <c r="B434" s="128"/>
      <c r="C434" s="129" t="s">
        <v>286</v>
      </c>
      <c r="D434" s="129" t="s">
        <v>130</v>
      </c>
      <c r="E434" s="130" t="s">
        <v>921</v>
      </c>
      <c r="F434" s="131" t="s">
        <v>922</v>
      </c>
      <c r="G434" s="132" t="s">
        <v>173</v>
      </c>
      <c r="H434" s="133">
        <v>13.622</v>
      </c>
      <c r="I434" s="134"/>
      <c r="J434" s="135">
        <f>ROUND(I434*H434,2)</f>
        <v>0</v>
      </c>
      <c r="K434" s="131" t="s">
        <v>134</v>
      </c>
      <c r="L434" s="33"/>
      <c r="M434" s="136" t="s">
        <v>3</v>
      </c>
      <c r="N434" s="137" t="s">
        <v>41</v>
      </c>
      <c r="P434" s="138">
        <f>O434*H434</f>
        <v>0</v>
      </c>
      <c r="Q434" s="138">
        <v>0</v>
      </c>
      <c r="R434" s="138">
        <f>Q434*H434</f>
        <v>0</v>
      </c>
      <c r="S434" s="138">
        <v>0</v>
      </c>
      <c r="T434" s="139">
        <f>S434*H434</f>
        <v>0</v>
      </c>
      <c r="AR434" s="140" t="s">
        <v>85</v>
      </c>
      <c r="AT434" s="140" t="s">
        <v>130</v>
      </c>
      <c r="AU434" s="140" t="s">
        <v>75</v>
      </c>
      <c r="AY434" s="18" t="s">
        <v>128</v>
      </c>
      <c r="BE434" s="141">
        <f>IF(N434="základní",J434,0)</f>
        <v>0</v>
      </c>
      <c r="BF434" s="141">
        <f>IF(N434="snížená",J434,0)</f>
        <v>0</v>
      </c>
      <c r="BG434" s="141">
        <f>IF(N434="zákl. přenesená",J434,0)</f>
        <v>0</v>
      </c>
      <c r="BH434" s="141">
        <f>IF(N434="sníž. přenesená",J434,0)</f>
        <v>0</v>
      </c>
      <c r="BI434" s="141">
        <f>IF(N434="nulová",J434,0)</f>
        <v>0</v>
      </c>
      <c r="BJ434" s="18" t="s">
        <v>78</v>
      </c>
      <c r="BK434" s="141">
        <f>ROUND(I434*H434,2)</f>
        <v>0</v>
      </c>
      <c r="BL434" s="18" t="s">
        <v>85</v>
      </c>
      <c r="BM434" s="140" t="s">
        <v>923</v>
      </c>
    </row>
    <row r="435" spans="2:65" s="1" customFormat="1">
      <c r="B435" s="33"/>
      <c r="D435" s="142" t="s">
        <v>135</v>
      </c>
      <c r="F435" s="143" t="s">
        <v>924</v>
      </c>
      <c r="I435" s="144"/>
      <c r="L435" s="33"/>
      <c r="M435" s="145"/>
      <c r="T435" s="54"/>
      <c r="AT435" s="18" t="s">
        <v>135</v>
      </c>
      <c r="AU435" s="18" t="s">
        <v>75</v>
      </c>
    </row>
    <row r="436" spans="2:65" s="11" customFormat="1" ht="22.9" customHeight="1">
      <c r="B436" s="116"/>
      <c r="D436" s="117" t="s">
        <v>69</v>
      </c>
      <c r="E436" s="126" t="s">
        <v>255</v>
      </c>
      <c r="F436" s="126" t="s">
        <v>256</v>
      </c>
      <c r="I436" s="119"/>
      <c r="J436" s="127">
        <f>BK436</f>
        <v>0</v>
      </c>
      <c r="L436" s="116"/>
      <c r="M436" s="121"/>
      <c r="P436" s="122">
        <f>SUM(P437:P438)</f>
        <v>0</v>
      </c>
      <c r="R436" s="122">
        <f>SUM(R437:R438)</f>
        <v>0</v>
      </c>
      <c r="T436" s="123">
        <f>SUM(T437:T438)</f>
        <v>0</v>
      </c>
      <c r="AR436" s="117" t="s">
        <v>78</v>
      </c>
      <c r="AT436" s="124" t="s">
        <v>69</v>
      </c>
      <c r="AU436" s="124" t="s">
        <v>78</v>
      </c>
      <c r="AY436" s="117" t="s">
        <v>128</v>
      </c>
      <c r="BK436" s="125">
        <f>SUM(BK437:BK438)</f>
        <v>0</v>
      </c>
    </row>
    <row r="437" spans="2:65" s="1" customFormat="1" ht="55.5" customHeight="1">
      <c r="B437" s="128"/>
      <c r="C437" s="129" t="s">
        <v>426</v>
      </c>
      <c r="D437" s="129" t="s">
        <v>130</v>
      </c>
      <c r="E437" s="130" t="s">
        <v>925</v>
      </c>
      <c r="F437" s="131" t="s">
        <v>926</v>
      </c>
      <c r="G437" s="132" t="s">
        <v>173</v>
      </c>
      <c r="H437" s="133">
        <v>246.35400000000001</v>
      </c>
      <c r="I437" s="134"/>
      <c r="J437" s="135">
        <f>ROUND(I437*H437,2)</f>
        <v>0</v>
      </c>
      <c r="K437" s="131" t="s">
        <v>134</v>
      </c>
      <c r="L437" s="33"/>
      <c r="M437" s="136" t="s">
        <v>3</v>
      </c>
      <c r="N437" s="137" t="s">
        <v>41</v>
      </c>
      <c r="P437" s="138">
        <f>O437*H437</f>
        <v>0</v>
      </c>
      <c r="Q437" s="138">
        <v>0</v>
      </c>
      <c r="R437" s="138">
        <f>Q437*H437</f>
        <v>0</v>
      </c>
      <c r="S437" s="138">
        <v>0</v>
      </c>
      <c r="T437" s="139">
        <f>S437*H437</f>
        <v>0</v>
      </c>
      <c r="AR437" s="140" t="s">
        <v>85</v>
      </c>
      <c r="AT437" s="140" t="s">
        <v>130</v>
      </c>
      <c r="AU437" s="140" t="s">
        <v>75</v>
      </c>
      <c r="AY437" s="18" t="s">
        <v>128</v>
      </c>
      <c r="BE437" s="141">
        <f>IF(N437="základní",J437,0)</f>
        <v>0</v>
      </c>
      <c r="BF437" s="141">
        <f>IF(N437="snížená",J437,0)</f>
        <v>0</v>
      </c>
      <c r="BG437" s="141">
        <f>IF(N437="zákl. přenesená",J437,0)</f>
        <v>0</v>
      </c>
      <c r="BH437" s="141">
        <f>IF(N437="sníž. přenesená",J437,0)</f>
        <v>0</v>
      </c>
      <c r="BI437" s="141">
        <f>IF(N437="nulová",J437,0)</f>
        <v>0</v>
      </c>
      <c r="BJ437" s="18" t="s">
        <v>78</v>
      </c>
      <c r="BK437" s="141">
        <f>ROUND(I437*H437,2)</f>
        <v>0</v>
      </c>
      <c r="BL437" s="18" t="s">
        <v>85</v>
      </c>
      <c r="BM437" s="140" t="s">
        <v>927</v>
      </c>
    </row>
    <row r="438" spans="2:65" s="1" customFormat="1">
      <c r="B438" s="33"/>
      <c r="D438" s="142" t="s">
        <v>135</v>
      </c>
      <c r="F438" s="143" t="s">
        <v>928</v>
      </c>
      <c r="I438" s="144"/>
      <c r="L438" s="33"/>
      <c r="M438" s="145"/>
      <c r="T438" s="54"/>
      <c r="AT438" s="18" t="s">
        <v>135</v>
      </c>
      <c r="AU438" s="18" t="s">
        <v>75</v>
      </c>
    </row>
    <row r="439" spans="2:65" s="11" customFormat="1" ht="25.9" customHeight="1">
      <c r="B439" s="116"/>
      <c r="D439" s="117" t="s">
        <v>69</v>
      </c>
      <c r="E439" s="118" t="s">
        <v>261</v>
      </c>
      <c r="F439" s="118" t="s">
        <v>262</v>
      </c>
      <c r="I439" s="119"/>
      <c r="J439" s="120">
        <f>BK439</f>
        <v>0</v>
      </c>
      <c r="L439" s="116"/>
      <c r="M439" s="121"/>
      <c r="P439" s="122">
        <f>P440+P477+P485+P504+P507+P511+P550+P569+P588+P613+P669+P739+P762+P869+P901</f>
        <v>0</v>
      </c>
      <c r="R439" s="122">
        <f>R440+R477+R485+R504+R507+R511+R550+R569+R588+R613+R669+R739+R762+R869+R901</f>
        <v>16.134038549999996</v>
      </c>
      <c r="T439" s="123">
        <f>T440+T477+T485+T504+T507+T511+T550+T569+T588+T613+T669+T739+T762+T869+T901</f>
        <v>0</v>
      </c>
      <c r="AR439" s="117" t="s">
        <v>75</v>
      </c>
      <c r="AT439" s="124" t="s">
        <v>69</v>
      </c>
      <c r="AU439" s="124" t="s">
        <v>70</v>
      </c>
      <c r="AY439" s="117" t="s">
        <v>128</v>
      </c>
      <c r="BK439" s="125">
        <f>BK440+BK477+BK485+BK504+BK507+BK511+BK550+BK569+BK588+BK613+BK669+BK739+BK762+BK869+BK901</f>
        <v>0</v>
      </c>
    </row>
    <row r="440" spans="2:65" s="11" customFormat="1" ht="22.9" customHeight="1">
      <c r="B440" s="116"/>
      <c r="D440" s="117" t="s">
        <v>69</v>
      </c>
      <c r="E440" s="126" t="s">
        <v>929</v>
      </c>
      <c r="F440" s="126" t="s">
        <v>930</v>
      </c>
      <c r="I440" s="119"/>
      <c r="J440" s="127">
        <f>BK440</f>
        <v>0</v>
      </c>
      <c r="L440" s="116"/>
      <c r="M440" s="121"/>
      <c r="P440" s="122">
        <f>SUM(P441:P476)</f>
        <v>0</v>
      </c>
      <c r="R440" s="122">
        <f>SUM(R441:R476)</f>
        <v>0.99552760000000018</v>
      </c>
      <c r="T440" s="123">
        <f>SUM(T441:T476)</f>
        <v>0</v>
      </c>
      <c r="AR440" s="117" t="s">
        <v>75</v>
      </c>
      <c r="AT440" s="124" t="s">
        <v>69</v>
      </c>
      <c r="AU440" s="124" t="s">
        <v>78</v>
      </c>
      <c r="AY440" s="117" t="s">
        <v>128</v>
      </c>
      <c r="BK440" s="125">
        <f>SUM(BK441:BK476)</f>
        <v>0</v>
      </c>
    </row>
    <row r="441" spans="2:65" s="1" customFormat="1" ht="37.9" customHeight="1">
      <c r="B441" s="128"/>
      <c r="C441" s="129" t="s">
        <v>290</v>
      </c>
      <c r="D441" s="129" t="s">
        <v>130</v>
      </c>
      <c r="E441" s="130" t="s">
        <v>931</v>
      </c>
      <c r="F441" s="131" t="s">
        <v>932</v>
      </c>
      <c r="G441" s="132" t="s">
        <v>150</v>
      </c>
      <c r="H441" s="133">
        <v>65.72</v>
      </c>
      <c r="I441" s="134"/>
      <c r="J441" s="135">
        <f>ROUND(I441*H441,2)</f>
        <v>0</v>
      </c>
      <c r="K441" s="131" t="s">
        <v>134</v>
      </c>
      <c r="L441" s="33"/>
      <c r="M441" s="136" t="s">
        <v>3</v>
      </c>
      <c r="N441" s="137" t="s">
        <v>41</v>
      </c>
      <c r="P441" s="138">
        <f>O441*H441</f>
        <v>0</v>
      </c>
      <c r="Q441" s="138">
        <v>0</v>
      </c>
      <c r="R441" s="138">
        <f>Q441*H441</f>
        <v>0</v>
      </c>
      <c r="S441" s="138">
        <v>0</v>
      </c>
      <c r="T441" s="139">
        <f>S441*H441</f>
        <v>0</v>
      </c>
      <c r="AR441" s="140" t="s">
        <v>168</v>
      </c>
      <c r="AT441" s="140" t="s">
        <v>130</v>
      </c>
      <c r="AU441" s="140" t="s">
        <v>75</v>
      </c>
      <c r="AY441" s="18" t="s">
        <v>128</v>
      </c>
      <c r="BE441" s="141">
        <f>IF(N441="základní",J441,0)</f>
        <v>0</v>
      </c>
      <c r="BF441" s="141">
        <f>IF(N441="snížená",J441,0)</f>
        <v>0</v>
      </c>
      <c r="BG441" s="141">
        <f>IF(N441="zákl. přenesená",J441,0)</f>
        <v>0</v>
      </c>
      <c r="BH441" s="141">
        <f>IF(N441="sníž. přenesená",J441,0)</f>
        <v>0</v>
      </c>
      <c r="BI441" s="141">
        <f>IF(N441="nulová",J441,0)</f>
        <v>0</v>
      </c>
      <c r="BJ441" s="18" t="s">
        <v>78</v>
      </c>
      <c r="BK441" s="141">
        <f>ROUND(I441*H441,2)</f>
        <v>0</v>
      </c>
      <c r="BL441" s="18" t="s">
        <v>168</v>
      </c>
      <c r="BM441" s="140" t="s">
        <v>933</v>
      </c>
    </row>
    <row r="442" spans="2:65" s="1" customFormat="1">
      <c r="B442" s="33"/>
      <c r="D442" s="142" t="s">
        <v>135</v>
      </c>
      <c r="F442" s="143" t="s">
        <v>934</v>
      </c>
      <c r="I442" s="144"/>
      <c r="L442" s="33"/>
      <c r="M442" s="145"/>
      <c r="T442" s="54"/>
      <c r="AT442" s="18" t="s">
        <v>135</v>
      </c>
      <c r="AU442" s="18" t="s">
        <v>75</v>
      </c>
    </row>
    <row r="443" spans="2:65" s="14" customFormat="1">
      <c r="B443" s="161"/>
      <c r="D443" s="147" t="s">
        <v>137</v>
      </c>
      <c r="E443" s="162" t="s">
        <v>3</v>
      </c>
      <c r="F443" s="163" t="s">
        <v>935</v>
      </c>
      <c r="H443" s="162" t="s">
        <v>3</v>
      </c>
      <c r="I443" s="164"/>
      <c r="L443" s="161"/>
      <c r="M443" s="165"/>
      <c r="T443" s="166"/>
      <c r="AT443" s="162" t="s">
        <v>137</v>
      </c>
      <c r="AU443" s="162" t="s">
        <v>75</v>
      </c>
      <c r="AV443" s="14" t="s">
        <v>78</v>
      </c>
      <c r="AW443" s="14" t="s">
        <v>32</v>
      </c>
      <c r="AX443" s="14" t="s">
        <v>70</v>
      </c>
      <c r="AY443" s="162" t="s">
        <v>128</v>
      </c>
    </row>
    <row r="444" spans="2:65" s="12" customFormat="1">
      <c r="B444" s="146"/>
      <c r="D444" s="147" t="s">
        <v>137</v>
      </c>
      <c r="E444" s="148" t="s">
        <v>3</v>
      </c>
      <c r="F444" s="149" t="s">
        <v>936</v>
      </c>
      <c r="H444" s="150">
        <v>65.72</v>
      </c>
      <c r="I444" s="151"/>
      <c r="L444" s="146"/>
      <c r="M444" s="152"/>
      <c r="T444" s="153"/>
      <c r="AT444" s="148" t="s">
        <v>137</v>
      </c>
      <c r="AU444" s="148" t="s">
        <v>75</v>
      </c>
      <c r="AV444" s="12" t="s">
        <v>75</v>
      </c>
      <c r="AW444" s="12" t="s">
        <v>32</v>
      </c>
      <c r="AX444" s="12" t="s">
        <v>78</v>
      </c>
      <c r="AY444" s="148" t="s">
        <v>128</v>
      </c>
    </row>
    <row r="445" spans="2:65" s="1" customFormat="1" ht="24.2" customHeight="1">
      <c r="B445" s="128"/>
      <c r="C445" s="167" t="s">
        <v>434</v>
      </c>
      <c r="D445" s="167" t="s">
        <v>193</v>
      </c>
      <c r="E445" s="168" t="s">
        <v>937</v>
      </c>
      <c r="F445" s="169" t="s">
        <v>938</v>
      </c>
      <c r="G445" s="170" t="s">
        <v>219</v>
      </c>
      <c r="H445" s="171">
        <v>1.9850000000000001</v>
      </c>
      <c r="I445" s="172"/>
      <c r="J445" s="173">
        <f>ROUND(I445*H445,2)</f>
        <v>0</v>
      </c>
      <c r="K445" s="169" t="s">
        <v>3</v>
      </c>
      <c r="L445" s="174"/>
      <c r="M445" s="175" t="s">
        <v>3</v>
      </c>
      <c r="N445" s="176" t="s">
        <v>41</v>
      </c>
      <c r="P445" s="138">
        <f>O445*H445</f>
        <v>0</v>
      </c>
      <c r="Q445" s="138">
        <v>0.01</v>
      </c>
      <c r="R445" s="138">
        <f>Q445*H445</f>
        <v>1.9850000000000003E-2</v>
      </c>
      <c r="S445" s="138">
        <v>0</v>
      </c>
      <c r="T445" s="139">
        <f>S445*H445</f>
        <v>0</v>
      </c>
      <c r="AR445" s="140" t="s">
        <v>215</v>
      </c>
      <c r="AT445" s="140" t="s">
        <v>193</v>
      </c>
      <c r="AU445" s="140" t="s">
        <v>75</v>
      </c>
      <c r="AY445" s="18" t="s">
        <v>128</v>
      </c>
      <c r="BE445" s="141">
        <f>IF(N445="základní",J445,0)</f>
        <v>0</v>
      </c>
      <c r="BF445" s="141">
        <f>IF(N445="snížená",J445,0)</f>
        <v>0</v>
      </c>
      <c r="BG445" s="141">
        <f>IF(N445="zákl. přenesená",J445,0)</f>
        <v>0</v>
      </c>
      <c r="BH445" s="141">
        <f>IF(N445="sníž. přenesená",J445,0)</f>
        <v>0</v>
      </c>
      <c r="BI445" s="141">
        <f>IF(N445="nulová",J445,0)</f>
        <v>0</v>
      </c>
      <c r="BJ445" s="18" t="s">
        <v>78</v>
      </c>
      <c r="BK445" s="141">
        <f>ROUND(I445*H445,2)</f>
        <v>0</v>
      </c>
      <c r="BL445" s="18" t="s">
        <v>168</v>
      </c>
      <c r="BM445" s="140" t="s">
        <v>939</v>
      </c>
    </row>
    <row r="446" spans="2:65" s="1" customFormat="1" ht="33" customHeight="1">
      <c r="B446" s="128"/>
      <c r="C446" s="129" t="s">
        <v>293</v>
      </c>
      <c r="D446" s="129" t="s">
        <v>130</v>
      </c>
      <c r="E446" s="130" t="s">
        <v>940</v>
      </c>
      <c r="F446" s="131" t="s">
        <v>941</v>
      </c>
      <c r="G446" s="132" t="s">
        <v>150</v>
      </c>
      <c r="H446" s="133">
        <v>7.8</v>
      </c>
      <c r="I446" s="134"/>
      <c r="J446" s="135">
        <f>ROUND(I446*H446,2)</f>
        <v>0</v>
      </c>
      <c r="K446" s="131" t="s">
        <v>134</v>
      </c>
      <c r="L446" s="33"/>
      <c r="M446" s="136" t="s">
        <v>3</v>
      </c>
      <c r="N446" s="137" t="s">
        <v>41</v>
      </c>
      <c r="P446" s="138">
        <f>O446*H446</f>
        <v>0</v>
      </c>
      <c r="Q446" s="138">
        <v>0</v>
      </c>
      <c r="R446" s="138">
        <f>Q446*H446</f>
        <v>0</v>
      </c>
      <c r="S446" s="138">
        <v>0</v>
      </c>
      <c r="T446" s="139">
        <f>S446*H446</f>
        <v>0</v>
      </c>
      <c r="AR446" s="140" t="s">
        <v>168</v>
      </c>
      <c r="AT446" s="140" t="s">
        <v>130</v>
      </c>
      <c r="AU446" s="140" t="s">
        <v>75</v>
      </c>
      <c r="AY446" s="18" t="s">
        <v>128</v>
      </c>
      <c r="BE446" s="141">
        <f>IF(N446="základní",J446,0)</f>
        <v>0</v>
      </c>
      <c r="BF446" s="141">
        <f>IF(N446="snížená",J446,0)</f>
        <v>0</v>
      </c>
      <c r="BG446" s="141">
        <f>IF(N446="zákl. přenesená",J446,0)</f>
        <v>0</v>
      </c>
      <c r="BH446" s="141">
        <f>IF(N446="sníž. přenesená",J446,0)</f>
        <v>0</v>
      </c>
      <c r="BI446" s="141">
        <f>IF(N446="nulová",J446,0)</f>
        <v>0</v>
      </c>
      <c r="BJ446" s="18" t="s">
        <v>78</v>
      </c>
      <c r="BK446" s="141">
        <f>ROUND(I446*H446,2)</f>
        <v>0</v>
      </c>
      <c r="BL446" s="18" t="s">
        <v>168</v>
      </c>
      <c r="BM446" s="140" t="s">
        <v>942</v>
      </c>
    </row>
    <row r="447" spans="2:65" s="1" customFormat="1">
      <c r="B447" s="33"/>
      <c r="D447" s="142" t="s">
        <v>135</v>
      </c>
      <c r="F447" s="143" t="s">
        <v>943</v>
      </c>
      <c r="I447" s="144"/>
      <c r="L447" s="33"/>
      <c r="M447" s="145"/>
      <c r="T447" s="54"/>
      <c r="AT447" s="18" t="s">
        <v>135</v>
      </c>
      <c r="AU447" s="18" t="s">
        <v>75</v>
      </c>
    </row>
    <row r="448" spans="2:65" s="12" customFormat="1">
      <c r="B448" s="146"/>
      <c r="D448" s="147" t="s">
        <v>137</v>
      </c>
      <c r="E448" s="148" t="s">
        <v>3</v>
      </c>
      <c r="F448" s="149" t="s">
        <v>944</v>
      </c>
      <c r="H448" s="150">
        <v>7.8</v>
      </c>
      <c r="I448" s="151"/>
      <c r="L448" s="146"/>
      <c r="M448" s="152"/>
      <c r="T448" s="153"/>
      <c r="AT448" s="148" t="s">
        <v>137</v>
      </c>
      <c r="AU448" s="148" t="s">
        <v>75</v>
      </c>
      <c r="AV448" s="12" t="s">
        <v>75</v>
      </c>
      <c r="AW448" s="12" t="s">
        <v>32</v>
      </c>
      <c r="AX448" s="12" t="s">
        <v>78</v>
      </c>
      <c r="AY448" s="148" t="s">
        <v>128</v>
      </c>
    </row>
    <row r="449" spans="2:65" s="1" customFormat="1" ht="24.2" customHeight="1">
      <c r="B449" s="128"/>
      <c r="C449" s="129" t="s">
        <v>443</v>
      </c>
      <c r="D449" s="129" t="s">
        <v>130</v>
      </c>
      <c r="E449" s="130" t="s">
        <v>945</v>
      </c>
      <c r="F449" s="131" t="s">
        <v>946</v>
      </c>
      <c r="G449" s="132" t="s">
        <v>150</v>
      </c>
      <c r="H449" s="133">
        <v>131.44</v>
      </c>
      <c r="I449" s="134"/>
      <c r="J449" s="135">
        <f>ROUND(I449*H449,2)</f>
        <v>0</v>
      </c>
      <c r="K449" s="131" t="s">
        <v>134</v>
      </c>
      <c r="L449" s="33"/>
      <c r="M449" s="136" t="s">
        <v>3</v>
      </c>
      <c r="N449" s="137" t="s">
        <v>41</v>
      </c>
      <c r="P449" s="138">
        <f>O449*H449</f>
        <v>0</v>
      </c>
      <c r="Q449" s="138">
        <v>4.0000000000000002E-4</v>
      </c>
      <c r="R449" s="138">
        <f>Q449*H449</f>
        <v>5.2576000000000005E-2</v>
      </c>
      <c r="S449" s="138">
        <v>0</v>
      </c>
      <c r="T449" s="139">
        <f>S449*H449</f>
        <v>0</v>
      </c>
      <c r="AR449" s="140" t="s">
        <v>168</v>
      </c>
      <c r="AT449" s="140" t="s">
        <v>130</v>
      </c>
      <c r="AU449" s="140" t="s">
        <v>75</v>
      </c>
      <c r="AY449" s="18" t="s">
        <v>128</v>
      </c>
      <c r="BE449" s="141">
        <f>IF(N449="základní",J449,0)</f>
        <v>0</v>
      </c>
      <c r="BF449" s="141">
        <f>IF(N449="snížená",J449,0)</f>
        <v>0</v>
      </c>
      <c r="BG449" s="141">
        <f>IF(N449="zákl. přenesená",J449,0)</f>
        <v>0</v>
      </c>
      <c r="BH449" s="141">
        <f>IF(N449="sníž. přenesená",J449,0)</f>
        <v>0</v>
      </c>
      <c r="BI449" s="141">
        <f>IF(N449="nulová",J449,0)</f>
        <v>0</v>
      </c>
      <c r="BJ449" s="18" t="s">
        <v>78</v>
      </c>
      <c r="BK449" s="141">
        <f>ROUND(I449*H449,2)</f>
        <v>0</v>
      </c>
      <c r="BL449" s="18" t="s">
        <v>168</v>
      </c>
      <c r="BM449" s="140" t="s">
        <v>947</v>
      </c>
    </row>
    <row r="450" spans="2:65" s="1" customFormat="1">
      <c r="B450" s="33"/>
      <c r="D450" s="142" t="s">
        <v>135</v>
      </c>
      <c r="F450" s="143" t="s">
        <v>948</v>
      </c>
      <c r="I450" s="144"/>
      <c r="L450" s="33"/>
      <c r="M450" s="145"/>
      <c r="T450" s="54"/>
      <c r="AT450" s="18" t="s">
        <v>135</v>
      </c>
      <c r="AU450" s="18" t="s">
        <v>75</v>
      </c>
    </row>
    <row r="451" spans="2:65" s="14" customFormat="1">
      <c r="B451" s="161"/>
      <c r="D451" s="147" t="s">
        <v>137</v>
      </c>
      <c r="E451" s="162" t="s">
        <v>3</v>
      </c>
      <c r="F451" s="163" t="s">
        <v>630</v>
      </c>
      <c r="H451" s="162" t="s">
        <v>3</v>
      </c>
      <c r="I451" s="164"/>
      <c r="L451" s="161"/>
      <c r="M451" s="165"/>
      <c r="T451" s="166"/>
      <c r="AT451" s="162" t="s">
        <v>137</v>
      </c>
      <c r="AU451" s="162" t="s">
        <v>75</v>
      </c>
      <c r="AV451" s="14" t="s">
        <v>78</v>
      </c>
      <c r="AW451" s="14" t="s">
        <v>32</v>
      </c>
      <c r="AX451" s="14" t="s">
        <v>70</v>
      </c>
      <c r="AY451" s="162" t="s">
        <v>128</v>
      </c>
    </row>
    <row r="452" spans="2:65" s="14" customFormat="1">
      <c r="B452" s="161"/>
      <c r="D452" s="147" t="s">
        <v>137</v>
      </c>
      <c r="E452" s="162" t="s">
        <v>3</v>
      </c>
      <c r="F452" s="163" t="s">
        <v>935</v>
      </c>
      <c r="H452" s="162" t="s">
        <v>3</v>
      </c>
      <c r="I452" s="164"/>
      <c r="L452" s="161"/>
      <c r="M452" s="165"/>
      <c r="T452" s="166"/>
      <c r="AT452" s="162" t="s">
        <v>137</v>
      </c>
      <c r="AU452" s="162" t="s">
        <v>75</v>
      </c>
      <c r="AV452" s="14" t="s">
        <v>78</v>
      </c>
      <c r="AW452" s="14" t="s">
        <v>32</v>
      </c>
      <c r="AX452" s="14" t="s">
        <v>70</v>
      </c>
      <c r="AY452" s="162" t="s">
        <v>128</v>
      </c>
    </row>
    <row r="453" spans="2:65" s="12" customFormat="1">
      <c r="B453" s="146"/>
      <c r="D453" s="147" t="s">
        <v>137</v>
      </c>
      <c r="E453" s="148" t="s">
        <v>3</v>
      </c>
      <c r="F453" s="149" t="s">
        <v>936</v>
      </c>
      <c r="H453" s="150">
        <v>65.72</v>
      </c>
      <c r="I453" s="151"/>
      <c r="L453" s="146"/>
      <c r="M453" s="152"/>
      <c r="T453" s="153"/>
      <c r="AT453" s="148" t="s">
        <v>137</v>
      </c>
      <c r="AU453" s="148" t="s">
        <v>75</v>
      </c>
      <c r="AV453" s="12" t="s">
        <v>75</v>
      </c>
      <c r="AW453" s="12" t="s">
        <v>32</v>
      </c>
      <c r="AX453" s="12" t="s">
        <v>70</v>
      </c>
      <c r="AY453" s="148" t="s">
        <v>128</v>
      </c>
    </row>
    <row r="454" spans="2:65" s="14" customFormat="1">
      <c r="B454" s="161"/>
      <c r="D454" s="147" t="s">
        <v>137</v>
      </c>
      <c r="E454" s="162" t="s">
        <v>3</v>
      </c>
      <c r="F454" s="163" t="s">
        <v>949</v>
      </c>
      <c r="H454" s="162" t="s">
        <v>3</v>
      </c>
      <c r="I454" s="164"/>
      <c r="L454" s="161"/>
      <c r="M454" s="165"/>
      <c r="T454" s="166"/>
      <c r="AT454" s="162" t="s">
        <v>137</v>
      </c>
      <c r="AU454" s="162" t="s">
        <v>75</v>
      </c>
      <c r="AV454" s="14" t="s">
        <v>78</v>
      </c>
      <c r="AW454" s="14" t="s">
        <v>32</v>
      </c>
      <c r="AX454" s="14" t="s">
        <v>70</v>
      </c>
      <c r="AY454" s="162" t="s">
        <v>128</v>
      </c>
    </row>
    <row r="455" spans="2:65" s="12" customFormat="1">
      <c r="B455" s="146"/>
      <c r="D455" s="147" t="s">
        <v>137</v>
      </c>
      <c r="E455" s="148" t="s">
        <v>3</v>
      </c>
      <c r="F455" s="149" t="s">
        <v>950</v>
      </c>
      <c r="H455" s="150">
        <v>65.72</v>
      </c>
      <c r="I455" s="151"/>
      <c r="L455" s="146"/>
      <c r="M455" s="152"/>
      <c r="T455" s="153"/>
      <c r="AT455" s="148" t="s">
        <v>137</v>
      </c>
      <c r="AU455" s="148" t="s">
        <v>75</v>
      </c>
      <c r="AV455" s="12" t="s">
        <v>75</v>
      </c>
      <c r="AW455" s="12" t="s">
        <v>32</v>
      </c>
      <c r="AX455" s="12" t="s">
        <v>70</v>
      </c>
      <c r="AY455" s="148" t="s">
        <v>128</v>
      </c>
    </row>
    <row r="456" spans="2:65" s="13" customFormat="1">
      <c r="B456" s="154"/>
      <c r="D456" s="147" t="s">
        <v>137</v>
      </c>
      <c r="E456" s="155" t="s">
        <v>3</v>
      </c>
      <c r="F456" s="156" t="s">
        <v>139</v>
      </c>
      <c r="H456" s="157">
        <v>131.44</v>
      </c>
      <c r="I456" s="158"/>
      <c r="L456" s="154"/>
      <c r="M456" s="159"/>
      <c r="T456" s="160"/>
      <c r="AT456" s="155" t="s">
        <v>137</v>
      </c>
      <c r="AU456" s="155" t="s">
        <v>75</v>
      </c>
      <c r="AV456" s="13" t="s">
        <v>85</v>
      </c>
      <c r="AW456" s="13" t="s">
        <v>32</v>
      </c>
      <c r="AX456" s="13" t="s">
        <v>78</v>
      </c>
      <c r="AY456" s="155" t="s">
        <v>128</v>
      </c>
    </row>
    <row r="457" spans="2:65" s="1" customFormat="1" ht="24.2" customHeight="1">
      <c r="B457" s="128"/>
      <c r="C457" s="167" t="s">
        <v>300</v>
      </c>
      <c r="D457" s="167" t="s">
        <v>193</v>
      </c>
      <c r="E457" s="168" t="s">
        <v>951</v>
      </c>
      <c r="F457" s="169" t="s">
        <v>952</v>
      </c>
      <c r="G457" s="170" t="s">
        <v>150</v>
      </c>
      <c r="H457" s="171">
        <v>85.688000000000002</v>
      </c>
      <c r="I457" s="172"/>
      <c r="J457" s="173">
        <f>ROUND(I457*H457,2)</f>
        <v>0</v>
      </c>
      <c r="K457" s="169" t="s">
        <v>3</v>
      </c>
      <c r="L457" s="174"/>
      <c r="M457" s="175" t="s">
        <v>3</v>
      </c>
      <c r="N457" s="176" t="s">
        <v>41</v>
      </c>
      <c r="P457" s="138">
        <f>O457*H457</f>
        <v>0</v>
      </c>
      <c r="Q457" s="138">
        <v>5.4000000000000003E-3</v>
      </c>
      <c r="R457" s="138">
        <f>Q457*H457</f>
        <v>0.46271520000000005</v>
      </c>
      <c r="S457" s="138">
        <v>0</v>
      </c>
      <c r="T457" s="139">
        <f>S457*H457</f>
        <v>0</v>
      </c>
      <c r="AR457" s="140" t="s">
        <v>215</v>
      </c>
      <c r="AT457" s="140" t="s">
        <v>193</v>
      </c>
      <c r="AU457" s="140" t="s">
        <v>75</v>
      </c>
      <c r="AY457" s="18" t="s">
        <v>128</v>
      </c>
      <c r="BE457" s="141">
        <f>IF(N457="základní",J457,0)</f>
        <v>0</v>
      </c>
      <c r="BF457" s="141">
        <f>IF(N457="snížená",J457,0)</f>
        <v>0</v>
      </c>
      <c r="BG457" s="141">
        <f>IF(N457="zákl. přenesená",J457,0)</f>
        <v>0</v>
      </c>
      <c r="BH457" s="141">
        <f>IF(N457="sníž. přenesená",J457,0)</f>
        <v>0</v>
      </c>
      <c r="BI457" s="141">
        <f>IF(N457="nulová",J457,0)</f>
        <v>0</v>
      </c>
      <c r="BJ457" s="18" t="s">
        <v>78</v>
      </c>
      <c r="BK457" s="141">
        <f>ROUND(I457*H457,2)</f>
        <v>0</v>
      </c>
      <c r="BL457" s="18" t="s">
        <v>168</v>
      </c>
      <c r="BM457" s="140" t="s">
        <v>953</v>
      </c>
    </row>
    <row r="458" spans="2:65" s="14" customFormat="1">
      <c r="B458" s="161"/>
      <c r="D458" s="147" t="s">
        <v>137</v>
      </c>
      <c r="E458" s="162" t="s">
        <v>3</v>
      </c>
      <c r="F458" s="163" t="s">
        <v>935</v>
      </c>
      <c r="H458" s="162" t="s">
        <v>3</v>
      </c>
      <c r="I458" s="164"/>
      <c r="L458" s="161"/>
      <c r="M458" s="165"/>
      <c r="T458" s="166"/>
      <c r="AT458" s="162" t="s">
        <v>137</v>
      </c>
      <c r="AU458" s="162" t="s">
        <v>75</v>
      </c>
      <c r="AV458" s="14" t="s">
        <v>78</v>
      </c>
      <c r="AW458" s="14" t="s">
        <v>32</v>
      </c>
      <c r="AX458" s="14" t="s">
        <v>70</v>
      </c>
      <c r="AY458" s="162" t="s">
        <v>128</v>
      </c>
    </row>
    <row r="459" spans="2:65" s="12" customFormat="1">
      <c r="B459" s="146"/>
      <c r="D459" s="147" t="s">
        <v>137</v>
      </c>
      <c r="E459" s="148" t="s">
        <v>3</v>
      </c>
      <c r="F459" s="149" t="s">
        <v>936</v>
      </c>
      <c r="H459" s="150">
        <v>65.72</v>
      </c>
      <c r="I459" s="151"/>
      <c r="L459" s="146"/>
      <c r="M459" s="152"/>
      <c r="T459" s="153"/>
      <c r="AT459" s="148" t="s">
        <v>137</v>
      </c>
      <c r="AU459" s="148" t="s">
        <v>75</v>
      </c>
      <c r="AV459" s="12" t="s">
        <v>75</v>
      </c>
      <c r="AW459" s="12" t="s">
        <v>32</v>
      </c>
      <c r="AX459" s="12" t="s">
        <v>70</v>
      </c>
      <c r="AY459" s="148" t="s">
        <v>128</v>
      </c>
    </row>
    <row r="460" spans="2:65" s="14" customFormat="1">
      <c r="B460" s="161"/>
      <c r="D460" s="147" t="s">
        <v>137</v>
      </c>
      <c r="E460" s="162" t="s">
        <v>3</v>
      </c>
      <c r="F460" s="163" t="s">
        <v>954</v>
      </c>
      <c r="H460" s="162" t="s">
        <v>3</v>
      </c>
      <c r="I460" s="164"/>
      <c r="L460" s="161"/>
      <c r="M460" s="165"/>
      <c r="T460" s="166"/>
      <c r="AT460" s="162" t="s">
        <v>137</v>
      </c>
      <c r="AU460" s="162" t="s">
        <v>75</v>
      </c>
      <c r="AV460" s="14" t="s">
        <v>78</v>
      </c>
      <c r="AW460" s="14" t="s">
        <v>32</v>
      </c>
      <c r="AX460" s="14" t="s">
        <v>70</v>
      </c>
      <c r="AY460" s="162" t="s">
        <v>128</v>
      </c>
    </row>
    <row r="461" spans="2:65" s="12" customFormat="1">
      <c r="B461" s="146"/>
      <c r="D461" s="147" t="s">
        <v>137</v>
      </c>
      <c r="E461" s="148" t="s">
        <v>3</v>
      </c>
      <c r="F461" s="149" t="s">
        <v>944</v>
      </c>
      <c r="H461" s="150">
        <v>7.8</v>
      </c>
      <c r="I461" s="151"/>
      <c r="L461" s="146"/>
      <c r="M461" s="152"/>
      <c r="T461" s="153"/>
      <c r="AT461" s="148" t="s">
        <v>137</v>
      </c>
      <c r="AU461" s="148" t="s">
        <v>75</v>
      </c>
      <c r="AV461" s="12" t="s">
        <v>75</v>
      </c>
      <c r="AW461" s="12" t="s">
        <v>32</v>
      </c>
      <c r="AX461" s="12" t="s">
        <v>70</v>
      </c>
      <c r="AY461" s="148" t="s">
        <v>128</v>
      </c>
    </row>
    <row r="462" spans="2:65" s="13" customFormat="1">
      <c r="B462" s="154"/>
      <c r="D462" s="147" t="s">
        <v>137</v>
      </c>
      <c r="E462" s="155" t="s">
        <v>3</v>
      </c>
      <c r="F462" s="156" t="s">
        <v>139</v>
      </c>
      <c r="H462" s="157">
        <v>73.52</v>
      </c>
      <c r="I462" s="158"/>
      <c r="L462" s="154"/>
      <c r="M462" s="159"/>
      <c r="T462" s="160"/>
      <c r="AT462" s="155" t="s">
        <v>137</v>
      </c>
      <c r="AU462" s="155" t="s">
        <v>75</v>
      </c>
      <c r="AV462" s="13" t="s">
        <v>85</v>
      </c>
      <c r="AW462" s="13" t="s">
        <v>32</v>
      </c>
      <c r="AX462" s="13" t="s">
        <v>78</v>
      </c>
      <c r="AY462" s="155" t="s">
        <v>128</v>
      </c>
    </row>
    <row r="463" spans="2:65" s="12" customFormat="1">
      <c r="B463" s="146"/>
      <c r="D463" s="147" t="s">
        <v>137</v>
      </c>
      <c r="F463" s="149" t="s">
        <v>955</v>
      </c>
      <c r="H463" s="150">
        <v>85.688000000000002</v>
      </c>
      <c r="I463" s="151"/>
      <c r="L463" s="146"/>
      <c r="M463" s="152"/>
      <c r="T463" s="153"/>
      <c r="AT463" s="148" t="s">
        <v>137</v>
      </c>
      <c r="AU463" s="148" t="s">
        <v>75</v>
      </c>
      <c r="AV463" s="12" t="s">
        <v>75</v>
      </c>
      <c r="AW463" s="12" t="s">
        <v>4</v>
      </c>
      <c r="AX463" s="12" t="s">
        <v>78</v>
      </c>
      <c r="AY463" s="148" t="s">
        <v>128</v>
      </c>
    </row>
    <row r="464" spans="2:65" s="1" customFormat="1" ht="24.2" customHeight="1">
      <c r="B464" s="128"/>
      <c r="C464" s="129" t="s">
        <v>455</v>
      </c>
      <c r="D464" s="129" t="s">
        <v>130</v>
      </c>
      <c r="E464" s="130" t="s">
        <v>956</v>
      </c>
      <c r="F464" s="131" t="s">
        <v>957</v>
      </c>
      <c r="G464" s="132" t="s">
        <v>150</v>
      </c>
      <c r="H464" s="133">
        <v>15.6</v>
      </c>
      <c r="I464" s="134"/>
      <c r="J464" s="135">
        <f>ROUND(I464*H464,2)</f>
        <v>0</v>
      </c>
      <c r="K464" s="131" t="s">
        <v>134</v>
      </c>
      <c r="L464" s="33"/>
      <c r="M464" s="136" t="s">
        <v>3</v>
      </c>
      <c r="N464" s="137" t="s">
        <v>41</v>
      </c>
      <c r="P464" s="138">
        <f>O464*H464</f>
        <v>0</v>
      </c>
      <c r="Q464" s="138">
        <v>4.0000000000000002E-4</v>
      </c>
      <c r="R464" s="138">
        <f>Q464*H464</f>
        <v>6.2399999999999999E-3</v>
      </c>
      <c r="S464" s="138">
        <v>0</v>
      </c>
      <c r="T464" s="139">
        <f>S464*H464</f>
        <v>0</v>
      </c>
      <c r="AR464" s="140" t="s">
        <v>168</v>
      </c>
      <c r="AT464" s="140" t="s">
        <v>130</v>
      </c>
      <c r="AU464" s="140" t="s">
        <v>75</v>
      </c>
      <c r="AY464" s="18" t="s">
        <v>128</v>
      </c>
      <c r="BE464" s="141">
        <f>IF(N464="základní",J464,0)</f>
        <v>0</v>
      </c>
      <c r="BF464" s="141">
        <f>IF(N464="snížená",J464,0)</f>
        <v>0</v>
      </c>
      <c r="BG464" s="141">
        <f>IF(N464="zákl. přenesená",J464,0)</f>
        <v>0</v>
      </c>
      <c r="BH464" s="141">
        <f>IF(N464="sníž. přenesená",J464,0)</f>
        <v>0</v>
      </c>
      <c r="BI464" s="141">
        <f>IF(N464="nulová",J464,0)</f>
        <v>0</v>
      </c>
      <c r="BJ464" s="18" t="s">
        <v>78</v>
      </c>
      <c r="BK464" s="141">
        <f>ROUND(I464*H464,2)</f>
        <v>0</v>
      </c>
      <c r="BL464" s="18" t="s">
        <v>168</v>
      </c>
      <c r="BM464" s="140" t="s">
        <v>958</v>
      </c>
    </row>
    <row r="465" spans="2:65" s="1" customFormat="1">
      <c r="B465" s="33"/>
      <c r="D465" s="142" t="s">
        <v>135</v>
      </c>
      <c r="F465" s="143" t="s">
        <v>959</v>
      </c>
      <c r="I465" s="144"/>
      <c r="L465" s="33"/>
      <c r="M465" s="145"/>
      <c r="T465" s="54"/>
      <c r="AT465" s="18" t="s">
        <v>135</v>
      </c>
      <c r="AU465" s="18" t="s">
        <v>75</v>
      </c>
    </row>
    <row r="466" spans="2:65" s="12" customFormat="1">
      <c r="B466" s="146"/>
      <c r="D466" s="147" t="s">
        <v>137</v>
      </c>
      <c r="E466" s="148" t="s">
        <v>3</v>
      </c>
      <c r="F466" s="149" t="s">
        <v>960</v>
      </c>
      <c r="H466" s="150">
        <v>15.6</v>
      </c>
      <c r="I466" s="151"/>
      <c r="L466" s="146"/>
      <c r="M466" s="152"/>
      <c r="T466" s="153"/>
      <c r="AT466" s="148" t="s">
        <v>137</v>
      </c>
      <c r="AU466" s="148" t="s">
        <v>75</v>
      </c>
      <c r="AV466" s="12" t="s">
        <v>75</v>
      </c>
      <c r="AW466" s="12" t="s">
        <v>32</v>
      </c>
      <c r="AX466" s="12" t="s">
        <v>78</v>
      </c>
      <c r="AY466" s="148" t="s">
        <v>128</v>
      </c>
    </row>
    <row r="467" spans="2:65" s="1" customFormat="1" ht="24.2" customHeight="1">
      <c r="B467" s="128"/>
      <c r="C467" s="167" t="s">
        <v>306</v>
      </c>
      <c r="D467" s="167" t="s">
        <v>193</v>
      </c>
      <c r="E467" s="168" t="s">
        <v>961</v>
      </c>
      <c r="F467" s="169" t="s">
        <v>962</v>
      </c>
      <c r="G467" s="170" t="s">
        <v>150</v>
      </c>
      <c r="H467" s="171">
        <v>85.688000000000002</v>
      </c>
      <c r="I467" s="172"/>
      <c r="J467" s="173">
        <f>ROUND(I467*H467,2)</f>
        <v>0</v>
      </c>
      <c r="K467" s="169" t="s">
        <v>3</v>
      </c>
      <c r="L467" s="174"/>
      <c r="M467" s="175" t="s">
        <v>3</v>
      </c>
      <c r="N467" s="176" t="s">
        <v>41</v>
      </c>
      <c r="P467" s="138">
        <f>O467*H467</f>
        <v>0</v>
      </c>
      <c r="Q467" s="138">
        <v>5.3E-3</v>
      </c>
      <c r="R467" s="138">
        <f>Q467*H467</f>
        <v>0.45414640000000001</v>
      </c>
      <c r="S467" s="138">
        <v>0</v>
      </c>
      <c r="T467" s="139">
        <f>S467*H467</f>
        <v>0</v>
      </c>
      <c r="AR467" s="140" t="s">
        <v>215</v>
      </c>
      <c r="AT467" s="140" t="s">
        <v>193</v>
      </c>
      <c r="AU467" s="140" t="s">
        <v>75</v>
      </c>
      <c r="AY467" s="18" t="s">
        <v>128</v>
      </c>
      <c r="BE467" s="141">
        <f>IF(N467="základní",J467,0)</f>
        <v>0</v>
      </c>
      <c r="BF467" s="141">
        <f>IF(N467="snížená",J467,0)</f>
        <v>0</v>
      </c>
      <c r="BG467" s="141">
        <f>IF(N467="zákl. přenesená",J467,0)</f>
        <v>0</v>
      </c>
      <c r="BH467" s="141">
        <f>IF(N467="sníž. přenesená",J467,0)</f>
        <v>0</v>
      </c>
      <c r="BI467" s="141">
        <f>IF(N467="nulová",J467,0)</f>
        <v>0</v>
      </c>
      <c r="BJ467" s="18" t="s">
        <v>78</v>
      </c>
      <c r="BK467" s="141">
        <f>ROUND(I467*H467,2)</f>
        <v>0</v>
      </c>
      <c r="BL467" s="18" t="s">
        <v>168</v>
      </c>
      <c r="BM467" s="140" t="s">
        <v>963</v>
      </c>
    </row>
    <row r="468" spans="2:65" s="14" customFormat="1">
      <c r="B468" s="161"/>
      <c r="D468" s="147" t="s">
        <v>137</v>
      </c>
      <c r="E468" s="162" t="s">
        <v>3</v>
      </c>
      <c r="F468" s="163" t="s">
        <v>630</v>
      </c>
      <c r="H468" s="162" t="s">
        <v>3</v>
      </c>
      <c r="I468" s="164"/>
      <c r="L468" s="161"/>
      <c r="M468" s="165"/>
      <c r="T468" s="166"/>
      <c r="AT468" s="162" t="s">
        <v>137</v>
      </c>
      <c r="AU468" s="162" t="s">
        <v>75</v>
      </c>
      <c r="AV468" s="14" t="s">
        <v>78</v>
      </c>
      <c r="AW468" s="14" t="s">
        <v>32</v>
      </c>
      <c r="AX468" s="14" t="s">
        <v>70</v>
      </c>
      <c r="AY468" s="162" t="s">
        <v>128</v>
      </c>
    </row>
    <row r="469" spans="2:65" s="14" customFormat="1">
      <c r="B469" s="161"/>
      <c r="D469" s="147" t="s">
        <v>137</v>
      </c>
      <c r="E469" s="162" t="s">
        <v>3</v>
      </c>
      <c r="F469" s="163" t="s">
        <v>935</v>
      </c>
      <c r="H469" s="162" t="s">
        <v>3</v>
      </c>
      <c r="I469" s="164"/>
      <c r="L469" s="161"/>
      <c r="M469" s="165"/>
      <c r="T469" s="166"/>
      <c r="AT469" s="162" t="s">
        <v>137</v>
      </c>
      <c r="AU469" s="162" t="s">
        <v>75</v>
      </c>
      <c r="AV469" s="14" t="s">
        <v>78</v>
      </c>
      <c r="AW469" s="14" t="s">
        <v>32</v>
      </c>
      <c r="AX469" s="14" t="s">
        <v>70</v>
      </c>
      <c r="AY469" s="162" t="s">
        <v>128</v>
      </c>
    </row>
    <row r="470" spans="2:65" s="12" customFormat="1">
      <c r="B470" s="146"/>
      <c r="D470" s="147" t="s">
        <v>137</v>
      </c>
      <c r="E470" s="148" t="s">
        <v>3</v>
      </c>
      <c r="F470" s="149" t="s">
        <v>936</v>
      </c>
      <c r="H470" s="150">
        <v>65.72</v>
      </c>
      <c r="I470" s="151"/>
      <c r="L470" s="146"/>
      <c r="M470" s="152"/>
      <c r="T470" s="153"/>
      <c r="AT470" s="148" t="s">
        <v>137</v>
      </c>
      <c r="AU470" s="148" t="s">
        <v>75</v>
      </c>
      <c r="AV470" s="12" t="s">
        <v>75</v>
      </c>
      <c r="AW470" s="12" t="s">
        <v>32</v>
      </c>
      <c r="AX470" s="12" t="s">
        <v>70</v>
      </c>
      <c r="AY470" s="148" t="s">
        <v>128</v>
      </c>
    </row>
    <row r="471" spans="2:65" s="14" customFormat="1">
      <c r="B471" s="161"/>
      <c r="D471" s="147" t="s">
        <v>137</v>
      </c>
      <c r="E471" s="162" t="s">
        <v>3</v>
      </c>
      <c r="F471" s="163" t="s">
        <v>954</v>
      </c>
      <c r="H471" s="162" t="s">
        <v>3</v>
      </c>
      <c r="I471" s="164"/>
      <c r="L471" s="161"/>
      <c r="M471" s="165"/>
      <c r="T471" s="166"/>
      <c r="AT471" s="162" t="s">
        <v>137</v>
      </c>
      <c r="AU471" s="162" t="s">
        <v>75</v>
      </c>
      <c r="AV471" s="14" t="s">
        <v>78</v>
      </c>
      <c r="AW471" s="14" t="s">
        <v>32</v>
      </c>
      <c r="AX471" s="14" t="s">
        <v>70</v>
      </c>
      <c r="AY471" s="162" t="s">
        <v>128</v>
      </c>
    </row>
    <row r="472" spans="2:65" s="12" customFormat="1">
      <c r="B472" s="146"/>
      <c r="D472" s="147" t="s">
        <v>137</v>
      </c>
      <c r="E472" s="148" t="s">
        <v>3</v>
      </c>
      <c r="F472" s="149" t="s">
        <v>944</v>
      </c>
      <c r="H472" s="150">
        <v>7.8</v>
      </c>
      <c r="I472" s="151"/>
      <c r="L472" s="146"/>
      <c r="M472" s="152"/>
      <c r="T472" s="153"/>
      <c r="AT472" s="148" t="s">
        <v>137</v>
      </c>
      <c r="AU472" s="148" t="s">
        <v>75</v>
      </c>
      <c r="AV472" s="12" t="s">
        <v>75</v>
      </c>
      <c r="AW472" s="12" t="s">
        <v>32</v>
      </c>
      <c r="AX472" s="12" t="s">
        <v>70</v>
      </c>
      <c r="AY472" s="148" t="s">
        <v>128</v>
      </c>
    </row>
    <row r="473" spans="2:65" s="13" customFormat="1">
      <c r="B473" s="154"/>
      <c r="D473" s="147" t="s">
        <v>137</v>
      </c>
      <c r="E473" s="155" t="s">
        <v>3</v>
      </c>
      <c r="F473" s="156" t="s">
        <v>139</v>
      </c>
      <c r="H473" s="157">
        <v>73.52</v>
      </c>
      <c r="I473" s="158"/>
      <c r="L473" s="154"/>
      <c r="M473" s="159"/>
      <c r="T473" s="160"/>
      <c r="AT473" s="155" t="s">
        <v>137</v>
      </c>
      <c r="AU473" s="155" t="s">
        <v>75</v>
      </c>
      <c r="AV473" s="13" t="s">
        <v>85</v>
      </c>
      <c r="AW473" s="13" t="s">
        <v>32</v>
      </c>
      <c r="AX473" s="13" t="s">
        <v>78</v>
      </c>
      <c r="AY473" s="155" t="s">
        <v>128</v>
      </c>
    </row>
    <row r="474" spans="2:65" s="12" customFormat="1">
      <c r="B474" s="146"/>
      <c r="D474" s="147" t="s">
        <v>137</v>
      </c>
      <c r="F474" s="149" t="s">
        <v>955</v>
      </c>
      <c r="H474" s="150">
        <v>85.688000000000002</v>
      </c>
      <c r="I474" s="151"/>
      <c r="L474" s="146"/>
      <c r="M474" s="152"/>
      <c r="T474" s="153"/>
      <c r="AT474" s="148" t="s">
        <v>137</v>
      </c>
      <c r="AU474" s="148" t="s">
        <v>75</v>
      </c>
      <c r="AV474" s="12" t="s">
        <v>75</v>
      </c>
      <c r="AW474" s="12" t="s">
        <v>4</v>
      </c>
      <c r="AX474" s="12" t="s">
        <v>78</v>
      </c>
      <c r="AY474" s="148" t="s">
        <v>128</v>
      </c>
    </row>
    <row r="475" spans="2:65" s="1" customFormat="1" ht="49.15" customHeight="1">
      <c r="B475" s="128"/>
      <c r="C475" s="129" t="s">
        <v>464</v>
      </c>
      <c r="D475" s="129" t="s">
        <v>130</v>
      </c>
      <c r="E475" s="130" t="s">
        <v>964</v>
      </c>
      <c r="F475" s="131" t="s">
        <v>965</v>
      </c>
      <c r="G475" s="132" t="s">
        <v>173</v>
      </c>
      <c r="H475" s="133">
        <v>0.996</v>
      </c>
      <c r="I475" s="134"/>
      <c r="J475" s="135">
        <f>ROUND(I475*H475,2)</f>
        <v>0</v>
      </c>
      <c r="K475" s="131" t="s">
        <v>134</v>
      </c>
      <c r="L475" s="33"/>
      <c r="M475" s="136" t="s">
        <v>3</v>
      </c>
      <c r="N475" s="137" t="s">
        <v>41</v>
      </c>
      <c r="P475" s="138">
        <f>O475*H475</f>
        <v>0</v>
      </c>
      <c r="Q475" s="138">
        <v>0</v>
      </c>
      <c r="R475" s="138">
        <f>Q475*H475</f>
        <v>0</v>
      </c>
      <c r="S475" s="138">
        <v>0</v>
      </c>
      <c r="T475" s="139">
        <f>S475*H475</f>
        <v>0</v>
      </c>
      <c r="AR475" s="140" t="s">
        <v>168</v>
      </c>
      <c r="AT475" s="140" t="s">
        <v>130</v>
      </c>
      <c r="AU475" s="140" t="s">
        <v>75</v>
      </c>
      <c r="AY475" s="18" t="s">
        <v>128</v>
      </c>
      <c r="BE475" s="141">
        <f>IF(N475="základní",J475,0)</f>
        <v>0</v>
      </c>
      <c r="BF475" s="141">
        <f>IF(N475="snížená",J475,0)</f>
        <v>0</v>
      </c>
      <c r="BG475" s="141">
        <f>IF(N475="zákl. přenesená",J475,0)</f>
        <v>0</v>
      </c>
      <c r="BH475" s="141">
        <f>IF(N475="sníž. přenesená",J475,0)</f>
        <v>0</v>
      </c>
      <c r="BI475" s="141">
        <f>IF(N475="nulová",J475,0)</f>
        <v>0</v>
      </c>
      <c r="BJ475" s="18" t="s">
        <v>78</v>
      </c>
      <c r="BK475" s="141">
        <f>ROUND(I475*H475,2)</f>
        <v>0</v>
      </c>
      <c r="BL475" s="18" t="s">
        <v>168</v>
      </c>
      <c r="BM475" s="140" t="s">
        <v>966</v>
      </c>
    </row>
    <row r="476" spans="2:65" s="1" customFormat="1">
      <c r="B476" s="33"/>
      <c r="D476" s="142" t="s">
        <v>135</v>
      </c>
      <c r="F476" s="143" t="s">
        <v>967</v>
      </c>
      <c r="I476" s="144"/>
      <c r="L476" s="33"/>
      <c r="M476" s="145"/>
      <c r="T476" s="54"/>
      <c r="AT476" s="18" t="s">
        <v>135</v>
      </c>
      <c r="AU476" s="18" t="s">
        <v>75</v>
      </c>
    </row>
    <row r="477" spans="2:65" s="11" customFormat="1" ht="22.9" customHeight="1">
      <c r="B477" s="116"/>
      <c r="D477" s="117" t="s">
        <v>69</v>
      </c>
      <c r="E477" s="126" t="s">
        <v>968</v>
      </c>
      <c r="F477" s="126" t="s">
        <v>969</v>
      </c>
      <c r="I477" s="119"/>
      <c r="J477" s="127">
        <f>BK477</f>
        <v>0</v>
      </c>
      <c r="L477" s="116"/>
      <c r="M477" s="121"/>
      <c r="P477" s="122">
        <f>SUM(P478:P484)</f>
        <v>0</v>
      </c>
      <c r="R477" s="122">
        <f>SUM(R478:R484)</f>
        <v>4.4565800000000003E-2</v>
      </c>
      <c r="T477" s="123">
        <f>SUM(T478:T484)</f>
        <v>0</v>
      </c>
      <c r="AR477" s="117" t="s">
        <v>75</v>
      </c>
      <c r="AT477" s="124" t="s">
        <v>69</v>
      </c>
      <c r="AU477" s="124" t="s">
        <v>78</v>
      </c>
      <c r="AY477" s="117" t="s">
        <v>128</v>
      </c>
      <c r="BK477" s="125">
        <f>SUM(BK478:BK484)</f>
        <v>0</v>
      </c>
    </row>
    <row r="478" spans="2:65" s="1" customFormat="1" ht="33" customHeight="1">
      <c r="B478" s="128"/>
      <c r="C478" s="129" t="s">
        <v>311</v>
      </c>
      <c r="D478" s="129" t="s">
        <v>130</v>
      </c>
      <c r="E478" s="130" t="s">
        <v>970</v>
      </c>
      <c r="F478" s="131" t="s">
        <v>971</v>
      </c>
      <c r="G478" s="132" t="s">
        <v>150</v>
      </c>
      <c r="H478" s="133">
        <v>100.6</v>
      </c>
      <c r="I478" s="134"/>
      <c r="J478" s="135">
        <f>ROUND(I478*H478,2)</f>
        <v>0</v>
      </c>
      <c r="K478" s="131" t="s">
        <v>134</v>
      </c>
      <c r="L478" s="33"/>
      <c r="M478" s="136" t="s">
        <v>3</v>
      </c>
      <c r="N478" s="137" t="s">
        <v>41</v>
      </c>
      <c r="P478" s="138">
        <f>O478*H478</f>
        <v>0</v>
      </c>
      <c r="Q478" s="138">
        <v>1.9000000000000001E-4</v>
      </c>
      <c r="R478" s="138">
        <f>Q478*H478</f>
        <v>1.9113999999999999E-2</v>
      </c>
      <c r="S478" s="138">
        <v>0</v>
      </c>
      <c r="T478" s="139">
        <f>S478*H478</f>
        <v>0</v>
      </c>
      <c r="AR478" s="140" t="s">
        <v>168</v>
      </c>
      <c r="AT478" s="140" t="s">
        <v>130</v>
      </c>
      <c r="AU478" s="140" t="s">
        <v>75</v>
      </c>
      <c r="AY478" s="18" t="s">
        <v>128</v>
      </c>
      <c r="BE478" s="141">
        <f>IF(N478="základní",J478,0)</f>
        <v>0</v>
      </c>
      <c r="BF478" s="141">
        <f>IF(N478="snížená",J478,0)</f>
        <v>0</v>
      </c>
      <c r="BG478" s="141">
        <f>IF(N478="zákl. přenesená",J478,0)</f>
        <v>0</v>
      </c>
      <c r="BH478" s="141">
        <f>IF(N478="sníž. přenesená",J478,0)</f>
        <v>0</v>
      </c>
      <c r="BI478" s="141">
        <f>IF(N478="nulová",J478,0)</f>
        <v>0</v>
      </c>
      <c r="BJ478" s="18" t="s">
        <v>78</v>
      </c>
      <c r="BK478" s="141">
        <f>ROUND(I478*H478,2)</f>
        <v>0</v>
      </c>
      <c r="BL478" s="18" t="s">
        <v>168</v>
      </c>
      <c r="BM478" s="140" t="s">
        <v>972</v>
      </c>
    </row>
    <row r="479" spans="2:65" s="1" customFormat="1">
      <c r="B479" s="33"/>
      <c r="D479" s="142" t="s">
        <v>135</v>
      </c>
      <c r="F479" s="143" t="s">
        <v>973</v>
      </c>
      <c r="I479" s="144"/>
      <c r="L479" s="33"/>
      <c r="M479" s="145"/>
      <c r="T479" s="54"/>
      <c r="AT479" s="18" t="s">
        <v>135</v>
      </c>
      <c r="AU479" s="18" t="s">
        <v>75</v>
      </c>
    </row>
    <row r="480" spans="2:65" s="12" customFormat="1">
      <c r="B480" s="146"/>
      <c r="D480" s="147" t="s">
        <v>137</v>
      </c>
      <c r="E480" s="148" t="s">
        <v>3</v>
      </c>
      <c r="F480" s="149" t="s">
        <v>974</v>
      </c>
      <c r="H480" s="150">
        <v>100.6</v>
      </c>
      <c r="I480" s="151"/>
      <c r="L480" s="146"/>
      <c r="M480" s="152"/>
      <c r="T480" s="153"/>
      <c r="AT480" s="148" t="s">
        <v>137</v>
      </c>
      <c r="AU480" s="148" t="s">
        <v>75</v>
      </c>
      <c r="AV480" s="12" t="s">
        <v>75</v>
      </c>
      <c r="AW480" s="12" t="s">
        <v>32</v>
      </c>
      <c r="AX480" s="12" t="s">
        <v>78</v>
      </c>
      <c r="AY480" s="148" t="s">
        <v>128</v>
      </c>
    </row>
    <row r="481" spans="2:65" s="1" customFormat="1" ht="24.2" customHeight="1">
      <c r="B481" s="128"/>
      <c r="C481" s="167" t="s">
        <v>473</v>
      </c>
      <c r="D481" s="167" t="s">
        <v>193</v>
      </c>
      <c r="E481" s="168" t="s">
        <v>975</v>
      </c>
      <c r="F481" s="169" t="s">
        <v>976</v>
      </c>
      <c r="G481" s="170" t="s">
        <v>150</v>
      </c>
      <c r="H481" s="171">
        <v>115.69</v>
      </c>
      <c r="I481" s="172"/>
      <c r="J481" s="173">
        <f>ROUND(I481*H481,2)</f>
        <v>0</v>
      </c>
      <c r="K481" s="169" t="s">
        <v>3</v>
      </c>
      <c r="L481" s="174"/>
      <c r="M481" s="175" t="s">
        <v>3</v>
      </c>
      <c r="N481" s="176" t="s">
        <v>41</v>
      </c>
      <c r="P481" s="138">
        <f>O481*H481</f>
        <v>0</v>
      </c>
      <c r="Q481" s="138">
        <v>2.2000000000000001E-4</v>
      </c>
      <c r="R481" s="138">
        <f>Q481*H481</f>
        <v>2.54518E-2</v>
      </c>
      <c r="S481" s="138">
        <v>0</v>
      </c>
      <c r="T481" s="139">
        <f>S481*H481</f>
        <v>0</v>
      </c>
      <c r="AR481" s="140" t="s">
        <v>215</v>
      </c>
      <c r="AT481" s="140" t="s">
        <v>193</v>
      </c>
      <c r="AU481" s="140" t="s">
        <v>75</v>
      </c>
      <c r="AY481" s="18" t="s">
        <v>128</v>
      </c>
      <c r="BE481" s="141">
        <f>IF(N481="základní",J481,0)</f>
        <v>0</v>
      </c>
      <c r="BF481" s="141">
        <f>IF(N481="snížená",J481,0)</f>
        <v>0</v>
      </c>
      <c r="BG481" s="141">
        <f>IF(N481="zákl. přenesená",J481,0)</f>
        <v>0</v>
      </c>
      <c r="BH481" s="141">
        <f>IF(N481="sníž. přenesená",J481,0)</f>
        <v>0</v>
      </c>
      <c r="BI481" s="141">
        <f>IF(N481="nulová",J481,0)</f>
        <v>0</v>
      </c>
      <c r="BJ481" s="18" t="s">
        <v>78</v>
      </c>
      <c r="BK481" s="141">
        <f>ROUND(I481*H481,2)</f>
        <v>0</v>
      </c>
      <c r="BL481" s="18" t="s">
        <v>168</v>
      </c>
      <c r="BM481" s="140" t="s">
        <v>977</v>
      </c>
    </row>
    <row r="482" spans="2:65" s="12" customFormat="1">
      <c r="B482" s="146"/>
      <c r="D482" s="147" t="s">
        <v>137</v>
      </c>
      <c r="F482" s="149" t="s">
        <v>978</v>
      </c>
      <c r="H482" s="150">
        <v>115.69</v>
      </c>
      <c r="I482" s="151"/>
      <c r="L482" s="146"/>
      <c r="M482" s="152"/>
      <c r="T482" s="153"/>
      <c r="AT482" s="148" t="s">
        <v>137</v>
      </c>
      <c r="AU482" s="148" t="s">
        <v>75</v>
      </c>
      <c r="AV482" s="12" t="s">
        <v>75</v>
      </c>
      <c r="AW482" s="12" t="s">
        <v>4</v>
      </c>
      <c r="AX482" s="12" t="s">
        <v>78</v>
      </c>
      <c r="AY482" s="148" t="s">
        <v>128</v>
      </c>
    </row>
    <row r="483" spans="2:65" s="1" customFormat="1" ht="49.15" customHeight="1">
      <c r="B483" s="128"/>
      <c r="C483" s="129" t="s">
        <v>314</v>
      </c>
      <c r="D483" s="129" t="s">
        <v>130</v>
      </c>
      <c r="E483" s="130" t="s">
        <v>979</v>
      </c>
      <c r="F483" s="131" t="s">
        <v>980</v>
      </c>
      <c r="G483" s="132" t="s">
        <v>173</v>
      </c>
      <c r="H483" s="133">
        <v>4.4999999999999998E-2</v>
      </c>
      <c r="I483" s="134"/>
      <c r="J483" s="135">
        <f>ROUND(I483*H483,2)</f>
        <v>0</v>
      </c>
      <c r="K483" s="131" t="s">
        <v>134</v>
      </c>
      <c r="L483" s="33"/>
      <c r="M483" s="136" t="s">
        <v>3</v>
      </c>
      <c r="N483" s="137" t="s">
        <v>41</v>
      </c>
      <c r="P483" s="138">
        <f>O483*H483</f>
        <v>0</v>
      </c>
      <c r="Q483" s="138">
        <v>0</v>
      </c>
      <c r="R483" s="138">
        <f>Q483*H483</f>
        <v>0</v>
      </c>
      <c r="S483" s="138">
        <v>0</v>
      </c>
      <c r="T483" s="139">
        <f>S483*H483</f>
        <v>0</v>
      </c>
      <c r="AR483" s="140" t="s">
        <v>168</v>
      </c>
      <c r="AT483" s="140" t="s">
        <v>130</v>
      </c>
      <c r="AU483" s="140" t="s">
        <v>75</v>
      </c>
      <c r="AY483" s="18" t="s">
        <v>128</v>
      </c>
      <c r="BE483" s="141">
        <f>IF(N483="základní",J483,0)</f>
        <v>0</v>
      </c>
      <c r="BF483" s="141">
        <f>IF(N483="snížená",J483,0)</f>
        <v>0</v>
      </c>
      <c r="BG483" s="141">
        <f>IF(N483="zákl. přenesená",J483,0)</f>
        <v>0</v>
      </c>
      <c r="BH483" s="141">
        <f>IF(N483="sníž. přenesená",J483,0)</f>
        <v>0</v>
      </c>
      <c r="BI483" s="141">
        <f>IF(N483="nulová",J483,0)</f>
        <v>0</v>
      </c>
      <c r="BJ483" s="18" t="s">
        <v>78</v>
      </c>
      <c r="BK483" s="141">
        <f>ROUND(I483*H483,2)</f>
        <v>0</v>
      </c>
      <c r="BL483" s="18" t="s">
        <v>168</v>
      </c>
      <c r="BM483" s="140" t="s">
        <v>981</v>
      </c>
    </row>
    <row r="484" spans="2:65" s="1" customFormat="1">
      <c r="B484" s="33"/>
      <c r="D484" s="142" t="s">
        <v>135</v>
      </c>
      <c r="F484" s="143" t="s">
        <v>982</v>
      </c>
      <c r="I484" s="144"/>
      <c r="L484" s="33"/>
      <c r="M484" s="145"/>
      <c r="T484" s="54"/>
      <c r="AT484" s="18" t="s">
        <v>135</v>
      </c>
      <c r="AU484" s="18" t="s">
        <v>75</v>
      </c>
    </row>
    <row r="485" spans="2:65" s="11" customFormat="1" ht="22.9" customHeight="1">
      <c r="B485" s="116"/>
      <c r="D485" s="117" t="s">
        <v>69</v>
      </c>
      <c r="E485" s="126" t="s">
        <v>263</v>
      </c>
      <c r="F485" s="126" t="s">
        <v>264</v>
      </c>
      <c r="I485" s="119"/>
      <c r="J485" s="127">
        <f>BK485</f>
        <v>0</v>
      </c>
      <c r="L485" s="116"/>
      <c r="M485" s="121"/>
      <c r="P485" s="122">
        <f>SUM(P486:P503)</f>
        <v>0</v>
      </c>
      <c r="R485" s="122">
        <f>SUM(R486:R503)</f>
        <v>0.4543685999999999</v>
      </c>
      <c r="T485" s="123">
        <f>SUM(T486:T503)</f>
        <v>0</v>
      </c>
      <c r="AR485" s="117" t="s">
        <v>75</v>
      </c>
      <c r="AT485" s="124" t="s">
        <v>69</v>
      </c>
      <c r="AU485" s="124" t="s">
        <v>78</v>
      </c>
      <c r="AY485" s="117" t="s">
        <v>128</v>
      </c>
      <c r="BK485" s="125">
        <f>SUM(BK486:BK503)</f>
        <v>0</v>
      </c>
    </row>
    <row r="486" spans="2:65" s="1" customFormat="1" ht="37.9" customHeight="1">
      <c r="B486" s="128"/>
      <c r="C486" s="129" t="s">
        <v>481</v>
      </c>
      <c r="D486" s="129" t="s">
        <v>130</v>
      </c>
      <c r="E486" s="130" t="s">
        <v>983</v>
      </c>
      <c r="F486" s="131" t="s">
        <v>984</v>
      </c>
      <c r="G486" s="132" t="s">
        <v>150</v>
      </c>
      <c r="H486" s="133">
        <v>45.02</v>
      </c>
      <c r="I486" s="134"/>
      <c r="J486" s="135">
        <f>ROUND(I486*H486,2)</f>
        <v>0</v>
      </c>
      <c r="K486" s="131" t="s">
        <v>134</v>
      </c>
      <c r="L486" s="33"/>
      <c r="M486" s="136" t="s">
        <v>3</v>
      </c>
      <c r="N486" s="137" t="s">
        <v>41</v>
      </c>
      <c r="P486" s="138">
        <f>O486*H486</f>
        <v>0</v>
      </c>
      <c r="Q486" s="138">
        <v>0</v>
      </c>
      <c r="R486" s="138">
        <f>Q486*H486</f>
        <v>0</v>
      </c>
      <c r="S486" s="138">
        <v>0</v>
      </c>
      <c r="T486" s="139">
        <f>S486*H486</f>
        <v>0</v>
      </c>
      <c r="AR486" s="140" t="s">
        <v>168</v>
      </c>
      <c r="AT486" s="140" t="s">
        <v>130</v>
      </c>
      <c r="AU486" s="140" t="s">
        <v>75</v>
      </c>
      <c r="AY486" s="18" t="s">
        <v>128</v>
      </c>
      <c r="BE486" s="141">
        <f>IF(N486="základní",J486,0)</f>
        <v>0</v>
      </c>
      <c r="BF486" s="141">
        <f>IF(N486="snížená",J486,0)</f>
        <v>0</v>
      </c>
      <c r="BG486" s="141">
        <f>IF(N486="zákl. přenesená",J486,0)</f>
        <v>0</v>
      </c>
      <c r="BH486" s="141">
        <f>IF(N486="sníž. přenesená",J486,0)</f>
        <v>0</v>
      </c>
      <c r="BI486" s="141">
        <f>IF(N486="nulová",J486,0)</f>
        <v>0</v>
      </c>
      <c r="BJ486" s="18" t="s">
        <v>78</v>
      </c>
      <c r="BK486" s="141">
        <f>ROUND(I486*H486,2)</f>
        <v>0</v>
      </c>
      <c r="BL486" s="18" t="s">
        <v>168</v>
      </c>
      <c r="BM486" s="140" t="s">
        <v>985</v>
      </c>
    </row>
    <row r="487" spans="2:65" s="1" customFormat="1">
      <c r="B487" s="33"/>
      <c r="D487" s="142" t="s">
        <v>135</v>
      </c>
      <c r="F487" s="143" t="s">
        <v>986</v>
      </c>
      <c r="I487" s="144"/>
      <c r="L487" s="33"/>
      <c r="M487" s="145"/>
      <c r="T487" s="54"/>
      <c r="AT487" s="18" t="s">
        <v>135</v>
      </c>
      <c r="AU487" s="18" t="s">
        <v>75</v>
      </c>
    </row>
    <row r="488" spans="2:65" s="14" customFormat="1">
      <c r="B488" s="161"/>
      <c r="D488" s="147" t="s">
        <v>137</v>
      </c>
      <c r="E488" s="162" t="s">
        <v>3</v>
      </c>
      <c r="F488" s="163" t="s">
        <v>831</v>
      </c>
      <c r="H488" s="162" t="s">
        <v>3</v>
      </c>
      <c r="I488" s="164"/>
      <c r="L488" s="161"/>
      <c r="M488" s="165"/>
      <c r="T488" s="166"/>
      <c r="AT488" s="162" t="s">
        <v>137</v>
      </c>
      <c r="AU488" s="162" t="s">
        <v>75</v>
      </c>
      <c r="AV488" s="14" t="s">
        <v>78</v>
      </c>
      <c r="AW488" s="14" t="s">
        <v>32</v>
      </c>
      <c r="AX488" s="14" t="s">
        <v>70</v>
      </c>
      <c r="AY488" s="162" t="s">
        <v>128</v>
      </c>
    </row>
    <row r="489" spans="2:65" s="12" customFormat="1">
      <c r="B489" s="146"/>
      <c r="D489" s="147" t="s">
        <v>137</v>
      </c>
      <c r="E489" s="148" t="s">
        <v>3</v>
      </c>
      <c r="F489" s="149" t="s">
        <v>987</v>
      </c>
      <c r="H489" s="150">
        <v>45.02</v>
      </c>
      <c r="I489" s="151"/>
      <c r="L489" s="146"/>
      <c r="M489" s="152"/>
      <c r="T489" s="153"/>
      <c r="AT489" s="148" t="s">
        <v>137</v>
      </c>
      <c r="AU489" s="148" t="s">
        <v>75</v>
      </c>
      <c r="AV489" s="12" t="s">
        <v>75</v>
      </c>
      <c r="AW489" s="12" t="s">
        <v>32</v>
      </c>
      <c r="AX489" s="12" t="s">
        <v>78</v>
      </c>
      <c r="AY489" s="148" t="s">
        <v>128</v>
      </c>
    </row>
    <row r="490" spans="2:65" s="1" customFormat="1" ht="62.65" customHeight="1">
      <c r="B490" s="128"/>
      <c r="C490" s="167" t="s">
        <v>319</v>
      </c>
      <c r="D490" s="167" t="s">
        <v>193</v>
      </c>
      <c r="E490" s="168" t="s">
        <v>988</v>
      </c>
      <c r="F490" s="169" t="s">
        <v>989</v>
      </c>
      <c r="G490" s="170" t="s">
        <v>150</v>
      </c>
      <c r="H490" s="171">
        <v>47.271000000000001</v>
      </c>
      <c r="I490" s="172"/>
      <c r="J490" s="173">
        <f>ROUND(I490*H490,2)</f>
        <v>0</v>
      </c>
      <c r="K490" s="169" t="s">
        <v>3</v>
      </c>
      <c r="L490" s="174"/>
      <c r="M490" s="175" t="s">
        <v>3</v>
      </c>
      <c r="N490" s="176" t="s">
        <v>41</v>
      </c>
      <c r="P490" s="138">
        <f>O490*H490</f>
        <v>0</v>
      </c>
      <c r="Q490" s="138">
        <v>2.8999999999999998E-3</v>
      </c>
      <c r="R490" s="138">
        <f>Q490*H490</f>
        <v>0.13708589999999998</v>
      </c>
      <c r="S490" s="138">
        <v>0</v>
      </c>
      <c r="T490" s="139">
        <f>S490*H490</f>
        <v>0</v>
      </c>
      <c r="AR490" s="140" t="s">
        <v>215</v>
      </c>
      <c r="AT490" s="140" t="s">
        <v>193</v>
      </c>
      <c r="AU490" s="140" t="s">
        <v>75</v>
      </c>
      <c r="AY490" s="18" t="s">
        <v>128</v>
      </c>
      <c r="BE490" s="141">
        <f>IF(N490="základní",J490,0)</f>
        <v>0</v>
      </c>
      <c r="BF490" s="141">
        <f>IF(N490="snížená",J490,0)</f>
        <v>0</v>
      </c>
      <c r="BG490" s="141">
        <f>IF(N490="zákl. přenesená",J490,0)</f>
        <v>0</v>
      </c>
      <c r="BH490" s="141">
        <f>IF(N490="sníž. přenesená",J490,0)</f>
        <v>0</v>
      </c>
      <c r="BI490" s="141">
        <f>IF(N490="nulová",J490,0)</f>
        <v>0</v>
      </c>
      <c r="BJ490" s="18" t="s">
        <v>78</v>
      </c>
      <c r="BK490" s="141">
        <f>ROUND(I490*H490,2)</f>
        <v>0</v>
      </c>
      <c r="BL490" s="18" t="s">
        <v>168</v>
      </c>
      <c r="BM490" s="140" t="s">
        <v>990</v>
      </c>
    </row>
    <row r="491" spans="2:65" s="12" customFormat="1">
      <c r="B491" s="146"/>
      <c r="D491" s="147" t="s">
        <v>137</v>
      </c>
      <c r="F491" s="149" t="s">
        <v>991</v>
      </c>
      <c r="H491" s="150">
        <v>47.271000000000001</v>
      </c>
      <c r="I491" s="151"/>
      <c r="L491" s="146"/>
      <c r="M491" s="152"/>
      <c r="T491" s="153"/>
      <c r="AT491" s="148" t="s">
        <v>137</v>
      </c>
      <c r="AU491" s="148" t="s">
        <v>75</v>
      </c>
      <c r="AV491" s="12" t="s">
        <v>75</v>
      </c>
      <c r="AW491" s="12" t="s">
        <v>4</v>
      </c>
      <c r="AX491" s="12" t="s">
        <v>78</v>
      </c>
      <c r="AY491" s="148" t="s">
        <v>128</v>
      </c>
    </row>
    <row r="492" spans="2:65" s="1" customFormat="1" ht="24.2" customHeight="1">
      <c r="B492" s="128"/>
      <c r="C492" s="129" t="s">
        <v>489</v>
      </c>
      <c r="D492" s="129" t="s">
        <v>130</v>
      </c>
      <c r="E492" s="130" t="s">
        <v>992</v>
      </c>
      <c r="F492" s="131" t="s">
        <v>993</v>
      </c>
      <c r="G492" s="132" t="s">
        <v>209</v>
      </c>
      <c r="H492" s="133">
        <v>69.400000000000006</v>
      </c>
      <c r="I492" s="134"/>
      <c r="J492" s="135">
        <f>ROUND(I492*H492,2)</f>
        <v>0</v>
      </c>
      <c r="K492" s="131" t="s">
        <v>134</v>
      </c>
      <c r="L492" s="33"/>
      <c r="M492" s="136" t="s">
        <v>3</v>
      </c>
      <c r="N492" s="137" t="s">
        <v>41</v>
      </c>
      <c r="P492" s="138">
        <f>O492*H492</f>
        <v>0</v>
      </c>
      <c r="Q492" s="138">
        <v>0</v>
      </c>
      <c r="R492" s="138">
        <f>Q492*H492</f>
        <v>0</v>
      </c>
      <c r="S492" s="138">
        <v>0</v>
      </c>
      <c r="T492" s="139">
        <f>S492*H492</f>
        <v>0</v>
      </c>
      <c r="AR492" s="140" t="s">
        <v>168</v>
      </c>
      <c r="AT492" s="140" t="s">
        <v>130</v>
      </c>
      <c r="AU492" s="140" t="s">
        <v>75</v>
      </c>
      <c r="AY492" s="18" t="s">
        <v>128</v>
      </c>
      <c r="BE492" s="141">
        <f>IF(N492="základní",J492,0)</f>
        <v>0</v>
      </c>
      <c r="BF492" s="141">
        <f>IF(N492="snížená",J492,0)</f>
        <v>0</v>
      </c>
      <c r="BG492" s="141">
        <f>IF(N492="zákl. přenesená",J492,0)</f>
        <v>0</v>
      </c>
      <c r="BH492" s="141">
        <f>IF(N492="sníž. přenesená",J492,0)</f>
        <v>0</v>
      </c>
      <c r="BI492" s="141">
        <f>IF(N492="nulová",J492,0)</f>
        <v>0</v>
      </c>
      <c r="BJ492" s="18" t="s">
        <v>78</v>
      </c>
      <c r="BK492" s="141">
        <f>ROUND(I492*H492,2)</f>
        <v>0</v>
      </c>
      <c r="BL492" s="18" t="s">
        <v>168</v>
      </c>
      <c r="BM492" s="140" t="s">
        <v>994</v>
      </c>
    </row>
    <row r="493" spans="2:65" s="1" customFormat="1">
      <c r="B493" s="33"/>
      <c r="D493" s="142" t="s">
        <v>135</v>
      </c>
      <c r="F493" s="143" t="s">
        <v>995</v>
      </c>
      <c r="I493" s="144"/>
      <c r="L493" s="33"/>
      <c r="M493" s="145"/>
      <c r="T493" s="54"/>
      <c r="AT493" s="18" t="s">
        <v>135</v>
      </c>
      <c r="AU493" s="18" t="s">
        <v>75</v>
      </c>
    </row>
    <row r="494" spans="2:65" s="12" customFormat="1" ht="22.5">
      <c r="B494" s="146"/>
      <c r="D494" s="147" t="s">
        <v>137</v>
      </c>
      <c r="E494" s="148" t="s">
        <v>3</v>
      </c>
      <c r="F494" s="149" t="s">
        <v>996</v>
      </c>
      <c r="H494" s="150">
        <v>69.400000000000006</v>
      </c>
      <c r="I494" s="151"/>
      <c r="L494" s="146"/>
      <c r="M494" s="152"/>
      <c r="T494" s="153"/>
      <c r="AT494" s="148" t="s">
        <v>137</v>
      </c>
      <c r="AU494" s="148" t="s">
        <v>75</v>
      </c>
      <c r="AV494" s="12" t="s">
        <v>75</v>
      </c>
      <c r="AW494" s="12" t="s">
        <v>32</v>
      </c>
      <c r="AX494" s="12" t="s">
        <v>78</v>
      </c>
      <c r="AY494" s="148" t="s">
        <v>128</v>
      </c>
    </row>
    <row r="495" spans="2:65" s="1" customFormat="1" ht="24.2" customHeight="1">
      <c r="B495" s="128"/>
      <c r="C495" s="167" t="s">
        <v>323</v>
      </c>
      <c r="D495" s="167" t="s">
        <v>193</v>
      </c>
      <c r="E495" s="168" t="s">
        <v>997</v>
      </c>
      <c r="F495" s="169" t="s">
        <v>998</v>
      </c>
      <c r="G495" s="170" t="s">
        <v>209</v>
      </c>
      <c r="H495" s="171">
        <v>72.87</v>
      </c>
      <c r="I495" s="172"/>
      <c r="J495" s="173">
        <f>ROUND(I495*H495,2)</f>
        <v>0</v>
      </c>
      <c r="K495" s="169" t="s">
        <v>134</v>
      </c>
      <c r="L495" s="174"/>
      <c r="M495" s="175" t="s">
        <v>3</v>
      </c>
      <c r="N495" s="176" t="s">
        <v>41</v>
      </c>
      <c r="P495" s="138">
        <f>O495*H495</f>
        <v>0</v>
      </c>
      <c r="Q495" s="138">
        <v>5.0000000000000002E-5</v>
      </c>
      <c r="R495" s="138">
        <f>Q495*H495</f>
        <v>3.6435000000000005E-3</v>
      </c>
      <c r="S495" s="138">
        <v>0</v>
      </c>
      <c r="T495" s="139">
        <f>S495*H495</f>
        <v>0</v>
      </c>
      <c r="AR495" s="140" t="s">
        <v>215</v>
      </c>
      <c r="AT495" s="140" t="s">
        <v>193</v>
      </c>
      <c r="AU495" s="140" t="s">
        <v>75</v>
      </c>
      <c r="AY495" s="18" t="s">
        <v>128</v>
      </c>
      <c r="BE495" s="141">
        <f>IF(N495="základní",J495,0)</f>
        <v>0</v>
      </c>
      <c r="BF495" s="141">
        <f>IF(N495="snížená",J495,0)</f>
        <v>0</v>
      </c>
      <c r="BG495" s="141">
        <f>IF(N495="zákl. přenesená",J495,0)</f>
        <v>0</v>
      </c>
      <c r="BH495" s="141">
        <f>IF(N495="sníž. přenesená",J495,0)</f>
        <v>0</v>
      </c>
      <c r="BI495" s="141">
        <f>IF(N495="nulová",J495,0)</f>
        <v>0</v>
      </c>
      <c r="BJ495" s="18" t="s">
        <v>78</v>
      </c>
      <c r="BK495" s="141">
        <f>ROUND(I495*H495,2)</f>
        <v>0</v>
      </c>
      <c r="BL495" s="18" t="s">
        <v>168</v>
      </c>
      <c r="BM495" s="140" t="s">
        <v>999</v>
      </c>
    </row>
    <row r="496" spans="2:65" s="12" customFormat="1">
      <c r="B496" s="146"/>
      <c r="D496" s="147" t="s">
        <v>137</v>
      </c>
      <c r="F496" s="149" t="s">
        <v>1000</v>
      </c>
      <c r="H496" s="150">
        <v>72.87</v>
      </c>
      <c r="I496" s="151"/>
      <c r="L496" s="146"/>
      <c r="M496" s="152"/>
      <c r="T496" s="153"/>
      <c r="AT496" s="148" t="s">
        <v>137</v>
      </c>
      <c r="AU496" s="148" t="s">
        <v>75</v>
      </c>
      <c r="AV496" s="12" t="s">
        <v>75</v>
      </c>
      <c r="AW496" s="12" t="s">
        <v>4</v>
      </c>
      <c r="AX496" s="12" t="s">
        <v>78</v>
      </c>
      <c r="AY496" s="148" t="s">
        <v>128</v>
      </c>
    </row>
    <row r="497" spans="2:65" s="1" customFormat="1" ht="37.9" customHeight="1">
      <c r="B497" s="128"/>
      <c r="C497" s="129" t="s">
        <v>498</v>
      </c>
      <c r="D497" s="129" t="s">
        <v>130</v>
      </c>
      <c r="E497" s="130" t="s">
        <v>1001</v>
      </c>
      <c r="F497" s="131" t="s">
        <v>1002</v>
      </c>
      <c r="G497" s="132" t="s">
        <v>150</v>
      </c>
      <c r="H497" s="133">
        <v>60.96</v>
      </c>
      <c r="I497" s="134"/>
      <c r="J497" s="135">
        <f>ROUND(I497*H497,2)</f>
        <v>0</v>
      </c>
      <c r="K497" s="131" t="s">
        <v>134</v>
      </c>
      <c r="L497" s="33"/>
      <c r="M497" s="136" t="s">
        <v>3</v>
      </c>
      <c r="N497" s="137" t="s">
        <v>41</v>
      </c>
      <c r="P497" s="138">
        <f>O497*H497</f>
        <v>0</v>
      </c>
      <c r="Q497" s="138">
        <v>0</v>
      </c>
      <c r="R497" s="138">
        <f>Q497*H497</f>
        <v>0</v>
      </c>
      <c r="S497" s="138">
        <v>0</v>
      </c>
      <c r="T497" s="139">
        <f>S497*H497</f>
        <v>0</v>
      </c>
      <c r="AR497" s="140" t="s">
        <v>168</v>
      </c>
      <c r="AT497" s="140" t="s">
        <v>130</v>
      </c>
      <c r="AU497" s="140" t="s">
        <v>75</v>
      </c>
      <c r="AY497" s="18" t="s">
        <v>128</v>
      </c>
      <c r="BE497" s="141">
        <f>IF(N497="základní",J497,0)</f>
        <v>0</v>
      </c>
      <c r="BF497" s="141">
        <f>IF(N497="snížená",J497,0)</f>
        <v>0</v>
      </c>
      <c r="BG497" s="141">
        <f>IF(N497="zákl. přenesená",J497,0)</f>
        <v>0</v>
      </c>
      <c r="BH497" s="141">
        <f>IF(N497="sníž. přenesená",J497,0)</f>
        <v>0</v>
      </c>
      <c r="BI497" s="141">
        <f>IF(N497="nulová",J497,0)</f>
        <v>0</v>
      </c>
      <c r="BJ497" s="18" t="s">
        <v>78</v>
      </c>
      <c r="BK497" s="141">
        <f>ROUND(I497*H497,2)</f>
        <v>0</v>
      </c>
      <c r="BL497" s="18" t="s">
        <v>168</v>
      </c>
      <c r="BM497" s="140" t="s">
        <v>1003</v>
      </c>
    </row>
    <row r="498" spans="2:65" s="1" customFormat="1">
      <c r="B498" s="33"/>
      <c r="D498" s="142" t="s">
        <v>135</v>
      </c>
      <c r="F498" s="143" t="s">
        <v>1004</v>
      </c>
      <c r="I498" s="144"/>
      <c r="L498" s="33"/>
      <c r="M498" s="145"/>
      <c r="T498" s="54"/>
      <c r="AT498" s="18" t="s">
        <v>135</v>
      </c>
      <c r="AU498" s="18" t="s">
        <v>75</v>
      </c>
    </row>
    <row r="499" spans="2:65" s="12" customFormat="1">
      <c r="B499" s="146"/>
      <c r="D499" s="147" t="s">
        <v>137</v>
      </c>
      <c r="E499" s="148" t="s">
        <v>3</v>
      </c>
      <c r="F499" s="149" t="s">
        <v>1005</v>
      </c>
      <c r="H499" s="150">
        <v>60.96</v>
      </c>
      <c r="I499" s="151"/>
      <c r="L499" s="146"/>
      <c r="M499" s="152"/>
      <c r="T499" s="153"/>
      <c r="AT499" s="148" t="s">
        <v>137</v>
      </c>
      <c r="AU499" s="148" t="s">
        <v>75</v>
      </c>
      <c r="AV499" s="12" t="s">
        <v>75</v>
      </c>
      <c r="AW499" s="12" t="s">
        <v>32</v>
      </c>
      <c r="AX499" s="12" t="s">
        <v>78</v>
      </c>
      <c r="AY499" s="148" t="s">
        <v>128</v>
      </c>
    </row>
    <row r="500" spans="2:65" s="1" customFormat="1" ht="37.9" customHeight="1">
      <c r="B500" s="128"/>
      <c r="C500" s="167" t="s">
        <v>328</v>
      </c>
      <c r="D500" s="167" t="s">
        <v>193</v>
      </c>
      <c r="E500" s="168" t="s">
        <v>1006</v>
      </c>
      <c r="F500" s="169" t="s">
        <v>1007</v>
      </c>
      <c r="G500" s="170" t="s">
        <v>150</v>
      </c>
      <c r="H500" s="171">
        <v>64.007999999999996</v>
      </c>
      <c r="I500" s="172"/>
      <c r="J500" s="173">
        <f>ROUND(I500*H500,2)</f>
        <v>0</v>
      </c>
      <c r="K500" s="169" t="s">
        <v>3</v>
      </c>
      <c r="L500" s="174"/>
      <c r="M500" s="175" t="s">
        <v>3</v>
      </c>
      <c r="N500" s="176" t="s">
        <v>41</v>
      </c>
      <c r="P500" s="138">
        <f>O500*H500</f>
        <v>0</v>
      </c>
      <c r="Q500" s="138">
        <v>4.8999999999999998E-3</v>
      </c>
      <c r="R500" s="138">
        <f>Q500*H500</f>
        <v>0.31363919999999995</v>
      </c>
      <c r="S500" s="138">
        <v>0</v>
      </c>
      <c r="T500" s="139">
        <f>S500*H500</f>
        <v>0</v>
      </c>
      <c r="AR500" s="140" t="s">
        <v>215</v>
      </c>
      <c r="AT500" s="140" t="s">
        <v>193</v>
      </c>
      <c r="AU500" s="140" t="s">
        <v>75</v>
      </c>
      <c r="AY500" s="18" t="s">
        <v>128</v>
      </c>
      <c r="BE500" s="141">
        <f>IF(N500="základní",J500,0)</f>
        <v>0</v>
      </c>
      <c r="BF500" s="141">
        <f>IF(N500="snížená",J500,0)</f>
        <v>0</v>
      </c>
      <c r="BG500" s="141">
        <f>IF(N500="zákl. přenesená",J500,0)</f>
        <v>0</v>
      </c>
      <c r="BH500" s="141">
        <f>IF(N500="sníž. přenesená",J500,0)</f>
        <v>0</v>
      </c>
      <c r="BI500" s="141">
        <f>IF(N500="nulová",J500,0)</f>
        <v>0</v>
      </c>
      <c r="BJ500" s="18" t="s">
        <v>78</v>
      </c>
      <c r="BK500" s="141">
        <f>ROUND(I500*H500,2)</f>
        <v>0</v>
      </c>
      <c r="BL500" s="18" t="s">
        <v>168</v>
      </c>
      <c r="BM500" s="140" t="s">
        <v>1008</v>
      </c>
    </row>
    <row r="501" spans="2:65" s="12" customFormat="1">
      <c r="B501" s="146"/>
      <c r="D501" s="147" t="s">
        <v>137</v>
      </c>
      <c r="F501" s="149" t="s">
        <v>1009</v>
      </c>
      <c r="H501" s="150">
        <v>64.007999999999996</v>
      </c>
      <c r="I501" s="151"/>
      <c r="L501" s="146"/>
      <c r="M501" s="152"/>
      <c r="T501" s="153"/>
      <c r="AT501" s="148" t="s">
        <v>137</v>
      </c>
      <c r="AU501" s="148" t="s">
        <v>75</v>
      </c>
      <c r="AV501" s="12" t="s">
        <v>75</v>
      </c>
      <c r="AW501" s="12" t="s">
        <v>4</v>
      </c>
      <c r="AX501" s="12" t="s">
        <v>78</v>
      </c>
      <c r="AY501" s="148" t="s">
        <v>128</v>
      </c>
    </row>
    <row r="502" spans="2:65" s="1" customFormat="1" ht="49.15" customHeight="1">
      <c r="B502" s="128"/>
      <c r="C502" s="129" t="s">
        <v>506</v>
      </c>
      <c r="D502" s="129" t="s">
        <v>130</v>
      </c>
      <c r="E502" s="130" t="s">
        <v>1010</v>
      </c>
      <c r="F502" s="131" t="s">
        <v>1011</v>
      </c>
      <c r="G502" s="132" t="s">
        <v>173</v>
      </c>
      <c r="H502" s="133">
        <v>0.45400000000000001</v>
      </c>
      <c r="I502" s="134"/>
      <c r="J502" s="135">
        <f>ROUND(I502*H502,2)</f>
        <v>0</v>
      </c>
      <c r="K502" s="131" t="s">
        <v>134</v>
      </c>
      <c r="L502" s="33"/>
      <c r="M502" s="136" t="s">
        <v>3</v>
      </c>
      <c r="N502" s="137" t="s">
        <v>41</v>
      </c>
      <c r="P502" s="138">
        <f>O502*H502</f>
        <v>0</v>
      </c>
      <c r="Q502" s="138">
        <v>0</v>
      </c>
      <c r="R502" s="138">
        <f>Q502*H502</f>
        <v>0</v>
      </c>
      <c r="S502" s="138">
        <v>0</v>
      </c>
      <c r="T502" s="139">
        <f>S502*H502</f>
        <v>0</v>
      </c>
      <c r="AR502" s="140" t="s">
        <v>168</v>
      </c>
      <c r="AT502" s="140" t="s">
        <v>130</v>
      </c>
      <c r="AU502" s="140" t="s">
        <v>75</v>
      </c>
      <c r="AY502" s="18" t="s">
        <v>128</v>
      </c>
      <c r="BE502" s="141">
        <f>IF(N502="základní",J502,0)</f>
        <v>0</v>
      </c>
      <c r="BF502" s="141">
        <f>IF(N502="snížená",J502,0)</f>
        <v>0</v>
      </c>
      <c r="BG502" s="141">
        <f>IF(N502="zákl. přenesená",J502,0)</f>
        <v>0</v>
      </c>
      <c r="BH502" s="141">
        <f>IF(N502="sníž. přenesená",J502,0)</f>
        <v>0</v>
      </c>
      <c r="BI502" s="141">
        <f>IF(N502="nulová",J502,0)</f>
        <v>0</v>
      </c>
      <c r="BJ502" s="18" t="s">
        <v>78</v>
      </c>
      <c r="BK502" s="141">
        <f>ROUND(I502*H502,2)</f>
        <v>0</v>
      </c>
      <c r="BL502" s="18" t="s">
        <v>168</v>
      </c>
      <c r="BM502" s="140" t="s">
        <v>1012</v>
      </c>
    </row>
    <row r="503" spans="2:65" s="1" customFormat="1">
      <c r="B503" s="33"/>
      <c r="D503" s="142" t="s">
        <v>135</v>
      </c>
      <c r="F503" s="143" t="s">
        <v>1013</v>
      </c>
      <c r="I503" s="144"/>
      <c r="L503" s="33"/>
      <c r="M503" s="145"/>
      <c r="T503" s="54"/>
      <c r="AT503" s="18" t="s">
        <v>135</v>
      </c>
      <c r="AU503" s="18" t="s">
        <v>75</v>
      </c>
    </row>
    <row r="504" spans="2:65" s="11" customFormat="1" ht="22.9" customHeight="1">
      <c r="B504" s="116"/>
      <c r="D504" s="117" t="s">
        <v>69</v>
      </c>
      <c r="E504" s="126" t="s">
        <v>534</v>
      </c>
      <c r="F504" s="126" t="s">
        <v>535</v>
      </c>
      <c r="I504" s="119"/>
      <c r="J504" s="127">
        <f>BK504</f>
        <v>0</v>
      </c>
      <c r="L504" s="116"/>
      <c r="M504" s="121"/>
      <c r="P504" s="122">
        <f>SUM(P505:P506)</f>
        <v>0</v>
      </c>
      <c r="R504" s="122">
        <f>SUM(R505:R506)</f>
        <v>8.2799999999999999E-2</v>
      </c>
      <c r="T504" s="123">
        <f>SUM(T505:T506)</f>
        <v>0</v>
      </c>
      <c r="AR504" s="117" t="s">
        <v>75</v>
      </c>
      <c r="AT504" s="124" t="s">
        <v>69</v>
      </c>
      <c r="AU504" s="124" t="s">
        <v>78</v>
      </c>
      <c r="AY504" s="117" t="s">
        <v>128</v>
      </c>
      <c r="BK504" s="125">
        <f>SUM(BK505:BK506)</f>
        <v>0</v>
      </c>
    </row>
    <row r="505" spans="2:65" s="1" customFormat="1" ht="37.9" customHeight="1">
      <c r="B505" s="128"/>
      <c r="C505" s="129" t="s">
        <v>332</v>
      </c>
      <c r="D505" s="129" t="s">
        <v>130</v>
      </c>
      <c r="E505" s="130" t="s">
        <v>1014</v>
      </c>
      <c r="F505" s="131" t="s">
        <v>1015</v>
      </c>
      <c r="G505" s="132" t="s">
        <v>452</v>
      </c>
      <c r="H505" s="133">
        <v>9</v>
      </c>
      <c r="I505" s="134"/>
      <c r="J505" s="135">
        <f>ROUND(I505*H505,2)</f>
        <v>0</v>
      </c>
      <c r="K505" s="131" t="s">
        <v>3</v>
      </c>
      <c r="L505" s="33"/>
      <c r="M505" s="136" t="s">
        <v>3</v>
      </c>
      <c r="N505" s="137" t="s">
        <v>41</v>
      </c>
      <c r="P505" s="138">
        <f>O505*H505</f>
        <v>0</v>
      </c>
      <c r="Q505" s="138">
        <v>9.1999999999999998E-3</v>
      </c>
      <c r="R505" s="138">
        <f>Q505*H505</f>
        <v>8.2799999999999999E-2</v>
      </c>
      <c r="S505" s="138">
        <v>0</v>
      </c>
      <c r="T505" s="139">
        <f>S505*H505</f>
        <v>0</v>
      </c>
      <c r="AR505" s="140" t="s">
        <v>168</v>
      </c>
      <c r="AT505" s="140" t="s">
        <v>130</v>
      </c>
      <c r="AU505" s="140" t="s">
        <v>75</v>
      </c>
      <c r="AY505" s="18" t="s">
        <v>128</v>
      </c>
      <c r="BE505" s="141">
        <f>IF(N505="základní",J505,0)</f>
        <v>0</v>
      </c>
      <c r="BF505" s="141">
        <f>IF(N505="snížená",J505,0)</f>
        <v>0</v>
      </c>
      <c r="BG505" s="141">
        <f>IF(N505="zákl. přenesená",J505,0)</f>
        <v>0</v>
      </c>
      <c r="BH505" s="141">
        <f>IF(N505="sníž. přenesená",J505,0)</f>
        <v>0</v>
      </c>
      <c r="BI505" s="141">
        <f>IF(N505="nulová",J505,0)</f>
        <v>0</v>
      </c>
      <c r="BJ505" s="18" t="s">
        <v>78</v>
      </c>
      <c r="BK505" s="141">
        <f>ROUND(I505*H505,2)</f>
        <v>0</v>
      </c>
      <c r="BL505" s="18" t="s">
        <v>168</v>
      </c>
      <c r="BM505" s="140" t="s">
        <v>1016</v>
      </c>
    </row>
    <row r="506" spans="2:65" s="12" customFormat="1">
      <c r="B506" s="146"/>
      <c r="D506" s="147" t="s">
        <v>137</v>
      </c>
      <c r="E506" s="148" t="s">
        <v>3</v>
      </c>
      <c r="F506" s="149" t="s">
        <v>170</v>
      </c>
      <c r="H506" s="150">
        <v>9</v>
      </c>
      <c r="I506" s="151"/>
      <c r="L506" s="146"/>
      <c r="M506" s="152"/>
      <c r="T506" s="153"/>
      <c r="AT506" s="148" t="s">
        <v>137</v>
      </c>
      <c r="AU506" s="148" t="s">
        <v>75</v>
      </c>
      <c r="AV506" s="12" t="s">
        <v>75</v>
      </c>
      <c r="AW506" s="12" t="s">
        <v>32</v>
      </c>
      <c r="AX506" s="12" t="s">
        <v>78</v>
      </c>
      <c r="AY506" s="148" t="s">
        <v>128</v>
      </c>
    </row>
    <row r="507" spans="2:65" s="11" customFormat="1" ht="22.9" customHeight="1">
      <c r="B507" s="116"/>
      <c r="D507" s="117" t="s">
        <v>69</v>
      </c>
      <c r="E507" s="126" t="s">
        <v>1017</v>
      </c>
      <c r="F507" s="126" t="s">
        <v>1018</v>
      </c>
      <c r="I507" s="119"/>
      <c r="J507" s="127">
        <f>BK507</f>
        <v>0</v>
      </c>
      <c r="L507" s="116"/>
      <c r="M507" s="121"/>
      <c r="P507" s="122">
        <f>SUM(P508:P510)</f>
        <v>0</v>
      </c>
      <c r="R507" s="122">
        <f>SUM(R508:R510)</f>
        <v>8.0000000000000004E-4</v>
      </c>
      <c r="T507" s="123">
        <f>SUM(T508:T510)</f>
        <v>0</v>
      </c>
      <c r="AR507" s="117" t="s">
        <v>75</v>
      </c>
      <c r="AT507" s="124" t="s">
        <v>69</v>
      </c>
      <c r="AU507" s="124" t="s">
        <v>78</v>
      </c>
      <c r="AY507" s="117" t="s">
        <v>128</v>
      </c>
      <c r="BK507" s="125">
        <f>SUM(BK508:BK510)</f>
        <v>0</v>
      </c>
    </row>
    <row r="508" spans="2:65" s="1" customFormat="1" ht="37.9" customHeight="1">
      <c r="B508" s="128"/>
      <c r="C508" s="129" t="s">
        <v>513</v>
      </c>
      <c r="D508" s="129" t="s">
        <v>130</v>
      </c>
      <c r="E508" s="130" t="s">
        <v>1019</v>
      </c>
      <c r="F508" s="131" t="s">
        <v>1020</v>
      </c>
      <c r="G508" s="132" t="s">
        <v>219</v>
      </c>
      <c r="H508" s="133">
        <v>1</v>
      </c>
      <c r="I508" s="134"/>
      <c r="J508" s="135">
        <f>ROUND(I508*H508,2)</f>
        <v>0</v>
      </c>
      <c r="K508" s="131" t="s">
        <v>134</v>
      </c>
      <c r="L508" s="33"/>
      <c r="M508" s="136" t="s">
        <v>3</v>
      </c>
      <c r="N508" s="137" t="s">
        <v>41</v>
      </c>
      <c r="P508" s="138">
        <f>O508*H508</f>
        <v>0</v>
      </c>
      <c r="Q508" s="138">
        <v>0</v>
      </c>
      <c r="R508" s="138">
        <f>Q508*H508</f>
        <v>0</v>
      </c>
      <c r="S508" s="138">
        <v>0</v>
      </c>
      <c r="T508" s="139">
        <f>S508*H508</f>
        <v>0</v>
      </c>
      <c r="AR508" s="140" t="s">
        <v>168</v>
      </c>
      <c r="AT508" s="140" t="s">
        <v>130</v>
      </c>
      <c r="AU508" s="140" t="s">
        <v>75</v>
      </c>
      <c r="AY508" s="18" t="s">
        <v>128</v>
      </c>
      <c r="BE508" s="141">
        <f>IF(N508="základní",J508,0)</f>
        <v>0</v>
      </c>
      <c r="BF508" s="141">
        <f>IF(N508="snížená",J508,0)</f>
        <v>0</v>
      </c>
      <c r="BG508" s="141">
        <f>IF(N508="zákl. přenesená",J508,0)</f>
        <v>0</v>
      </c>
      <c r="BH508" s="141">
        <f>IF(N508="sníž. přenesená",J508,0)</f>
        <v>0</v>
      </c>
      <c r="BI508" s="141">
        <f>IF(N508="nulová",J508,0)</f>
        <v>0</v>
      </c>
      <c r="BJ508" s="18" t="s">
        <v>78</v>
      </c>
      <c r="BK508" s="141">
        <f>ROUND(I508*H508,2)</f>
        <v>0</v>
      </c>
      <c r="BL508" s="18" t="s">
        <v>168</v>
      </c>
      <c r="BM508" s="140" t="s">
        <v>1021</v>
      </c>
    </row>
    <row r="509" spans="2:65" s="1" customFormat="1">
      <c r="B509" s="33"/>
      <c r="D509" s="142" t="s">
        <v>135</v>
      </c>
      <c r="F509" s="143" t="s">
        <v>1022</v>
      </c>
      <c r="I509" s="144"/>
      <c r="L509" s="33"/>
      <c r="M509" s="145"/>
      <c r="T509" s="54"/>
      <c r="AT509" s="18" t="s">
        <v>135</v>
      </c>
      <c r="AU509" s="18" t="s">
        <v>75</v>
      </c>
    </row>
    <row r="510" spans="2:65" s="1" customFormat="1" ht="24.2" customHeight="1">
      <c r="B510" s="128"/>
      <c r="C510" s="167" t="s">
        <v>337</v>
      </c>
      <c r="D510" s="167" t="s">
        <v>193</v>
      </c>
      <c r="E510" s="168" t="s">
        <v>1023</v>
      </c>
      <c r="F510" s="169" t="s">
        <v>1024</v>
      </c>
      <c r="G510" s="170" t="s">
        <v>219</v>
      </c>
      <c r="H510" s="171">
        <v>1</v>
      </c>
      <c r="I510" s="172"/>
      <c r="J510" s="173">
        <f>ROUND(I510*H510,2)</f>
        <v>0</v>
      </c>
      <c r="K510" s="169" t="s">
        <v>134</v>
      </c>
      <c r="L510" s="174"/>
      <c r="M510" s="175" t="s">
        <v>3</v>
      </c>
      <c r="N510" s="176" t="s">
        <v>41</v>
      </c>
      <c r="P510" s="138">
        <f>O510*H510</f>
        <v>0</v>
      </c>
      <c r="Q510" s="138">
        <v>8.0000000000000004E-4</v>
      </c>
      <c r="R510" s="138">
        <f>Q510*H510</f>
        <v>8.0000000000000004E-4</v>
      </c>
      <c r="S510" s="138">
        <v>0</v>
      </c>
      <c r="T510" s="139">
        <f>S510*H510</f>
        <v>0</v>
      </c>
      <c r="AR510" s="140" t="s">
        <v>215</v>
      </c>
      <c r="AT510" s="140" t="s">
        <v>193</v>
      </c>
      <c r="AU510" s="140" t="s">
        <v>75</v>
      </c>
      <c r="AY510" s="18" t="s">
        <v>128</v>
      </c>
      <c r="BE510" s="141">
        <f>IF(N510="základní",J510,0)</f>
        <v>0</v>
      </c>
      <c r="BF510" s="141">
        <f>IF(N510="snížená",J510,0)</f>
        <v>0</v>
      </c>
      <c r="BG510" s="141">
        <f>IF(N510="zákl. přenesená",J510,0)</f>
        <v>0</v>
      </c>
      <c r="BH510" s="141">
        <f>IF(N510="sníž. přenesená",J510,0)</f>
        <v>0</v>
      </c>
      <c r="BI510" s="141">
        <f>IF(N510="nulová",J510,0)</f>
        <v>0</v>
      </c>
      <c r="BJ510" s="18" t="s">
        <v>78</v>
      </c>
      <c r="BK510" s="141">
        <f>ROUND(I510*H510,2)</f>
        <v>0</v>
      </c>
      <c r="BL510" s="18" t="s">
        <v>168</v>
      </c>
      <c r="BM510" s="140" t="s">
        <v>1025</v>
      </c>
    </row>
    <row r="511" spans="2:65" s="11" customFormat="1" ht="22.9" customHeight="1">
      <c r="B511" s="116"/>
      <c r="D511" s="117" t="s">
        <v>69</v>
      </c>
      <c r="E511" s="126" t="s">
        <v>1026</v>
      </c>
      <c r="F511" s="126" t="s">
        <v>1027</v>
      </c>
      <c r="I511" s="119"/>
      <c r="J511" s="127">
        <f>BK511</f>
        <v>0</v>
      </c>
      <c r="L511" s="116"/>
      <c r="M511" s="121"/>
      <c r="P511" s="122">
        <f>SUM(P512:P549)</f>
        <v>0</v>
      </c>
      <c r="R511" s="122">
        <f>SUM(R512:R549)</f>
        <v>4.2753354400000001</v>
      </c>
      <c r="T511" s="123">
        <f>SUM(T512:T549)</f>
        <v>0</v>
      </c>
      <c r="AR511" s="117" t="s">
        <v>75</v>
      </c>
      <c r="AT511" s="124" t="s">
        <v>69</v>
      </c>
      <c r="AU511" s="124" t="s">
        <v>78</v>
      </c>
      <c r="AY511" s="117" t="s">
        <v>128</v>
      </c>
      <c r="BK511" s="125">
        <f>SUM(BK512:BK549)</f>
        <v>0</v>
      </c>
    </row>
    <row r="512" spans="2:65" s="1" customFormat="1" ht="49.15" customHeight="1">
      <c r="B512" s="128"/>
      <c r="C512" s="129" t="s">
        <v>521</v>
      </c>
      <c r="D512" s="129" t="s">
        <v>130</v>
      </c>
      <c r="E512" s="130" t="s">
        <v>1028</v>
      </c>
      <c r="F512" s="131" t="s">
        <v>1029</v>
      </c>
      <c r="G512" s="132" t="s">
        <v>150</v>
      </c>
      <c r="H512" s="133">
        <v>110.66</v>
      </c>
      <c r="I512" s="134"/>
      <c r="J512" s="135">
        <f>ROUND(I512*H512,2)</f>
        <v>0</v>
      </c>
      <c r="K512" s="131" t="s">
        <v>134</v>
      </c>
      <c r="L512" s="33"/>
      <c r="M512" s="136" t="s">
        <v>3</v>
      </c>
      <c r="N512" s="137" t="s">
        <v>41</v>
      </c>
      <c r="P512" s="138">
        <f>O512*H512</f>
        <v>0</v>
      </c>
      <c r="Q512" s="138">
        <v>1.61E-2</v>
      </c>
      <c r="R512" s="138">
        <f>Q512*H512</f>
        <v>1.7816259999999999</v>
      </c>
      <c r="S512" s="138">
        <v>0</v>
      </c>
      <c r="T512" s="139">
        <f>S512*H512</f>
        <v>0</v>
      </c>
      <c r="AR512" s="140" t="s">
        <v>168</v>
      </c>
      <c r="AT512" s="140" t="s">
        <v>130</v>
      </c>
      <c r="AU512" s="140" t="s">
        <v>75</v>
      </c>
      <c r="AY512" s="18" t="s">
        <v>128</v>
      </c>
      <c r="BE512" s="141">
        <f>IF(N512="základní",J512,0)</f>
        <v>0</v>
      </c>
      <c r="BF512" s="141">
        <f>IF(N512="snížená",J512,0)</f>
        <v>0</v>
      </c>
      <c r="BG512" s="141">
        <f>IF(N512="zákl. přenesená",J512,0)</f>
        <v>0</v>
      </c>
      <c r="BH512" s="141">
        <f>IF(N512="sníž. přenesená",J512,0)</f>
        <v>0</v>
      </c>
      <c r="BI512" s="141">
        <f>IF(N512="nulová",J512,0)</f>
        <v>0</v>
      </c>
      <c r="BJ512" s="18" t="s">
        <v>78</v>
      </c>
      <c r="BK512" s="141">
        <f>ROUND(I512*H512,2)</f>
        <v>0</v>
      </c>
      <c r="BL512" s="18" t="s">
        <v>168</v>
      </c>
      <c r="BM512" s="140" t="s">
        <v>1030</v>
      </c>
    </row>
    <row r="513" spans="2:65" s="1" customFormat="1">
      <c r="B513" s="33"/>
      <c r="D513" s="142" t="s">
        <v>135</v>
      </c>
      <c r="F513" s="143" t="s">
        <v>1031</v>
      </c>
      <c r="I513" s="144"/>
      <c r="L513" s="33"/>
      <c r="M513" s="145"/>
      <c r="T513" s="54"/>
      <c r="AT513" s="18" t="s">
        <v>135</v>
      </c>
      <c r="AU513" s="18" t="s">
        <v>75</v>
      </c>
    </row>
    <row r="514" spans="2:65" s="14" customFormat="1">
      <c r="B514" s="161"/>
      <c r="D514" s="147" t="s">
        <v>137</v>
      </c>
      <c r="E514" s="162" t="s">
        <v>3</v>
      </c>
      <c r="F514" s="163" t="s">
        <v>1032</v>
      </c>
      <c r="H514" s="162" t="s">
        <v>3</v>
      </c>
      <c r="I514" s="164"/>
      <c r="L514" s="161"/>
      <c r="M514" s="165"/>
      <c r="T514" s="166"/>
      <c r="AT514" s="162" t="s">
        <v>137</v>
      </c>
      <c r="AU514" s="162" t="s">
        <v>75</v>
      </c>
      <c r="AV514" s="14" t="s">
        <v>78</v>
      </c>
      <c r="AW514" s="14" t="s">
        <v>32</v>
      </c>
      <c r="AX514" s="14" t="s">
        <v>70</v>
      </c>
      <c r="AY514" s="162" t="s">
        <v>128</v>
      </c>
    </row>
    <row r="515" spans="2:65" s="12" customFormat="1">
      <c r="B515" s="146"/>
      <c r="D515" s="147" t="s">
        <v>137</v>
      </c>
      <c r="E515" s="148" t="s">
        <v>3</v>
      </c>
      <c r="F515" s="149" t="s">
        <v>974</v>
      </c>
      <c r="H515" s="150">
        <v>100.6</v>
      </c>
      <c r="I515" s="151"/>
      <c r="L515" s="146"/>
      <c r="M515" s="152"/>
      <c r="T515" s="153"/>
      <c r="AT515" s="148" t="s">
        <v>137</v>
      </c>
      <c r="AU515" s="148" t="s">
        <v>75</v>
      </c>
      <c r="AV515" s="12" t="s">
        <v>75</v>
      </c>
      <c r="AW515" s="12" t="s">
        <v>32</v>
      </c>
      <c r="AX515" s="12" t="s">
        <v>78</v>
      </c>
      <c r="AY515" s="148" t="s">
        <v>128</v>
      </c>
    </row>
    <row r="516" spans="2:65" s="12" customFormat="1">
      <c r="B516" s="146"/>
      <c r="D516" s="147" t="s">
        <v>137</v>
      </c>
      <c r="F516" s="149" t="s">
        <v>1033</v>
      </c>
      <c r="H516" s="150">
        <v>110.66</v>
      </c>
      <c r="I516" s="151"/>
      <c r="L516" s="146"/>
      <c r="M516" s="152"/>
      <c r="T516" s="153"/>
      <c r="AT516" s="148" t="s">
        <v>137</v>
      </c>
      <c r="AU516" s="148" t="s">
        <v>75</v>
      </c>
      <c r="AV516" s="12" t="s">
        <v>75</v>
      </c>
      <c r="AW516" s="12" t="s">
        <v>4</v>
      </c>
      <c r="AX516" s="12" t="s">
        <v>78</v>
      </c>
      <c r="AY516" s="148" t="s">
        <v>128</v>
      </c>
    </row>
    <row r="517" spans="2:65" s="1" customFormat="1" ht="21.75" customHeight="1">
      <c r="B517" s="128"/>
      <c r="C517" s="167" t="s">
        <v>341</v>
      </c>
      <c r="D517" s="167" t="s">
        <v>193</v>
      </c>
      <c r="E517" s="168" t="s">
        <v>1034</v>
      </c>
      <c r="F517" s="169" t="s">
        <v>1035</v>
      </c>
      <c r="G517" s="170" t="s">
        <v>133</v>
      </c>
      <c r="H517" s="171">
        <v>3.8780000000000001</v>
      </c>
      <c r="I517" s="172"/>
      <c r="J517" s="173">
        <f>ROUND(I517*H517,2)</f>
        <v>0</v>
      </c>
      <c r="K517" s="169" t="s">
        <v>134</v>
      </c>
      <c r="L517" s="174"/>
      <c r="M517" s="175" t="s">
        <v>3</v>
      </c>
      <c r="N517" s="176" t="s">
        <v>41</v>
      </c>
      <c r="P517" s="138">
        <f>O517*H517</f>
        <v>0</v>
      </c>
      <c r="Q517" s="138">
        <v>0.55000000000000004</v>
      </c>
      <c r="R517" s="138">
        <f>Q517*H517</f>
        <v>2.1329000000000002</v>
      </c>
      <c r="S517" s="138">
        <v>0</v>
      </c>
      <c r="T517" s="139">
        <f>S517*H517</f>
        <v>0</v>
      </c>
      <c r="AR517" s="140" t="s">
        <v>215</v>
      </c>
      <c r="AT517" s="140" t="s">
        <v>193</v>
      </c>
      <c r="AU517" s="140" t="s">
        <v>75</v>
      </c>
      <c r="AY517" s="18" t="s">
        <v>128</v>
      </c>
      <c r="BE517" s="141">
        <f>IF(N517="základní",J517,0)</f>
        <v>0</v>
      </c>
      <c r="BF517" s="141">
        <f>IF(N517="snížená",J517,0)</f>
        <v>0</v>
      </c>
      <c r="BG517" s="141">
        <f>IF(N517="zákl. přenesená",J517,0)</f>
        <v>0</v>
      </c>
      <c r="BH517" s="141">
        <f>IF(N517="sníž. přenesená",J517,0)</f>
        <v>0</v>
      </c>
      <c r="BI517" s="141">
        <f>IF(N517="nulová",J517,0)</f>
        <v>0</v>
      </c>
      <c r="BJ517" s="18" t="s">
        <v>78</v>
      </c>
      <c r="BK517" s="141">
        <f>ROUND(I517*H517,2)</f>
        <v>0</v>
      </c>
      <c r="BL517" s="18" t="s">
        <v>168</v>
      </c>
      <c r="BM517" s="140" t="s">
        <v>1036</v>
      </c>
    </row>
    <row r="518" spans="2:65" s="14" customFormat="1">
      <c r="B518" s="161"/>
      <c r="D518" s="147" t="s">
        <v>137</v>
      </c>
      <c r="E518" s="162" t="s">
        <v>3</v>
      </c>
      <c r="F518" s="163" t="s">
        <v>1037</v>
      </c>
      <c r="H518" s="162" t="s">
        <v>3</v>
      </c>
      <c r="I518" s="164"/>
      <c r="L518" s="161"/>
      <c r="M518" s="165"/>
      <c r="T518" s="166"/>
      <c r="AT518" s="162" t="s">
        <v>137</v>
      </c>
      <c r="AU518" s="162" t="s">
        <v>75</v>
      </c>
      <c r="AV518" s="14" t="s">
        <v>78</v>
      </c>
      <c r="AW518" s="14" t="s">
        <v>32</v>
      </c>
      <c r="AX518" s="14" t="s">
        <v>70</v>
      </c>
      <c r="AY518" s="162" t="s">
        <v>128</v>
      </c>
    </row>
    <row r="519" spans="2:65" s="12" customFormat="1">
      <c r="B519" s="146"/>
      <c r="D519" s="147" t="s">
        <v>137</v>
      </c>
      <c r="E519" s="148" t="s">
        <v>3</v>
      </c>
      <c r="F519" s="149" t="s">
        <v>1038</v>
      </c>
      <c r="H519" s="150">
        <v>2.1520000000000001</v>
      </c>
      <c r="I519" s="151"/>
      <c r="L519" s="146"/>
      <c r="M519" s="152"/>
      <c r="T519" s="153"/>
      <c r="AT519" s="148" t="s">
        <v>137</v>
      </c>
      <c r="AU519" s="148" t="s">
        <v>75</v>
      </c>
      <c r="AV519" s="12" t="s">
        <v>75</v>
      </c>
      <c r="AW519" s="12" t="s">
        <v>32</v>
      </c>
      <c r="AX519" s="12" t="s">
        <v>70</v>
      </c>
      <c r="AY519" s="148" t="s">
        <v>128</v>
      </c>
    </row>
    <row r="520" spans="2:65" s="14" customFormat="1">
      <c r="B520" s="161"/>
      <c r="D520" s="147" t="s">
        <v>137</v>
      </c>
      <c r="E520" s="162" t="s">
        <v>3</v>
      </c>
      <c r="F520" s="163" t="s">
        <v>1039</v>
      </c>
      <c r="H520" s="162" t="s">
        <v>3</v>
      </c>
      <c r="I520" s="164"/>
      <c r="L520" s="161"/>
      <c r="M520" s="165"/>
      <c r="T520" s="166"/>
      <c r="AT520" s="162" t="s">
        <v>137</v>
      </c>
      <c r="AU520" s="162" t="s">
        <v>75</v>
      </c>
      <c r="AV520" s="14" t="s">
        <v>78</v>
      </c>
      <c r="AW520" s="14" t="s">
        <v>32</v>
      </c>
      <c r="AX520" s="14" t="s">
        <v>70</v>
      </c>
      <c r="AY520" s="162" t="s">
        <v>128</v>
      </c>
    </row>
    <row r="521" spans="2:65" s="12" customFormat="1">
      <c r="B521" s="146"/>
      <c r="D521" s="147" t="s">
        <v>137</v>
      </c>
      <c r="E521" s="148" t="s">
        <v>3</v>
      </c>
      <c r="F521" s="149" t="s">
        <v>1040</v>
      </c>
      <c r="H521" s="150">
        <v>0.68500000000000005</v>
      </c>
      <c r="I521" s="151"/>
      <c r="L521" s="146"/>
      <c r="M521" s="152"/>
      <c r="T521" s="153"/>
      <c r="AT521" s="148" t="s">
        <v>137</v>
      </c>
      <c r="AU521" s="148" t="s">
        <v>75</v>
      </c>
      <c r="AV521" s="12" t="s">
        <v>75</v>
      </c>
      <c r="AW521" s="12" t="s">
        <v>32</v>
      </c>
      <c r="AX521" s="12" t="s">
        <v>70</v>
      </c>
      <c r="AY521" s="148" t="s">
        <v>128</v>
      </c>
    </row>
    <row r="522" spans="2:65" s="14" customFormat="1">
      <c r="B522" s="161"/>
      <c r="D522" s="147" t="s">
        <v>137</v>
      </c>
      <c r="E522" s="162" t="s">
        <v>3</v>
      </c>
      <c r="F522" s="163" t="s">
        <v>1041</v>
      </c>
      <c r="H522" s="162" t="s">
        <v>3</v>
      </c>
      <c r="I522" s="164"/>
      <c r="L522" s="161"/>
      <c r="M522" s="165"/>
      <c r="T522" s="166"/>
      <c r="AT522" s="162" t="s">
        <v>137</v>
      </c>
      <c r="AU522" s="162" t="s">
        <v>75</v>
      </c>
      <c r="AV522" s="14" t="s">
        <v>78</v>
      </c>
      <c r="AW522" s="14" t="s">
        <v>32</v>
      </c>
      <c r="AX522" s="14" t="s">
        <v>70</v>
      </c>
      <c r="AY522" s="162" t="s">
        <v>128</v>
      </c>
    </row>
    <row r="523" spans="2:65" s="12" customFormat="1">
      <c r="B523" s="146"/>
      <c r="D523" s="147" t="s">
        <v>137</v>
      </c>
      <c r="E523" s="148" t="s">
        <v>3</v>
      </c>
      <c r="F523" s="149" t="s">
        <v>1042</v>
      </c>
      <c r="H523" s="150">
        <v>0.30499999999999999</v>
      </c>
      <c r="I523" s="151"/>
      <c r="L523" s="146"/>
      <c r="M523" s="152"/>
      <c r="T523" s="153"/>
      <c r="AT523" s="148" t="s">
        <v>137</v>
      </c>
      <c r="AU523" s="148" t="s">
        <v>75</v>
      </c>
      <c r="AV523" s="12" t="s">
        <v>75</v>
      </c>
      <c r="AW523" s="12" t="s">
        <v>32</v>
      </c>
      <c r="AX523" s="12" t="s">
        <v>70</v>
      </c>
      <c r="AY523" s="148" t="s">
        <v>128</v>
      </c>
    </row>
    <row r="524" spans="2:65" s="12" customFormat="1">
      <c r="B524" s="146"/>
      <c r="D524" s="147" t="s">
        <v>137</v>
      </c>
      <c r="E524" s="148" t="s">
        <v>3</v>
      </c>
      <c r="F524" s="149" t="s">
        <v>1043</v>
      </c>
      <c r="H524" s="150">
        <v>5.8999999999999997E-2</v>
      </c>
      <c r="I524" s="151"/>
      <c r="L524" s="146"/>
      <c r="M524" s="152"/>
      <c r="T524" s="153"/>
      <c r="AT524" s="148" t="s">
        <v>137</v>
      </c>
      <c r="AU524" s="148" t="s">
        <v>75</v>
      </c>
      <c r="AV524" s="12" t="s">
        <v>75</v>
      </c>
      <c r="AW524" s="12" t="s">
        <v>32</v>
      </c>
      <c r="AX524" s="12" t="s">
        <v>70</v>
      </c>
      <c r="AY524" s="148" t="s">
        <v>128</v>
      </c>
    </row>
    <row r="525" spans="2:65" s="12" customFormat="1">
      <c r="B525" s="146"/>
      <c r="D525" s="147" t="s">
        <v>137</v>
      </c>
      <c r="E525" s="148" t="s">
        <v>3</v>
      </c>
      <c r="F525" s="149" t="s">
        <v>1044</v>
      </c>
      <c r="H525" s="150">
        <v>9.6000000000000002E-2</v>
      </c>
      <c r="I525" s="151"/>
      <c r="L525" s="146"/>
      <c r="M525" s="152"/>
      <c r="T525" s="153"/>
      <c r="AT525" s="148" t="s">
        <v>137</v>
      </c>
      <c r="AU525" s="148" t="s">
        <v>75</v>
      </c>
      <c r="AV525" s="12" t="s">
        <v>75</v>
      </c>
      <c r="AW525" s="12" t="s">
        <v>32</v>
      </c>
      <c r="AX525" s="12" t="s">
        <v>70</v>
      </c>
      <c r="AY525" s="148" t="s">
        <v>128</v>
      </c>
    </row>
    <row r="526" spans="2:65" s="14" customFormat="1">
      <c r="B526" s="161"/>
      <c r="D526" s="147" t="s">
        <v>137</v>
      </c>
      <c r="E526" s="162" t="s">
        <v>3</v>
      </c>
      <c r="F526" s="163" t="s">
        <v>1045</v>
      </c>
      <c r="H526" s="162" t="s">
        <v>3</v>
      </c>
      <c r="I526" s="164"/>
      <c r="L526" s="161"/>
      <c r="M526" s="165"/>
      <c r="T526" s="166"/>
      <c r="AT526" s="162" t="s">
        <v>137</v>
      </c>
      <c r="AU526" s="162" t="s">
        <v>75</v>
      </c>
      <c r="AV526" s="14" t="s">
        <v>78</v>
      </c>
      <c r="AW526" s="14" t="s">
        <v>32</v>
      </c>
      <c r="AX526" s="14" t="s">
        <v>70</v>
      </c>
      <c r="AY526" s="162" t="s">
        <v>128</v>
      </c>
    </row>
    <row r="527" spans="2:65" s="12" customFormat="1">
      <c r="B527" s="146"/>
      <c r="D527" s="147" t="s">
        <v>137</v>
      </c>
      <c r="E527" s="148" t="s">
        <v>3</v>
      </c>
      <c r="F527" s="149" t="s">
        <v>1046</v>
      </c>
      <c r="H527" s="150">
        <v>0.29399999999999998</v>
      </c>
      <c r="I527" s="151"/>
      <c r="L527" s="146"/>
      <c r="M527" s="152"/>
      <c r="T527" s="153"/>
      <c r="AT527" s="148" t="s">
        <v>137</v>
      </c>
      <c r="AU527" s="148" t="s">
        <v>75</v>
      </c>
      <c r="AV527" s="12" t="s">
        <v>75</v>
      </c>
      <c r="AW527" s="12" t="s">
        <v>32</v>
      </c>
      <c r="AX527" s="12" t="s">
        <v>70</v>
      </c>
      <c r="AY527" s="148" t="s">
        <v>128</v>
      </c>
    </row>
    <row r="528" spans="2:65" s="13" customFormat="1">
      <c r="B528" s="154"/>
      <c r="D528" s="147" t="s">
        <v>137</v>
      </c>
      <c r="E528" s="155" t="s">
        <v>3</v>
      </c>
      <c r="F528" s="156" t="s">
        <v>139</v>
      </c>
      <c r="H528" s="157">
        <v>3.5910000000000006</v>
      </c>
      <c r="I528" s="158"/>
      <c r="L528" s="154"/>
      <c r="M528" s="159"/>
      <c r="T528" s="160"/>
      <c r="AT528" s="155" t="s">
        <v>137</v>
      </c>
      <c r="AU528" s="155" t="s">
        <v>75</v>
      </c>
      <c r="AV528" s="13" t="s">
        <v>85</v>
      </c>
      <c r="AW528" s="13" t="s">
        <v>32</v>
      </c>
      <c r="AX528" s="13" t="s">
        <v>78</v>
      </c>
      <c r="AY528" s="155" t="s">
        <v>128</v>
      </c>
    </row>
    <row r="529" spans="2:65" s="12" customFormat="1">
      <c r="B529" s="146"/>
      <c r="D529" s="147" t="s">
        <v>137</v>
      </c>
      <c r="F529" s="149" t="s">
        <v>1047</v>
      </c>
      <c r="H529" s="150">
        <v>3.8780000000000001</v>
      </c>
      <c r="I529" s="151"/>
      <c r="L529" s="146"/>
      <c r="M529" s="152"/>
      <c r="T529" s="153"/>
      <c r="AT529" s="148" t="s">
        <v>137</v>
      </c>
      <c r="AU529" s="148" t="s">
        <v>75</v>
      </c>
      <c r="AV529" s="12" t="s">
        <v>75</v>
      </c>
      <c r="AW529" s="12" t="s">
        <v>4</v>
      </c>
      <c r="AX529" s="12" t="s">
        <v>78</v>
      </c>
      <c r="AY529" s="148" t="s">
        <v>128</v>
      </c>
    </row>
    <row r="530" spans="2:65" s="1" customFormat="1" ht="55.5" customHeight="1">
      <c r="B530" s="128"/>
      <c r="C530" s="129" t="s">
        <v>529</v>
      </c>
      <c r="D530" s="129" t="s">
        <v>130</v>
      </c>
      <c r="E530" s="130" t="s">
        <v>1048</v>
      </c>
      <c r="F530" s="131" t="s">
        <v>1049</v>
      </c>
      <c r="G530" s="132" t="s">
        <v>209</v>
      </c>
      <c r="H530" s="133">
        <v>262.95</v>
      </c>
      <c r="I530" s="134"/>
      <c r="J530" s="135">
        <f>ROUND(I530*H530,2)</f>
        <v>0</v>
      </c>
      <c r="K530" s="131" t="s">
        <v>134</v>
      </c>
      <c r="L530" s="33"/>
      <c r="M530" s="136" t="s">
        <v>3</v>
      </c>
      <c r="N530" s="137" t="s">
        <v>41</v>
      </c>
      <c r="P530" s="138">
        <f>O530*H530</f>
        <v>0</v>
      </c>
      <c r="Q530" s="138">
        <v>0</v>
      </c>
      <c r="R530" s="138">
        <f>Q530*H530</f>
        <v>0</v>
      </c>
      <c r="S530" s="138">
        <v>0</v>
      </c>
      <c r="T530" s="139">
        <f>S530*H530</f>
        <v>0</v>
      </c>
      <c r="AR530" s="140" t="s">
        <v>168</v>
      </c>
      <c r="AT530" s="140" t="s">
        <v>130</v>
      </c>
      <c r="AU530" s="140" t="s">
        <v>75</v>
      </c>
      <c r="AY530" s="18" t="s">
        <v>128</v>
      </c>
      <c r="BE530" s="141">
        <f>IF(N530="základní",J530,0)</f>
        <v>0</v>
      </c>
      <c r="BF530" s="141">
        <f>IF(N530="snížená",J530,0)</f>
        <v>0</v>
      </c>
      <c r="BG530" s="141">
        <f>IF(N530="zákl. přenesená",J530,0)</f>
        <v>0</v>
      </c>
      <c r="BH530" s="141">
        <f>IF(N530="sníž. přenesená",J530,0)</f>
        <v>0</v>
      </c>
      <c r="BI530" s="141">
        <f>IF(N530="nulová",J530,0)</f>
        <v>0</v>
      </c>
      <c r="BJ530" s="18" t="s">
        <v>78</v>
      </c>
      <c r="BK530" s="141">
        <f>ROUND(I530*H530,2)</f>
        <v>0</v>
      </c>
      <c r="BL530" s="18" t="s">
        <v>168</v>
      </c>
      <c r="BM530" s="140" t="s">
        <v>1050</v>
      </c>
    </row>
    <row r="531" spans="2:65" s="1" customFormat="1">
      <c r="B531" s="33"/>
      <c r="D531" s="142" t="s">
        <v>135</v>
      </c>
      <c r="F531" s="143" t="s">
        <v>1051</v>
      </c>
      <c r="I531" s="144"/>
      <c r="L531" s="33"/>
      <c r="M531" s="145"/>
      <c r="T531" s="54"/>
      <c r="AT531" s="18" t="s">
        <v>135</v>
      </c>
      <c r="AU531" s="18" t="s">
        <v>75</v>
      </c>
    </row>
    <row r="532" spans="2:65" s="14" customFormat="1">
      <c r="B532" s="161"/>
      <c r="D532" s="147" t="s">
        <v>137</v>
      </c>
      <c r="E532" s="162" t="s">
        <v>3</v>
      </c>
      <c r="F532" s="163" t="s">
        <v>1037</v>
      </c>
      <c r="H532" s="162" t="s">
        <v>3</v>
      </c>
      <c r="I532" s="164"/>
      <c r="L532" s="161"/>
      <c r="M532" s="165"/>
      <c r="T532" s="166"/>
      <c r="AT532" s="162" t="s">
        <v>137</v>
      </c>
      <c r="AU532" s="162" t="s">
        <v>75</v>
      </c>
      <c r="AV532" s="14" t="s">
        <v>78</v>
      </c>
      <c r="AW532" s="14" t="s">
        <v>32</v>
      </c>
      <c r="AX532" s="14" t="s">
        <v>70</v>
      </c>
      <c r="AY532" s="162" t="s">
        <v>128</v>
      </c>
    </row>
    <row r="533" spans="2:65" s="12" customFormat="1">
      <c r="B533" s="146"/>
      <c r="D533" s="147" t="s">
        <v>137</v>
      </c>
      <c r="E533" s="148" t="s">
        <v>3</v>
      </c>
      <c r="F533" s="149" t="s">
        <v>1052</v>
      </c>
      <c r="H533" s="150">
        <v>168.13</v>
      </c>
      <c r="I533" s="151"/>
      <c r="L533" s="146"/>
      <c r="M533" s="152"/>
      <c r="T533" s="153"/>
      <c r="AT533" s="148" t="s">
        <v>137</v>
      </c>
      <c r="AU533" s="148" t="s">
        <v>75</v>
      </c>
      <c r="AV533" s="12" t="s">
        <v>75</v>
      </c>
      <c r="AW533" s="12" t="s">
        <v>32</v>
      </c>
      <c r="AX533" s="12" t="s">
        <v>70</v>
      </c>
      <c r="AY533" s="148" t="s">
        <v>128</v>
      </c>
    </row>
    <row r="534" spans="2:65" s="14" customFormat="1">
      <c r="B534" s="161"/>
      <c r="D534" s="147" t="s">
        <v>137</v>
      </c>
      <c r="E534" s="162" t="s">
        <v>3</v>
      </c>
      <c r="F534" s="163" t="s">
        <v>1039</v>
      </c>
      <c r="H534" s="162" t="s">
        <v>3</v>
      </c>
      <c r="I534" s="164"/>
      <c r="L534" s="161"/>
      <c r="M534" s="165"/>
      <c r="T534" s="166"/>
      <c r="AT534" s="162" t="s">
        <v>137</v>
      </c>
      <c r="AU534" s="162" t="s">
        <v>75</v>
      </c>
      <c r="AV534" s="14" t="s">
        <v>78</v>
      </c>
      <c r="AW534" s="14" t="s">
        <v>32</v>
      </c>
      <c r="AX534" s="14" t="s">
        <v>70</v>
      </c>
      <c r="AY534" s="162" t="s">
        <v>128</v>
      </c>
    </row>
    <row r="535" spans="2:65" s="12" customFormat="1">
      <c r="B535" s="146"/>
      <c r="D535" s="147" t="s">
        <v>137</v>
      </c>
      <c r="E535" s="148" t="s">
        <v>3</v>
      </c>
      <c r="F535" s="149" t="s">
        <v>1053</v>
      </c>
      <c r="H535" s="150">
        <v>31.72</v>
      </c>
      <c r="I535" s="151"/>
      <c r="L535" s="146"/>
      <c r="M535" s="152"/>
      <c r="T535" s="153"/>
      <c r="AT535" s="148" t="s">
        <v>137</v>
      </c>
      <c r="AU535" s="148" t="s">
        <v>75</v>
      </c>
      <c r="AV535" s="12" t="s">
        <v>75</v>
      </c>
      <c r="AW535" s="12" t="s">
        <v>32</v>
      </c>
      <c r="AX535" s="12" t="s">
        <v>70</v>
      </c>
      <c r="AY535" s="148" t="s">
        <v>128</v>
      </c>
    </row>
    <row r="536" spans="2:65" s="14" customFormat="1">
      <c r="B536" s="161"/>
      <c r="D536" s="147" t="s">
        <v>137</v>
      </c>
      <c r="E536" s="162" t="s">
        <v>3</v>
      </c>
      <c r="F536" s="163" t="s">
        <v>1041</v>
      </c>
      <c r="H536" s="162" t="s">
        <v>3</v>
      </c>
      <c r="I536" s="164"/>
      <c r="L536" s="161"/>
      <c r="M536" s="165"/>
      <c r="T536" s="166"/>
      <c r="AT536" s="162" t="s">
        <v>137</v>
      </c>
      <c r="AU536" s="162" t="s">
        <v>75</v>
      </c>
      <c r="AV536" s="14" t="s">
        <v>78</v>
      </c>
      <c r="AW536" s="14" t="s">
        <v>32</v>
      </c>
      <c r="AX536" s="14" t="s">
        <v>70</v>
      </c>
      <c r="AY536" s="162" t="s">
        <v>128</v>
      </c>
    </row>
    <row r="537" spans="2:65" s="12" customFormat="1">
      <c r="B537" s="146"/>
      <c r="D537" s="147" t="s">
        <v>137</v>
      </c>
      <c r="E537" s="148" t="s">
        <v>3</v>
      </c>
      <c r="F537" s="149" t="s">
        <v>1054</v>
      </c>
      <c r="H537" s="150">
        <v>23.8</v>
      </c>
      <c r="I537" s="151"/>
      <c r="L537" s="146"/>
      <c r="M537" s="152"/>
      <c r="T537" s="153"/>
      <c r="AT537" s="148" t="s">
        <v>137</v>
      </c>
      <c r="AU537" s="148" t="s">
        <v>75</v>
      </c>
      <c r="AV537" s="12" t="s">
        <v>75</v>
      </c>
      <c r="AW537" s="12" t="s">
        <v>32</v>
      </c>
      <c r="AX537" s="12" t="s">
        <v>70</v>
      </c>
      <c r="AY537" s="148" t="s">
        <v>128</v>
      </c>
    </row>
    <row r="538" spans="2:65" s="12" customFormat="1">
      <c r="B538" s="146"/>
      <c r="D538" s="147" t="s">
        <v>137</v>
      </c>
      <c r="E538" s="148" t="s">
        <v>3</v>
      </c>
      <c r="F538" s="149" t="s">
        <v>1055</v>
      </c>
      <c r="H538" s="150">
        <v>4.5999999999999996</v>
      </c>
      <c r="I538" s="151"/>
      <c r="L538" s="146"/>
      <c r="M538" s="152"/>
      <c r="T538" s="153"/>
      <c r="AT538" s="148" t="s">
        <v>137</v>
      </c>
      <c r="AU538" s="148" t="s">
        <v>75</v>
      </c>
      <c r="AV538" s="12" t="s">
        <v>75</v>
      </c>
      <c r="AW538" s="12" t="s">
        <v>32</v>
      </c>
      <c r="AX538" s="12" t="s">
        <v>70</v>
      </c>
      <c r="AY538" s="148" t="s">
        <v>128</v>
      </c>
    </row>
    <row r="539" spans="2:65" s="12" customFormat="1">
      <c r="B539" s="146"/>
      <c r="D539" s="147" t="s">
        <v>137</v>
      </c>
      <c r="E539" s="148" t="s">
        <v>3</v>
      </c>
      <c r="F539" s="149" t="s">
        <v>1056</v>
      </c>
      <c r="H539" s="150">
        <v>7.5</v>
      </c>
      <c r="I539" s="151"/>
      <c r="L539" s="146"/>
      <c r="M539" s="152"/>
      <c r="T539" s="153"/>
      <c r="AT539" s="148" t="s">
        <v>137</v>
      </c>
      <c r="AU539" s="148" t="s">
        <v>75</v>
      </c>
      <c r="AV539" s="12" t="s">
        <v>75</v>
      </c>
      <c r="AW539" s="12" t="s">
        <v>32</v>
      </c>
      <c r="AX539" s="12" t="s">
        <v>70</v>
      </c>
      <c r="AY539" s="148" t="s">
        <v>128</v>
      </c>
    </row>
    <row r="540" spans="2:65" s="14" customFormat="1">
      <c r="B540" s="161"/>
      <c r="D540" s="147" t="s">
        <v>137</v>
      </c>
      <c r="E540" s="162" t="s">
        <v>3</v>
      </c>
      <c r="F540" s="163" t="s">
        <v>1045</v>
      </c>
      <c r="H540" s="162" t="s">
        <v>3</v>
      </c>
      <c r="I540" s="164"/>
      <c r="L540" s="161"/>
      <c r="M540" s="165"/>
      <c r="T540" s="166"/>
      <c r="AT540" s="162" t="s">
        <v>137</v>
      </c>
      <c r="AU540" s="162" t="s">
        <v>75</v>
      </c>
      <c r="AV540" s="14" t="s">
        <v>78</v>
      </c>
      <c r="AW540" s="14" t="s">
        <v>32</v>
      </c>
      <c r="AX540" s="14" t="s">
        <v>70</v>
      </c>
      <c r="AY540" s="162" t="s">
        <v>128</v>
      </c>
    </row>
    <row r="541" spans="2:65" s="12" customFormat="1">
      <c r="B541" s="146"/>
      <c r="D541" s="147" t="s">
        <v>137</v>
      </c>
      <c r="E541" s="148" t="s">
        <v>3</v>
      </c>
      <c r="F541" s="149" t="s">
        <v>1057</v>
      </c>
      <c r="H541" s="150">
        <v>27.2</v>
      </c>
      <c r="I541" s="151"/>
      <c r="L541" s="146"/>
      <c r="M541" s="152"/>
      <c r="T541" s="153"/>
      <c r="AT541" s="148" t="s">
        <v>137</v>
      </c>
      <c r="AU541" s="148" t="s">
        <v>75</v>
      </c>
      <c r="AV541" s="12" t="s">
        <v>75</v>
      </c>
      <c r="AW541" s="12" t="s">
        <v>32</v>
      </c>
      <c r="AX541" s="12" t="s">
        <v>70</v>
      </c>
      <c r="AY541" s="148" t="s">
        <v>128</v>
      </c>
    </row>
    <row r="542" spans="2:65" s="13" customFormat="1">
      <c r="B542" s="154"/>
      <c r="D542" s="147" t="s">
        <v>137</v>
      </c>
      <c r="E542" s="155" t="s">
        <v>3</v>
      </c>
      <c r="F542" s="156" t="s">
        <v>139</v>
      </c>
      <c r="H542" s="157">
        <v>262.95</v>
      </c>
      <c r="I542" s="158"/>
      <c r="L542" s="154"/>
      <c r="M542" s="159"/>
      <c r="T542" s="160"/>
      <c r="AT542" s="155" t="s">
        <v>137</v>
      </c>
      <c r="AU542" s="155" t="s">
        <v>75</v>
      </c>
      <c r="AV542" s="13" t="s">
        <v>85</v>
      </c>
      <c r="AW542" s="13" t="s">
        <v>32</v>
      </c>
      <c r="AX542" s="13" t="s">
        <v>78</v>
      </c>
      <c r="AY542" s="155" t="s">
        <v>128</v>
      </c>
    </row>
    <row r="543" spans="2:65" s="1" customFormat="1" ht="33" customHeight="1">
      <c r="B543" s="128"/>
      <c r="C543" s="129" t="s">
        <v>346</v>
      </c>
      <c r="D543" s="129" t="s">
        <v>130</v>
      </c>
      <c r="E543" s="130" t="s">
        <v>1058</v>
      </c>
      <c r="F543" s="131" t="s">
        <v>1059</v>
      </c>
      <c r="G543" s="132" t="s">
        <v>133</v>
      </c>
      <c r="H543" s="133">
        <v>3.8780000000000001</v>
      </c>
      <c r="I543" s="134"/>
      <c r="J543" s="135">
        <f>ROUND(I543*H543,2)</f>
        <v>0</v>
      </c>
      <c r="K543" s="131" t="s">
        <v>134</v>
      </c>
      <c r="L543" s="33"/>
      <c r="M543" s="136" t="s">
        <v>3</v>
      </c>
      <c r="N543" s="137" t="s">
        <v>41</v>
      </c>
      <c r="P543" s="138">
        <f>O543*H543</f>
        <v>0</v>
      </c>
      <c r="Q543" s="138">
        <v>2.248E-2</v>
      </c>
      <c r="R543" s="138">
        <f>Q543*H543</f>
        <v>8.7177440000000009E-2</v>
      </c>
      <c r="S543" s="138">
        <v>0</v>
      </c>
      <c r="T543" s="139">
        <f>S543*H543</f>
        <v>0</v>
      </c>
      <c r="AR543" s="140" t="s">
        <v>168</v>
      </c>
      <c r="AT543" s="140" t="s">
        <v>130</v>
      </c>
      <c r="AU543" s="140" t="s">
        <v>75</v>
      </c>
      <c r="AY543" s="18" t="s">
        <v>128</v>
      </c>
      <c r="BE543" s="141">
        <f>IF(N543="základní",J543,0)</f>
        <v>0</v>
      </c>
      <c r="BF543" s="141">
        <f>IF(N543="snížená",J543,0)</f>
        <v>0</v>
      </c>
      <c r="BG543" s="141">
        <f>IF(N543="zákl. přenesená",J543,0)</f>
        <v>0</v>
      </c>
      <c r="BH543" s="141">
        <f>IF(N543="sníž. přenesená",J543,0)</f>
        <v>0</v>
      </c>
      <c r="BI543" s="141">
        <f>IF(N543="nulová",J543,0)</f>
        <v>0</v>
      </c>
      <c r="BJ543" s="18" t="s">
        <v>78</v>
      </c>
      <c r="BK543" s="141">
        <f>ROUND(I543*H543,2)</f>
        <v>0</v>
      </c>
      <c r="BL543" s="18" t="s">
        <v>168</v>
      </c>
      <c r="BM543" s="140" t="s">
        <v>1060</v>
      </c>
    </row>
    <row r="544" spans="2:65" s="1" customFormat="1">
      <c r="B544" s="33"/>
      <c r="D544" s="142" t="s">
        <v>135</v>
      </c>
      <c r="F544" s="143" t="s">
        <v>1061</v>
      </c>
      <c r="I544" s="144"/>
      <c r="L544" s="33"/>
      <c r="M544" s="145"/>
      <c r="T544" s="54"/>
      <c r="AT544" s="18" t="s">
        <v>135</v>
      </c>
      <c r="AU544" s="18" t="s">
        <v>75</v>
      </c>
    </row>
    <row r="545" spans="2:65" s="1" customFormat="1" ht="16.5" customHeight="1">
      <c r="B545" s="128"/>
      <c r="C545" s="129" t="s">
        <v>1062</v>
      </c>
      <c r="D545" s="129" t="s">
        <v>130</v>
      </c>
      <c r="E545" s="130" t="s">
        <v>1063</v>
      </c>
      <c r="F545" s="131" t="s">
        <v>1064</v>
      </c>
      <c r="G545" s="132" t="s">
        <v>150</v>
      </c>
      <c r="H545" s="133">
        <v>100.6</v>
      </c>
      <c r="I545" s="134"/>
      <c r="J545" s="135">
        <f>ROUND(I545*H545,2)</f>
        <v>0</v>
      </c>
      <c r="K545" s="131" t="s">
        <v>3</v>
      </c>
      <c r="L545" s="33"/>
      <c r="M545" s="136" t="s">
        <v>3</v>
      </c>
      <c r="N545" s="137" t="s">
        <v>41</v>
      </c>
      <c r="P545" s="138">
        <f>O545*H545</f>
        <v>0</v>
      </c>
      <c r="Q545" s="138">
        <v>2.7200000000000002E-3</v>
      </c>
      <c r="R545" s="138">
        <f>Q545*H545</f>
        <v>0.27363199999999999</v>
      </c>
      <c r="S545" s="138">
        <v>0</v>
      </c>
      <c r="T545" s="139">
        <f>S545*H545</f>
        <v>0</v>
      </c>
      <c r="AR545" s="140" t="s">
        <v>168</v>
      </c>
      <c r="AT545" s="140" t="s">
        <v>130</v>
      </c>
      <c r="AU545" s="140" t="s">
        <v>75</v>
      </c>
      <c r="AY545" s="18" t="s">
        <v>128</v>
      </c>
      <c r="BE545" s="141">
        <f>IF(N545="základní",J545,0)</f>
        <v>0</v>
      </c>
      <c r="BF545" s="141">
        <f>IF(N545="snížená",J545,0)</f>
        <v>0</v>
      </c>
      <c r="BG545" s="141">
        <f>IF(N545="zákl. přenesená",J545,0)</f>
        <v>0</v>
      </c>
      <c r="BH545" s="141">
        <f>IF(N545="sníž. přenesená",J545,0)</f>
        <v>0</v>
      </c>
      <c r="BI545" s="141">
        <f>IF(N545="nulová",J545,0)</f>
        <v>0</v>
      </c>
      <c r="BJ545" s="18" t="s">
        <v>78</v>
      </c>
      <c r="BK545" s="141">
        <f>ROUND(I545*H545,2)</f>
        <v>0</v>
      </c>
      <c r="BL545" s="18" t="s">
        <v>168</v>
      </c>
      <c r="BM545" s="140" t="s">
        <v>1065</v>
      </c>
    </row>
    <row r="546" spans="2:65" s="14" customFormat="1">
      <c r="B546" s="161"/>
      <c r="D546" s="147" t="s">
        <v>137</v>
      </c>
      <c r="E546" s="162" t="s">
        <v>3</v>
      </c>
      <c r="F546" s="163" t="s">
        <v>1032</v>
      </c>
      <c r="H546" s="162" t="s">
        <v>3</v>
      </c>
      <c r="I546" s="164"/>
      <c r="L546" s="161"/>
      <c r="M546" s="165"/>
      <c r="T546" s="166"/>
      <c r="AT546" s="162" t="s">
        <v>137</v>
      </c>
      <c r="AU546" s="162" t="s">
        <v>75</v>
      </c>
      <c r="AV546" s="14" t="s">
        <v>78</v>
      </c>
      <c r="AW546" s="14" t="s">
        <v>32</v>
      </c>
      <c r="AX546" s="14" t="s">
        <v>70</v>
      </c>
      <c r="AY546" s="162" t="s">
        <v>128</v>
      </c>
    </row>
    <row r="547" spans="2:65" s="12" customFormat="1">
      <c r="B547" s="146"/>
      <c r="D547" s="147" t="s">
        <v>137</v>
      </c>
      <c r="E547" s="148" t="s">
        <v>3</v>
      </c>
      <c r="F547" s="149" t="s">
        <v>974</v>
      </c>
      <c r="H547" s="150">
        <v>100.6</v>
      </c>
      <c r="I547" s="151"/>
      <c r="L547" s="146"/>
      <c r="M547" s="152"/>
      <c r="T547" s="153"/>
      <c r="AT547" s="148" t="s">
        <v>137</v>
      </c>
      <c r="AU547" s="148" t="s">
        <v>75</v>
      </c>
      <c r="AV547" s="12" t="s">
        <v>75</v>
      </c>
      <c r="AW547" s="12" t="s">
        <v>32</v>
      </c>
      <c r="AX547" s="12" t="s">
        <v>78</v>
      </c>
      <c r="AY547" s="148" t="s">
        <v>128</v>
      </c>
    </row>
    <row r="548" spans="2:65" s="1" customFormat="1" ht="49.15" customHeight="1">
      <c r="B548" s="128"/>
      <c r="C548" s="129" t="s">
        <v>350</v>
      </c>
      <c r="D548" s="129" t="s">
        <v>130</v>
      </c>
      <c r="E548" s="130" t="s">
        <v>1066</v>
      </c>
      <c r="F548" s="131" t="s">
        <v>1067</v>
      </c>
      <c r="G548" s="132" t="s">
        <v>173</v>
      </c>
      <c r="H548" s="133">
        <v>4.2750000000000004</v>
      </c>
      <c r="I548" s="134"/>
      <c r="J548" s="135">
        <f>ROUND(I548*H548,2)</f>
        <v>0</v>
      </c>
      <c r="K548" s="131" t="s">
        <v>134</v>
      </c>
      <c r="L548" s="33"/>
      <c r="M548" s="136" t="s">
        <v>3</v>
      </c>
      <c r="N548" s="137" t="s">
        <v>41</v>
      </c>
      <c r="P548" s="138">
        <f>O548*H548</f>
        <v>0</v>
      </c>
      <c r="Q548" s="138">
        <v>0</v>
      </c>
      <c r="R548" s="138">
        <f>Q548*H548</f>
        <v>0</v>
      </c>
      <c r="S548" s="138">
        <v>0</v>
      </c>
      <c r="T548" s="139">
        <f>S548*H548</f>
        <v>0</v>
      </c>
      <c r="AR548" s="140" t="s">
        <v>168</v>
      </c>
      <c r="AT548" s="140" t="s">
        <v>130</v>
      </c>
      <c r="AU548" s="140" t="s">
        <v>75</v>
      </c>
      <c r="AY548" s="18" t="s">
        <v>128</v>
      </c>
      <c r="BE548" s="141">
        <f>IF(N548="základní",J548,0)</f>
        <v>0</v>
      </c>
      <c r="BF548" s="141">
        <f>IF(N548="snížená",J548,0)</f>
        <v>0</v>
      </c>
      <c r="BG548" s="141">
        <f>IF(N548="zákl. přenesená",J548,0)</f>
        <v>0</v>
      </c>
      <c r="BH548" s="141">
        <f>IF(N548="sníž. přenesená",J548,0)</f>
        <v>0</v>
      </c>
      <c r="BI548" s="141">
        <f>IF(N548="nulová",J548,0)</f>
        <v>0</v>
      </c>
      <c r="BJ548" s="18" t="s">
        <v>78</v>
      </c>
      <c r="BK548" s="141">
        <f>ROUND(I548*H548,2)</f>
        <v>0</v>
      </c>
      <c r="BL548" s="18" t="s">
        <v>168</v>
      </c>
      <c r="BM548" s="140" t="s">
        <v>1068</v>
      </c>
    </row>
    <row r="549" spans="2:65" s="1" customFormat="1">
      <c r="B549" s="33"/>
      <c r="D549" s="142" t="s">
        <v>135</v>
      </c>
      <c r="F549" s="143" t="s">
        <v>1069</v>
      </c>
      <c r="I549" s="144"/>
      <c r="L549" s="33"/>
      <c r="M549" s="145"/>
      <c r="T549" s="54"/>
      <c r="AT549" s="18" t="s">
        <v>135</v>
      </c>
      <c r="AU549" s="18" t="s">
        <v>75</v>
      </c>
    </row>
    <row r="550" spans="2:65" s="11" customFormat="1" ht="22.9" customHeight="1">
      <c r="B550" s="116"/>
      <c r="D550" s="117" t="s">
        <v>69</v>
      </c>
      <c r="E550" s="126" t="s">
        <v>1070</v>
      </c>
      <c r="F550" s="126" t="s">
        <v>1071</v>
      </c>
      <c r="I550" s="119"/>
      <c r="J550" s="127">
        <f>BK550</f>
        <v>0</v>
      </c>
      <c r="L550" s="116"/>
      <c r="M550" s="121"/>
      <c r="P550" s="122">
        <f>SUM(P551:P568)</f>
        <v>0</v>
      </c>
      <c r="R550" s="122">
        <f>SUM(R551:R568)</f>
        <v>2.0105139000000003</v>
      </c>
      <c r="T550" s="123">
        <f>SUM(T551:T568)</f>
        <v>0</v>
      </c>
      <c r="AR550" s="117" t="s">
        <v>75</v>
      </c>
      <c r="AT550" s="124" t="s">
        <v>69</v>
      </c>
      <c r="AU550" s="124" t="s">
        <v>78</v>
      </c>
      <c r="AY550" s="117" t="s">
        <v>128</v>
      </c>
      <c r="BK550" s="125">
        <f>SUM(BK551:BK568)</f>
        <v>0</v>
      </c>
    </row>
    <row r="551" spans="2:65" s="1" customFormat="1" ht="44.25" customHeight="1">
      <c r="B551" s="128"/>
      <c r="C551" s="129" t="s">
        <v>1072</v>
      </c>
      <c r="D551" s="129" t="s">
        <v>130</v>
      </c>
      <c r="E551" s="130" t="s">
        <v>1073</v>
      </c>
      <c r="F551" s="131" t="s">
        <v>1074</v>
      </c>
      <c r="G551" s="132" t="s">
        <v>150</v>
      </c>
      <c r="H551" s="133">
        <v>60.96</v>
      </c>
      <c r="I551" s="134"/>
      <c r="J551" s="135">
        <f>ROUND(I551*H551,2)</f>
        <v>0</v>
      </c>
      <c r="K551" s="131" t="s">
        <v>134</v>
      </c>
      <c r="L551" s="33"/>
      <c r="M551" s="136" t="s">
        <v>3</v>
      </c>
      <c r="N551" s="137" t="s">
        <v>41</v>
      </c>
      <c r="P551" s="138">
        <f>O551*H551</f>
        <v>0</v>
      </c>
      <c r="Q551" s="138">
        <v>0</v>
      </c>
      <c r="R551" s="138">
        <f>Q551*H551</f>
        <v>0</v>
      </c>
      <c r="S551" s="138">
        <v>0</v>
      </c>
      <c r="T551" s="139">
        <f>S551*H551</f>
        <v>0</v>
      </c>
      <c r="AR551" s="140" t="s">
        <v>168</v>
      </c>
      <c r="AT551" s="140" t="s">
        <v>130</v>
      </c>
      <c r="AU551" s="140" t="s">
        <v>75</v>
      </c>
      <c r="AY551" s="18" t="s">
        <v>128</v>
      </c>
      <c r="BE551" s="141">
        <f>IF(N551="základní",J551,0)</f>
        <v>0</v>
      </c>
      <c r="BF551" s="141">
        <f>IF(N551="snížená",J551,0)</f>
        <v>0</v>
      </c>
      <c r="BG551" s="141">
        <f>IF(N551="zákl. přenesená",J551,0)</f>
        <v>0</v>
      </c>
      <c r="BH551" s="141">
        <f>IF(N551="sníž. přenesená",J551,0)</f>
        <v>0</v>
      </c>
      <c r="BI551" s="141">
        <f>IF(N551="nulová",J551,0)</f>
        <v>0</v>
      </c>
      <c r="BJ551" s="18" t="s">
        <v>78</v>
      </c>
      <c r="BK551" s="141">
        <f>ROUND(I551*H551,2)</f>
        <v>0</v>
      </c>
      <c r="BL551" s="18" t="s">
        <v>168</v>
      </c>
      <c r="BM551" s="140" t="s">
        <v>1075</v>
      </c>
    </row>
    <row r="552" spans="2:65" s="1" customFormat="1">
      <c r="B552" s="33"/>
      <c r="D552" s="142" t="s">
        <v>135</v>
      </c>
      <c r="F552" s="143" t="s">
        <v>1076</v>
      </c>
      <c r="I552" s="144"/>
      <c r="L552" s="33"/>
      <c r="M552" s="145"/>
      <c r="T552" s="54"/>
      <c r="AT552" s="18" t="s">
        <v>135</v>
      </c>
      <c r="AU552" s="18" t="s">
        <v>75</v>
      </c>
    </row>
    <row r="553" spans="2:65" s="14" customFormat="1">
      <c r="B553" s="161"/>
      <c r="D553" s="147" t="s">
        <v>137</v>
      </c>
      <c r="E553" s="162" t="s">
        <v>3</v>
      </c>
      <c r="F553" s="163" t="s">
        <v>1077</v>
      </c>
      <c r="H553" s="162" t="s">
        <v>3</v>
      </c>
      <c r="I553" s="164"/>
      <c r="L553" s="161"/>
      <c r="M553" s="165"/>
      <c r="T553" s="166"/>
      <c r="AT553" s="162" t="s">
        <v>137</v>
      </c>
      <c r="AU553" s="162" t="s">
        <v>75</v>
      </c>
      <c r="AV553" s="14" t="s">
        <v>78</v>
      </c>
      <c r="AW553" s="14" t="s">
        <v>32</v>
      </c>
      <c r="AX553" s="14" t="s">
        <v>70</v>
      </c>
      <c r="AY553" s="162" t="s">
        <v>128</v>
      </c>
    </row>
    <row r="554" spans="2:65" s="12" customFormat="1">
      <c r="B554" s="146"/>
      <c r="D554" s="147" t="s">
        <v>137</v>
      </c>
      <c r="E554" s="148" t="s">
        <v>3</v>
      </c>
      <c r="F554" s="149" t="s">
        <v>1005</v>
      </c>
      <c r="H554" s="150">
        <v>60.96</v>
      </c>
      <c r="I554" s="151"/>
      <c r="L554" s="146"/>
      <c r="M554" s="152"/>
      <c r="T554" s="153"/>
      <c r="AT554" s="148" t="s">
        <v>137</v>
      </c>
      <c r="AU554" s="148" t="s">
        <v>75</v>
      </c>
      <c r="AV554" s="12" t="s">
        <v>75</v>
      </c>
      <c r="AW554" s="12" t="s">
        <v>32</v>
      </c>
      <c r="AX554" s="12" t="s">
        <v>78</v>
      </c>
      <c r="AY554" s="148" t="s">
        <v>128</v>
      </c>
    </row>
    <row r="555" spans="2:65" s="1" customFormat="1" ht="24.2" customHeight="1">
      <c r="B555" s="128"/>
      <c r="C555" s="167" t="s">
        <v>354</v>
      </c>
      <c r="D555" s="167" t="s">
        <v>193</v>
      </c>
      <c r="E555" s="168" t="s">
        <v>1078</v>
      </c>
      <c r="F555" s="169" t="s">
        <v>1079</v>
      </c>
      <c r="G555" s="170" t="s">
        <v>150</v>
      </c>
      <c r="H555" s="171">
        <v>68.489000000000004</v>
      </c>
      <c r="I555" s="172"/>
      <c r="J555" s="173">
        <f>ROUND(I555*H555,2)</f>
        <v>0</v>
      </c>
      <c r="K555" s="169" t="s">
        <v>3</v>
      </c>
      <c r="L555" s="174"/>
      <c r="M555" s="175" t="s">
        <v>3</v>
      </c>
      <c r="N555" s="176" t="s">
        <v>41</v>
      </c>
      <c r="P555" s="138">
        <f>O555*H555</f>
        <v>0</v>
      </c>
      <c r="Q555" s="138">
        <v>1.7000000000000001E-4</v>
      </c>
      <c r="R555" s="138">
        <f>Q555*H555</f>
        <v>1.1643130000000002E-2</v>
      </c>
      <c r="S555" s="138">
        <v>0</v>
      </c>
      <c r="T555" s="139">
        <f>S555*H555</f>
        <v>0</v>
      </c>
      <c r="AR555" s="140" t="s">
        <v>215</v>
      </c>
      <c r="AT555" s="140" t="s">
        <v>193</v>
      </c>
      <c r="AU555" s="140" t="s">
        <v>75</v>
      </c>
      <c r="AY555" s="18" t="s">
        <v>128</v>
      </c>
      <c r="BE555" s="141">
        <f>IF(N555="základní",J555,0)</f>
        <v>0</v>
      </c>
      <c r="BF555" s="141">
        <f>IF(N555="snížená",J555,0)</f>
        <v>0</v>
      </c>
      <c r="BG555" s="141">
        <f>IF(N555="zákl. přenesená",J555,0)</f>
        <v>0</v>
      </c>
      <c r="BH555" s="141">
        <f>IF(N555="sníž. přenesená",J555,0)</f>
        <v>0</v>
      </c>
      <c r="BI555" s="141">
        <f>IF(N555="nulová",J555,0)</f>
        <v>0</v>
      </c>
      <c r="BJ555" s="18" t="s">
        <v>78</v>
      </c>
      <c r="BK555" s="141">
        <f>ROUND(I555*H555,2)</f>
        <v>0</v>
      </c>
      <c r="BL555" s="18" t="s">
        <v>168</v>
      </c>
      <c r="BM555" s="140" t="s">
        <v>1080</v>
      </c>
    </row>
    <row r="556" spans="2:65" s="12" customFormat="1">
      <c r="B556" s="146"/>
      <c r="D556" s="147" t="s">
        <v>137</v>
      </c>
      <c r="F556" s="149" t="s">
        <v>1081</v>
      </c>
      <c r="H556" s="150">
        <v>68.489000000000004</v>
      </c>
      <c r="I556" s="151"/>
      <c r="L556" s="146"/>
      <c r="M556" s="152"/>
      <c r="T556" s="153"/>
      <c r="AT556" s="148" t="s">
        <v>137</v>
      </c>
      <c r="AU556" s="148" t="s">
        <v>75</v>
      </c>
      <c r="AV556" s="12" t="s">
        <v>75</v>
      </c>
      <c r="AW556" s="12" t="s">
        <v>4</v>
      </c>
      <c r="AX556" s="12" t="s">
        <v>78</v>
      </c>
      <c r="AY556" s="148" t="s">
        <v>128</v>
      </c>
    </row>
    <row r="557" spans="2:65" s="1" customFormat="1" ht="49.15" customHeight="1">
      <c r="B557" s="128"/>
      <c r="C557" s="129" t="s">
        <v>1082</v>
      </c>
      <c r="D557" s="129" t="s">
        <v>130</v>
      </c>
      <c r="E557" s="130" t="s">
        <v>1083</v>
      </c>
      <c r="F557" s="131" t="s">
        <v>1084</v>
      </c>
      <c r="G557" s="132" t="s">
        <v>150</v>
      </c>
      <c r="H557" s="133">
        <v>85.019000000000005</v>
      </c>
      <c r="I557" s="134"/>
      <c r="J557" s="135">
        <f>ROUND(I557*H557,2)</f>
        <v>0</v>
      </c>
      <c r="K557" s="131" t="s">
        <v>3</v>
      </c>
      <c r="L557" s="33"/>
      <c r="M557" s="136" t="s">
        <v>3</v>
      </c>
      <c r="N557" s="137" t="s">
        <v>41</v>
      </c>
      <c r="P557" s="138">
        <f>O557*H557</f>
        <v>0</v>
      </c>
      <c r="Q557" s="138">
        <v>1.627E-2</v>
      </c>
      <c r="R557" s="138">
        <f>Q557*H557</f>
        <v>1.3832591300000001</v>
      </c>
      <c r="S557" s="138">
        <v>0</v>
      </c>
      <c r="T557" s="139">
        <f>S557*H557</f>
        <v>0</v>
      </c>
      <c r="AR557" s="140" t="s">
        <v>168</v>
      </c>
      <c r="AT557" s="140" t="s">
        <v>130</v>
      </c>
      <c r="AU557" s="140" t="s">
        <v>75</v>
      </c>
      <c r="AY557" s="18" t="s">
        <v>128</v>
      </c>
      <c r="BE557" s="141">
        <f>IF(N557="základní",J557,0)</f>
        <v>0</v>
      </c>
      <c r="BF557" s="141">
        <f>IF(N557="snížená",J557,0)</f>
        <v>0</v>
      </c>
      <c r="BG557" s="141">
        <f>IF(N557="zákl. přenesená",J557,0)</f>
        <v>0</v>
      </c>
      <c r="BH557" s="141">
        <f>IF(N557="sníž. přenesená",J557,0)</f>
        <v>0</v>
      </c>
      <c r="BI557" s="141">
        <f>IF(N557="nulová",J557,0)</f>
        <v>0</v>
      </c>
      <c r="BJ557" s="18" t="s">
        <v>78</v>
      </c>
      <c r="BK557" s="141">
        <f>ROUND(I557*H557,2)</f>
        <v>0</v>
      </c>
      <c r="BL557" s="18" t="s">
        <v>168</v>
      </c>
      <c r="BM557" s="140" t="s">
        <v>1085</v>
      </c>
    </row>
    <row r="558" spans="2:65" s="14" customFormat="1">
      <c r="B558" s="161"/>
      <c r="D558" s="147" t="s">
        <v>137</v>
      </c>
      <c r="E558" s="162" t="s">
        <v>3</v>
      </c>
      <c r="F558" s="163" t="s">
        <v>1086</v>
      </c>
      <c r="H558" s="162" t="s">
        <v>3</v>
      </c>
      <c r="I558" s="164"/>
      <c r="L558" s="161"/>
      <c r="M558" s="165"/>
      <c r="T558" s="166"/>
      <c r="AT558" s="162" t="s">
        <v>137</v>
      </c>
      <c r="AU558" s="162" t="s">
        <v>75</v>
      </c>
      <c r="AV558" s="14" t="s">
        <v>78</v>
      </c>
      <c r="AW558" s="14" t="s">
        <v>32</v>
      </c>
      <c r="AX558" s="14" t="s">
        <v>70</v>
      </c>
      <c r="AY558" s="162" t="s">
        <v>128</v>
      </c>
    </row>
    <row r="559" spans="2:65" s="12" customFormat="1">
      <c r="B559" s="146"/>
      <c r="D559" s="147" t="s">
        <v>137</v>
      </c>
      <c r="E559" s="148" t="s">
        <v>3</v>
      </c>
      <c r="F559" s="149" t="s">
        <v>1087</v>
      </c>
      <c r="H559" s="150">
        <v>51.92</v>
      </c>
      <c r="I559" s="151"/>
      <c r="L559" s="146"/>
      <c r="M559" s="152"/>
      <c r="T559" s="153"/>
      <c r="AT559" s="148" t="s">
        <v>137</v>
      </c>
      <c r="AU559" s="148" t="s">
        <v>75</v>
      </c>
      <c r="AV559" s="12" t="s">
        <v>75</v>
      </c>
      <c r="AW559" s="12" t="s">
        <v>32</v>
      </c>
      <c r="AX559" s="12" t="s">
        <v>70</v>
      </c>
      <c r="AY559" s="148" t="s">
        <v>128</v>
      </c>
    </row>
    <row r="560" spans="2:65" s="12" customFormat="1">
      <c r="B560" s="146"/>
      <c r="D560" s="147" t="s">
        <v>137</v>
      </c>
      <c r="E560" s="148" t="s">
        <v>3</v>
      </c>
      <c r="F560" s="149" t="s">
        <v>1088</v>
      </c>
      <c r="H560" s="150">
        <v>33.098999999999997</v>
      </c>
      <c r="I560" s="151"/>
      <c r="L560" s="146"/>
      <c r="M560" s="152"/>
      <c r="T560" s="153"/>
      <c r="AT560" s="148" t="s">
        <v>137</v>
      </c>
      <c r="AU560" s="148" t="s">
        <v>75</v>
      </c>
      <c r="AV560" s="12" t="s">
        <v>75</v>
      </c>
      <c r="AW560" s="12" t="s">
        <v>32</v>
      </c>
      <c r="AX560" s="12" t="s">
        <v>70</v>
      </c>
      <c r="AY560" s="148" t="s">
        <v>128</v>
      </c>
    </row>
    <row r="561" spans="2:65" s="13" customFormat="1">
      <c r="B561" s="154"/>
      <c r="D561" s="147" t="s">
        <v>137</v>
      </c>
      <c r="E561" s="155" t="s">
        <v>3</v>
      </c>
      <c r="F561" s="156" t="s">
        <v>139</v>
      </c>
      <c r="H561" s="157">
        <v>85.019000000000005</v>
      </c>
      <c r="I561" s="158"/>
      <c r="L561" s="154"/>
      <c r="M561" s="159"/>
      <c r="T561" s="160"/>
      <c r="AT561" s="155" t="s">
        <v>137</v>
      </c>
      <c r="AU561" s="155" t="s">
        <v>75</v>
      </c>
      <c r="AV561" s="13" t="s">
        <v>85</v>
      </c>
      <c r="AW561" s="13" t="s">
        <v>32</v>
      </c>
      <c r="AX561" s="13" t="s">
        <v>78</v>
      </c>
      <c r="AY561" s="155" t="s">
        <v>128</v>
      </c>
    </row>
    <row r="562" spans="2:65" s="1" customFormat="1" ht="24.2" customHeight="1">
      <c r="B562" s="128"/>
      <c r="C562" s="129" t="s">
        <v>358</v>
      </c>
      <c r="D562" s="129" t="s">
        <v>130</v>
      </c>
      <c r="E562" s="130" t="s">
        <v>1089</v>
      </c>
      <c r="F562" s="131" t="s">
        <v>1090</v>
      </c>
      <c r="G562" s="132" t="s">
        <v>150</v>
      </c>
      <c r="H562" s="133">
        <v>30.597000000000001</v>
      </c>
      <c r="I562" s="134"/>
      <c r="J562" s="135">
        <f>ROUND(I562*H562,2)</f>
        <v>0</v>
      </c>
      <c r="K562" s="131" t="s">
        <v>134</v>
      </c>
      <c r="L562" s="33"/>
      <c r="M562" s="136" t="s">
        <v>3</v>
      </c>
      <c r="N562" s="137" t="s">
        <v>41</v>
      </c>
      <c r="P562" s="138">
        <f>O562*H562</f>
        <v>0</v>
      </c>
      <c r="Q562" s="138">
        <v>2.0119999999999999E-2</v>
      </c>
      <c r="R562" s="138">
        <f>Q562*H562</f>
        <v>0.61561164000000002</v>
      </c>
      <c r="S562" s="138">
        <v>0</v>
      </c>
      <c r="T562" s="139">
        <f>S562*H562</f>
        <v>0</v>
      </c>
      <c r="AR562" s="140" t="s">
        <v>168</v>
      </c>
      <c r="AT562" s="140" t="s">
        <v>130</v>
      </c>
      <c r="AU562" s="140" t="s">
        <v>75</v>
      </c>
      <c r="AY562" s="18" t="s">
        <v>128</v>
      </c>
      <c r="BE562" s="141">
        <f>IF(N562="základní",J562,0)</f>
        <v>0</v>
      </c>
      <c r="BF562" s="141">
        <f>IF(N562="snížená",J562,0)</f>
        <v>0</v>
      </c>
      <c r="BG562" s="141">
        <f>IF(N562="zákl. přenesená",J562,0)</f>
        <v>0</v>
      </c>
      <c r="BH562" s="141">
        <f>IF(N562="sníž. přenesená",J562,0)</f>
        <v>0</v>
      </c>
      <c r="BI562" s="141">
        <f>IF(N562="nulová",J562,0)</f>
        <v>0</v>
      </c>
      <c r="BJ562" s="18" t="s">
        <v>78</v>
      </c>
      <c r="BK562" s="141">
        <f>ROUND(I562*H562,2)</f>
        <v>0</v>
      </c>
      <c r="BL562" s="18" t="s">
        <v>168</v>
      </c>
      <c r="BM562" s="140" t="s">
        <v>1091</v>
      </c>
    </row>
    <row r="563" spans="2:65" s="1" customFormat="1">
      <c r="B563" s="33"/>
      <c r="D563" s="142" t="s">
        <v>135</v>
      </c>
      <c r="F563" s="143" t="s">
        <v>1092</v>
      </c>
      <c r="I563" s="144"/>
      <c r="L563" s="33"/>
      <c r="M563" s="145"/>
      <c r="T563" s="54"/>
      <c r="AT563" s="18" t="s">
        <v>135</v>
      </c>
      <c r="AU563" s="18" t="s">
        <v>75</v>
      </c>
    </row>
    <row r="564" spans="2:65" s="12" customFormat="1">
      <c r="B564" s="146"/>
      <c r="D564" s="147" t="s">
        <v>137</v>
      </c>
      <c r="E564" s="148" t="s">
        <v>3</v>
      </c>
      <c r="F564" s="149" t="s">
        <v>1093</v>
      </c>
      <c r="H564" s="150">
        <v>18.879000000000001</v>
      </c>
      <c r="I564" s="151"/>
      <c r="L564" s="146"/>
      <c r="M564" s="152"/>
      <c r="T564" s="153"/>
      <c r="AT564" s="148" t="s">
        <v>137</v>
      </c>
      <c r="AU564" s="148" t="s">
        <v>75</v>
      </c>
      <c r="AV564" s="12" t="s">
        <v>75</v>
      </c>
      <c r="AW564" s="12" t="s">
        <v>32</v>
      </c>
      <c r="AX564" s="12" t="s">
        <v>70</v>
      </c>
      <c r="AY564" s="148" t="s">
        <v>128</v>
      </c>
    </row>
    <row r="565" spans="2:65" s="12" customFormat="1">
      <c r="B565" s="146"/>
      <c r="D565" s="147" t="s">
        <v>137</v>
      </c>
      <c r="E565" s="148" t="s">
        <v>3</v>
      </c>
      <c r="F565" s="149" t="s">
        <v>1094</v>
      </c>
      <c r="H565" s="150">
        <v>11.718</v>
      </c>
      <c r="I565" s="151"/>
      <c r="L565" s="146"/>
      <c r="M565" s="152"/>
      <c r="T565" s="153"/>
      <c r="AT565" s="148" t="s">
        <v>137</v>
      </c>
      <c r="AU565" s="148" t="s">
        <v>75</v>
      </c>
      <c r="AV565" s="12" t="s">
        <v>75</v>
      </c>
      <c r="AW565" s="12" t="s">
        <v>32</v>
      </c>
      <c r="AX565" s="12" t="s">
        <v>70</v>
      </c>
      <c r="AY565" s="148" t="s">
        <v>128</v>
      </c>
    </row>
    <row r="566" spans="2:65" s="13" customFormat="1">
      <c r="B566" s="154"/>
      <c r="D566" s="147" t="s">
        <v>137</v>
      </c>
      <c r="E566" s="155" t="s">
        <v>3</v>
      </c>
      <c r="F566" s="156" t="s">
        <v>139</v>
      </c>
      <c r="H566" s="157">
        <v>30.597000000000001</v>
      </c>
      <c r="I566" s="158"/>
      <c r="L566" s="154"/>
      <c r="M566" s="159"/>
      <c r="T566" s="160"/>
      <c r="AT566" s="155" t="s">
        <v>137</v>
      </c>
      <c r="AU566" s="155" t="s">
        <v>75</v>
      </c>
      <c r="AV566" s="13" t="s">
        <v>85</v>
      </c>
      <c r="AW566" s="13" t="s">
        <v>32</v>
      </c>
      <c r="AX566" s="13" t="s">
        <v>78</v>
      </c>
      <c r="AY566" s="155" t="s">
        <v>128</v>
      </c>
    </row>
    <row r="567" spans="2:65" s="1" customFormat="1" ht="66.75" customHeight="1">
      <c r="B567" s="128"/>
      <c r="C567" s="129" t="s">
        <v>1095</v>
      </c>
      <c r="D567" s="129" t="s">
        <v>130</v>
      </c>
      <c r="E567" s="130" t="s">
        <v>1096</v>
      </c>
      <c r="F567" s="131" t="s">
        <v>1097</v>
      </c>
      <c r="G567" s="132" t="s">
        <v>173</v>
      </c>
      <c r="H567" s="133">
        <v>2.0110000000000001</v>
      </c>
      <c r="I567" s="134"/>
      <c r="J567" s="135">
        <f>ROUND(I567*H567,2)</f>
        <v>0</v>
      </c>
      <c r="K567" s="131" t="s">
        <v>134</v>
      </c>
      <c r="L567" s="33"/>
      <c r="M567" s="136" t="s">
        <v>3</v>
      </c>
      <c r="N567" s="137" t="s">
        <v>41</v>
      </c>
      <c r="P567" s="138">
        <f>O567*H567</f>
        <v>0</v>
      </c>
      <c r="Q567" s="138">
        <v>0</v>
      </c>
      <c r="R567" s="138">
        <f>Q567*H567</f>
        <v>0</v>
      </c>
      <c r="S567" s="138">
        <v>0</v>
      </c>
      <c r="T567" s="139">
        <f>S567*H567</f>
        <v>0</v>
      </c>
      <c r="AR567" s="140" t="s">
        <v>168</v>
      </c>
      <c r="AT567" s="140" t="s">
        <v>130</v>
      </c>
      <c r="AU567" s="140" t="s">
        <v>75</v>
      </c>
      <c r="AY567" s="18" t="s">
        <v>128</v>
      </c>
      <c r="BE567" s="141">
        <f>IF(N567="základní",J567,0)</f>
        <v>0</v>
      </c>
      <c r="BF567" s="141">
        <f>IF(N567="snížená",J567,0)</f>
        <v>0</v>
      </c>
      <c r="BG567" s="141">
        <f>IF(N567="zákl. přenesená",J567,0)</f>
        <v>0</v>
      </c>
      <c r="BH567" s="141">
        <f>IF(N567="sníž. přenesená",J567,0)</f>
        <v>0</v>
      </c>
      <c r="BI567" s="141">
        <f>IF(N567="nulová",J567,0)</f>
        <v>0</v>
      </c>
      <c r="BJ567" s="18" t="s">
        <v>78</v>
      </c>
      <c r="BK567" s="141">
        <f>ROUND(I567*H567,2)</f>
        <v>0</v>
      </c>
      <c r="BL567" s="18" t="s">
        <v>168</v>
      </c>
      <c r="BM567" s="140" t="s">
        <v>1098</v>
      </c>
    </row>
    <row r="568" spans="2:65" s="1" customFormat="1">
      <c r="B568" s="33"/>
      <c r="D568" s="142" t="s">
        <v>135</v>
      </c>
      <c r="F568" s="143" t="s">
        <v>1099</v>
      </c>
      <c r="I568" s="144"/>
      <c r="L568" s="33"/>
      <c r="M568" s="145"/>
      <c r="T568" s="54"/>
      <c r="AT568" s="18" t="s">
        <v>135</v>
      </c>
      <c r="AU568" s="18" t="s">
        <v>75</v>
      </c>
    </row>
    <row r="569" spans="2:65" s="11" customFormat="1" ht="22.9" customHeight="1">
      <c r="B569" s="116"/>
      <c r="D569" s="117" t="s">
        <v>69</v>
      </c>
      <c r="E569" s="126" t="s">
        <v>1100</v>
      </c>
      <c r="F569" s="126" t="s">
        <v>1101</v>
      </c>
      <c r="I569" s="119"/>
      <c r="J569" s="127">
        <f>BK569</f>
        <v>0</v>
      </c>
      <c r="L569" s="116"/>
      <c r="M569" s="121"/>
      <c r="P569" s="122">
        <f>SUM(P570:P587)</f>
        <v>0</v>
      </c>
      <c r="R569" s="122">
        <f>SUM(R570:R587)</f>
        <v>0.76609329999999998</v>
      </c>
      <c r="T569" s="123">
        <f>SUM(T570:T587)</f>
        <v>0</v>
      </c>
      <c r="AR569" s="117" t="s">
        <v>75</v>
      </c>
      <c r="AT569" s="124" t="s">
        <v>69</v>
      </c>
      <c r="AU569" s="124" t="s">
        <v>78</v>
      </c>
      <c r="AY569" s="117" t="s">
        <v>128</v>
      </c>
      <c r="BK569" s="125">
        <f>SUM(BK570:BK587)</f>
        <v>0</v>
      </c>
    </row>
    <row r="570" spans="2:65" s="1" customFormat="1" ht="21.75" customHeight="1">
      <c r="B570" s="128"/>
      <c r="C570" s="129" t="s">
        <v>363</v>
      </c>
      <c r="D570" s="129" t="s">
        <v>130</v>
      </c>
      <c r="E570" s="130" t="s">
        <v>1102</v>
      </c>
      <c r="F570" s="131" t="s">
        <v>1103</v>
      </c>
      <c r="G570" s="132" t="s">
        <v>150</v>
      </c>
      <c r="H570" s="133">
        <v>100.6</v>
      </c>
      <c r="I570" s="134"/>
      <c r="J570" s="135">
        <f>ROUND(I570*H570,2)</f>
        <v>0</v>
      </c>
      <c r="K570" s="131" t="s">
        <v>134</v>
      </c>
      <c r="L570" s="33"/>
      <c r="M570" s="136" t="s">
        <v>3</v>
      </c>
      <c r="N570" s="137" t="s">
        <v>41</v>
      </c>
      <c r="P570" s="138">
        <f>O570*H570</f>
        <v>0</v>
      </c>
      <c r="Q570" s="138">
        <v>0</v>
      </c>
      <c r="R570" s="138">
        <f>Q570*H570</f>
        <v>0</v>
      </c>
      <c r="S570" s="138">
        <v>0</v>
      </c>
      <c r="T570" s="139">
        <f>S570*H570</f>
        <v>0</v>
      </c>
      <c r="AR570" s="140" t="s">
        <v>168</v>
      </c>
      <c r="AT570" s="140" t="s">
        <v>130</v>
      </c>
      <c r="AU570" s="140" t="s">
        <v>75</v>
      </c>
      <c r="AY570" s="18" t="s">
        <v>128</v>
      </c>
      <c r="BE570" s="141">
        <f>IF(N570="základní",J570,0)</f>
        <v>0</v>
      </c>
      <c r="BF570" s="141">
        <f>IF(N570="snížená",J570,0)</f>
        <v>0</v>
      </c>
      <c r="BG570" s="141">
        <f>IF(N570="zákl. přenesená",J570,0)</f>
        <v>0</v>
      </c>
      <c r="BH570" s="141">
        <f>IF(N570="sníž. přenesená",J570,0)</f>
        <v>0</v>
      </c>
      <c r="BI570" s="141">
        <f>IF(N570="nulová",J570,0)</f>
        <v>0</v>
      </c>
      <c r="BJ570" s="18" t="s">
        <v>78</v>
      </c>
      <c r="BK570" s="141">
        <f>ROUND(I570*H570,2)</f>
        <v>0</v>
      </c>
      <c r="BL570" s="18" t="s">
        <v>168</v>
      </c>
      <c r="BM570" s="140" t="s">
        <v>1104</v>
      </c>
    </row>
    <row r="571" spans="2:65" s="1" customFormat="1">
      <c r="B571" s="33"/>
      <c r="D571" s="142" t="s">
        <v>135</v>
      </c>
      <c r="F571" s="143" t="s">
        <v>1105</v>
      </c>
      <c r="I571" s="144"/>
      <c r="L571" s="33"/>
      <c r="M571" s="145"/>
      <c r="T571" s="54"/>
      <c r="AT571" s="18" t="s">
        <v>135</v>
      </c>
      <c r="AU571" s="18" t="s">
        <v>75</v>
      </c>
    </row>
    <row r="572" spans="2:65" s="12" customFormat="1">
      <c r="B572" s="146"/>
      <c r="D572" s="147" t="s">
        <v>137</v>
      </c>
      <c r="E572" s="148" t="s">
        <v>3</v>
      </c>
      <c r="F572" s="149" t="s">
        <v>974</v>
      </c>
      <c r="H572" s="150">
        <v>100.6</v>
      </c>
      <c r="I572" s="151"/>
      <c r="L572" s="146"/>
      <c r="M572" s="152"/>
      <c r="T572" s="153"/>
      <c r="AT572" s="148" t="s">
        <v>137</v>
      </c>
      <c r="AU572" s="148" t="s">
        <v>75</v>
      </c>
      <c r="AV572" s="12" t="s">
        <v>75</v>
      </c>
      <c r="AW572" s="12" t="s">
        <v>32</v>
      </c>
      <c r="AX572" s="12" t="s">
        <v>78</v>
      </c>
      <c r="AY572" s="148" t="s">
        <v>128</v>
      </c>
    </row>
    <row r="573" spans="2:65" s="1" customFormat="1" ht="24.2" customHeight="1">
      <c r="B573" s="128"/>
      <c r="C573" s="167" t="s">
        <v>1106</v>
      </c>
      <c r="D573" s="167" t="s">
        <v>193</v>
      </c>
      <c r="E573" s="168" t="s">
        <v>1107</v>
      </c>
      <c r="F573" s="169" t="s">
        <v>1108</v>
      </c>
      <c r="G573" s="170" t="s">
        <v>150</v>
      </c>
      <c r="H573" s="171">
        <v>115.69</v>
      </c>
      <c r="I573" s="172"/>
      <c r="J573" s="173">
        <f>ROUND(I573*H573,2)</f>
        <v>0</v>
      </c>
      <c r="K573" s="169" t="s">
        <v>3</v>
      </c>
      <c r="L573" s="174"/>
      <c r="M573" s="175" t="s">
        <v>3</v>
      </c>
      <c r="N573" s="176" t="s">
        <v>41</v>
      </c>
      <c r="P573" s="138">
        <f>O573*H573</f>
        <v>0</v>
      </c>
      <c r="Q573" s="138">
        <v>2.1000000000000001E-4</v>
      </c>
      <c r="R573" s="138">
        <f>Q573*H573</f>
        <v>2.4294900000000001E-2</v>
      </c>
      <c r="S573" s="138">
        <v>0</v>
      </c>
      <c r="T573" s="139">
        <f>S573*H573</f>
        <v>0</v>
      </c>
      <c r="AR573" s="140" t="s">
        <v>215</v>
      </c>
      <c r="AT573" s="140" t="s">
        <v>193</v>
      </c>
      <c r="AU573" s="140" t="s">
        <v>75</v>
      </c>
      <c r="AY573" s="18" t="s">
        <v>128</v>
      </c>
      <c r="BE573" s="141">
        <f>IF(N573="základní",J573,0)</f>
        <v>0</v>
      </c>
      <c r="BF573" s="141">
        <f>IF(N573="snížená",J573,0)</f>
        <v>0</v>
      </c>
      <c r="BG573" s="141">
        <f>IF(N573="zákl. přenesená",J573,0)</f>
        <v>0</v>
      </c>
      <c r="BH573" s="141">
        <f>IF(N573="sníž. přenesená",J573,0)</f>
        <v>0</v>
      </c>
      <c r="BI573" s="141">
        <f>IF(N573="nulová",J573,0)</f>
        <v>0</v>
      </c>
      <c r="BJ573" s="18" t="s">
        <v>78</v>
      </c>
      <c r="BK573" s="141">
        <f>ROUND(I573*H573,2)</f>
        <v>0</v>
      </c>
      <c r="BL573" s="18" t="s">
        <v>168</v>
      </c>
      <c r="BM573" s="140" t="s">
        <v>1109</v>
      </c>
    </row>
    <row r="574" spans="2:65" s="12" customFormat="1">
      <c r="B574" s="146"/>
      <c r="D574" s="147" t="s">
        <v>137</v>
      </c>
      <c r="F574" s="149" t="s">
        <v>978</v>
      </c>
      <c r="H574" s="150">
        <v>115.69</v>
      </c>
      <c r="I574" s="151"/>
      <c r="L574" s="146"/>
      <c r="M574" s="152"/>
      <c r="T574" s="153"/>
      <c r="AT574" s="148" t="s">
        <v>137</v>
      </c>
      <c r="AU574" s="148" t="s">
        <v>75</v>
      </c>
      <c r="AV574" s="12" t="s">
        <v>75</v>
      </c>
      <c r="AW574" s="12" t="s">
        <v>4</v>
      </c>
      <c r="AX574" s="12" t="s">
        <v>78</v>
      </c>
      <c r="AY574" s="148" t="s">
        <v>128</v>
      </c>
    </row>
    <row r="575" spans="2:65" s="1" customFormat="1" ht="24.2" customHeight="1">
      <c r="B575" s="128"/>
      <c r="C575" s="129" t="s">
        <v>366</v>
      </c>
      <c r="D575" s="129" t="s">
        <v>130</v>
      </c>
      <c r="E575" s="130" t="s">
        <v>1110</v>
      </c>
      <c r="F575" s="131" t="s">
        <v>1111</v>
      </c>
      <c r="G575" s="132" t="s">
        <v>150</v>
      </c>
      <c r="H575" s="133">
        <v>100.6</v>
      </c>
      <c r="I575" s="134"/>
      <c r="J575" s="135">
        <f>ROUND(I575*H575,2)</f>
        <v>0</v>
      </c>
      <c r="K575" s="131" t="s">
        <v>3</v>
      </c>
      <c r="L575" s="33"/>
      <c r="M575" s="136" t="s">
        <v>3</v>
      </c>
      <c r="N575" s="137" t="s">
        <v>41</v>
      </c>
      <c r="P575" s="138">
        <f>O575*H575</f>
        <v>0</v>
      </c>
      <c r="Q575" s="138">
        <v>6.6E-3</v>
      </c>
      <c r="R575" s="138">
        <f>Q575*H575</f>
        <v>0.66395999999999999</v>
      </c>
      <c r="S575" s="138">
        <v>0</v>
      </c>
      <c r="T575" s="139">
        <f>S575*H575</f>
        <v>0</v>
      </c>
      <c r="AR575" s="140" t="s">
        <v>168</v>
      </c>
      <c r="AT575" s="140" t="s">
        <v>130</v>
      </c>
      <c r="AU575" s="140" t="s">
        <v>75</v>
      </c>
      <c r="AY575" s="18" t="s">
        <v>128</v>
      </c>
      <c r="BE575" s="141">
        <f>IF(N575="základní",J575,0)</f>
        <v>0</v>
      </c>
      <c r="BF575" s="141">
        <f>IF(N575="snížená",J575,0)</f>
        <v>0</v>
      </c>
      <c r="BG575" s="141">
        <f>IF(N575="zákl. přenesená",J575,0)</f>
        <v>0</v>
      </c>
      <c r="BH575" s="141">
        <f>IF(N575="sníž. přenesená",J575,0)</f>
        <v>0</v>
      </c>
      <c r="BI575" s="141">
        <f>IF(N575="nulová",J575,0)</f>
        <v>0</v>
      </c>
      <c r="BJ575" s="18" t="s">
        <v>78</v>
      </c>
      <c r="BK575" s="141">
        <f>ROUND(I575*H575,2)</f>
        <v>0</v>
      </c>
      <c r="BL575" s="18" t="s">
        <v>168</v>
      </c>
      <c r="BM575" s="140" t="s">
        <v>1112</v>
      </c>
    </row>
    <row r="576" spans="2:65" s="14" customFormat="1">
      <c r="B576" s="161"/>
      <c r="D576" s="147" t="s">
        <v>137</v>
      </c>
      <c r="E576" s="162" t="s">
        <v>3</v>
      </c>
      <c r="F576" s="163" t="s">
        <v>1113</v>
      </c>
      <c r="H576" s="162" t="s">
        <v>3</v>
      </c>
      <c r="I576" s="164"/>
      <c r="L576" s="161"/>
      <c r="M576" s="165"/>
      <c r="T576" s="166"/>
      <c r="AT576" s="162" t="s">
        <v>137</v>
      </c>
      <c r="AU576" s="162" t="s">
        <v>75</v>
      </c>
      <c r="AV576" s="14" t="s">
        <v>78</v>
      </c>
      <c r="AW576" s="14" t="s">
        <v>32</v>
      </c>
      <c r="AX576" s="14" t="s">
        <v>70</v>
      </c>
      <c r="AY576" s="162" t="s">
        <v>128</v>
      </c>
    </row>
    <row r="577" spans="2:65" s="12" customFormat="1">
      <c r="B577" s="146"/>
      <c r="D577" s="147" t="s">
        <v>137</v>
      </c>
      <c r="E577" s="148" t="s">
        <v>3</v>
      </c>
      <c r="F577" s="149" t="s">
        <v>974</v>
      </c>
      <c r="H577" s="150">
        <v>100.6</v>
      </c>
      <c r="I577" s="151"/>
      <c r="L577" s="146"/>
      <c r="M577" s="152"/>
      <c r="T577" s="153"/>
      <c r="AT577" s="148" t="s">
        <v>137</v>
      </c>
      <c r="AU577" s="148" t="s">
        <v>75</v>
      </c>
      <c r="AV577" s="12" t="s">
        <v>75</v>
      </c>
      <c r="AW577" s="12" t="s">
        <v>32</v>
      </c>
      <c r="AX577" s="12" t="s">
        <v>78</v>
      </c>
      <c r="AY577" s="148" t="s">
        <v>128</v>
      </c>
    </row>
    <row r="578" spans="2:65" s="1" customFormat="1" ht="24.2" customHeight="1">
      <c r="B578" s="128"/>
      <c r="C578" s="129" t="s">
        <v>1114</v>
      </c>
      <c r="D578" s="129" t="s">
        <v>130</v>
      </c>
      <c r="E578" s="130" t="s">
        <v>1115</v>
      </c>
      <c r="F578" s="131" t="s">
        <v>1116</v>
      </c>
      <c r="G578" s="132" t="s">
        <v>209</v>
      </c>
      <c r="H578" s="133">
        <v>14</v>
      </c>
      <c r="I578" s="134"/>
      <c r="J578" s="135">
        <f>ROUND(I578*H578,2)</f>
        <v>0</v>
      </c>
      <c r="K578" s="131" t="s">
        <v>3</v>
      </c>
      <c r="L578" s="33"/>
      <c r="M578" s="136" t="s">
        <v>3</v>
      </c>
      <c r="N578" s="137" t="s">
        <v>41</v>
      </c>
      <c r="P578" s="138">
        <f>O578*H578</f>
        <v>0</v>
      </c>
      <c r="Q578" s="138">
        <v>2.2599999999999999E-3</v>
      </c>
      <c r="R578" s="138">
        <f>Q578*H578</f>
        <v>3.1640000000000001E-2</v>
      </c>
      <c r="S578" s="138">
        <v>0</v>
      </c>
      <c r="T578" s="139">
        <f>S578*H578</f>
        <v>0</v>
      </c>
      <c r="AR578" s="140" t="s">
        <v>168</v>
      </c>
      <c r="AT578" s="140" t="s">
        <v>130</v>
      </c>
      <c r="AU578" s="140" t="s">
        <v>75</v>
      </c>
      <c r="AY578" s="18" t="s">
        <v>128</v>
      </c>
      <c r="BE578" s="141">
        <f>IF(N578="základní",J578,0)</f>
        <v>0</v>
      </c>
      <c r="BF578" s="141">
        <f>IF(N578="snížená",J578,0)</f>
        <v>0</v>
      </c>
      <c r="BG578" s="141">
        <f>IF(N578="zákl. přenesená",J578,0)</f>
        <v>0</v>
      </c>
      <c r="BH578" s="141">
        <f>IF(N578="sníž. přenesená",J578,0)</f>
        <v>0</v>
      </c>
      <c r="BI578" s="141">
        <f>IF(N578="nulová",J578,0)</f>
        <v>0</v>
      </c>
      <c r="BJ578" s="18" t="s">
        <v>78</v>
      </c>
      <c r="BK578" s="141">
        <f>ROUND(I578*H578,2)</f>
        <v>0</v>
      </c>
      <c r="BL578" s="18" t="s">
        <v>168</v>
      </c>
      <c r="BM578" s="140" t="s">
        <v>1117</v>
      </c>
    </row>
    <row r="579" spans="2:65" s="12" customFormat="1">
      <c r="B579" s="146"/>
      <c r="D579" s="147" t="s">
        <v>137</v>
      </c>
      <c r="E579" s="148" t="s">
        <v>3</v>
      </c>
      <c r="F579" s="149" t="s">
        <v>1118</v>
      </c>
      <c r="H579" s="150">
        <v>1.2</v>
      </c>
      <c r="I579" s="151"/>
      <c r="L579" s="146"/>
      <c r="M579" s="152"/>
      <c r="T579" s="153"/>
      <c r="AT579" s="148" t="s">
        <v>137</v>
      </c>
      <c r="AU579" s="148" t="s">
        <v>75</v>
      </c>
      <c r="AV579" s="12" t="s">
        <v>75</v>
      </c>
      <c r="AW579" s="12" t="s">
        <v>32</v>
      </c>
      <c r="AX579" s="12" t="s">
        <v>70</v>
      </c>
      <c r="AY579" s="148" t="s">
        <v>128</v>
      </c>
    </row>
    <row r="580" spans="2:65" s="12" customFormat="1">
      <c r="B580" s="146"/>
      <c r="D580" s="147" t="s">
        <v>137</v>
      </c>
      <c r="E580" s="148" t="s">
        <v>3</v>
      </c>
      <c r="F580" s="149" t="s">
        <v>1119</v>
      </c>
      <c r="H580" s="150">
        <v>12.8</v>
      </c>
      <c r="I580" s="151"/>
      <c r="L580" s="146"/>
      <c r="M580" s="152"/>
      <c r="T580" s="153"/>
      <c r="AT580" s="148" t="s">
        <v>137</v>
      </c>
      <c r="AU580" s="148" t="s">
        <v>75</v>
      </c>
      <c r="AV580" s="12" t="s">
        <v>75</v>
      </c>
      <c r="AW580" s="12" t="s">
        <v>32</v>
      </c>
      <c r="AX580" s="12" t="s">
        <v>70</v>
      </c>
      <c r="AY580" s="148" t="s">
        <v>128</v>
      </c>
    </row>
    <row r="581" spans="2:65" s="13" customFormat="1">
      <c r="B581" s="154"/>
      <c r="D581" s="147" t="s">
        <v>137</v>
      </c>
      <c r="E581" s="155" t="s">
        <v>3</v>
      </c>
      <c r="F581" s="156" t="s">
        <v>139</v>
      </c>
      <c r="H581" s="157">
        <v>14</v>
      </c>
      <c r="I581" s="158"/>
      <c r="L581" s="154"/>
      <c r="M581" s="159"/>
      <c r="T581" s="160"/>
      <c r="AT581" s="155" t="s">
        <v>137</v>
      </c>
      <c r="AU581" s="155" t="s">
        <v>75</v>
      </c>
      <c r="AV581" s="13" t="s">
        <v>85</v>
      </c>
      <c r="AW581" s="13" t="s">
        <v>32</v>
      </c>
      <c r="AX581" s="13" t="s">
        <v>78</v>
      </c>
      <c r="AY581" s="155" t="s">
        <v>128</v>
      </c>
    </row>
    <row r="582" spans="2:65" s="1" customFormat="1" ht="16.5" customHeight="1">
      <c r="B582" s="128"/>
      <c r="C582" s="129" t="s">
        <v>370</v>
      </c>
      <c r="D582" s="129" t="s">
        <v>130</v>
      </c>
      <c r="E582" s="130" t="s">
        <v>1120</v>
      </c>
      <c r="F582" s="131" t="s">
        <v>1121</v>
      </c>
      <c r="G582" s="132" t="s">
        <v>209</v>
      </c>
      <c r="H582" s="133">
        <v>13.76</v>
      </c>
      <c r="I582" s="134"/>
      <c r="J582" s="135">
        <f>ROUND(I582*H582,2)</f>
        <v>0</v>
      </c>
      <c r="K582" s="131" t="s">
        <v>3</v>
      </c>
      <c r="L582" s="33"/>
      <c r="M582" s="136" t="s">
        <v>3</v>
      </c>
      <c r="N582" s="137" t="s">
        <v>41</v>
      </c>
      <c r="P582" s="138">
        <f>O582*H582</f>
        <v>0</v>
      </c>
      <c r="Q582" s="138">
        <v>2.7399999999999998E-3</v>
      </c>
      <c r="R582" s="138">
        <f>Q582*H582</f>
        <v>3.7702399999999997E-2</v>
      </c>
      <c r="S582" s="138">
        <v>0</v>
      </c>
      <c r="T582" s="139">
        <f>S582*H582</f>
        <v>0</v>
      </c>
      <c r="AR582" s="140" t="s">
        <v>168</v>
      </c>
      <c r="AT582" s="140" t="s">
        <v>130</v>
      </c>
      <c r="AU582" s="140" t="s">
        <v>75</v>
      </c>
      <c r="AY582" s="18" t="s">
        <v>128</v>
      </c>
      <c r="BE582" s="141">
        <f>IF(N582="základní",J582,0)</f>
        <v>0</v>
      </c>
      <c r="BF582" s="141">
        <f>IF(N582="snížená",J582,0)</f>
        <v>0</v>
      </c>
      <c r="BG582" s="141">
        <f>IF(N582="zákl. přenesená",J582,0)</f>
        <v>0</v>
      </c>
      <c r="BH582" s="141">
        <f>IF(N582="sníž. přenesená",J582,0)</f>
        <v>0</v>
      </c>
      <c r="BI582" s="141">
        <f>IF(N582="nulová",J582,0)</f>
        <v>0</v>
      </c>
      <c r="BJ582" s="18" t="s">
        <v>78</v>
      </c>
      <c r="BK582" s="141">
        <f>ROUND(I582*H582,2)</f>
        <v>0</v>
      </c>
      <c r="BL582" s="18" t="s">
        <v>168</v>
      </c>
      <c r="BM582" s="140" t="s">
        <v>1122</v>
      </c>
    </row>
    <row r="583" spans="2:65" s="1" customFormat="1" ht="24.2" customHeight="1">
      <c r="B583" s="128"/>
      <c r="C583" s="129" t="s">
        <v>1123</v>
      </c>
      <c r="D583" s="129" t="s">
        <v>130</v>
      </c>
      <c r="E583" s="130" t="s">
        <v>1124</v>
      </c>
      <c r="F583" s="131" t="s">
        <v>1125</v>
      </c>
      <c r="G583" s="132" t="s">
        <v>219</v>
      </c>
      <c r="H583" s="133">
        <v>2</v>
      </c>
      <c r="I583" s="134"/>
      <c r="J583" s="135">
        <f>ROUND(I583*H583,2)</f>
        <v>0</v>
      </c>
      <c r="K583" s="131" t="s">
        <v>3</v>
      </c>
      <c r="L583" s="33"/>
      <c r="M583" s="136" t="s">
        <v>3</v>
      </c>
      <c r="N583" s="137" t="s">
        <v>41</v>
      </c>
      <c r="P583" s="138">
        <f>O583*H583</f>
        <v>0</v>
      </c>
      <c r="Q583" s="138">
        <v>4.4000000000000002E-4</v>
      </c>
      <c r="R583" s="138">
        <f>Q583*H583</f>
        <v>8.8000000000000003E-4</v>
      </c>
      <c r="S583" s="138">
        <v>0</v>
      </c>
      <c r="T583" s="139">
        <f>S583*H583</f>
        <v>0</v>
      </c>
      <c r="AR583" s="140" t="s">
        <v>168</v>
      </c>
      <c r="AT583" s="140" t="s">
        <v>130</v>
      </c>
      <c r="AU583" s="140" t="s">
        <v>75</v>
      </c>
      <c r="AY583" s="18" t="s">
        <v>128</v>
      </c>
      <c r="BE583" s="141">
        <f>IF(N583="základní",J583,0)</f>
        <v>0</v>
      </c>
      <c r="BF583" s="141">
        <f>IF(N583="snížená",J583,0)</f>
        <v>0</v>
      </c>
      <c r="BG583" s="141">
        <f>IF(N583="zákl. přenesená",J583,0)</f>
        <v>0</v>
      </c>
      <c r="BH583" s="141">
        <f>IF(N583="sníž. přenesená",J583,0)</f>
        <v>0</v>
      </c>
      <c r="BI583" s="141">
        <f>IF(N583="nulová",J583,0)</f>
        <v>0</v>
      </c>
      <c r="BJ583" s="18" t="s">
        <v>78</v>
      </c>
      <c r="BK583" s="141">
        <f>ROUND(I583*H583,2)</f>
        <v>0</v>
      </c>
      <c r="BL583" s="18" t="s">
        <v>168</v>
      </c>
      <c r="BM583" s="140" t="s">
        <v>1126</v>
      </c>
    </row>
    <row r="584" spans="2:65" s="1" customFormat="1" ht="24.2" customHeight="1">
      <c r="B584" s="128"/>
      <c r="C584" s="129" t="s">
        <v>374</v>
      </c>
      <c r="D584" s="129" t="s">
        <v>130</v>
      </c>
      <c r="E584" s="130" t="s">
        <v>1127</v>
      </c>
      <c r="F584" s="131" t="s">
        <v>1128</v>
      </c>
      <c r="G584" s="132" t="s">
        <v>209</v>
      </c>
      <c r="H584" s="133">
        <v>6.8</v>
      </c>
      <c r="I584" s="134"/>
      <c r="J584" s="135">
        <f>ROUND(I584*H584,2)</f>
        <v>0</v>
      </c>
      <c r="K584" s="131" t="s">
        <v>3</v>
      </c>
      <c r="L584" s="33"/>
      <c r="M584" s="136" t="s">
        <v>3</v>
      </c>
      <c r="N584" s="137" t="s">
        <v>41</v>
      </c>
      <c r="P584" s="138">
        <f>O584*H584</f>
        <v>0</v>
      </c>
      <c r="Q584" s="138">
        <v>1.1199999999999999E-3</v>
      </c>
      <c r="R584" s="138">
        <f>Q584*H584</f>
        <v>7.6159999999999995E-3</v>
      </c>
      <c r="S584" s="138">
        <v>0</v>
      </c>
      <c r="T584" s="139">
        <f>S584*H584</f>
        <v>0</v>
      </c>
      <c r="AR584" s="140" t="s">
        <v>168</v>
      </c>
      <c r="AT584" s="140" t="s">
        <v>130</v>
      </c>
      <c r="AU584" s="140" t="s">
        <v>75</v>
      </c>
      <c r="AY584" s="18" t="s">
        <v>128</v>
      </c>
      <c r="BE584" s="141">
        <f>IF(N584="základní",J584,0)</f>
        <v>0</v>
      </c>
      <c r="BF584" s="141">
        <f>IF(N584="snížená",J584,0)</f>
        <v>0</v>
      </c>
      <c r="BG584" s="141">
        <f>IF(N584="zákl. přenesená",J584,0)</f>
        <v>0</v>
      </c>
      <c r="BH584" s="141">
        <f>IF(N584="sníž. přenesená",J584,0)</f>
        <v>0</v>
      </c>
      <c r="BI584" s="141">
        <f>IF(N584="nulová",J584,0)</f>
        <v>0</v>
      </c>
      <c r="BJ584" s="18" t="s">
        <v>78</v>
      </c>
      <c r="BK584" s="141">
        <f>ROUND(I584*H584,2)</f>
        <v>0</v>
      </c>
      <c r="BL584" s="18" t="s">
        <v>168</v>
      </c>
      <c r="BM584" s="140" t="s">
        <v>1129</v>
      </c>
    </row>
    <row r="585" spans="2:65" s="12" customFormat="1">
      <c r="B585" s="146"/>
      <c r="D585" s="147" t="s">
        <v>137</v>
      </c>
      <c r="E585" s="148" t="s">
        <v>3</v>
      </c>
      <c r="F585" s="149" t="s">
        <v>1130</v>
      </c>
      <c r="H585" s="150">
        <v>6.8</v>
      </c>
      <c r="I585" s="151"/>
      <c r="L585" s="146"/>
      <c r="M585" s="152"/>
      <c r="T585" s="153"/>
      <c r="AT585" s="148" t="s">
        <v>137</v>
      </c>
      <c r="AU585" s="148" t="s">
        <v>75</v>
      </c>
      <c r="AV585" s="12" t="s">
        <v>75</v>
      </c>
      <c r="AW585" s="12" t="s">
        <v>32</v>
      </c>
      <c r="AX585" s="12" t="s">
        <v>78</v>
      </c>
      <c r="AY585" s="148" t="s">
        <v>128</v>
      </c>
    </row>
    <row r="586" spans="2:65" s="1" customFormat="1" ht="49.15" customHeight="1">
      <c r="B586" s="128"/>
      <c r="C586" s="129" t="s">
        <v>1131</v>
      </c>
      <c r="D586" s="129" t="s">
        <v>130</v>
      </c>
      <c r="E586" s="130" t="s">
        <v>1132</v>
      </c>
      <c r="F586" s="131" t="s">
        <v>1133</v>
      </c>
      <c r="G586" s="132" t="s">
        <v>173</v>
      </c>
      <c r="H586" s="133">
        <v>0.76600000000000001</v>
      </c>
      <c r="I586" s="134"/>
      <c r="J586" s="135">
        <f>ROUND(I586*H586,2)</f>
        <v>0</v>
      </c>
      <c r="K586" s="131" t="s">
        <v>134</v>
      </c>
      <c r="L586" s="33"/>
      <c r="M586" s="136" t="s">
        <v>3</v>
      </c>
      <c r="N586" s="137" t="s">
        <v>41</v>
      </c>
      <c r="P586" s="138">
        <f>O586*H586</f>
        <v>0</v>
      </c>
      <c r="Q586" s="138">
        <v>0</v>
      </c>
      <c r="R586" s="138">
        <f>Q586*H586</f>
        <v>0</v>
      </c>
      <c r="S586" s="138">
        <v>0</v>
      </c>
      <c r="T586" s="139">
        <f>S586*H586</f>
        <v>0</v>
      </c>
      <c r="AR586" s="140" t="s">
        <v>168</v>
      </c>
      <c r="AT586" s="140" t="s">
        <v>130</v>
      </c>
      <c r="AU586" s="140" t="s">
        <v>75</v>
      </c>
      <c r="AY586" s="18" t="s">
        <v>128</v>
      </c>
      <c r="BE586" s="141">
        <f>IF(N586="základní",J586,0)</f>
        <v>0</v>
      </c>
      <c r="BF586" s="141">
        <f>IF(N586="snížená",J586,0)</f>
        <v>0</v>
      </c>
      <c r="BG586" s="141">
        <f>IF(N586="zákl. přenesená",J586,0)</f>
        <v>0</v>
      </c>
      <c r="BH586" s="141">
        <f>IF(N586="sníž. přenesená",J586,0)</f>
        <v>0</v>
      </c>
      <c r="BI586" s="141">
        <f>IF(N586="nulová",J586,0)</f>
        <v>0</v>
      </c>
      <c r="BJ586" s="18" t="s">
        <v>78</v>
      </c>
      <c r="BK586" s="141">
        <f>ROUND(I586*H586,2)</f>
        <v>0</v>
      </c>
      <c r="BL586" s="18" t="s">
        <v>168</v>
      </c>
      <c r="BM586" s="140" t="s">
        <v>1134</v>
      </c>
    </row>
    <row r="587" spans="2:65" s="1" customFormat="1">
      <c r="B587" s="33"/>
      <c r="D587" s="142" t="s">
        <v>135</v>
      </c>
      <c r="F587" s="143" t="s">
        <v>1135</v>
      </c>
      <c r="I587" s="144"/>
      <c r="L587" s="33"/>
      <c r="M587" s="145"/>
      <c r="T587" s="54"/>
      <c r="AT587" s="18" t="s">
        <v>135</v>
      </c>
      <c r="AU587" s="18" t="s">
        <v>75</v>
      </c>
    </row>
    <row r="588" spans="2:65" s="11" customFormat="1" ht="22.9" customHeight="1">
      <c r="B588" s="116"/>
      <c r="D588" s="117" t="s">
        <v>69</v>
      </c>
      <c r="E588" s="126" t="s">
        <v>1136</v>
      </c>
      <c r="F588" s="126" t="s">
        <v>1137</v>
      </c>
      <c r="I588" s="119"/>
      <c r="J588" s="127">
        <f>BK588</f>
        <v>0</v>
      </c>
      <c r="L588" s="116"/>
      <c r="M588" s="121"/>
      <c r="P588" s="122">
        <f>SUM(P589:P612)</f>
        <v>0</v>
      </c>
      <c r="R588" s="122">
        <f>SUM(R589:R612)</f>
        <v>0.34105760000000002</v>
      </c>
      <c r="T588" s="123">
        <f>SUM(T589:T612)</f>
        <v>0</v>
      </c>
      <c r="AR588" s="117" t="s">
        <v>75</v>
      </c>
      <c r="AT588" s="124" t="s">
        <v>69</v>
      </c>
      <c r="AU588" s="124" t="s">
        <v>78</v>
      </c>
      <c r="AY588" s="117" t="s">
        <v>128</v>
      </c>
      <c r="BK588" s="125">
        <f>SUM(BK589:BK612)</f>
        <v>0</v>
      </c>
    </row>
    <row r="589" spans="2:65" s="1" customFormat="1" ht="33" customHeight="1">
      <c r="B589" s="128"/>
      <c r="C589" s="129" t="s">
        <v>377</v>
      </c>
      <c r="D589" s="129" t="s">
        <v>130</v>
      </c>
      <c r="E589" s="130" t="s">
        <v>1138</v>
      </c>
      <c r="F589" s="131" t="s">
        <v>1139</v>
      </c>
      <c r="G589" s="132" t="s">
        <v>150</v>
      </c>
      <c r="H589" s="133">
        <v>7.28</v>
      </c>
      <c r="I589" s="134"/>
      <c r="J589" s="135">
        <f>ROUND(I589*H589,2)</f>
        <v>0</v>
      </c>
      <c r="K589" s="131" t="s">
        <v>134</v>
      </c>
      <c r="L589" s="33"/>
      <c r="M589" s="136" t="s">
        <v>3</v>
      </c>
      <c r="N589" s="137" t="s">
        <v>41</v>
      </c>
      <c r="P589" s="138">
        <f>O589*H589</f>
        <v>0</v>
      </c>
      <c r="Q589" s="138">
        <v>2.5999999999999998E-4</v>
      </c>
      <c r="R589" s="138">
        <f>Q589*H589</f>
        <v>1.8927999999999998E-3</v>
      </c>
      <c r="S589" s="138">
        <v>0</v>
      </c>
      <c r="T589" s="139">
        <f>S589*H589</f>
        <v>0</v>
      </c>
      <c r="AR589" s="140" t="s">
        <v>168</v>
      </c>
      <c r="AT589" s="140" t="s">
        <v>130</v>
      </c>
      <c r="AU589" s="140" t="s">
        <v>75</v>
      </c>
      <c r="AY589" s="18" t="s">
        <v>128</v>
      </c>
      <c r="BE589" s="141">
        <f>IF(N589="základní",J589,0)</f>
        <v>0</v>
      </c>
      <c r="BF589" s="141">
        <f>IF(N589="snížená",J589,0)</f>
        <v>0</v>
      </c>
      <c r="BG589" s="141">
        <f>IF(N589="zákl. přenesená",J589,0)</f>
        <v>0</v>
      </c>
      <c r="BH589" s="141">
        <f>IF(N589="sníž. přenesená",J589,0)</f>
        <v>0</v>
      </c>
      <c r="BI589" s="141">
        <f>IF(N589="nulová",J589,0)</f>
        <v>0</v>
      </c>
      <c r="BJ589" s="18" t="s">
        <v>78</v>
      </c>
      <c r="BK589" s="141">
        <f>ROUND(I589*H589,2)</f>
        <v>0</v>
      </c>
      <c r="BL589" s="18" t="s">
        <v>168</v>
      </c>
      <c r="BM589" s="140" t="s">
        <v>1140</v>
      </c>
    </row>
    <row r="590" spans="2:65" s="1" customFormat="1">
      <c r="B590" s="33"/>
      <c r="D590" s="142" t="s">
        <v>135</v>
      </c>
      <c r="F590" s="143" t="s">
        <v>1141</v>
      </c>
      <c r="I590" s="144"/>
      <c r="L590" s="33"/>
      <c r="M590" s="145"/>
      <c r="T590" s="54"/>
      <c r="AT590" s="18" t="s">
        <v>135</v>
      </c>
      <c r="AU590" s="18" t="s">
        <v>75</v>
      </c>
    </row>
    <row r="591" spans="2:65" s="14" customFormat="1">
      <c r="B591" s="161"/>
      <c r="D591" s="147" t="s">
        <v>137</v>
      </c>
      <c r="E591" s="162" t="s">
        <v>3</v>
      </c>
      <c r="F591" s="163" t="s">
        <v>1142</v>
      </c>
      <c r="H591" s="162" t="s">
        <v>3</v>
      </c>
      <c r="I591" s="164"/>
      <c r="L591" s="161"/>
      <c r="M591" s="165"/>
      <c r="T591" s="166"/>
      <c r="AT591" s="162" t="s">
        <v>137</v>
      </c>
      <c r="AU591" s="162" t="s">
        <v>75</v>
      </c>
      <c r="AV591" s="14" t="s">
        <v>78</v>
      </c>
      <c r="AW591" s="14" t="s">
        <v>32</v>
      </c>
      <c r="AX591" s="14" t="s">
        <v>70</v>
      </c>
      <c r="AY591" s="162" t="s">
        <v>128</v>
      </c>
    </row>
    <row r="592" spans="2:65" s="12" customFormat="1">
      <c r="B592" s="146"/>
      <c r="D592" s="147" t="s">
        <v>137</v>
      </c>
      <c r="E592" s="148" t="s">
        <v>3</v>
      </c>
      <c r="F592" s="149" t="s">
        <v>817</v>
      </c>
      <c r="H592" s="150">
        <v>4.2</v>
      </c>
      <c r="I592" s="151"/>
      <c r="L592" s="146"/>
      <c r="M592" s="152"/>
      <c r="T592" s="153"/>
      <c r="AT592" s="148" t="s">
        <v>137</v>
      </c>
      <c r="AU592" s="148" t="s">
        <v>75</v>
      </c>
      <c r="AV592" s="12" t="s">
        <v>75</v>
      </c>
      <c r="AW592" s="12" t="s">
        <v>32</v>
      </c>
      <c r="AX592" s="12" t="s">
        <v>70</v>
      </c>
      <c r="AY592" s="148" t="s">
        <v>128</v>
      </c>
    </row>
    <row r="593" spans="2:65" s="14" customFormat="1">
      <c r="B593" s="161"/>
      <c r="D593" s="147" t="s">
        <v>137</v>
      </c>
      <c r="E593" s="162" t="s">
        <v>3</v>
      </c>
      <c r="F593" s="163" t="s">
        <v>1143</v>
      </c>
      <c r="H593" s="162" t="s">
        <v>3</v>
      </c>
      <c r="I593" s="164"/>
      <c r="L593" s="161"/>
      <c r="M593" s="165"/>
      <c r="T593" s="166"/>
      <c r="AT593" s="162" t="s">
        <v>137</v>
      </c>
      <c r="AU593" s="162" t="s">
        <v>75</v>
      </c>
      <c r="AV593" s="14" t="s">
        <v>78</v>
      </c>
      <c r="AW593" s="14" t="s">
        <v>32</v>
      </c>
      <c r="AX593" s="14" t="s">
        <v>70</v>
      </c>
      <c r="AY593" s="162" t="s">
        <v>128</v>
      </c>
    </row>
    <row r="594" spans="2:65" s="12" customFormat="1">
      <c r="B594" s="146"/>
      <c r="D594" s="147" t="s">
        <v>137</v>
      </c>
      <c r="E594" s="148" t="s">
        <v>3</v>
      </c>
      <c r="F594" s="149" t="s">
        <v>819</v>
      </c>
      <c r="H594" s="150">
        <v>3.08</v>
      </c>
      <c r="I594" s="151"/>
      <c r="L594" s="146"/>
      <c r="M594" s="152"/>
      <c r="T594" s="153"/>
      <c r="AT594" s="148" t="s">
        <v>137</v>
      </c>
      <c r="AU594" s="148" t="s">
        <v>75</v>
      </c>
      <c r="AV594" s="12" t="s">
        <v>75</v>
      </c>
      <c r="AW594" s="12" t="s">
        <v>32</v>
      </c>
      <c r="AX594" s="12" t="s">
        <v>70</v>
      </c>
      <c r="AY594" s="148" t="s">
        <v>128</v>
      </c>
    </row>
    <row r="595" spans="2:65" s="13" customFormat="1">
      <c r="B595" s="154"/>
      <c r="D595" s="147" t="s">
        <v>137</v>
      </c>
      <c r="E595" s="155" t="s">
        <v>3</v>
      </c>
      <c r="F595" s="156" t="s">
        <v>139</v>
      </c>
      <c r="H595" s="157">
        <v>7.28</v>
      </c>
      <c r="I595" s="158"/>
      <c r="L595" s="154"/>
      <c r="M595" s="159"/>
      <c r="T595" s="160"/>
      <c r="AT595" s="155" t="s">
        <v>137</v>
      </c>
      <c r="AU595" s="155" t="s">
        <v>75</v>
      </c>
      <c r="AV595" s="13" t="s">
        <v>85</v>
      </c>
      <c r="AW595" s="13" t="s">
        <v>32</v>
      </c>
      <c r="AX595" s="13" t="s">
        <v>78</v>
      </c>
      <c r="AY595" s="155" t="s">
        <v>128</v>
      </c>
    </row>
    <row r="596" spans="2:65" s="1" customFormat="1" ht="24.2" customHeight="1">
      <c r="B596" s="128"/>
      <c r="C596" s="167" t="s">
        <v>1144</v>
      </c>
      <c r="D596" s="167" t="s">
        <v>193</v>
      </c>
      <c r="E596" s="168" t="s">
        <v>1145</v>
      </c>
      <c r="F596" s="169" t="s">
        <v>1146</v>
      </c>
      <c r="G596" s="170" t="s">
        <v>150</v>
      </c>
      <c r="H596" s="171">
        <v>4.2</v>
      </c>
      <c r="I596" s="172"/>
      <c r="J596" s="173">
        <f>ROUND(I596*H596,2)</f>
        <v>0</v>
      </c>
      <c r="K596" s="169" t="s">
        <v>134</v>
      </c>
      <c r="L596" s="174"/>
      <c r="M596" s="175" t="s">
        <v>3</v>
      </c>
      <c r="N596" s="176" t="s">
        <v>41</v>
      </c>
      <c r="P596" s="138">
        <f>O596*H596</f>
        <v>0</v>
      </c>
      <c r="Q596" s="138">
        <v>3.056E-2</v>
      </c>
      <c r="R596" s="138">
        <f>Q596*H596</f>
        <v>0.12835199999999999</v>
      </c>
      <c r="S596" s="138">
        <v>0</v>
      </c>
      <c r="T596" s="139">
        <f>S596*H596</f>
        <v>0</v>
      </c>
      <c r="AR596" s="140" t="s">
        <v>215</v>
      </c>
      <c r="AT596" s="140" t="s">
        <v>193</v>
      </c>
      <c r="AU596" s="140" t="s">
        <v>75</v>
      </c>
      <c r="AY596" s="18" t="s">
        <v>128</v>
      </c>
      <c r="BE596" s="141">
        <f>IF(N596="základní",J596,0)</f>
        <v>0</v>
      </c>
      <c r="BF596" s="141">
        <f>IF(N596="snížená",J596,0)</f>
        <v>0</v>
      </c>
      <c r="BG596" s="141">
        <f>IF(N596="zákl. přenesená",J596,0)</f>
        <v>0</v>
      </c>
      <c r="BH596" s="141">
        <f>IF(N596="sníž. přenesená",J596,0)</f>
        <v>0</v>
      </c>
      <c r="BI596" s="141">
        <f>IF(N596="nulová",J596,0)</f>
        <v>0</v>
      </c>
      <c r="BJ596" s="18" t="s">
        <v>78</v>
      </c>
      <c r="BK596" s="141">
        <f>ROUND(I596*H596,2)</f>
        <v>0</v>
      </c>
      <c r="BL596" s="18" t="s">
        <v>168</v>
      </c>
      <c r="BM596" s="140" t="s">
        <v>1147</v>
      </c>
    </row>
    <row r="597" spans="2:65" s="1" customFormat="1" ht="24.2" customHeight="1">
      <c r="B597" s="128"/>
      <c r="C597" s="167" t="s">
        <v>380</v>
      </c>
      <c r="D597" s="167" t="s">
        <v>193</v>
      </c>
      <c r="E597" s="168" t="s">
        <v>1148</v>
      </c>
      <c r="F597" s="169" t="s">
        <v>1149</v>
      </c>
      <c r="G597" s="170" t="s">
        <v>150</v>
      </c>
      <c r="H597" s="171">
        <v>3.08</v>
      </c>
      <c r="I597" s="172"/>
      <c r="J597" s="173">
        <f>ROUND(I597*H597,2)</f>
        <v>0</v>
      </c>
      <c r="K597" s="169" t="s">
        <v>3</v>
      </c>
      <c r="L597" s="174"/>
      <c r="M597" s="175" t="s">
        <v>3</v>
      </c>
      <c r="N597" s="176" t="s">
        <v>41</v>
      </c>
      <c r="P597" s="138">
        <f>O597*H597</f>
        <v>0</v>
      </c>
      <c r="Q597" s="138">
        <v>3.056E-2</v>
      </c>
      <c r="R597" s="138">
        <f>Q597*H597</f>
        <v>9.4124800000000008E-2</v>
      </c>
      <c r="S597" s="138">
        <v>0</v>
      </c>
      <c r="T597" s="139">
        <f>S597*H597</f>
        <v>0</v>
      </c>
      <c r="AR597" s="140" t="s">
        <v>215</v>
      </c>
      <c r="AT597" s="140" t="s">
        <v>193</v>
      </c>
      <c r="AU597" s="140" t="s">
        <v>75</v>
      </c>
      <c r="AY597" s="18" t="s">
        <v>128</v>
      </c>
      <c r="BE597" s="141">
        <f>IF(N597="základní",J597,0)</f>
        <v>0</v>
      </c>
      <c r="BF597" s="141">
        <f>IF(N597="snížená",J597,0)</f>
        <v>0</v>
      </c>
      <c r="BG597" s="141">
        <f>IF(N597="zákl. přenesená",J597,0)</f>
        <v>0</v>
      </c>
      <c r="BH597" s="141">
        <f>IF(N597="sníž. přenesená",J597,0)</f>
        <v>0</v>
      </c>
      <c r="BI597" s="141">
        <f>IF(N597="nulová",J597,0)</f>
        <v>0</v>
      </c>
      <c r="BJ597" s="18" t="s">
        <v>78</v>
      </c>
      <c r="BK597" s="141">
        <f>ROUND(I597*H597,2)</f>
        <v>0</v>
      </c>
      <c r="BL597" s="18" t="s">
        <v>168</v>
      </c>
      <c r="BM597" s="140" t="s">
        <v>1150</v>
      </c>
    </row>
    <row r="598" spans="2:65" s="12" customFormat="1">
      <c r="B598" s="146"/>
      <c r="D598" s="147" t="s">
        <v>137</v>
      </c>
      <c r="E598" s="148" t="s">
        <v>3</v>
      </c>
      <c r="F598" s="149" t="s">
        <v>819</v>
      </c>
      <c r="H598" s="150">
        <v>3.08</v>
      </c>
      <c r="I598" s="151"/>
      <c r="L598" s="146"/>
      <c r="M598" s="152"/>
      <c r="T598" s="153"/>
      <c r="AT598" s="148" t="s">
        <v>137</v>
      </c>
      <c r="AU598" s="148" t="s">
        <v>75</v>
      </c>
      <c r="AV598" s="12" t="s">
        <v>75</v>
      </c>
      <c r="AW598" s="12" t="s">
        <v>32</v>
      </c>
      <c r="AX598" s="12" t="s">
        <v>78</v>
      </c>
      <c r="AY598" s="148" t="s">
        <v>128</v>
      </c>
    </row>
    <row r="599" spans="2:65" s="1" customFormat="1" ht="24.2" customHeight="1">
      <c r="B599" s="128"/>
      <c r="C599" s="129" t="s">
        <v>1151</v>
      </c>
      <c r="D599" s="129" t="s">
        <v>130</v>
      </c>
      <c r="E599" s="130" t="s">
        <v>1152</v>
      </c>
      <c r="F599" s="131" t="s">
        <v>1153</v>
      </c>
      <c r="G599" s="132" t="s">
        <v>219</v>
      </c>
      <c r="H599" s="133">
        <v>2</v>
      </c>
      <c r="I599" s="134"/>
      <c r="J599" s="135">
        <f>ROUND(I599*H599,2)</f>
        <v>0</v>
      </c>
      <c r="K599" s="131" t="s">
        <v>134</v>
      </c>
      <c r="L599" s="33"/>
      <c r="M599" s="136" t="s">
        <v>3</v>
      </c>
      <c r="N599" s="137" t="s">
        <v>41</v>
      </c>
      <c r="P599" s="138">
        <f>O599*H599</f>
        <v>0</v>
      </c>
      <c r="Q599" s="138">
        <v>2.5000000000000001E-4</v>
      </c>
      <c r="R599" s="138">
        <f>Q599*H599</f>
        <v>5.0000000000000001E-4</v>
      </c>
      <c r="S599" s="138">
        <v>0</v>
      </c>
      <c r="T599" s="139">
        <f>S599*H599</f>
        <v>0</v>
      </c>
      <c r="AR599" s="140" t="s">
        <v>168</v>
      </c>
      <c r="AT599" s="140" t="s">
        <v>130</v>
      </c>
      <c r="AU599" s="140" t="s">
        <v>75</v>
      </c>
      <c r="AY599" s="18" t="s">
        <v>128</v>
      </c>
      <c r="BE599" s="141">
        <f>IF(N599="základní",J599,0)</f>
        <v>0</v>
      </c>
      <c r="BF599" s="141">
        <f>IF(N599="snížená",J599,0)</f>
        <v>0</v>
      </c>
      <c r="BG599" s="141">
        <f>IF(N599="zákl. přenesená",J599,0)</f>
        <v>0</v>
      </c>
      <c r="BH599" s="141">
        <f>IF(N599="sníž. přenesená",J599,0)</f>
        <v>0</v>
      </c>
      <c r="BI599" s="141">
        <f>IF(N599="nulová",J599,0)</f>
        <v>0</v>
      </c>
      <c r="BJ599" s="18" t="s">
        <v>78</v>
      </c>
      <c r="BK599" s="141">
        <f>ROUND(I599*H599,2)</f>
        <v>0</v>
      </c>
      <c r="BL599" s="18" t="s">
        <v>168</v>
      </c>
      <c r="BM599" s="140" t="s">
        <v>1154</v>
      </c>
    </row>
    <row r="600" spans="2:65" s="1" customFormat="1">
      <c r="B600" s="33"/>
      <c r="D600" s="142" t="s">
        <v>135</v>
      </c>
      <c r="F600" s="143" t="s">
        <v>1155</v>
      </c>
      <c r="I600" s="144"/>
      <c r="L600" s="33"/>
      <c r="M600" s="145"/>
      <c r="T600" s="54"/>
      <c r="AT600" s="18" t="s">
        <v>135</v>
      </c>
      <c r="AU600" s="18" t="s">
        <v>75</v>
      </c>
    </row>
    <row r="601" spans="2:65" s="14" customFormat="1">
      <c r="B601" s="161"/>
      <c r="D601" s="147" t="s">
        <v>137</v>
      </c>
      <c r="E601" s="162" t="s">
        <v>3</v>
      </c>
      <c r="F601" s="163" t="s">
        <v>1156</v>
      </c>
      <c r="H601" s="162" t="s">
        <v>3</v>
      </c>
      <c r="I601" s="164"/>
      <c r="L601" s="161"/>
      <c r="M601" s="165"/>
      <c r="T601" s="166"/>
      <c r="AT601" s="162" t="s">
        <v>137</v>
      </c>
      <c r="AU601" s="162" t="s">
        <v>75</v>
      </c>
      <c r="AV601" s="14" t="s">
        <v>78</v>
      </c>
      <c r="AW601" s="14" t="s">
        <v>32</v>
      </c>
      <c r="AX601" s="14" t="s">
        <v>70</v>
      </c>
      <c r="AY601" s="162" t="s">
        <v>128</v>
      </c>
    </row>
    <row r="602" spans="2:65" s="12" customFormat="1">
      <c r="B602" s="146"/>
      <c r="D602" s="147" t="s">
        <v>137</v>
      </c>
      <c r="E602" s="148" t="s">
        <v>3</v>
      </c>
      <c r="F602" s="149" t="s">
        <v>75</v>
      </c>
      <c r="H602" s="150">
        <v>2</v>
      </c>
      <c r="I602" s="151"/>
      <c r="L602" s="146"/>
      <c r="M602" s="152"/>
      <c r="T602" s="153"/>
      <c r="AT602" s="148" t="s">
        <v>137</v>
      </c>
      <c r="AU602" s="148" t="s">
        <v>75</v>
      </c>
      <c r="AV602" s="12" t="s">
        <v>75</v>
      </c>
      <c r="AW602" s="12" t="s">
        <v>32</v>
      </c>
      <c r="AX602" s="12" t="s">
        <v>78</v>
      </c>
      <c r="AY602" s="148" t="s">
        <v>128</v>
      </c>
    </row>
    <row r="603" spans="2:65" s="1" customFormat="1" ht="24.2" customHeight="1">
      <c r="B603" s="128"/>
      <c r="C603" s="167" t="s">
        <v>385</v>
      </c>
      <c r="D603" s="167" t="s">
        <v>193</v>
      </c>
      <c r="E603" s="168" t="s">
        <v>1157</v>
      </c>
      <c r="F603" s="169" t="s">
        <v>1158</v>
      </c>
      <c r="G603" s="170" t="s">
        <v>150</v>
      </c>
      <c r="H603" s="171">
        <v>1.68</v>
      </c>
      <c r="I603" s="172"/>
      <c r="J603" s="173">
        <f>ROUND(I603*H603,2)</f>
        <v>0</v>
      </c>
      <c r="K603" s="169" t="s">
        <v>134</v>
      </c>
      <c r="L603" s="174"/>
      <c r="M603" s="175" t="s">
        <v>3</v>
      </c>
      <c r="N603" s="176" t="s">
        <v>41</v>
      </c>
      <c r="P603" s="138">
        <f>O603*H603</f>
        <v>0</v>
      </c>
      <c r="Q603" s="138">
        <v>2.9170000000000001E-2</v>
      </c>
      <c r="R603" s="138">
        <f>Q603*H603</f>
        <v>4.9005600000000003E-2</v>
      </c>
      <c r="S603" s="138">
        <v>0</v>
      </c>
      <c r="T603" s="139">
        <f>S603*H603</f>
        <v>0</v>
      </c>
      <c r="AR603" s="140" t="s">
        <v>215</v>
      </c>
      <c r="AT603" s="140" t="s">
        <v>193</v>
      </c>
      <c r="AU603" s="140" t="s">
        <v>75</v>
      </c>
      <c r="AY603" s="18" t="s">
        <v>128</v>
      </c>
      <c r="BE603" s="141">
        <f>IF(N603="základní",J603,0)</f>
        <v>0</v>
      </c>
      <c r="BF603" s="141">
        <f>IF(N603="snížená",J603,0)</f>
        <v>0</v>
      </c>
      <c r="BG603" s="141">
        <f>IF(N603="zákl. přenesená",J603,0)</f>
        <v>0</v>
      </c>
      <c r="BH603" s="141">
        <f>IF(N603="sníž. přenesená",J603,0)</f>
        <v>0</v>
      </c>
      <c r="BI603" s="141">
        <f>IF(N603="nulová",J603,0)</f>
        <v>0</v>
      </c>
      <c r="BJ603" s="18" t="s">
        <v>78</v>
      </c>
      <c r="BK603" s="141">
        <f>ROUND(I603*H603,2)</f>
        <v>0</v>
      </c>
      <c r="BL603" s="18" t="s">
        <v>168</v>
      </c>
      <c r="BM603" s="140" t="s">
        <v>1159</v>
      </c>
    </row>
    <row r="604" spans="2:65" s="14" customFormat="1">
      <c r="B604" s="161"/>
      <c r="D604" s="147" t="s">
        <v>137</v>
      </c>
      <c r="E604" s="162" t="s">
        <v>3</v>
      </c>
      <c r="F604" s="163" t="s">
        <v>1160</v>
      </c>
      <c r="H604" s="162" t="s">
        <v>3</v>
      </c>
      <c r="I604" s="164"/>
      <c r="L604" s="161"/>
      <c r="M604" s="165"/>
      <c r="T604" s="166"/>
      <c r="AT604" s="162" t="s">
        <v>137</v>
      </c>
      <c r="AU604" s="162" t="s">
        <v>75</v>
      </c>
      <c r="AV604" s="14" t="s">
        <v>78</v>
      </c>
      <c r="AW604" s="14" t="s">
        <v>32</v>
      </c>
      <c r="AX604" s="14" t="s">
        <v>70</v>
      </c>
      <c r="AY604" s="162" t="s">
        <v>128</v>
      </c>
    </row>
    <row r="605" spans="2:65" s="12" customFormat="1">
      <c r="B605" s="146"/>
      <c r="D605" s="147" t="s">
        <v>137</v>
      </c>
      <c r="E605" s="148" t="s">
        <v>3</v>
      </c>
      <c r="F605" s="149" t="s">
        <v>818</v>
      </c>
      <c r="H605" s="150">
        <v>1.68</v>
      </c>
      <c r="I605" s="151"/>
      <c r="L605" s="146"/>
      <c r="M605" s="152"/>
      <c r="T605" s="153"/>
      <c r="AT605" s="148" t="s">
        <v>137</v>
      </c>
      <c r="AU605" s="148" t="s">
        <v>75</v>
      </c>
      <c r="AV605" s="12" t="s">
        <v>75</v>
      </c>
      <c r="AW605" s="12" t="s">
        <v>32</v>
      </c>
      <c r="AX605" s="12" t="s">
        <v>78</v>
      </c>
      <c r="AY605" s="148" t="s">
        <v>128</v>
      </c>
    </row>
    <row r="606" spans="2:65" s="1" customFormat="1" ht="24.2" customHeight="1">
      <c r="B606" s="128"/>
      <c r="C606" s="129" t="s">
        <v>1161</v>
      </c>
      <c r="D606" s="129" t="s">
        <v>130</v>
      </c>
      <c r="E606" s="130" t="s">
        <v>1162</v>
      </c>
      <c r="F606" s="131" t="s">
        <v>1163</v>
      </c>
      <c r="G606" s="132" t="s">
        <v>219</v>
      </c>
      <c r="H606" s="133">
        <v>2</v>
      </c>
      <c r="I606" s="134"/>
      <c r="J606" s="135">
        <f>ROUND(I606*H606,2)</f>
        <v>0</v>
      </c>
      <c r="K606" s="131" t="s">
        <v>134</v>
      </c>
      <c r="L606" s="33"/>
      <c r="M606" s="136" t="s">
        <v>3</v>
      </c>
      <c r="N606" s="137" t="s">
        <v>41</v>
      </c>
      <c r="P606" s="138">
        <f>O606*H606</f>
        <v>0</v>
      </c>
      <c r="Q606" s="138">
        <v>2.5999999999999998E-4</v>
      </c>
      <c r="R606" s="138">
        <f>Q606*H606</f>
        <v>5.1999999999999995E-4</v>
      </c>
      <c r="S606" s="138">
        <v>0</v>
      </c>
      <c r="T606" s="139">
        <f>S606*H606</f>
        <v>0</v>
      </c>
      <c r="AR606" s="140" t="s">
        <v>168</v>
      </c>
      <c r="AT606" s="140" t="s">
        <v>130</v>
      </c>
      <c r="AU606" s="140" t="s">
        <v>75</v>
      </c>
      <c r="AY606" s="18" t="s">
        <v>128</v>
      </c>
      <c r="BE606" s="141">
        <f>IF(N606="základní",J606,0)</f>
        <v>0</v>
      </c>
      <c r="BF606" s="141">
        <f>IF(N606="snížená",J606,0)</f>
        <v>0</v>
      </c>
      <c r="BG606" s="141">
        <f>IF(N606="zákl. přenesená",J606,0)</f>
        <v>0</v>
      </c>
      <c r="BH606" s="141">
        <f>IF(N606="sníž. přenesená",J606,0)</f>
        <v>0</v>
      </c>
      <c r="BI606" s="141">
        <f>IF(N606="nulová",J606,0)</f>
        <v>0</v>
      </c>
      <c r="BJ606" s="18" t="s">
        <v>78</v>
      </c>
      <c r="BK606" s="141">
        <f>ROUND(I606*H606,2)</f>
        <v>0</v>
      </c>
      <c r="BL606" s="18" t="s">
        <v>168</v>
      </c>
      <c r="BM606" s="140" t="s">
        <v>1164</v>
      </c>
    </row>
    <row r="607" spans="2:65" s="1" customFormat="1">
      <c r="B607" s="33"/>
      <c r="D607" s="142" t="s">
        <v>135</v>
      </c>
      <c r="F607" s="143" t="s">
        <v>1165</v>
      </c>
      <c r="I607" s="144"/>
      <c r="L607" s="33"/>
      <c r="M607" s="145"/>
      <c r="T607" s="54"/>
      <c r="AT607" s="18" t="s">
        <v>135</v>
      </c>
      <c r="AU607" s="18" t="s">
        <v>75</v>
      </c>
    </row>
    <row r="608" spans="2:65" s="14" customFormat="1">
      <c r="B608" s="161"/>
      <c r="D608" s="147" t="s">
        <v>137</v>
      </c>
      <c r="E608" s="162" t="s">
        <v>3</v>
      </c>
      <c r="F608" s="163" t="s">
        <v>1166</v>
      </c>
      <c r="H608" s="162" t="s">
        <v>3</v>
      </c>
      <c r="I608" s="164"/>
      <c r="L608" s="161"/>
      <c r="M608" s="165"/>
      <c r="T608" s="166"/>
      <c r="AT608" s="162" t="s">
        <v>137</v>
      </c>
      <c r="AU608" s="162" t="s">
        <v>75</v>
      </c>
      <c r="AV608" s="14" t="s">
        <v>78</v>
      </c>
      <c r="AW608" s="14" t="s">
        <v>32</v>
      </c>
      <c r="AX608" s="14" t="s">
        <v>70</v>
      </c>
      <c r="AY608" s="162" t="s">
        <v>128</v>
      </c>
    </row>
    <row r="609" spans="2:65" s="12" customFormat="1">
      <c r="B609" s="146"/>
      <c r="D609" s="147" t="s">
        <v>137</v>
      </c>
      <c r="E609" s="148" t="s">
        <v>3</v>
      </c>
      <c r="F609" s="149" t="s">
        <v>75</v>
      </c>
      <c r="H609" s="150">
        <v>2</v>
      </c>
      <c r="I609" s="151"/>
      <c r="L609" s="146"/>
      <c r="M609" s="152"/>
      <c r="T609" s="153"/>
      <c r="AT609" s="148" t="s">
        <v>137</v>
      </c>
      <c r="AU609" s="148" t="s">
        <v>75</v>
      </c>
      <c r="AV609" s="12" t="s">
        <v>75</v>
      </c>
      <c r="AW609" s="12" t="s">
        <v>32</v>
      </c>
      <c r="AX609" s="12" t="s">
        <v>78</v>
      </c>
      <c r="AY609" s="148" t="s">
        <v>128</v>
      </c>
    </row>
    <row r="610" spans="2:65" s="1" customFormat="1" ht="24.2" customHeight="1">
      <c r="B610" s="128"/>
      <c r="C610" s="167" t="s">
        <v>389</v>
      </c>
      <c r="D610" s="167" t="s">
        <v>193</v>
      </c>
      <c r="E610" s="168" t="s">
        <v>1167</v>
      </c>
      <c r="F610" s="169" t="s">
        <v>1168</v>
      </c>
      <c r="G610" s="170" t="s">
        <v>150</v>
      </c>
      <c r="H610" s="171">
        <v>1.92</v>
      </c>
      <c r="I610" s="172"/>
      <c r="J610" s="173">
        <f>ROUND(I610*H610,2)</f>
        <v>0</v>
      </c>
      <c r="K610" s="169" t="s">
        <v>134</v>
      </c>
      <c r="L610" s="174"/>
      <c r="M610" s="175" t="s">
        <v>3</v>
      </c>
      <c r="N610" s="176" t="s">
        <v>41</v>
      </c>
      <c r="P610" s="138">
        <f>O610*H610</f>
        <v>0</v>
      </c>
      <c r="Q610" s="138">
        <v>3.4720000000000001E-2</v>
      </c>
      <c r="R610" s="138">
        <f>Q610*H610</f>
        <v>6.6662399999999997E-2</v>
      </c>
      <c r="S610" s="138">
        <v>0</v>
      </c>
      <c r="T610" s="139">
        <f>S610*H610</f>
        <v>0</v>
      </c>
      <c r="AR610" s="140" t="s">
        <v>215</v>
      </c>
      <c r="AT610" s="140" t="s">
        <v>193</v>
      </c>
      <c r="AU610" s="140" t="s">
        <v>75</v>
      </c>
      <c r="AY610" s="18" t="s">
        <v>128</v>
      </c>
      <c r="BE610" s="141">
        <f>IF(N610="základní",J610,0)</f>
        <v>0</v>
      </c>
      <c r="BF610" s="141">
        <f>IF(N610="snížená",J610,0)</f>
        <v>0</v>
      </c>
      <c r="BG610" s="141">
        <f>IF(N610="zákl. přenesená",J610,0)</f>
        <v>0</v>
      </c>
      <c r="BH610" s="141">
        <f>IF(N610="sníž. přenesená",J610,0)</f>
        <v>0</v>
      </c>
      <c r="BI610" s="141">
        <f>IF(N610="nulová",J610,0)</f>
        <v>0</v>
      </c>
      <c r="BJ610" s="18" t="s">
        <v>78</v>
      </c>
      <c r="BK610" s="141">
        <f>ROUND(I610*H610,2)</f>
        <v>0</v>
      </c>
      <c r="BL610" s="18" t="s">
        <v>168</v>
      </c>
      <c r="BM610" s="140" t="s">
        <v>1169</v>
      </c>
    </row>
    <row r="611" spans="2:65" s="14" customFormat="1">
      <c r="B611" s="161"/>
      <c r="D611" s="147" t="s">
        <v>137</v>
      </c>
      <c r="E611" s="162" t="s">
        <v>3</v>
      </c>
      <c r="F611" s="163" t="s">
        <v>1170</v>
      </c>
      <c r="H611" s="162" t="s">
        <v>3</v>
      </c>
      <c r="I611" s="164"/>
      <c r="L611" s="161"/>
      <c r="M611" s="165"/>
      <c r="T611" s="166"/>
      <c r="AT611" s="162" t="s">
        <v>137</v>
      </c>
      <c r="AU611" s="162" t="s">
        <v>75</v>
      </c>
      <c r="AV611" s="14" t="s">
        <v>78</v>
      </c>
      <c r="AW611" s="14" t="s">
        <v>32</v>
      </c>
      <c r="AX611" s="14" t="s">
        <v>70</v>
      </c>
      <c r="AY611" s="162" t="s">
        <v>128</v>
      </c>
    </row>
    <row r="612" spans="2:65" s="12" customFormat="1">
      <c r="B612" s="146"/>
      <c r="D612" s="147" t="s">
        <v>137</v>
      </c>
      <c r="E612" s="148" t="s">
        <v>3</v>
      </c>
      <c r="F612" s="149" t="s">
        <v>820</v>
      </c>
      <c r="H612" s="150">
        <v>1.92</v>
      </c>
      <c r="I612" s="151"/>
      <c r="L612" s="146"/>
      <c r="M612" s="152"/>
      <c r="T612" s="153"/>
      <c r="AT612" s="148" t="s">
        <v>137</v>
      </c>
      <c r="AU612" s="148" t="s">
        <v>75</v>
      </c>
      <c r="AV612" s="12" t="s">
        <v>75</v>
      </c>
      <c r="AW612" s="12" t="s">
        <v>32</v>
      </c>
      <c r="AX612" s="12" t="s">
        <v>78</v>
      </c>
      <c r="AY612" s="148" t="s">
        <v>128</v>
      </c>
    </row>
    <row r="613" spans="2:65" s="11" customFormat="1" ht="22.9" customHeight="1">
      <c r="B613" s="116"/>
      <c r="D613" s="117" t="s">
        <v>69</v>
      </c>
      <c r="E613" s="126" t="s">
        <v>1171</v>
      </c>
      <c r="F613" s="126" t="s">
        <v>1172</v>
      </c>
      <c r="I613" s="119"/>
      <c r="J613" s="127">
        <f>BK613</f>
        <v>0</v>
      </c>
      <c r="L613" s="116"/>
      <c r="M613" s="121"/>
      <c r="P613" s="122">
        <f>SUM(P614:P668)</f>
        <v>0</v>
      </c>
      <c r="R613" s="122">
        <f>SUM(R614:R668)</f>
        <v>0.53503358000000001</v>
      </c>
      <c r="T613" s="123">
        <f>SUM(T614:T668)</f>
        <v>0</v>
      </c>
      <c r="AR613" s="117" t="s">
        <v>75</v>
      </c>
      <c r="AT613" s="124" t="s">
        <v>69</v>
      </c>
      <c r="AU613" s="124" t="s">
        <v>78</v>
      </c>
      <c r="AY613" s="117" t="s">
        <v>128</v>
      </c>
      <c r="BK613" s="125">
        <f>SUM(BK614:BK668)</f>
        <v>0</v>
      </c>
    </row>
    <row r="614" spans="2:65" s="1" customFormat="1" ht="24.2" customHeight="1">
      <c r="B614" s="128"/>
      <c r="C614" s="167" t="s">
        <v>1173</v>
      </c>
      <c r="D614" s="167" t="s">
        <v>193</v>
      </c>
      <c r="E614" s="168" t="s">
        <v>1174</v>
      </c>
      <c r="F614" s="169" t="s">
        <v>1175</v>
      </c>
      <c r="G614" s="170" t="s">
        <v>173</v>
      </c>
      <c r="H614" s="171">
        <v>1.7000000000000001E-2</v>
      </c>
      <c r="I614" s="172"/>
      <c r="J614" s="173">
        <f>ROUND(I614*H614,2)</f>
        <v>0</v>
      </c>
      <c r="K614" s="169" t="s">
        <v>134</v>
      </c>
      <c r="L614" s="174"/>
      <c r="M614" s="175" t="s">
        <v>3</v>
      </c>
      <c r="N614" s="176" t="s">
        <v>41</v>
      </c>
      <c r="P614" s="138">
        <f>O614*H614</f>
        <v>0</v>
      </c>
      <c r="Q614" s="138">
        <v>1</v>
      </c>
      <c r="R614" s="138">
        <f>Q614*H614</f>
        <v>1.7000000000000001E-2</v>
      </c>
      <c r="S614" s="138">
        <v>0</v>
      </c>
      <c r="T614" s="139">
        <f>S614*H614</f>
        <v>0</v>
      </c>
      <c r="AR614" s="140" t="s">
        <v>215</v>
      </c>
      <c r="AT614" s="140" t="s">
        <v>193</v>
      </c>
      <c r="AU614" s="140" t="s">
        <v>75</v>
      </c>
      <c r="AY614" s="18" t="s">
        <v>128</v>
      </c>
      <c r="BE614" s="141">
        <f>IF(N614="základní",J614,0)</f>
        <v>0</v>
      </c>
      <c r="BF614" s="141">
        <f>IF(N614="snížená",J614,0)</f>
        <v>0</v>
      </c>
      <c r="BG614" s="141">
        <f>IF(N614="zákl. přenesená",J614,0)</f>
        <v>0</v>
      </c>
      <c r="BH614" s="141">
        <f>IF(N614="sníž. přenesená",J614,0)</f>
        <v>0</v>
      </c>
      <c r="BI614" s="141">
        <f>IF(N614="nulová",J614,0)</f>
        <v>0</v>
      </c>
      <c r="BJ614" s="18" t="s">
        <v>78</v>
      </c>
      <c r="BK614" s="141">
        <f>ROUND(I614*H614,2)</f>
        <v>0</v>
      </c>
      <c r="BL614" s="18" t="s">
        <v>168</v>
      </c>
      <c r="BM614" s="140" t="s">
        <v>1176</v>
      </c>
    </row>
    <row r="615" spans="2:65" s="14" customFormat="1">
      <c r="B615" s="161"/>
      <c r="D615" s="147" t="s">
        <v>137</v>
      </c>
      <c r="E615" s="162" t="s">
        <v>3</v>
      </c>
      <c r="F615" s="163" t="s">
        <v>1177</v>
      </c>
      <c r="H615" s="162" t="s">
        <v>3</v>
      </c>
      <c r="I615" s="164"/>
      <c r="L615" s="161"/>
      <c r="M615" s="165"/>
      <c r="T615" s="166"/>
      <c r="AT615" s="162" t="s">
        <v>137</v>
      </c>
      <c r="AU615" s="162" t="s">
        <v>75</v>
      </c>
      <c r="AV615" s="14" t="s">
        <v>78</v>
      </c>
      <c r="AW615" s="14" t="s">
        <v>32</v>
      </c>
      <c r="AX615" s="14" t="s">
        <v>70</v>
      </c>
      <c r="AY615" s="162" t="s">
        <v>128</v>
      </c>
    </row>
    <row r="616" spans="2:65" s="14" customFormat="1">
      <c r="B616" s="161"/>
      <c r="D616" s="147" t="s">
        <v>137</v>
      </c>
      <c r="E616" s="162" t="s">
        <v>3</v>
      </c>
      <c r="F616" s="163" t="s">
        <v>1178</v>
      </c>
      <c r="H616" s="162" t="s">
        <v>3</v>
      </c>
      <c r="I616" s="164"/>
      <c r="L616" s="161"/>
      <c r="M616" s="165"/>
      <c r="T616" s="166"/>
      <c r="AT616" s="162" t="s">
        <v>137</v>
      </c>
      <c r="AU616" s="162" t="s">
        <v>75</v>
      </c>
      <c r="AV616" s="14" t="s">
        <v>78</v>
      </c>
      <c r="AW616" s="14" t="s">
        <v>32</v>
      </c>
      <c r="AX616" s="14" t="s">
        <v>70</v>
      </c>
      <c r="AY616" s="162" t="s">
        <v>128</v>
      </c>
    </row>
    <row r="617" spans="2:65" s="12" customFormat="1">
      <c r="B617" s="146"/>
      <c r="D617" s="147" t="s">
        <v>137</v>
      </c>
      <c r="E617" s="148" t="s">
        <v>3</v>
      </c>
      <c r="F617" s="149" t="s">
        <v>1179</v>
      </c>
      <c r="H617" s="150">
        <v>1.4999999999999999E-2</v>
      </c>
      <c r="I617" s="151"/>
      <c r="L617" s="146"/>
      <c r="M617" s="152"/>
      <c r="T617" s="153"/>
      <c r="AT617" s="148" t="s">
        <v>137</v>
      </c>
      <c r="AU617" s="148" t="s">
        <v>75</v>
      </c>
      <c r="AV617" s="12" t="s">
        <v>75</v>
      </c>
      <c r="AW617" s="12" t="s">
        <v>32</v>
      </c>
      <c r="AX617" s="12" t="s">
        <v>78</v>
      </c>
      <c r="AY617" s="148" t="s">
        <v>128</v>
      </c>
    </row>
    <row r="618" spans="2:65" s="12" customFormat="1">
      <c r="B618" s="146"/>
      <c r="D618" s="147" t="s">
        <v>137</v>
      </c>
      <c r="F618" s="149" t="s">
        <v>1180</v>
      </c>
      <c r="H618" s="150">
        <v>1.7000000000000001E-2</v>
      </c>
      <c r="I618" s="151"/>
      <c r="L618" s="146"/>
      <c r="M618" s="152"/>
      <c r="T618" s="153"/>
      <c r="AT618" s="148" t="s">
        <v>137</v>
      </c>
      <c r="AU618" s="148" t="s">
        <v>75</v>
      </c>
      <c r="AV618" s="12" t="s">
        <v>75</v>
      </c>
      <c r="AW618" s="12" t="s">
        <v>4</v>
      </c>
      <c r="AX618" s="12" t="s">
        <v>78</v>
      </c>
      <c r="AY618" s="148" t="s">
        <v>128</v>
      </c>
    </row>
    <row r="619" spans="2:65" s="1" customFormat="1" ht="37.9" customHeight="1">
      <c r="B619" s="128"/>
      <c r="C619" s="129" t="s">
        <v>396</v>
      </c>
      <c r="D619" s="129" t="s">
        <v>130</v>
      </c>
      <c r="E619" s="130" t="s">
        <v>1181</v>
      </c>
      <c r="F619" s="131" t="s">
        <v>1182</v>
      </c>
      <c r="G619" s="132" t="s">
        <v>209</v>
      </c>
      <c r="H619" s="133">
        <v>16.454999999999998</v>
      </c>
      <c r="I619" s="134"/>
      <c r="J619" s="135">
        <f>ROUND(I619*H619,2)</f>
        <v>0</v>
      </c>
      <c r="K619" s="131" t="s">
        <v>3</v>
      </c>
      <c r="L619" s="33"/>
      <c r="M619" s="136" t="s">
        <v>3</v>
      </c>
      <c r="N619" s="137" t="s">
        <v>41</v>
      </c>
      <c r="P619" s="138">
        <f>O619*H619</f>
        <v>0</v>
      </c>
      <c r="Q619" s="138">
        <v>7.2000000000000005E-4</v>
      </c>
      <c r="R619" s="138">
        <f>Q619*H619</f>
        <v>1.18476E-2</v>
      </c>
      <c r="S619" s="138">
        <v>0</v>
      </c>
      <c r="T619" s="139">
        <f>S619*H619</f>
        <v>0</v>
      </c>
      <c r="AR619" s="140" t="s">
        <v>168</v>
      </c>
      <c r="AT619" s="140" t="s">
        <v>130</v>
      </c>
      <c r="AU619" s="140" t="s">
        <v>75</v>
      </c>
      <c r="AY619" s="18" t="s">
        <v>128</v>
      </c>
      <c r="BE619" s="141">
        <f>IF(N619="základní",J619,0)</f>
        <v>0</v>
      </c>
      <c r="BF619" s="141">
        <f>IF(N619="snížená",J619,0)</f>
        <v>0</v>
      </c>
      <c r="BG619" s="141">
        <f>IF(N619="zákl. přenesená",J619,0)</f>
        <v>0</v>
      </c>
      <c r="BH619" s="141">
        <f>IF(N619="sníž. přenesená",J619,0)</f>
        <v>0</v>
      </c>
      <c r="BI619" s="141">
        <f>IF(N619="nulová",J619,0)</f>
        <v>0</v>
      </c>
      <c r="BJ619" s="18" t="s">
        <v>78</v>
      </c>
      <c r="BK619" s="141">
        <f>ROUND(I619*H619,2)</f>
        <v>0</v>
      </c>
      <c r="BL619" s="18" t="s">
        <v>168</v>
      </c>
      <c r="BM619" s="140" t="s">
        <v>1183</v>
      </c>
    </row>
    <row r="620" spans="2:65" s="12" customFormat="1">
      <c r="B620" s="146"/>
      <c r="D620" s="147" t="s">
        <v>137</v>
      </c>
      <c r="E620" s="148" t="s">
        <v>3</v>
      </c>
      <c r="F620" s="149" t="s">
        <v>1184</v>
      </c>
      <c r="H620" s="150">
        <v>16.454999999999998</v>
      </c>
      <c r="I620" s="151"/>
      <c r="L620" s="146"/>
      <c r="M620" s="152"/>
      <c r="T620" s="153"/>
      <c r="AT620" s="148" t="s">
        <v>137</v>
      </c>
      <c r="AU620" s="148" t="s">
        <v>75</v>
      </c>
      <c r="AV620" s="12" t="s">
        <v>75</v>
      </c>
      <c r="AW620" s="12" t="s">
        <v>32</v>
      </c>
      <c r="AX620" s="12" t="s">
        <v>78</v>
      </c>
      <c r="AY620" s="148" t="s">
        <v>128</v>
      </c>
    </row>
    <row r="621" spans="2:65" s="1" customFormat="1" ht="44.25" customHeight="1">
      <c r="B621" s="128"/>
      <c r="C621" s="129" t="s">
        <v>1185</v>
      </c>
      <c r="D621" s="129" t="s">
        <v>130</v>
      </c>
      <c r="E621" s="130" t="s">
        <v>1186</v>
      </c>
      <c r="F621" s="131" t="s">
        <v>1187</v>
      </c>
      <c r="G621" s="132" t="s">
        <v>209</v>
      </c>
      <c r="H621" s="133">
        <v>45.6</v>
      </c>
      <c r="I621" s="134"/>
      <c r="J621" s="135">
        <f>ROUND(I621*H621,2)</f>
        <v>0</v>
      </c>
      <c r="K621" s="131" t="s">
        <v>134</v>
      </c>
      <c r="L621" s="33"/>
      <c r="M621" s="136" t="s">
        <v>3</v>
      </c>
      <c r="N621" s="137" t="s">
        <v>41</v>
      </c>
      <c r="P621" s="138">
        <f>O621*H621</f>
        <v>0</v>
      </c>
      <c r="Q621" s="138">
        <v>2.9E-4</v>
      </c>
      <c r="R621" s="138">
        <f>Q621*H621</f>
        <v>1.3224E-2</v>
      </c>
      <c r="S621" s="138">
        <v>0</v>
      </c>
      <c r="T621" s="139">
        <f>S621*H621</f>
        <v>0</v>
      </c>
      <c r="AR621" s="140" t="s">
        <v>168</v>
      </c>
      <c r="AT621" s="140" t="s">
        <v>130</v>
      </c>
      <c r="AU621" s="140" t="s">
        <v>75</v>
      </c>
      <c r="AY621" s="18" t="s">
        <v>128</v>
      </c>
      <c r="BE621" s="141">
        <f>IF(N621="základní",J621,0)</f>
        <v>0</v>
      </c>
      <c r="BF621" s="141">
        <f>IF(N621="snížená",J621,0)</f>
        <v>0</v>
      </c>
      <c r="BG621" s="141">
        <f>IF(N621="zákl. přenesená",J621,0)</f>
        <v>0</v>
      </c>
      <c r="BH621" s="141">
        <f>IF(N621="sníž. přenesená",J621,0)</f>
        <v>0</v>
      </c>
      <c r="BI621" s="141">
        <f>IF(N621="nulová",J621,0)</f>
        <v>0</v>
      </c>
      <c r="BJ621" s="18" t="s">
        <v>78</v>
      </c>
      <c r="BK621" s="141">
        <f>ROUND(I621*H621,2)</f>
        <v>0</v>
      </c>
      <c r="BL621" s="18" t="s">
        <v>168</v>
      </c>
      <c r="BM621" s="140" t="s">
        <v>1188</v>
      </c>
    </row>
    <row r="622" spans="2:65" s="1" customFormat="1">
      <c r="B622" s="33"/>
      <c r="D622" s="142" t="s">
        <v>135</v>
      </c>
      <c r="F622" s="143" t="s">
        <v>1189</v>
      </c>
      <c r="I622" s="144"/>
      <c r="L622" s="33"/>
      <c r="M622" s="145"/>
      <c r="T622" s="54"/>
      <c r="AT622" s="18" t="s">
        <v>135</v>
      </c>
      <c r="AU622" s="18" t="s">
        <v>75</v>
      </c>
    </row>
    <row r="623" spans="2:65" s="14" customFormat="1">
      <c r="B623" s="161"/>
      <c r="D623" s="147" t="s">
        <v>137</v>
      </c>
      <c r="E623" s="162" t="s">
        <v>3</v>
      </c>
      <c r="F623" s="163" t="s">
        <v>1190</v>
      </c>
      <c r="H623" s="162" t="s">
        <v>3</v>
      </c>
      <c r="I623" s="164"/>
      <c r="L623" s="161"/>
      <c r="M623" s="165"/>
      <c r="T623" s="166"/>
      <c r="AT623" s="162" t="s">
        <v>137</v>
      </c>
      <c r="AU623" s="162" t="s">
        <v>75</v>
      </c>
      <c r="AV623" s="14" t="s">
        <v>78</v>
      </c>
      <c r="AW623" s="14" t="s">
        <v>32</v>
      </c>
      <c r="AX623" s="14" t="s">
        <v>70</v>
      </c>
      <c r="AY623" s="162" t="s">
        <v>128</v>
      </c>
    </row>
    <row r="624" spans="2:65" s="12" customFormat="1">
      <c r="B624" s="146"/>
      <c r="D624" s="147" t="s">
        <v>137</v>
      </c>
      <c r="E624" s="148" t="s">
        <v>3</v>
      </c>
      <c r="F624" s="149" t="s">
        <v>1191</v>
      </c>
      <c r="H624" s="150">
        <v>17.600000000000001</v>
      </c>
      <c r="I624" s="151"/>
      <c r="L624" s="146"/>
      <c r="M624" s="152"/>
      <c r="T624" s="153"/>
      <c r="AT624" s="148" t="s">
        <v>137</v>
      </c>
      <c r="AU624" s="148" t="s">
        <v>75</v>
      </c>
      <c r="AV624" s="12" t="s">
        <v>75</v>
      </c>
      <c r="AW624" s="12" t="s">
        <v>32</v>
      </c>
      <c r="AX624" s="12" t="s">
        <v>70</v>
      </c>
      <c r="AY624" s="148" t="s">
        <v>128</v>
      </c>
    </row>
    <row r="625" spans="2:65" s="14" customFormat="1">
      <c r="B625" s="161"/>
      <c r="D625" s="147" t="s">
        <v>137</v>
      </c>
      <c r="E625" s="162" t="s">
        <v>3</v>
      </c>
      <c r="F625" s="163" t="s">
        <v>1156</v>
      </c>
      <c r="H625" s="162" t="s">
        <v>3</v>
      </c>
      <c r="I625" s="164"/>
      <c r="L625" s="161"/>
      <c r="M625" s="165"/>
      <c r="T625" s="166"/>
      <c r="AT625" s="162" t="s">
        <v>137</v>
      </c>
      <c r="AU625" s="162" t="s">
        <v>75</v>
      </c>
      <c r="AV625" s="14" t="s">
        <v>78</v>
      </c>
      <c r="AW625" s="14" t="s">
        <v>32</v>
      </c>
      <c r="AX625" s="14" t="s">
        <v>70</v>
      </c>
      <c r="AY625" s="162" t="s">
        <v>128</v>
      </c>
    </row>
    <row r="626" spans="2:65" s="12" customFormat="1">
      <c r="B626" s="146"/>
      <c r="D626" s="147" t="s">
        <v>137</v>
      </c>
      <c r="E626" s="148" t="s">
        <v>3</v>
      </c>
      <c r="F626" s="149" t="s">
        <v>1192</v>
      </c>
      <c r="H626" s="150">
        <v>7.6</v>
      </c>
      <c r="I626" s="151"/>
      <c r="L626" s="146"/>
      <c r="M626" s="152"/>
      <c r="T626" s="153"/>
      <c r="AT626" s="148" t="s">
        <v>137</v>
      </c>
      <c r="AU626" s="148" t="s">
        <v>75</v>
      </c>
      <c r="AV626" s="12" t="s">
        <v>75</v>
      </c>
      <c r="AW626" s="12" t="s">
        <v>32</v>
      </c>
      <c r="AX626" s="12" t="s">
        <v>70</v>
      </c>
      <c r="AY626" s="148" t="s">
        <v>128</v>
      </c>
    </row>
    <row r="627" spans="2:65" s="14" customFormat="1">
      <c r="B627" s="161"/>
      <c r="D627" s="147" t="s">
        <v>137</v>
      </c>
      <c r="E627" s="162" t="s">
        <v>3</v>
      </c>
      <c r="F627" s="163" t="s">
        <v>1193</v>
      </c>
      <c r="H627" s="162" t="s">
        <v>3</v>
      </c>
      <c r="I627" s="164"/>
      <c r="L627" s="161"/>
      <c r="M627" s="165"/>
      <c r="T627" s="166"/>
      <c r="AT627" s="162" t="s">
        <v>137</v>
      </c>
      <c r="AU627" s="162" t="s">
        <v>75</v>
      </c>
      <c r="AV627" s="14" t="s">
        <v>78</v>
      </c>
      <c r="AW627" s="14" t="s">
        <v>32</v>
      </c>
      <c r="AX627" s="14" t="s">
        <v>70</v>
      </c>
      <c r="AY627" s="162" t="s">
        <v>128</v>
      </c>
    </row>
    <row r="628" spans="2:65" s="12" customFormat="1">
      <c r="B628" s="146"/>
      <c r="D628" s="147" t="s">
        <v>137</v>
      </c>
      <c r="E628" s="148" t="s">
        <v>3</v>
      </c>
      <c r="F628" s="149" t="s">
        <v>1194</v>
      </c>
      <c r="H628" s="150">
        <v>11.6</v>
      </c>
      <c r="I628" s="151"/>
      <c r="L628" s="146"/>
      <c r="M628" s="152"/>
      <c r="T628" s="153"/>
      <c r="AT628" s="148" t="s">
        <v>137</v>
      </c>
      <c r="AU628" s="148" t="s">
        <v>75</v>
      </c>
      <c r="AV628" s="12" t="s">
        <v>75</v>
      </c>
      <c r="AW628" s="12" t="s">
        <v>32</v>
      </c>
      <c r="AX628" s="12" t="s">
        <v>70</v>
      </c>
      <c r="AY628" s="148" t="s">
        <v>128</v>
      </c>
    </row>
    <row r="629" spans="2:65" s="14" customFormat="1">
      <c r="B629" s="161"/>
      <c r="D629" s="147" t="s">
        <v>137</v>
      </c>
      <c r="E629" s="162" t="s">
        <v>3</v>
      </c>
      <c r="F629" s="163" t="s">
        <v>1166</v>
      </c>
      <c r="H629" s="162" t="s">
        <v>3</v>
      </c>
      <c r="I629" s="164"/>
      <c r="L629" s="161"/>
      <c r="M629" s="165"/>
      <c r="T629" s="166"/>
      <c r="AT629" s="162" t="s">
        <v>137</v>
      </c>
      <c r="AU629" s="162" t="s">
        <v>75</v>
      </c>
      <c r="AV629" s="14" t="s">
        <v>78</v>
      </c>
      <c r="AW629" s="14" t="s">
        <v>32</v>
      </c>
      <c r="AX629" s="14" t="s">
        <v>70</v>
      </c>
      <c r="AY629" s="162" t="s">
        <v>128</v>
      </c>
    </row>
    <row r="630" spans="2:65" s="12" customFormat="1">
      <c r="B630" s="146"/>
      <c r="D630" s="147" t="s">
        <v>137</v>
      </c>
      <c r="E630" s="148" t="s">
        <v>3</v>
      </c>
      <c r="F630" s="149" t="s">
        <v>1195</v>
      </c>
      <c r="H630" s="150">
        <v>8.8000000000000007</v>
      </c>
      <c r="I630" s="151"/>
      <c r="L630" s="146"/>
      <c r="M630" s="152"/>
      <c r="T630" s="153"/>
      <c r="AT630" s="148" t="s">
        <v>137</v>
      </c>
      <c r="AU630" s="148" t="s">
        <v>75</v>
      </c>
      <c r="AV630" s="12" t="s">
        <v>75</v>
      </c>
      <c r="AW630" s="12" t="s">
        <v>32</v>
      </c>
      <c r="AX630" s="12" t="s">
        <v>70</v>
      </c>
      <c r="AY630" s="148" t="s">
        <v>128</v>
      </c>
    </row>
    <row r="631" spans="2:65" s="13" customFormat="1">
      <c r="B631" s="154"/>
      <c r="D631" s="147" t="s">
        <v>137</v>
      </c>
      <c r="E631" s="155" t="s">
        <v>3</v>
      </c>
      <c r="F631" s="156" t="s">
        <v>139</v>
      </c>
      <c r="H631" s="157">
        <v>45.600000000000009</v>
      </c>
      <c r="I631" s="158"/>
      <c r="L631" s="154"/>
      <c r="M631" s="159"/>
      <c r="T631" s="160"/>
      <c r="AT631" s="155" t="s">
        <v>137</v>
      </c>
      <c r="AU631" s="155" t="s">
        <v>75</v>
      </c>
      <c r="AV631" s="13" t="s">
        <v>85</v>
      </c>
      <c r="AW631" s="13" t="s">
        <v>32</v>
      </c>
      <c r="AX631" s="13" t="s">
        <v>78</v>
      </c>
      <c r="AY631" s="155" t="s">
        <v>128</v>
      </c>
    </row>
    <row r="632" spans="2:65" s="1" customFormat="1" ht="33" customHeight="1">
      <c r="B632" s="128"/>
      <c r="C632" s="129" t="s">
        <v>401</v>
      </c>
      <c r="D632" s="129" t="s">
        <v>130</v>
      </c>
      <c r="E632" s="130" t="s">
        <v>1196</v>
      </c>
      <c r="F632" s="131" t="s">
        <v>1197</v>
      </c>
      <c r="G632" s="132" t="s">
        <v>219</v>
      </c>
      <c r="H632" s="133">
        <v>4</v>
      </c>
      <c r="I632" s="134"/>
      <c r="J632" s="135">
        <f>ROUND(I632*H632,2)</f>
        <v>0</v>
      </c>
      <c r="K632" s="131" t="s">
        <v>134</v>
      </c>
      <c r="L632" s="33"/>
      <c r="M632" s="136" t="s">
        <v>3</v>
      </c>
      <c r="N632" s="137" t="s">
        <v>41</v>
      </c>
      <c r="P632" s="138">
        <f>O632*H632</f>
        <v>0</v>
      </c>
      <c r="Q632" s="138">
        <v>0</v>
      </c>
      <c r="R632" s="138">
        <f>Q632*H632</f>
        <v>0</v>
      </c>
      <c r="S632" s="138">
        <v>0</v>
      </c>
      <c r="T632" s="139">
        <f>S632*H632</f>
        <v>0</v>
      </c>
      <c r="AR632" s="140" t="s">
        <v>168</v>
      </c>
      <c r="AT632" s="140" t="s">
        <v>130</v>
      </c>
      <c r="AU632" s="140" t="s">
        <v>75</v>
      </c>
      <c r="AY632" s="18" t="s">
        <v>128</v>
      </c>
      <c r="BE632" s="141">
        <f>IF(N632="základní",J632,0)</f>
        <v>0</v>
      </c>
      <c r="BF632" s="141">
        <f>IF(N632="snížená",J632,0)</f>
        <v>0</v>
      </c>
      <c r="BG632" s="141">
        <f>IF(N632="zákl. přenesená",J632,0)</f>
        <v>0</v>
      </c>
      <c r="BH632" s="141">
        <f>IF(N632="sníž. přenesená",J632,0)</f>
        <v>0</v>
      </c>
      <c r="BI632" s="141">
        <f>IF(N632="nulová",J632,0)</f>
        <v>0</v>
      </c>
      <c r="BJ632" s="18" t="s">
        <v>78</v>
      </c>
      <c r="BK632" s="141">
        <f>ROUND(I632*H632,2)</f>
        <v>0</v>
      </c>
      <c r="BL632" s="18" t="s">
        <v>168</v>
      </c>
      <c r="BM632" s="140" t="s">
        <v>1198</v>
      </c>
    </row>
    <row r="633" spans="2:65" s="1" customFormat="1">
      <c r="B633" s="33"/>
      <c r="D633" s="142" t="s">
        <v>135</v>
      </c>
      <c r="F633" s="143" t="s">
        <v>1199</v>
      </c>
      <c r="I633" s="144"/>
      <c r="L633" s="33"/>
      <c r="M633" s="145"/>
      <c r="T633" s="54"/>
      <c r="AT633" s="18" t="s">
        <v>135</v>
      </c>
      <c r="AU633" s="18" t="s">
        <v>75</v>
      </c>
    </row>
    <row r="634" spans="2:65" s="14" customFormat="1">
      <c r="B634" s="161"/>
      <c r="D634" s="147" t="s">
        <v>137</v>
      </c>
      <c r="E634" s="162" t="s">
        <v>3</v>
      </c>
      <c r="F634" s="163" t="s">
        <v>1200</v>
      </c>
      <c r="H634" s="162" t="s">
        <v>3</v>
      </c>
      <c r="I634" s="164"/>
      <c r="L634" s="161"/>
      <c r="M634" s="165"/>
      <c r="T634" s="166"/>
      <c r="AT634" s="162" t="s">
        <v>137</v>
      </c>
      <c r="AU634" s="162" t="s">
        <v>75</v>
      </c>
      <c r="AV634" s="14" t="s">
        <v>78</v>
      </c>
      <c r="AW634" s="14" t="s">
        <v>32</v>
      </c>
      <c r="AX634" s="14" t="s">
        <v>70</v>
      </c>
      <c r="AY634" s="162" t="s">
        <v>128</v>
      </c>
    </row>
    <row r="635" spans="2:65" s="12" customFormat="1">
      <c r="B635" s="146"/>
      <c r="D635" s="147" t="s">
        <v>137</v>
      </c>
      <c r="E635" s="148" t="s">
        <v>3</v>
      </c>
      <c r="F635" s="149" t="s">
        <v>1201</v>
      </c>
      <c r="H635" s="150">
        <v>3</v>
      </c>
      <c r="I635" s="151"/>
      <c r="L635" s="146"/>
      <c r="M635" s="152"/>
      <c r="T635" s="153"/>
      <c r="AT635" s="148" t="s">
        <v>137</v>
      </c>
      <c r="AU635" s="148" t="s">
        <v>75</v>
      </c>
      <c r="AV635" s="12" t="s">
        <v>75</v>
      </c>
      <c r="AW635" s="12" t="s">
        <v>32</v>
      </c>
      <c r="AX635" s="12" t="s">
        <v>70</v>
      </c>
      <c r="AY635" s="148" t="s">
        <v>128</v>
      </c>
    </row>
    <row r="636" spans="2:65" s="14" customFormat="1">
      <c r="B636" s="161"/>
      <c r="D636" s="147" t="s">
        <v>137</v>
      </c>
      <c r="E636" s="162" t="s">
        <v>3</v>
      </c>
      <c r="F636" s="163" t="s">
        <v>1202</v>
      </c>
      <c r="H636" s="162" t="s">
        <v>3</v>
      </c>
      <c r="I636" s="164"/>
      <c r="L636" s="161"/>
      <c r="M636" s="165"/>
      <c r="T636" s="166"/>
      <c r="AT636" s="162" t="s">
        <v>137</v>
      </c>
      <c r="AU636" s="162" t="s">
        <v>75</v>
      </c>
      <c r="AV636" s="14" t="s">
        <v>78</v>
      </c>
      <c r="AW636" s="14" t="s">
        <v>32</v>
      </c>
      <c r="AX636" s="14" t="s">
        <v>70</v>
      </c>
      <c r="AY636" s="162" t="s">
        <v>128</v>
      </c>
    </row>
    <row r="637" spans="2:65" s="12" customFormat="1">
      <c r="B637" s="146"/>
      <c r="D637" s="147" t="s">
        <v>137</v>
      </c>
      <c r="E637" s="148" t="s">
        <v>3</v>
      </c>
      <c r="F637" s="149" t="s">
        <v>78</v>
      </c>
      <c r="H637" s="150">
        <v>1</v>
      </c>
      <c r="I637" s="151"/>
      <c r="L637" s="146"/>
      <c r="M637" s="152"/>
      <c r="T637" s="153"/>
      <c r="AT637" s="148" t="s">
        <v>137</v>
      </c>
      <c r="AU637" s="148" t="s">
        <v>75</v>
      </c>
      <c r="AV637" s="12" t="s">
        <v>75</v>
      </c>
      <c r="AW637" s="12" t="s">
        <v>32</v>
      </c>
      <c r="AX637" s="12" t="s">
        <v>70</v>
      </c>
      <c r="AY637" s="148" t="s">
        <v>128</v>
      </c>
    </row>
    <row r="638" spans="2:65" s="13" customFormat="1">
      <c r="B638" s="154"/>
      <c r="D638" s="147" t="s">
        <v>137</v>
      </c>
      <c r="E638" s="155" t="s">
        <v>3</v>
      </c>
      <c r="F638" s="156" t="s">
        <v>139</v>
      </c>
      <c r="H638" s="157">
        <v>4</v>
      </c>
      <c r="I638" s="158"/>
      <c r="L638" s="154"/>
      <c r="M638" s="159"/>
      <c r="T638" s="160"/>
      <c r="AT638" s="155" t="s">
        <v>137</v>
      </c>
      <c r="AU638" s="155" t="s">
        <v>75</v>
      </c>
      <c r="AV638" s="13" t="s">
        <v>85</v>
      </c>
      <c r="AW638" s="13" t="s">
        <v>32</v>
      </c>
      <c r="AX638" s="13" t="s">
        <v>78</v>
      </c>
      <c r="AY638" s="155" t="s">
        <v>128</v>
      </c>
    </row>
    <row r="639" spans="2:65" s="1" customFormat="1" ht="24.2" customHeight="1">
      <c r="B639" s="128"/>
      <c r="C639" s="167" t="s">
        <v>1203</v>
      </c>
      <c r="D639" s="167" t="s">
        <v>193</v>
      </c>
      <c r="E639" s="168" t="s">
        <v>1204</v>
      </c>
      <c r="F639" s="169" t="s">
        <v>1205</v>
      </c>
      <c r="G639" s="170" t="s">
        <v>150</v>
      </c>
      <c r="H639" s="171">
        <v>4.7279999999999998</v>
      </c>
      <c r="I639" s="172"/>
      <c r="J639" s="173">
        <f>ROUND(I639*H639,2)</f>
        <v>0</v>
      </c>
      <c r="K639" s="169" t="s">
        <v>3</v>
      </c>
      <c r="L639" s="174"/>
      <c r="M639" s="175" t="s">
        <v>3</v>
      </c>
      <c r="N639" s="176" t="s">
        <v>41</v>
      </c>
      <c r="P639" s="138">
        <f>O639*H639</f>
        <v>0</v>
      </c>
      <c r="Q639" s="138">
        <v>2.4230000000000002E-2</v>
      </c>
      <c r="R639" s="138">
        <f>Q639*H639</f>
        <v>0.11455944</v>
      </c>
      <c r="S639" s="138">
        <v>0</v>
      </c>
      <c r="T639" s="139">
        <f>S639*H639</f>
        <v>0</v>
      </c>
      <c r="AR639" s="140" t="s">
        <v>215</v>
      </c>
      <c r="AT639" s="140" t="s">
        <v>193</v>
      </c>
      <c r="AU639" s="140" t="s">
        <v>75</v>
      </c>
      <c r="AY639" s="18" t="s">
        <v>128</v>
      </c>
      <c r="BE639" s="141">
        <f>IF(N639="základní",J639,0)</f>
        <v>0</v>
      </c>
      <c r="BF639" s="141">
        <f>IF(N639="snížená",J639,0)</f>
        <v>0</v>
      </c>
      <c r="BG639" s="141">
        <f>IF(N639="zákl. přenesená",J639,0)</f>
        <v>0</v>
      </c>
      <c r="BH639" s="141">
        <f>IF(N639="sníž. přenesená",J639,0)</f>
        <v>0</v>
      </c>
      <c r="BI639" s="141">
        <f>IF(N639="nulová",J639,0)</f>
        <v>0</v>
      </c>
      <c r="BJ639" s="18" t="s">
        <v>78</v>
      </c>
      <c r="BK639" s="141">
        <f>ROUND(I639*H639,2)</f>
        <v>0</v>
      </c>
      <c r="BL639" s="18" t="s">
        <v>168</v>
      </c>
      <c r="BM639" s="140" t="s">
        <v>1206</v>
      </c>
    </row>
    <row r="640" spans="2:65" s="14" customFormat="1">
      <c r="B640" s="161"/>
      <c r="D640" s="147" t="s">
        <v>137</v>
      </c>
      <c r="E640" s="162" t="s">
        <v>3</v>
      </c>
      <c r="F640" s="163" t="s">
        <v>1207</v>
      </c>
      <c r="H640" s="162" t="s">
        <v>3</v>
      </c>
      <c r="I640" s="164"/>
      <c r="L640" s="161"/>
      <c r="M640" s="165"/>
      <c r="T640" s="166"/>
      <c r="AT640" s="162" t="s">
        <v>137</v>
      </c>
      <c r="AU640" s="162" t="s">
        <v>75</v>
      </c>
      <c r="AV640" s="14" t="s">
        <v>78</v>
      </c>
      <c r="AW640" s="14" t="s">
        <v>32</v>
      </c>
      <c r="AX640" s="14" t="s">
        <v>70</v>
      </c>
      <c r="AY640" s="162" t="s">
        <v>128</v>
      </c>
    </row>
    <row r="641" spans="2:65" s="12" customFormat="1">
      <c r="B641" s="146"/>
      <c r="D641" s="147" t="s">
        <v>137</v>
      </c>
      <c r="E641" s="148" t="s">
        <v>3</v>
      </c>
      <c r="F641" s="149" t="s">
        <v>1208</v>
      </c>
      <c r="H641" s="150">
        <v>4.7279999999999998</v>
      </c>
      <c r="I641" s="151"/>
      <c r="L641" s="146"/>
      <c r="M641" s="152"/>
      <c r="T641" s="153"/>
      <c r="AT641" s="148" t="s">
        <v>137</v>
      </c>
      <c r="AU641" s="148" t="s">
        <v>75</v>
      </c>
      <c r="AV641" s="12" t="s">
        <v>75</v>
      </c>
      <c r="AW641" s="12" t="s">
        <v>32</v>
      </c>
      <c r="AX641" s="12" t="s">
        <v>78</v>
      </c>
      <c r="AY641" s="148" t="s">
        <v>128</v>
      </c>
    </row>
    <row r="642" spans="2:65" s="1" customFormat="1" ht="37.9" customHeight="1">
      <c r="B642" s="128"/>
      <c r="C642" s="167" t="s">
        <v>405</v>
      </c>
      <c r="D642" s="167" t="s">
        <v>193</v>
      </c>
      <c r="E642" s="168" t="s">
        <v>1209</v>
      </c>
      <c r="F642" s="169" t="s">
        <v>1210</v>
      </c>
      <c r="G642" s="170" t="s">
        <v>150</v>
      </c>
      <c r="H642" s="171">
        <v>1.5760000000000001</v>
      </c>
      <c r="I642" s="172"/>
      <c r="J642" s="173">
        <f>ROUND(I642*H642,2)</f>
        <v>0</v>
      </c>
      <c r="K642" s="169" t="s">
        <v>3</v>
      </c>
      <c r="L642" s="174"/>
      <c r="M642" s="175" t="s">
        <v>3</v>
      </c>
      <c r="N642" s="176" t="s">
        <v>41</v>
      </c>
      <c r="P642" s="138">
        <f>O642*H642</f>
        <v>0</v>
      </c>
      <c r="Q642" s="138">
        <v>2.4230000000000002E-2</v>
      </c>
      <c r="R642" s="138">
        <f>Q642*H642</f>
        <v>3.8186480000000002E-2</v>
      </c>
      <c r="S642" s="138">
        <v>0</v>
      </c>
      <c r="T642" s="139">
        <f>S642*H642</f>
        <v>0</v>
      </c>
      <c r="AR642" s="140" t="s">
        <v>215</v>
      </c>
      <c r="AT642" s="140" t="s">
        <v>193</v>
      </c>
      <c r="AU642" s="140" t="s">
        <v>75</v>
      </c>
      <c r="AY642" s="18" t="s">
        <v>128</v>
      </c>
      <c r="BE642" s="141">
        <f>IF(N642="základní",J642,0)</f>
        <v>0</v>
      </c>
      <c r="BF642" s="141">
        <f>IF(N642="snížená",J642,0)</f>
        <v>0</v>
      </c>
      <c r="BG642" s="141">
        <f>IF(N642="zákl. přenesená",J642,0)</f>
        <v>0</v>
      </c>
      <c r="BH642" s="141">
        <f>IF(N642="sníž. přenesená",J642,0)</f>
        <v>0</v>
      </c>
      <c r="BI642" s="141">
        <f>IF(N642="nulová",J642,0)</f>
        <v>0</v>
      </c>
      <c r="BJ642" s="18" t="s">
        <v>78</v>
      </c>
      <c r="BK642" s="141">
        <f>ROUND(I642*H642,2)</f>
        <v>0</v>
      </c>
      <c r="BL642" s="18" t="s">
        <v>168</v>
      </c>
      <c r="BM642" s="140" t="s">
        <v>1211</v>
      </c>
    </row>
    <row r="643" spans="2:65" s="14" customFormat="1">
      <c r="B643" s="161"/>
      <c r="D643" s="147" t="s">
        <v>137</v>
      </c>
      <c r="E643" s="162" t="s">
        <v>3</v>
      </c>
      <c r="F643" s="163" t="s">
        <v>1212</v>
      </c>
      <c r="H643" s="162" t="s">
        <v>3</v>
      </c>
      <c r="I643" s="164"/>
      <c r="L643" s="161"/>
      <c r="M643" s="165"/>
      <c r="T643" s="166"/>
      <c r="AT643" s="162" t="s">
        <v>137</v>
      </c>
      <c r="AU643" s="162" t="s">
        <v>75</v>
      </c>
      <c r="AV643" s="14" t="s">
        <v>78</v>
      </c>
      <c r="AW643" s="14" t="s">
        <v>32</v>
      </c>
      <c r="AX643" s="14" t="s">
        <v>70</v>
      </c>
      <c r="AY643" s="162" t="s">
        <v>128</v>
      </c>
    </row>
    <row r="644" spans="2:65" s="12" customFormat="1">
      <c r="B644" s="146"/>
      <c r="D644" s="147" t="s">
        <v>137</v>
      </c>
      <c r="E644" s="148" t="s">
        <v>3</v>
      </c>
      <c r="F644" s="149" t="s">
        <v>1213</v>
      </c>
      <c r="H644" s="150">
        <v>1.5760000000000001</v>
      </c>
      <c r="I644" s="151"/>
      <c r="L644" s="146"/>
      <c r="M644" s="152"/>
      <c r="T644" s="153"/>
      <c r="AT644" s="148" t="s">
        <v>137</v>
      </c>
      <c r="AU644" s="148" t="s">
        <v>75</v>
      </c>
      <c r="AV644" s="12" t="s">
        <v>75</v>
      </c>
      <c r="AW644" s="12" t="s">
        <v>32</v>
      </c>
      <c r="AX644" s="12" t="s">
        <v>78</v>
      </c>
      <c r="AY644" s="148" t="s">
        <v>128</v>
      </c>
    </row>
    <row r="645" spans="2:65" s="1" customFormat="1" ht="16.5" customHeight="1">
      <c r="B645" s="128"/>
      <c r="C645" s="129" t="s">
        <v>1214</v>
      </c>
      <c r="D645" s="129" t="s">
        <v>130</v>
      </c>
      <c r="E645" s="130" t="s">
        <v>1215</v>
      </c>
      <c r="F645" s="131" t="s">
        <v>1216</v>
      </c>
      <c r="G645" s="132" t="s">
        <v>452</v>
      </c>
      <c r="H645" s="133">
        <v>1</v>
      </c>
      <c r="I645" s="134"/>
      <c r="J645" s="135">
        <f>ROUND(I645*H645,2)</f>
        <v>0</v>
      </c>
      <c r="K645" s="131" t="s">
        <v>3</v>
      </c>
      <c r="L645" s="33"/>
      <c r="M645" s="136" t="s">
        <v>3</v>
      </c>
      <c r="N645" s="137" t="s">
        <v>41</v>
      </c>
      <c r="P645" s="138">
        <f>O645*H645</f>
        <v>0</v>
      </c>
      <c r="Q645" s="138">
        <v>1.2999999999999999E-4</v>
      </c>
      <c r="R645" s="138">
        <f>Q645*H645</f>
        <v>1.2999999999999999E-4</v>
      </c>
      <c r="S645" s="138">
        <v>0</v>
      </c>
      <c r="T645" s="139">
        <f>S645*H645</f>
        <v>0</v>
      </c>
      <c r="AR645" s="140" t="s">
        <v>168</v>
      </c>
      <c r="AT645" s="140" t="s">
        <v>130</v>
      </c>
      <c r="AU645" s="140" t="s">
        <v>75</v>
      </c>
      <c r="AY645" s="18" t="s">
        <v>128</v>
      </c>
      <c r="BE645" s="141">
        <f>IF(N645="základní",J645,0)</f>
        <v>0</v>
      </c>
      <c r="BF645" s="141">
        <f>IF(N645="snížená",J645,0)</f>
        <v>0</v>
      </c>
      <c r="BG645" s="141">
        <f>IF(N645="zákl. přenesená",J645,0)</f>
        <v>0</v>
      </c>
      <c r="BH645" s="141">
        <f>IF(N645="sníž. přenesená",J645,0)</f>
        <v>0</v>
      </c>
      <c r="BI645" s="141">
        <f>IF(N645="nulová",J645,0)</f>
        <v>0</v>
      </c>
      <c r="BJ645" s="18" t="s">
        <v>78</v>
      </c>
      <c r="BK645" s="141">
        <f>ROUND(I645*H645,2)</f>
        <v>0</v>
      </c>
      <c r="BL645" s="18" t="s">
        <v>168</v>
      </c>
      <c r="BM645" s="140" t="s">
        <v>1217</v>
      </c>
    </row>
    <row r="646" spans="2:65" s="1" customFormat="1" ht="37.9" customHeight="1">
      <c r="B646" s="128"/>
      <c r="C646" s="129" t="s">
        <v>408</v>
      </c>
      <c r="D646" s="129" t="s">
        <v>130</v>
      </c>
      <c r="E646" s="130" t="s">
        <v>1218</v>
      </c>
      <c r="F646" s="131" t="s">
        <v>1219</v>
      </c>
      <c r="G646" s="132" t="s">
        <v>452</v>
      </c>
      <c r="H646" s="133">
        <v>4</v>
      </c>
      <c r="I646" s="134"/>
      <c r="J646" s="135">
        <f>ROUND(I646*H646,2)</f>
        <v>0</v>
      </c>
      <c r="K646" s="131" t="s">
        <v>3</v>
      </c>
      <c r="L646" s="33"/>
      <c r="M646" s="136" t="s">
        <v>3</v>
      </c>
      <c r="N646" s="137" t="s">
        <v>41</v>
      </c>
      <c r="P646" s="138">
        <f>O646*H646</f>
        <v>0</v>
      </c>
      <c r="Q646" s="138">
        <v>6.9999999999999994E-5</v>
      </c>
      <c r="R646" s="138">
        <f>Q646*H646</f>
        <v>2.7999999999999998E-4</v>
      </c>
      <c r="S646" s="138">
        <v>0</v>
      </c>
      <c r="T646" s="139">
        <f>S646*H646</f>
        <v>0</v>
      </c>
      <c r="AR646" s="140" t="s">
        <v>168</v>
      </c>
      <c r="AT646" s="140" t="s">
        <v>130</v>
      </c>
      <c r="AU646" s="140" t="s">
        <v>75</v>
      </c>
      <c r="AY646" s="18" t="s">
        <v>128</v>
      </c>
      <c r="BE646" s="141">
        <f>IF(N646="základní",J646,0)</f>
        <v>0</v>
      </c>
      <c r="BF646" s="141">
        <f>IF(N646="snížená",J646,0)</f>
        <v>0</v>
      </c>
      <c r="BG646" s="141">
        <f>IF(N646="zákl. přenesená",J646,0)</f>
        <v>0</v>
      </c>
      <c r="BH646" s="141">
        <f>IF(N646="sníž. přenesená",J646,0)</f>
        <v>0</v>
      </c>
      <c r="BI646" s="141">
        <f>IF(N646="nulová",J646,0)</f>
        <v>0</v>
      </c>
      <c r="BJ646" s="18" t="s">
        <v>78</v>
      </c>
      <c r="BK646" s="141">
        <f>ROUND(I646*H646,2)</f>
        <v>0</v>
      </c>
      <c r="BL646" s="18" t="s">
        <v>168</v>
      </c>
      <c r="BM646" s="140" t="s">
        <v>1220</v>
      </c>
    </row>
    <row r="647" spans="2:65" s="14" customFormat="1">
      <c r="B647" s="161"/>
      <c r="D647" s="147" t="s">
        <v>137</v>
      </c>
      <c r="E647" s="162" t="s">
        <v>3</v>
      </c>
      <c r="F647" s="163" t="s">
        <v>1221</v>
      </c>
      <c r="H647" s="162" t="s">
        <v>3</v>
      </c>
      <c r="I647" s="164"/>
      <c r="L647" s="161"/>
      <c r="M647" s="165"/>
      <c r="T647" s="166"/>
      <c r="AT647" s="162" t="s">
        <v>137</v>
      </c>
      <c r="AU647" s="162" t="s">
        <v>75</v>
      </c>
      <c r="AV647" s="14" t="s">
        <v>78</v>
      </c>
      <c r="AW647" s="14" t="s">
        <v>32</v>
      </c>
      <c r="AX647" s="14" t="s">
        <v>70</v>
      </c>
      <c r="AY647" s="162" t="s">
        <v>128</v>
      </c>
    </row>
    <row r="648" spans="2:65" s="12" customFormat="1">
      <c r="B648" s="146"/>
      <c r="D648" s="147" t="s">
        <v>137</v>
      </c>
      <c r="E648" s="148" t="s">
        <v>3</v>
      </c>
      <c r="F648" s="149" t="s">
        <v>85</v>
      </c>
      <c r="H648" s="150">
        <v>4</v>
      </c>
      <c r="I648" s="151"/>
      <c r="L648" s="146"/>
      <c r="M648" s="152"/>
      <c r="T648" s="153"/>
      <c r="AT648" s="148" t="s">
        <v>137</v>
      </c>
      <c r="AU648" s="148" t="s">
        <v>75</v>
      </c>
      <c r="AV648" s="12" t="s">
        <v>75</v>
      </c>
      <c r="AW648" s="12" t="s">
        <v>32</v>
      </c>
      <c r="AX648" s="12" t="s">
        <v>78</v>
      </c>
      <c r="AY648" s="148" t="s">
        <v>128</v>
      </c>
    </row>
    <row r="649" spans="2:65" s="1" customFormat="1" ht="33" customHeight="1">
      <c r="B649" s="128"/>
      <c r="C649" s="129" t="s">
        <v>1222</v>
      </c>
      <c r="D649" s="129" t="s">
        <v>130</v>
      </c>
      <c r="E649" s="130" t="s">
        <v>1223</v>
      </c>
      <c r="F649" s="131" t="s">
        <v>1224</v>
      </c>
      <c r="G649" s="132" t="s">
        <v>219</v>
      </c>
      <c r="H649" s="133">
        <v>3</v>
      </c>
      <c r="I649" s="134"/>
      <c r="J649" s="135">
        <f>ROUND(I649*H649,2)</f>
        <v>0</v>
      </c>
      <c r="K649" s="131" t="s">
        <v>3</v>
      </c>
      <c r="L649" s="33"/>
      <c r="M649" s="136" t="s">
        <v>3</v>
      </c>
      <c r="N649" s="137" t="s">
        <v>41</v>
      </c>
      <c r="P649" s="138">
        <f>O649*H649</f>
        <v>0</v>
      </c>
      <c r="Q649" s="138">
        <v>6.9999999999999994E-5</v>
      </c>
      <c r="R649" s="138">
        <f>Q649*H649</f>
        <v>2.0999999999999998E-4</v>
      </c>
      <c r="S649" s="138">
        <v>0</v>
      </c>
      <c r="T649" s="139">
        <f>S649*H649</f>
        <v>0</v>
      </c>
      <c r="AR649" s="140" t="s">
        <v>168</v>
      </c>
      <c r="AT649" s="140" t="s">
        <v>130</v>
      </c>
      <c r="AU649" s="140" t="s">
        <v>75</v>
      </c>
      <c r="AY649" s="18" t="s">
        <v>128</v>
      </c>
      <c r="BE649" s="141">
        <f>IF(N649="základní",J649,0)</f>
        <v>0</v>
      </c>
      <c r="BF649" s="141">
        <f>IF(N649="snížená",J649,0)</f>
        <v>0</v>
      </c>
      <c r="BG649" s="141">
        <f>IF(N649="zákl. přenesená",J649,0)</f>
        <v>0</v>
      </c>
      <c r="BH649" s="141">
        <f>IF(N649="sníž. přenesená",J649,0)</f>
        <v>0</v>
      </c>
      <c r="BI649" s="141">
        <f>IF(N649="nulová",J649,0)</f>
        <v>0</v>
      </c>
      <c r="BJ649" s="18" t="s">
        <v>78</v>
      </c>
      <c r="BK649" s="141">
        <f>ROUND(I649*H649,2)</f>
        <v>0</v>
      </c>
      <c r="BL649" s="18" t="s">
        <v>168</v>
      </c>
      <c r="BM649" s="140" t="s">
        <v>1225</v>
      </c>
    </row>
    <row r="650" spans="2:65" s="1" customFormat="1" ht="24.2" customHeight="1">
      <c r="B650" s="128"/>
      <c r="C650" s="129" t="s">
        <v>412</v>
      </c>
      <c r="D650" s="129" t="s">
        <v>130</v>
      </c>
      <c r="E650" s="130" t="s">
        <v>1226</v>
      </c>
      <c r="F650" s="131" t="s">
        <v>1227</v>
      </c>
      <c r="G650" s="132" t="s">
        <v>1228</v>
      </c>
      <c r="H650" s="133">
        <v>15.098000000000001</v>
      </c>
      <c r="I650" s="134"/>
      <c r="J650" s="135">
        <f>ROUND(I650*H650,2)</f>
        <v>0</v>
      </c>
      <c r="K650" s="131" t="s">
        <v>134</v>
      </c>
      <c r="L650" s="33"/>
      <c r="M650" s="136" t="s">
        <v>3</v>
      </c>
      <c r="N650" s="137" t="s">
        <v>41</v>
      </c>
      <c r="P650" s="138">
        <f>O650*H650</f>
        <v>0</v>
      </c>
      <c r="Q650" s="138">
        <v>6.9999999999999994E-5</v>
      </c>
      <c r="R650" s="138">
        <f>Q650*H650</f>
        <v>1.05686E-3</v>
      </c>
      <c r="S650" s="138">
        <v>0</v>
      </c>
      <c r="T650" s="139">
        <f>S650*H650</f>
        <v>0</v>
      </c>
      <c r="AR650" s="140" t="s">
        <v>168</v>
      </c>
      <c r="AT650" s="140" t="s">
        <v>130</v>
      </c>
      <c r="AU650" s="140" t="s">
        <v>75</v>
      </c>
      <c r="AY650" s="18" t="s">
        <v>128</v>
      </c>
      <c r="BE650" s="141">
        <f>IF(N650="základní",J650,0)</f>
        <v>0</v>
      </c>
      <c r="BF650" s="141">
        <f>IF(N650="snížená",J650,0)</f>
        <v>0</v>
      </c>
      <c r="BG650" s="141">
        <f>IF(N650="zákl. přenesená",J650,0)</f>
        <v>0</v>
      </c>
      <c r="BH650" s="141">
        <f>IF(N650="sníž. přenesená",J650,0)</f>
        <v>0</v>
      </c>
      <c r="BI650" s="141">
        <f>IF(N650="nulová",J650,0)</f>
        <v>0</v>
      </c>
      <c r="BJ650" s="18" t="s">
        <v>78</v>
      </c>
      <c r="BK650" s="141">
        <f>ROUND(I650*H650,2)</f>
        <v>0</v>
      </c>
      <c r="BL650" s="18" t="s">
        <v>168</v>
      </c>
      <c r="BM650" s="140" t="s">
        <v>1229</v>
      </c>
    </row>
    <row r="651" spans="2:65" s="1" customFormat="1">
      <c r="B651" s="33"/>
      <c r="D651" s="142" t="s">
        <v>135</v>
      </c>
      <c r="F651" s="143" t="s">
        <v>1230</v>
      </c>
      <c r="I651" s="144"/>
      <c r="L651" s="33"/>
      <c r="M651" s="145"/>
      <c r="T651" s="54"/>
      <c r="AT651" s="18" t="s">
        <v>135</v>
      </c>
      <c r="AU651" s="18" t="s">
        <v>75</v>
      </c>
    </row>
    <row r="652" spans="2:65" s="14" customFormat="1">
      <c r="B652" s="161"/>
      <c r="D652" s="147" t="s">
        <v>137</v>
      </c>
      <c r="E652" s="162" t="s">
        <v>3</v>
      </c>
      <c r="F652" s="163" t="s">
        <v>1177</v>
      </c>
      <c r="H652" s="162" t="s">
        <v>3</v>
      </c>
      <c r="I652" s="164"/>
      <c r="L652" s="161"/>
      <c r="M652" s="165"/>
      <c r="T652" s="166"/>
      <c r="AT652" s="162" t="s">
        <v>137</v>
      </c>
      <c r="AU652" s="162" t="s">
        <v>75</v>
      </c>
      <c r="AV652" s="14" t="s">
        <v>78</v>
      </c>
      <c r="AW652" s="14" t="s">
        <v>32</v>
      </c>
      <c r="AX652" s="14" t="s">
        <v>70</v>
      </c>
      <c r="AY652" s="162" t="s">
        <v>128</v>
      </c>
    </row>
    <row r="653" spans="2:65" s="14" customFormat="1">
      <c r="B653" s="161"/>
      <c r="D653" s="147" t="s">
        <v>137</v>
      </c>
      <c r="E653" s="162" t="s">
        <v>3</v>
      </c>
      <c r="F653" s="163" t="s">
        <v>1178</v>
      </c>
      <c r="H653" s="162" t="s">
        <v>3</v>
      </c>
      <c r="I653" s="164"/>
      <c r="L653" s="161"/>
      <c r="M653" s="165"/>
      <c r="T653" s="166"/>
      <c r="AT653" s="162" t="s">
        <v>137</v>
      </c>
      <c r="AU653" s="162" t="s">
        <v>75</v>
      </c>
      <c r="AV653" s="14" t="s">
        <v>78</v>
      </c>
      <c r="AW653" s="14" t="s">
        <v>32</v>
      </c>
      <c r="AX653" s="14" t="s">
        <v>70</v>
      </c>
      <c r="AY653" s="162" t="s">
        <v>128</v>
      </c>
    </row>
    <row r="654" spans="2:65" s="12" customFormat="1">
      <c r="B654" s="146"/>
      <c r="D654" s="147" t="s">
        <v>137</v>
      </c>
      <c r="E654" s="148" t="s">
        <v>3</v>
      </c>
      <c r="F654" s="149" t="s">
        <v>1231</v>
      </c>
      <c r="H654" s="150">
        <v>15.098000000000001</v>
      </c>
      <c r="I654" s="151"/>
      <c r="L654" s="146"/>
      <c r="M654" s="152"/>
      <c r="T654" s="153"/>
      <c r="AT654" s="148" t="s">
        <v>137</v>
      </c>
      <c r="AU654" s="148" t="s">
        <v>75</v>
      </c>
      <c r="AV654" s="12" t="s">
        <v>75</v>
      </c>
      <c r="AW654" s="12" t="s">
        <v>32</v>
      </c>
      <c r="AX654" s="12" t="s">
        <v>78</v>
      </c>
      <c r="AY654" s="148" t="s">
        <v>128</v>
      </c>
    </row>
    <row r="655" spans="2:65" s="1" customFormat="1" ht="24.2" customHeight="1">
      <c r="B655" s="128"/>
      <c r="C655" s="129" t="s">
        <v>1232</v>
      </c>
      <c r="D655" s="129" t="s">
        <v>130</v>
      </c>
      <c r="E655" s="130" t="s">
        <v>1233</v>
      </c>
      <c r="F655" s="131" t="s">
        <v>1234</v>
      </c>
      <c r="G655" s="132" t="s">
        <v>1228</v>
      </c>
      <c r="H655" s="133">
        <v>292.32</v>
      </c>
      <c r="I655" s="134"/>
      <c r="J655" s="135">
        <f>ROUND(I655*H655,2)</f>
        <v>0</v>
      </c>
      <c r="K655" s="131" t="s">
        <v>134</v>
      </c>
      <c r="L655" s="33"/>
      <c r="M655" s="136" t="s">
        <v>3</v>
      </c>
      <c r="N655" s="137" t="s">
        <v>41</v>
      </c>
      <c r="P655" s="138">
        <f>O655*H655</f>
        <v>0</v>
      </c>
      <c r="Q655" s="138">
        <v>6.0000000000000002E-5</v>
      </c>
      <c r="R655" s="138">
        <f>Q655*H655</f>
        <v>1.7539200000000001E-2</v>
      </c>
      <c r="S655" s="138">
        <v>0</v>
      </c>
      <c r="T655" s="139">
        <f>S655*H655</f>
        <v>0</v>
      </c>
      <c r="AR655" s="140" t="s">
        <v>168</v>
      </c>
      <c r="AT655" s="140" t="s">
        <v>130</v>
      </c>
      <c r="AU655" s="140" t="s">
        <v>75</v>
      </c>
      <c r="AY655" s="18" t="s">
        <v>128</v>
      </c>
      <c r="BE655" s="141">
        <f>IF(N655="základní",J655,0)</f>
        <v>0</v>
      </c>
      <c r="BF655" s="141">
        <f>IF(N655="snížená",J655,0)</f>
        <v>0</v>
      </c>
      <c r="BG655" s="141">
        <f>IF(N655="zákl. přenesená",J655,0)</f>
        <v>0</v>
      </c>
      <c r="BH655" s="141">
        <f>IF(N655="sníž. přenesená",J655,0)</f>
        <v>0</v>
      </c>
      <c r="BI655" s="141">
        <f>IF(N655="nulová",J655,0)</f>
        <v>0</v>
      </c>
      <c r="BJ655" s="18" t="s">
        <v>78</v>
      </c>
      <c r="BK655" s="141">
        <f>ROUND(I655*H655,2)</f>
        <v>0</v>
      </c>
      <c r="BL655" s="18" t="s">
        <v>168</v>
      </c>
      <c r="BM655" s="140" t="s">
        <v>1235</v>
      </c>
    </row>
    <row r="656" spans="2:65" s="1" customFormat="1">
      <c r="B656" s="33"/>
      <c r="D656" s="142" t="s">
        <v>135</v>
      </c>
      <c r="F656" s="143" t="s">
        <v>1236</v>
      </c>
      <c r="I656" s="144"/>
      <c r="L656" s="33"/>
      <c r="M656" s="145"/>
      <c r="T656" s="54"/>
      <c r="AT656" s="18" t="s">
        <v>135</v>
      </c>
      <c r="AU656" s="18" t="s">
        <v>75</v>
      </c>
    </row>
    <row r="657" spans="2:65" s="14" customFormat="1">
      <c r="B657" s="161"/>
      <c r="D657" s="147" t="s">
        <v>137</v>
      </c>
      <c r="E657" s="162" t="s">
        <v>3</v>
      </c>
      <c r="F657" s="163" t="s">
        <v>1237</v>
      </c>
      <c r="H657" s="162" t="s">
        <v>3</v>
      </c>
      <c r="I657" s="164"/>
      <c r="L657" s="161"/>
      <c r="M657" s="165"/>
      <c r="T657" s="166"/>
      <c r="AT657" s="162" t="s">
        <v>137</v>
      </c>
      <c r="AU657" s="162" t="s">
        <v>75</v>
      </c>
      <c r="AV657" s="14" t="s">
        <v>78</v>
      </c>
      <c r="AW657" s="14" t="s">
        <v>32</v>
      </c>
      <c r="AX657" s="14" t="s">
        <v>70</v>
      </c>
      <c r="AY657" s="162" t="s">
        <v>128</v>
      </c>
    </row>
    <row r="658" spans="2:65" s="12" customFormat="1">
      <c r="B658" s="146"/>
      <c r="D658" s="147" t="s">
        <v>137</v>
      </c>
      <c r="E658" s="148" t="s">
        <v>3</v>
      </c>
      <c r="F658" s="149" t="s">
        <v>1238</v>
      </c>
      <c r="H658" s="150">
        <v>292.32</v>
      </c>
      <c r="I658" s="151"/>
      <c r="L658" s="146"/>
      <c r="M658" s="152"/>
      <c r="T658" s="153"/>
      <c r="AT658" s="148" t="s">
        <v>137</v>
      </c>
      <c r="AU658" s="148" t="s">
        <v>75</v>
      </c>
      <c r="AV658" s="12" t="s">
        <v>75</v>
      </c>
      <c r="AW658" s="12" t="s">
        <v>32</v>
      </c>
      <c r="AX658" s="12" t="s">
        <v>78</v>
      </c>
      <c r="AY658" s="148" t="s">
        <v>128</v>
      </c>
    </row>
    <row r="659" spans="2:65" s="1" customFormat="1" ht="21.75" customHeight="1">
      <c r="B659" s="128"/>
      <c r="C659" s="167" t="s">
        <v>415</v>
      </c>
      <c r="D659" s="167" t="s">
        <v>193</v>
      </c>
      <c r="E659" s="168" t="s">
        <v>1239</v>
      </c>
      <c r="F659" s="169" t="s">
        <v>1240</v>
      </c>
      <c r="G659" s="170" t="s">
        <v>173</v>
      </c>
      <c r="H659" s="171">
        <v>0.32100000000000001</v>
      </c>
      <c r="I659" s="172"/>
      <c r="J659" s="173">
        <f>ROUND(I659*H659,2)</f>
        <v>0</v>
      </c>
      <c r="K659" s="169" t="s">
        <v>134</v>
      </c>
      <c r="L659" s="174"/>
      <c r="M659" s="175" t="s">
        <v>3</v>
      </c>
      <c r="N659" s="176" t="s">
        <v>41</v>
      </c>
      <c r="P659" s="138">
        <f>O659*H659</f>
        <v>0</v>
      </c>
      <c r="Q659" s="138">
        <v>1</v>
      </c>
      <c r="R659" s="138">
        <f>Q659*H659</f>
        <v>0.32100000000000001</v>
      </c>
      <c r="S659" s="138">
        <v>0</v>
      </c>
      <c r="T659" s="139">
        <f>S659*H659</f>
        <v>0</v>
      </c>
      <c r="AR659" s="140" t="s">
        <v>215</v>
      </c>
      <c r="AT659" s="140" t="s">
        <v>193</v>
      </c>
      <c r="AU659" s="140" t="s">
        <v>75</v>
      </c>
      <c r="AY659" s="18" t="s">
        <v>128</v>
      </c>
      <c r="BE659" s="141">
        <f>IF(N659="základní",J659,0)</f>
        <v>0</v>
      </c>
      <c r="BF659" s="141">
        <f>IF(N659="snížená",J659,0)</f>
        <v>0</v>
      </c>
      <c r="BG659" s="141">
        <f>IF(N659="zákl. přenesená",J659,0)</f>
        <v>0</v>
      </c>
      <c r="BH659" s="141">
        <f>IF(N659="sníž. přenesená",J659,0)</f>
        <v>0</v>
      </c>
      <c r="BI659" s="141">
        <f>IF(N659="nulová",J659,0)</f>
        <v>0</v>
      </c>
      <c r="BJ659" s="18" t="s">
        <v>78</v>
      </c>
      <c r="BK659" s="141">
        <f>ROUND(I659*H659,2)</f>
        <v>0</v>
      </c>
      <c r="BL659" s="18" t="s">
        <v>168</v>
      </c>
      <c r="BM659" s="140" t="s">
        <v>1241</v>
      </c>
    </row>
    <row r="660" spans="2:65" s="14" customFormat="1">
      <c r="B660" s="161"/>
      <c r="D660" s="147" t="s">
        <v>137</v>
      </c>
      <c r="E660" s="162" t="s">
        <v>3</v>
      </c>
      <c r="F660" s="163" t="s">
        <v>1237</v>
      </c>
      <c r="H660" s="162" t="s">
        <v>3</v>
      </c>
      <c r="I660" s="164"/>
      <c r="L660" s="161"/>
      <c r="M660" s="165"/>
      <c r="T660" s="166"/>
      <c r="AT660" s="162" t="s">
        <v>137</v>
      </c>
      <c r="AU660" s="162" t="s">
        <v>75</v>
      </c>
      <c r="AV660" s="14" t="s">
        <v>78</v>
      </c>
      <c r="AW660" s="14" t="s">
        <v>32</v>
      </c>
      <c r="AX660" s="14" t="s">
        <v>70</v>
      </c>
      <c r="AY660" s="162" t="s">
        <v>128</v>
      </c>
    </row>
    <row r="661" spans="2:65" s="12" customFormat="1">
      <c r="B661" s="146"/>
      <c r="D661" s="147" t="s">
        <v>137</v>
      </c>
      <c r="E661" s="148" t="s">
        <v>3</v>
      </c>
      <c r="F661" s="149" t="s">
        <v>1242</v>
      </c>
      <c r="H661" s="150">
        <v>0.29199999999999998</v>
      </c>
      <c r="I661" s="151"/>
      <c r="L661" s="146"/>
      <c r="M661" s="152"/>
      <c r="T661" s="153"/>
      <c r="AT661" s="148" t="s">
        <v>137</v>
      </c>
      <c r="AU661" s="148" t="s">
        <v>75</v>
      </c>
      <c r="AV661" s="12" t="s">
        <v>75</v>
      </c>
      <c r="AW661" s="12" t="s">
        <v>32</v>
      </c>
      <c r="AX661" s="12" t="s">
        <v>78</v>
      </c>
      <c r="AY661" s="148" t="s">
        <v>128</v>
      </c>
    </row>
    <row r="662" spans="2:65" s="12" customFormat="1">
      <c r="B662" s="146"/>
      <c r="D662" s="147" t="s">
        <v>137</v>
      </c>
      <c r="F662" s="149" t="s">
        <v>1243</v>
      </c>
      <c r="H662" s="150">
        <v>0.32100000000000001</v>
      </c>
      <c r="I662" s="151"/>
      <c r="L662" s="146"/>
      <c r="M662" s="152"/>
      <c r="T662" s="153"/>
      <c r="AT662" s="148" t="s">
        <v>137</v>
      </c>
      <c r="AU662" s="148" t="s">
        <v>75</v>
      </c>
      <c r="AV662" s="12" t="s">
        <v>75</v>
      </c>
      <c r="AW662" s="12" t="s">
        <v>4</v>
      </c>
      <c r="AX662" s="12" t="s">
        <v>78</v>
      </c>
      <c r="AY662" s="148" t="s">
        <v>128</v>
      </c>
    </row>
    <row r="663" spans="2:65" s="1" customFormat="1" ht="44.25" customHeight="1">
      <c r="B663" s="128"/>
      <c r="C663" s="129" t="s">
        <v>1244</v>
      </c>
      <c r="D663" s="129" t="s">
        <v>130</v>
      </c>
      <c r="E663" s="130" t="s">
        <v>1245</v>
      </c>
      <c r="F663" s="131" t="s">
        <v>1246</v>
      </c>
      <c r="G663" s="132" t="s">
        <v>1247</v>
      </c>
      <c r="H663" s="188"/>
      <c r="I663" s="134"/>
      <c r="J663" s="135">
        <f>ROUND(I663*H663,2)</f>
        <v>0</v>
      </c>
      <c r="K663" s="131" t="s">
        <v>134</v>
      </c>
      <c r="L663" s="33"/>
      <c r="M663" s="136" t="s">
        <v>3</v>
      </c>
      <c r="N663" s="137" t="s">
        <v>41</v>
      </c>
      <c r="P663" s="138">
        <f>O663*H663</f>
        <v>0</v>
      </c>
      <c r="Q663" s="138">
        <v>0</v>
      </c>
      <c r="R663" s="138">
        <f>Q663*H663</f>
        <v>0</v>
      </c>
      <c r="S663" s="138">
        <v>0</v>
      </c>
      <c r="T663" s="139">
        <f>S663*H663</f>
        <v>0</v>
      </c>
      <c r="AR663" s="140" t="s">
        <v>168</v>
      </c>
      <c r="AT663" s="140" t="s">
        <v>130</v>
      </c>
      <c r="AU663" s="140" t="s">
        <v>75</v>
      </c>
      <c r="AY663" s="18" t="s">
        <v>128</v>
      </c>
      <c r="BE663" s="141">
        <f>IF(N663="základní",J663,0)</f>
        <v>0</v>
      </c>
      <c r="BF663" s="141">
        <f>IF(N663="snížená",J663,0)</f>
        <v>0</v>
      </c>
      <c r="BG663" s="141">
        <f>IF(N663="zákl. přenesená",J663,0)</f>
        <v>0</v>
      </c>
      <c r="BH663" s="141">
        <f>IF(N663="sníž. přenesená",J663,0)</f>
        <v>0</v>
      </c>
      <c r="BI663" s="141">
        <f>IF(N663="nulová",J663,0)</f>
        <v>0</v>
      </c>
      <c r="BJ663" s="18" t="s">
        <v>78</v>
      </c>
      <c r="BK663" s="141">
        <f>ROUND(I663*H663,2)</f>
        <v>0</v>
      </c>
      <c r="BL663" s="18" t="s">
        <v>168</v>
      </c>
      <c r="BM663" s="140" t="s">
        <v>1248</v>
      </c>
    </row>
    <row r="664" spans="2:65" s="1" customFormat="1">
      <c r="B664" s="33"/>
      <c r="D664" s="142" t="s">
        <v>135</v>
      </c>
      <c r="F664" s="143" t="s">
        <v>1249</v>
      </c>
      <c r="I664" s="144"/>
      <c r="L664" s="33"/>
      <c r="M664" s="145"/>
      <c r="T664" s="54"/>
      <c r="AT664" s="18" t="s">
        <v>135</v>
      </c>
      <c r="AU664" s="18" t="s">
        <v>75</v>
      </c>
    </row>
    <row r="665" spans="2:65" s="1" customFormat="1" ht="37.9" customHeight="1">
      <c r="B665" s="128"/>
      <c r="C665" s="129" t="s">
        <v>420</v>
      </c>
      <c r="D665" s="129" t="s">
        <v>130</v>
      </c>
      <c r="E665" s="130" t="s">
        <v>1250</v>
      </c>
      <c r="F665" s="131" t="s">
        <v>1251</v>
      </c>
      <c r="G665" s="132" t="s">
        <v>540</v>
      </c>
      <c r="H665" s="133">
        <v>8</v>
      </c>
      <c r="I665" s="134"/>
      <c r="J665" s="135">
        <f>ROUND(I665*H665,2)</f>
        <v>0</v>
      </c>
      <c r="K665" s="131" t="s">
        <v>134</v>
      </c>
      <c r="L665" s="33"/>
      <c r="M665" s="136" t="s">
        <v>3</v>
      </c>
      <c r="N665" s="137" t="s">
        <v>41</v>
      </c>
      <c r="P665" s="138">
        <f>O665*H665</f>
        <v>0</v>
      </c>
      <c r="Q665" s="138">
        <v>0</v>
      </c>
      <c r="R665" s="138">
        <f>Q665*H665</f>
        <v>0</v>
      </c>
      <c r="S665" s="138">
        <v>0</v>
      </c>
      <c r="T665" s="139">
        <f>S665*H665</f>
        <v>0</v>
      </c>
      <c r="AR665" s="140" t="s">
        <v>1252</v>
      </c>
      <c r="AT665" s="140" t="s">
        <v>130</v>
      </c>
      <c r="AU665" s="140" t="s">
        <v>75</v>
      </c>
      <c r="AY665" s="18" t="s">
        <v>128</v>
      </c>
      <c r="BE665" s="141">
        <f>IF(N665="základní",J665,0)</f>
        <v>0</v>
      </c>
      <c r="BF665" s="141">
        <f>IF(N665="snížená",J665,0)</f>
        <v>0</v>
      </c>
      <c r="BG665" s="141">
        <f>IF(N665="zákl. přenesená",J665,0)</f>
        <v>0</v>
      </c>
      <c r="BH665" s="141">
        <f>IF(N665="sníž. přenesená",J665,0)</f>
        <v>0</v>
      </c>
      <c r="BI665" s="141">
        <f>IF(N665="nulová",J665,0)</f>
        <v>0</v>
      </c>
      <c r="BJ665" s="18" t="s">
        <v>78</v>
      </c>
      <c r="BK665" s="141">
        <f>ROUND(I665*H665,2)</f>
        <v>0</v>
      </c>
      <c r="BL665" s="18" t="s">
        <v>1252</v>
      </c>
      <c r="BM665" s="140" t="s">
        <v>1253</v>
      </c>
    </row>
    <row r="666" spans="2:65" s="1" customFormat="1">
      <c r="B666" s="33"/>
      <c r="D666" s="142" t="s">
        <v>135</v>
      </c>
      <c r="F666" s="143" t="s">
        <v>1254</v>
      </c>
      <c r="I666" s="144"/>
      <c r="L666" s="33"/>
      <c r="M666" s="145"/>
      <c r="T666" s="54"/>
      <c r="AT666" s="18" t="s">
        <v>135</v>
      </c>
      <c r="AU666" s="18" t="s">
        <v>75</v>
      </c>
    </row>
    <row r="667" spans="2:65" s="14" customFormat="1">
      <c r="B667" s="161"/>
      <c r="D667" s="147" t="s">
        <v>137</v>
      </c>
      <c r="E667" s="162" t="s">
        <v>3</v>
      </c>
      <c r="F667" s="163" t="s">
        <v>1255</v>
      </c>
      <c r="H667" s="162" t="s">
        <v>3</v>
      </c>
      <c r="I667" s="164"/>
      <c r="L667" s="161"/>
      <c r="M667" s="165"/>
      <c r="T667" s="166"/>
      <c r="AT667" s="162" t="s">
        <v>137</v>
      </c>
      <c r="AU667" s="162" t="s">
        <v>75</v>
      </c>
      <c r="AV667" s="14" t="s">
        <v>78</v>
      </c>
      <c r="AW667" s="14" t="s">
        <v>32</v>
      </c>
      <c r="AX667" s="14" t="s">
        <v>70</v>
      </c>
      <c r="AY667" s="162" t="s">
        <v>128</v>
      </c>
    </row>
    <row r="668" spans="2:65" s="12" customFormat="1">
      <c r="B668" s="146"/>
      <c r="D668" s="147" t="s">
        <v>137</v>
      </c>
      <c r="E668" s="148" t="s">
        <v>3</v>
      </c>
      <c r="F668" s="149" t="s">
        <v>151</v>
      </c>
      <c r="H668" s="150">
        <v>8</v>
      </c>
      <c r="I668" s="151"/>
      <c r="L668" s="146"/>
      <c r="M668" s="152"/>
      <c r="T668" s="153"/>
      <c r="AT668" s="148" t="s">
        <v>137</v>
      </c>
      <c r="AU668" s="148" t="s">
        <v>75</v>
      </c>
      <c r="AV668" s="12" t="s">
        <v>75</v>
      </c>
      <c r="AW668" s="12" t="s">
        <v>32</v>
      </c>
      <c r="AX668" s="12" t="s">
        <v>78</v>
      </c>
      <c r="AY668" s="148" t="s">
        <v>128</v>
      </c>
    </row>
    <row r="669" spans="2:65" s="11" customFormat="1" ht="22.9" customHeight="1">
      <c r="B669" s="116"/>
      <c r="D669" s="117" t="s">
        <v>69</v>
      </c>
      <c r="E669" s="126" t="s">
        <v>1256</v>
      </c>
      <c r="F669" s="126" t="s">
        <v>1257</v>
      </c>
      <c r="I669" s="119"/>
      <c r="J669" s="127">
        <f>BK669</f>
        <v>0</v>
      </c>
      <c r="L669" s="116"/>
      <c r="M669" s="121"/>
      <c r="P669" s="122">
        <f>SUM(P670:P738)</f>
        <v>0</v>
      </c>
      <c r="R669" s="122">
        <f>SUM(R670:R738)</f>
        <v>1.9840415999999996</v>
      </c>
      <c r="T669" s="123">
        <f>SUM(T670:T738)</f>
        <v>0</v>
      </c>
      <c r="AR669" s="117" t="s">
        <v>75</v>
      </c>
      <c r="AT669" s="124" t="s">
        <v>69</v>
      </c>
      <c r="AU669" s="124" t="s">
        <v>78</v>
      </c>
      <c r="AY669" s="117" t="s">
        <v>128</v>
      </c>
      <c r="BK669" s="125">
        <f>SUM(BK670:BK738)</f>
        <v>0</v>
      </c>
    </row>
    <row r="670" spans="2:65" s="1" customFormat="1" ht="24.2" customHeight="1">
      <c r="B670" s="128"/>
      <c r="C670" s="129" t="s">
        <v>1258</v>
      </c>
      <c r="D670" s="129" t="s">
        <v>130</v>
      </c>
      <c r="E670" s="130" t="s">
        <v>1259</v>
      </c>
      <c r="F670" s="131" t="s">
        <v>1260</v>
      </c>
      <c r="G670" s="132" t="s">
        <v>150</v>
      </c>
      <c r="H670" s="133">
        <v>51.92</v>
      </c>
      <c r="I670" s="134"/>
      <c r="J670" s="135">
        <f>ROUND(I670*H670,2)</f>
        <v>0</v>
      </c>
      <c r="K670" s="131" t="s">
        <v>134</v>
      </c>
      <c r="L670" s="33"/>
      <c r="M670" s="136" t="s">
        <v>3</v>
      </c>
      <c r="N670" s="137" t="s">
        <v>41</v>
      </c>
      <c r="P670" s="138">
        <f>O670*H670</f>
        <v>0</v>
      </c>
      <c r="Q670" s="138">
        <v>0</v>
      </c>
      <c r="R670" s="138">
        <f>Q670*H670</f>
        <v>0</v>
      </c>
      <c r="S670" s="138">
        <v>0</v>
      </c>
      <c r="T670" s="139">
        <f>S670*H670</f>
        <v>0</v>
      </c>
      <c r="AR670" s="140" t="s">
        <v>168</v>
      </c>
      <c r="AT670" s="140" t="s">
        <v>130</v>
      </c>
      <c r="AU670" s="140" t="s">
        <v>75</v>
      </c>
      <c r="AY670" s="18" t="s">
        <v>128</v>
      </c>
      <c r="BE670" s="141">
        <f>IF(N670="základní",J670,0)</f>
        <v>0</v>
      </c>
      <c r="BF670" s="141">
        <f>IF(N670="snížená",J670,0)</f>
        <v>0</v>
      </c>
      <c r="BG670" s="141">
        <f>IF(N670="zákl. přenesená",J670,0)</f>
        <v>0</v>
      </c>
      <c r="BH670" s="141">
        <f>IF(N670="sníž. přenesená",J670,0)</f>
        <v>0</v>
      </c>
      <c r="BI670" s="141">
        <f>IF(N670="nulová",J670,0)</f>
        <v>0</v>
      </c>
      <c r="BJ670" s="18" t="s">
        <v>78</v>
      </c>
      <c r="BK670" s="141">
        <f>ROUND(I670*H670,2)</f>
        <v>0</v>
      </c>
      <c r="BL670" s="18" t="s">
        <v>168</v>
      </c>
      <c r="BM670" s="140" t="s">
        <v>1261</v>
      </c>
    </row>
    <row r="671" spans="2:65" s="1" customFormat="1">
      <c r="B671" s="33"/>
      <c r="D671" s="142" t="s">
        <v>135</v>
      </c>
      <c r="F671" s="143" t="s">
        <v>1262</v>
      </c>
      <c r="I671" s="144"/>
      <c r="L671" s="33"/>
      <c r="M671" s="145"/>
      <c r="T671" s="54"/>
      <c r="AT671" s="18" t="s">
        <v>135</v>
      </c>
      <c r="AU671" s="18" t="s">
        <v>75</v>
      </c>
    </row>
    <row r="672" spans="2:65" s="12" customFormat="1">
      <c r="B672" s="146"/>
      <c r="D672" s="147" t="s">
        <v>137</v>
      </c>
      <c r="E672" s="148" t="s">
        <v>3</v>
      </c>
      <c r="F672" s="149" t="s">
        <v>1263</v>
      </c>
      <c r="H672" s="150">
        <v>6.9</v>
      </c>
      <c r="I672" s="151"/>
      <c r="L672" s="146"/>
      <c r="M672" s="152"/>
      <c r="T672" s="153"/>
      <c r="AT672" s="148" t="s">
        <v>137</v>
      </c>
      <c r="AU672" s="148" t="s">
        <v>75</v>
      </c>
      <c r="AV672" s="12" t="s">
        <v>75</v>
      </c>
      <c r="AW672" s="12" t="s">
        <v>32</v>
      </c>
      <c r="AX672" s="12" t="s">
        <v>70</v>
      </c>
      <c r="AY672" s="148" t="s">
        <v>128</v>
      </c>
    </row>
    <row r="673" spans="2:65" s="12" customFormat="1">
      <c r="B673" s="146"/>
      <c r="D673" s="147" t="s">
        <v>137</v>
      </c>
      <c r="E673" s="148" t="s">
        <v>3</v>
      </c>
      <c r="F673" s="149" t="s">
        <v>1264</v>
      </c>
      <c r="H673" s="150">
        <v>5.83</v>
      </c>
      <c r="I673" s="151"/>
      <c r="L673" s="146"/>
      <c r="M673" s="152"/>
      <c r="T673" s="153"/>
      <c r="AT673" s="148" t="s">
        <v>137</v>
      </c>
      <c r="AU673" s="148" t="s">
        <v>75</v>
      </c>
      <c r="AV673" s="12" t="s">
        <v>75</v>
      </c>
      <c r="AW673" s="12" t="s">
        <v>32</v>
      </c>
      <c r="AX673" s="12" t="s">
        <v>70</v>
      </c>
      <c r="AY673" s="148" t="s">
        <v>128</v>
      </c>
    </row>
    <row r="674" spans="2:65" s="12" customFormat="1">
      <c r="B674" s="146"/>
      <c r="D674" s="147" t="s">
        <v>137</v>
      </c>
      <c r="E674" s="148" t="s">
        <v>3</v>
      </c>
      <c r="F674" s="149" t="s">
        <v>1265</v>
      </c>
      <c r="H674" s="150">
        <v>12.98</v>
      </c>
      <c r="I674" s="151"/>
      <c r="L674" s="146"/>
      <c r="M674" s="152"/>
      <c r="T674" s="153"/>
      <c r="AT674" s="148" t="s">
        <v>137</v>
      </c>
      <c r="AU674" s="148" t="s">
        <v>75</v>
      </c>
      <c r="AV674" s="12" t="s">
        <v>75</v>
      </c>
      <c r="AW674" s="12" t="s">
        <v>32</v>
      </c>
      <c r="AX674" s="12" t="s">
        <v>70</v>
      </c>
      <c r="AY674" s="148" t="s">
        <v>128</v>
      </c>
    </row>
    <row r="675" spans="2:65" s="12" customFormat="1">
      <c r="B675" s="146"/>
      <c r="D675" s="147" t="s">
        <v>137</v>
      </c>
      <c r="E675" s="148" t="s">
        <v>3</v>
      </c>
      <c r="F675" s="149" t="s">
        <v>1266</v>
      </c>
      <c r="H675" s="150">
        <v>4.1399999999999997</v>
      </c>
      <c r="I675" s="151"/>
      <c r="L675" s="146"/>
      <c r="M675" s="152"/>
      <c r="T675" s="153"/>
      <c r="AT675" s="148" t="s">
        <v>137</v>
      </c>
      <c r="AU675" s="148" t="s">
        <v>75</v>
      </c>
      <c r="AV675" s="12" t="s">
        <v>75</v>
      </c>
      <c r="AW675" s="12" t="s">
        <v>32</v>
      </c>
      <c r="AX675" s="12" t="s">
        <v>70</v>
      </c>
      <c r="AY675" s="148" t="s">
        <v>128</v>
      </c>
    </row>
    <row r="676" spans="2:65" s="12" customFormat="1">
      <c r="B676" s="146"/>
      <c r="D676" s="147" t="s">
        <v>137</v>
      </c>
      <c r="E676" s="148" t="s">
        <v>3</v>
      </c>
      <c r="F676" s="149" t="s">
        <v>1267</v>
      </c>
      <c r="H676" s="150">
        <v>4.9400000000000004</v>
      </c>
      <c r="I676" s="151"/>
      <c r="L676" s="146"/>
      <c r="M676" s="152"/>
      <c r="T676" s="153"/>
      <c r="AT676" s="148" t="s">
        <v>137</v>
      </c>
      <c r="AU676" s="148" t="s">
        <v>75</v>
      </c>
      <c r="AV676" s="12" t="s">
        <v>75</v>
      </c>
      <c r="AW676" s="12" t="s">
        <v>32</v>
      </c>
      <c r="AX676" s="12" t="s">
        <v>70</v>
      </c>
      <c r="AY676" s="148" t="s">
        <v>128</v>
      </c>
    </row>
    <row r="677" spans="2:65" s="12" customFormat="1">
      <c r="B677" s="146"/>
      <c r="D677" s="147" t="s">
        <v>137</v>
      </c>
      <c r="E677" s="148" t="s">
        <v>3</v>
      </c>
      <c r="F677" s="149" t="s">
        <v>1268</v>
      </c>
      <c r="H677" s="150">
        <v>11.3</v>
      </c>
      <c r="I677" s="151"/>
      <c r="L677" s="146"/>
      <c r="M677" s="152"/>
      <c r="T677" s="153"/>
      <c r="AT677" s="148" t="s">
        <v>137</v>
      </c>
      <c r="AU677" s="148" t="s">
        <v>75</v>
      </c>
      <c r="AV677" s="12" t="s">
        <v>75</v>
      </c>
      <c r="AW677" s="12" t="s">
        <v>32</v>
      </c>
      <c r="AX677" s="12" t="s">
        <v>70</v>
      </c>
      <c r="AY677" s="148" t="s">
        <v>128</v>
      </c>
    </row>
    <row r="678" spans="2:65" s="12" customFormat="1">
      <c r="B678" s="146"/>
      <c r="D678" s="147" t="s">
        <v>137</v>
      </c>
      <c r="E678" s="148" t="s">
        <v>3</v>
      </c>
      <c r="F678" s="149" t="s">
        <v>1264</v>
      </c>
      <c r="H678" s="150">
        <v>5.83</v>
      </c>
      <c r="I678" s="151"/>
      <c r="L678" s="146"/>
      <c r="M678" s="152"/>
      <c r="T678" s="153"/>
      <c r="AT678" s="148" t="s">
        <v>137</v>
      </c>
      <c r="AU678" s="148" t="s">
        <v>75</v>
      </c>
      <c r="AV678" s="12" t="s">
        <v>75</v>
      </c>
      <c r="AW678" s="12" t="s">
        <v>32</v>
      </c>
      <c r="AX678" s="12" t="s">
        <v>70</v>
      </c>
      <c r="AY678" s="148" t="s">
        <v>128</v>
      </c>
    </row>
    <row r="679" spans="2:65" s="13" customFormat="1">
      <c r="B679" s="154"/>
      <c r="D679" s="147" t="s">
        <v>137</v>
      </c>
      <c r="E679" s="155" t="s">
        <v>3</v>
      </c>
      <c r="F679" s="156" t="s">
        <v>139</v>
      </c>
      <c r="H679" s="157">
        <v>51.92</v>
      </c>
      <c r="I679" s="158"/>
      <c r="L679" s="154"/>
      <c r="M679" s="159"/>
      <c r="T679" s="160"/>
      <c r="AT679" s="155" t="s">
        <v>137</v>
      </c>
      <c r="AU679" s="155" t="s">
        <v>75</v>
      </c>
      <c r="AV679" s="13" t="s">
        <v>85</v>
      </c>
      <c r="AW679" s="13" t="s">
        <v>32</v>
      </c>
      <c r="AX679" s="13" t="s">
        <v>78</v>
      </c>
      <c r="AY679" s="155" t="s">
        <v>128</v>
      </c>
    </row>
    <row r="680" spans="2:65" s="1" customFormat="1" ht="24.2" customHeight="1">
      <c r="B680" s="128"/>
      <c r="C680" s="129" t="s">
        <v>424</v>
      </c>
      <c r="D680" s="129" t="s">
        <v>130</v>
      </c>
      <c r="E680" s="130" t="s">
        <v>1269</v>
      </c>
      <c r="F680" s="131" t="s">
        <v>1270</v>
      </c>
      <c r="G680" s="132" t="s">
        <v>150</v>
      </c>
      <c r="H680" s="133">
        <v>51.92</v>
      </c>
      <c r="I680" s="134"/>
      <c r="J680" s="135">
        <f>ROUND(I680*H680,2)</f>
        <v>0</v>
      </c>
      <c r="K680" s="131" t="s">
        <v>134</v>
      </c>
      <c r="L680" s="33"/>
      <c r="M680" s="136" t="s">
        <v>3</v>
      </c>
      <c r="N680" s="137" t="s">
        <v>41</v>
      </c>
      <c r="P680" s="138">
        <f>O680*H680</f>
        <v>0</v>
      </c>
      <c r="Q680" s="138">
        <v>2.9999999999999997E-4</v>
      </c>
      <c r="R680" s="138">
        <f>Q680*H680</f>
        <v>1.5576E-2</v>
      </c>
      <c r="S680" s="138">
        <v>0</v>
      </c>
      <c r="T680" s="139">
        <f>S680*H680</f>
        <v>0</v>
      </c>
      <c r="AR680" s="140" t="s">
        <v>168</v>
      </c>
      <c r="AT680" s="140" t="s">
        <v>130</v>
      </c>
      <c r="AU680" s="140" t="s">
        <v>75</v>
      </c>
      <c r="AY680" s="18" t="s">
        <v>128</v>
      </c>
      <c r="BE680" s="141">
        <f>IF(N680="základní",J680,0)</f>
        <v>0</v>
      </c>
      <c r="BF680" s="141">
        <f>IF(N680="snížená",J680,0)</f>
        <v>0</v>
      </c>
      <c r="BG680" s="141">
        <f>IF(N680="zákl. přenesená",J680,0)</f>
        <v>0</v>
      </c>
      <c r="BH680" s="141">
        <f>IF(N680="sníž. přenesená",J680,0)</f>
        <v>0</v>
      </c>
      <c r="BI680" s="141">
        <f>IF(N680="nulová",J680,0)</f>
        <v>0</v>
      </c>
      <c r="BJ680" s="18" t="s">
        <v>78</v>
      </c>
      <c r="BK680" s="141">
        <f>ROUND(I680*H680,2)</f>
        <v>0</v>
      </c>
      <c r="BL680" s="18" t="s">
        <v>168</v>
      </c>
      <c r="BM680" s="140" t="s">
        <v>1271</v>
      </c>
    </row>
    <row r="681" spans="2:65" s="1" customFormat="1">
      <c r="B681" s="33"/>
      <c r="D681" s="142" t="s">
        <v>135</v>
      </c>
      <c r="F681" s="143" t="s">
        <v>1272</v>
      </c>
      <c r="I681" s="144"/>
      <c r="L681" s="33"/>
      <c r="M681" s="145"/>
      <c r="T681" s="54"/>
      <c r="AT681" s="18" t="s">
        <v>135</v>
      </c>
      <c r="AU681" s="18" t="s">
        <v>75</v>
      </c>
    </row>
    <row r="682" spans="2:65" s="12" customFormat="1">
      <c r="B682" s="146"/>
      <c r="D682" s="147" t="s">
        <v>137</v>
      </c>
      <c r="E682" s="148" t="s">
        <v>3</v>
      </c>
      <c r="F682" s="149" t="s">
        <v>1263</v>
      </c>
      <c r="H682" s="150">
        <v>6.9</v>
      </c>
      <c r="I682" s="151"/>
      <c r="L682" s="146"/>
      <c r="M682" s="152"/>
      <c r="T682" s="153"/>
      <c r="AT682" s="148" t="s">
        <v>137</v>
      </c>
      <c r="AU682" s="148" t="s">
        <v>75</v>
      </c>
      <c r="AV682" s="12" t="s">
        <v>75</v>
      </c>
      <c r="AW682" s="12" t="s">
        <v>32</v>
      </c>
      <c r="AX682" s="12" t="s">
        <v>70</v>
      </c>
      <c r="AY682" s="148" t="s">
        <v>128</v>
      </c>
    </row>
    <row r="683" spans="2:65" s="12" customFormat="1">
      <c r="B683" s="146"/>
      <c r="D683" s="147" t="s">
        <v>137</v>
      </c>
      <c r="E683" s="148" t="s">
        <v>3</v>
      </c>
      <c r="F683" s="149" t="s">
        <v>1264</v>
      </c>
      <c r="H683" s="150">
        <v>5.83</v>
      </c>
      <c r="I683" s="151"/>
      <c r="L683" s="146"/>
      <c r="M683" s="152"/>
      <c r="T683" s="153"/>
      <c r="AT683" s="148" t="s">
        <v>137</v>
      </c>
      <c r="AU683" s="148" t="s">
        <v>75</v>
      </c>
      <c r="AV683" s="12" t="s">
        <v>75</v>
      </c>
      <c r="AW683" s="12" t="s">
        <v>32</v>
      </c>
      <c r="AX683" s="12" t="s">
        <v>70</v>
      </c>
      <c r="AY683" s="148" t="s">
        <v>128</v>
      </c>
    </row>
    <row r="684" spans="2:65" s="12" customFormat="1">
      <c r="B684" s="146"/>
      <c r="D684" s="147" t="s">
        <v>137</v>
      </c>
      <c r="E684" s="148" t="s">
        <v>3</v>
      </c>
      <c r="F684" s="149" t="s">
        <v>1265</v>
      </c>
      <c r="H684" s="150">
        <v>12.98</v>
      </c>
      <c r="I684" s="151"/>
      <c r="L684" s="146"/>
      <c r="M684" s="152"/>
      <c r="T684" s="153"/>
      <c r="AT684" s="148" t="s">
        <v>137</v>
      </c>
      <c r="AU684" s="148" t="s">
        <v>75</v>
      </c>
      <c r="AV684" s="12" t="s">
        <v>75</v>
      </c>
      <c r="AW684" s="12" t="s">
        <v>32</v>
      </c>
      <c r="AX684" s="12" t="s">
        <v>70</v>
      </c>
      <c r="AY684" s="148" t="s">
        <v>128</v>
      </c>
    </row>
    <row r="685" spans="2:65" s="12" customFormat="1">
      <c r="B685" s="146"/>
      <c r="D685" s="147" t="s">
        <v>137</v>
      </c>
      <c r="E685" s="148" t="s">
        <v>3</v>
      </c>
      <c r="F685" s="149" t="s">
        <v>1266</v>
      </c>
      <c r="H685" s="150">
        <v>4.1399999999999997</v>
      </c>
      <c r="I685" s="151"/>
      <c r="L685" s="146"/>
      <c r="M685" s="152"/>
      <c r="T685" s="153"/>
      <c r="AT685" s="148" t="s">
        <v>137</v>
      </c>
      <c r="AU685" s="148" t="s">
        <v>75</v>
      </c>
      <c r="AV685" s="12" t="s">
        <v>75</v>
      </c>
      <c r="AW685" s="12" t="s">
        <v>32</v>
      </c>
      <c r="AX685" s="12" t="s">
        <v>70</v>
      </c>
      <c r="AY685" s="148" t="s">
        <v>128</v>
      </c>
    </row>
    <row r="686" spans="2:65" s="12" customFormat="1">
      <c r="B686" s="146"/>
      <c r="D686" s="147" t="s">
        <v>137</v>
      </c>
      <c r="E686" s="148" t="s">
        <v>3</v>
      </c>
      <c r="F686" s="149" t="s">
        <v>1267</v>
      </c>
      <c r="H686" s="150">
        <v>4.9400000000000004</v>
      </c>
      <c r="I686" s="151"/>
      <c r="L686" s="146"/>
      <c r="M686" s="152"/>
      <c r="T686" s="153"/>
      <c r="AT686" s="148" t="s">
        <v>137</v>
      </c>
      <c r="AU686" s="148" t="s">
        <v>75</v>
      </c>
      <c r="AV686" s="12" t="s">
        <v>75</v>
      </c>
      <c r="AW686" s="12" t="s">
        <v>32</v>
      </c>
      <c r="AX686" s="12" t="s">
        <v>70</v>
      </c>
      <c r="AY686" s="148" t="s">
        <v>128</v>
      </c>
    </row>
    <row r="687" spans="2:65" s="12" customFormat="1">
      <c r="B687" s="146"/>
      <c r="D687" s="147" t="s">
        <v>137</v>
      </c>
      <c r="E687" s="148" t="s">
        <v>3</v>
      </c>
      <c r="F687" s="149" t="s">
        <v>1268</v>
      </c>
      <c r="H687" s="150">
        <v>11.3</v>
      </c>
      <c r="I687" s="151"/>
      <c r="L687" s="146"/>
      <c r="M687" s="152"/>
      <c r="T687" s="153"/>
      <c r="AT687" s="148" t="s">
        <v>137</v>
      </c>
      <c r="AU687" s="148" t="s">
        <v>75</v>
      </c>
      <c r="AV687" s="12" t="s">
        <v>75</v>
      </c>
      <c r="AW687" s="12" t="s">
        <v>32</v>
      </c>
      <c r="AX687" s="12" t="s">
        <v>70</v>
      </c>
      <c r="AY687" s="148" t="s">
        <v>128</v>
      </c>
    </row>
    <row r="688" spans="2:65" s="12" customFormat="1">
      <c r="B688" s="146"/>
      <c r="D688" s="147" t="s">
        <v>137</v>
      </c>
      <c r="E688" s="148" t="s">
        <v>3</v>
      </c>
      <c r="F688" s="149" t="s">
        <v>1264</v>
      </c>
      <c r="H688" s="150">
        <v>5.83</v>
      </c>
      <c r="I688" s="151"/>
      <c r="L688" s="146"/>
      <c r="M688" s="152"/>
      <c r="T688" s="153"/>
      <c r="AT688" s="148" t="s">
        <v>137</v>
      </c>
      <c r="AU688" s="148" t="s">
        <v>75</v>
      </c>
      <c r="AV688" s="12" t="s">
        <v>75</v>
      </c>
      <c r="AW688" s="12" t="s">
        <v>32</v>
      </c>
      <c r="AX688" s="12" t="s">
        <v>70</v>
      </c>
      <c r="AY688" s="148" t="s">
        <v>128</v>
      </c>
    </row>
    <row r="689" spans="2:65" s="13" customFormat="1">
      <c r="B689" s="154"/>
      <c r="D689" s="147" t="s">
        <v>137</v>
      </c>
      <c r="E689" s="155" t="s">
        <v>3</v>
      </c>
      <c r="F689" s="156" t="s">
        <v>139</v>
      </c>
      <c r="H689" s="157">
        <v>51.92</v>
      </c>
      <c r="I689" s="158"/>
      <c r="L689" s="154"/>
      <c r="M689" s="159"/>
      <c r="T689" s="160"/>
      <c r="AT689" s="155" t="s">
        <v>137</v>
      </c>
      <c r="AU689" s="155" t="s">
        <v>75</v>
      </c>
      <c r="AV689" s="13" t="s">
        <v>85</v>
      </c>
      <c r="AW689" s="13" t="s">
        <v>32</v>
      </c>
      <c r="AX689" s="13" t="s">
        <v>78</v>
      </c>
      <c r="AY689" s="155" t="s">
        <v>128</v>
      </c>
    </row>
    <row r="690" spans="2:65" s="1" customFormat="1" ht="24.2" customHeight="1">
      <c r="B690" s="128"/>
      <c r="C690" s="129" t="s">
        <v>1273</v>
      </c>
      <c r="D690" s="129" t="s">
        <v>130</v>
      </c>
      <c r="E690" s="130" t="s">
        <v>1274</v>
      </c>
      <c r="F690" s="131" t="s">
        <v>1275</v>
      </c>
      <c r="G690" s="132" t="s">
        <v>150</v>
      </c>
      <c r="H690" s="133">
        <v>51.92</v>
      </c>
      <c r="I690" s="134"/>
      <c r="J690" s="135">
        <f>ROUND(I690*H690,2)</f>
        <v>0</v>
      </c>
      <c r="K690" s="131" t="s">
        <v>134</v>
      </c>
      <c r="L690" s="33"/>
      <c r="M690" s="136" t="s">
        <v>3</v>
      </c>
      <c r="N690" s="137" t="s">
        <v>41</v>
      </c>
      <c r="P690" s="138">
        <f>O690*H690</f>
        <v>0</v>
      </c>
      <c r="Q690" s="138">
        <v>0</v>
      </c>
      <c r="R690" s="138">
        <f>Q690*H690</f>
        <v>0</v>
      </c>
      <c r="S690" s="138">
        <v>0</v>
      </c>
      <c r="T690" s="139">
        <f>S690*H690</f>
        <v>0</v>
      </c>
      <c r="AR690" s="140" t="s">
        <v>168</v>
      </c>
      <c r="AT690" s="140" t="s">
        <v>130</v>
      </c>
      <c r="AU690" s="140" t="s">
        <v>75</v>
      </c>
      <c r="AY690" s="18" t="s">
        <v>128</v>
      </c>
      <c r="BE690" s="141">
        <f>IF(N690="základní",J690,0)</f>
        <v>0</v>
      </c>
      <c r="BF690" s="141">
        <f>IF(N690="snížená",J690,0)</f>
        <v>0</v>
      </c>
      <c r="BG690" s="141">
        <f>IF(N690="zákl. přenesená",J690,0)</f>
        <v>0</v>
      </c>
      <c r="BH690" s="141">
        <f>IF(N690="sníž. přenesená",J690,0)</f>
        <v>0</v>
      </c>
      <c r="BI690" s="141">
        <f>IF(N690="nulová",J690,0)</f>
        <v>0</v>
      </c>
      <c r="BJ690" s="18" t="s">
        <v>78</v>
      </c>
      <c r="BK690" s="141">
        <f>ROUND(I690*H690,2)</f>
        <v>0</v>
      </c>
      <c r="BL690" s="18" t="s">
        <v>168</v>
      </c>
      <c r="BM690" s="140" t="s">
        <v>1276</v>
      </c>
    </row>
    <row r="691" spans="2:65" s="1" customFormat="1">
      <c r="B691" s="33"/>
      <c r="D691" s="142" t="s">
        <v>135</v>
      </c>
      <c r="F691" s="143" t="s">
        <v>1277</v>
      </c>
      <c r="I691" s="144"/>
      <c r="L691" s="33"/>
      <c r="M691" s="145"/>
      <c r="T691" s="54"/>
      <c r="AT691" s="18" t="s">
        <v>135</v>
      </c>
      <c r="AU691" s="18" t="s">
        <v>75</v>
      </c>
    </row>
    <row r="692" spans="2:65" s="12" customFormat="1">
      <c r="B692" s="146"/>
      <c r="D692" s="147" t="s">
        <v>137</v>
      </c>
      <c r="E692" s="148" t="s">
        <v>3</v>
      </c>
      <c r="F692" s="149" t="s">
        <v>1263</v>
      </c>
      <c r="H692" s="150">
        <v>6.9</v>
      </c>
      <c r="I692" s="151"/>
      <c r="L692" s="146"/>
      <c r="M692" s="152"/>
      <c r="T692" s="153"/>
      <c r="AT692" s="148" t="s">
        <v>137</v>
      </c>
      <c r="AU692" s="148" t="s">
        <v>75</v>
      </c>
      <c r="AV692" s="12" t="s">
        <v>75</v>
      </c>
      <c r="AW692" s="12" t="s">
        <v>32</v>
      </c>
      <c r="AX692" s="12" t="s">
        <v>70</v>
      </c>
      <c r="AY692" s="148" t="s">
        <v>128</v>
      </c>
    </row>
    <row r="693" spans="2:65" s="12" customFormat="1">
      <c r="B693" s="146"/>
      <c r="D693" s="147" t="s">
        <v>137</v>
      </c>
      <c r="E693" s="148" t="s">
        <v>3</v>
      </c>
      <c r="F693" s="149" t="s">
        <v>1264</v>
      </c>
      <c r="H693" s="150">
        <v>5.83</v>
      </c>
      <c r="I693" s="151"/>
      <c r="L693" s="146"/>
      <c r="M693" s="152"/>
      <c r="T693" s="153"/>
      <c r="AT693" s="148" t="s">
        <v>137</v>
      </c>
      <c r="AU693" s="148" t="s">
        <v>75</v>
      </c>
      <c r="AV693" s="12" t="s">
        <v>75</v>
      </c>
      <c r="AW693" s="12" t="s">
        <v>32</v>
      </c>
      <c r="AX693" s="12" t="s">
        <v>70</v>
      </c>
      <c r="AY693" s="148" t="s">
        <v>128</v>
      </c>
    </row>
    <row r="694" spans="2:65" s="12" customFormat="1">
      <c r="B694" s="146"/>
      <c r="D694" s="147" t="s">
        <v>137</v>
      </c>
      <c r="E694" s="148" t="s">
        <v>3</v>
      </c>
      <c r="F694" s="149" t="s">
        <v>1265</v>
      </c>
      <c r="H694" s="150">
        <v>12.98</v>
      </c>
      <c r="I694" s="151"/>
      <c r="L694" s="146"/>
      <c r="M694" s="152"/>
      <c r="T694" s="153"/>
      <c r="AT694" s="148" t="s">
        <v>137</v>
      </c>
      <c r="AU694" s="148" t="s">
        <v>75</v>
      </c>
      <c r="AV694" s="12" t="s">
        <v>75</v>
      </c>
      <c r="AW694" s="12" t="s">
        <v>32</v>
      </c>
      <c r="AX694" s="12" t="s">
        <v>70</v>
      </c>
      <c r="AY694" s="148" t="s">
        <v>128</v>
      </c>
    </row>
    <row r="695" spans="2:65" s="12" customFormat="1">
      <c r="B695" s="146"/>
      <c r="D695" s="147" t="s">
        <v>137</v>
      </c>
      <c r="E695" s="148" t="s">
        <v>3</v>
      </c>
      <c r="F695" s="149" t="s">
        <v>1266</v>
      </c>
      <c r="H695" s="150">
        <v>4.1399999999999997</v>
      </c>
      <c r="I695" s="151"/>
      <c r="L695" s="146"/>
      <c r="M695" s="152"/>
      <c r="T695" s="153"/>
      <c r="AT695" s="148" t="s">
        <v>137</v>
      </c>
      <c r="AU695" s="148" t="s">
        <v>75</v>
      </c>
      <c r="AV695" s="12" t="s">
        <v>75</v>
      </c>
      <c r="AW695" s="12" t="s">
        <v>32</v>
      </c>
      <c r="AX695" s="12" t="s">
        <v>70</v>
      </c>
      <c r="AY695" s="148" t="s">
        <v>128</v>
      </c>
    </row>
    <row r="696" spans="2:65" s="12" customFormat="1">
      <c r="B696" s="146"/>
      <c r="D696" s="147" t="s">
        <v>137</v>
      </c>
      <c r="E696" s="148" t="s">
        <v>3</v>
      </c>
      <c r="F696" s="149" t="s">
        <v>1267</v>
      </c>
      <c r="H696" s="150">
        <v>4.9400000000000004</v>
      </c>
      <c r="I696" s="151"/>
      <c r="L696" s="146"/>
      <c r="M696" s="152"/>
      <c r="T696" s="153"/>
      <c r="AT696" s="148" t="s">
        <v>137</v>
      </c>
      <c r="AU696" s="148" t="s">
        <v>75</v>
      </c>
      <c r="AV696" s="12" t="s">
        <v>75</v>
      </c>
      <c r="AW696" s="12" t="s">
        <v>32</v>
      </c>
      <c r="AX696" s="12" t="s">
        <v>70</v>
      </c>
      <c r="AY696" s="148" t="s">
        <v>128</v>
      </c>
    </row>
    <row r="697" spans="2:65" s="12" customFormat="1">
      <c r="B697" s="146"/>
      <c r="D697" s="147" t="s">
        <v>137</v>
      </c>
      <c r="E697" s="148" t="s">
        <v>3</v>
      </c>
      <c r="F697" s="149" t="s">
        <v>1268</v>
      </c>
      <c r="H697" s="150">
        <v>11.3</v>
      </c>
      <c r="I697" s="151"/>
      <c r="L697" s="146"/>
      <c r="M697" s="152"/>
      <c r="T697" s="153"/>
      <c r="AT697" s="148" t="s">
        <v>137</v>
      </c>
      <c r="AU697" s="148" t="s">
        <v>75</v>
      </c>
      <c r="AV697" s="12" t="s">
        <v>75</v>
      </c>
      <c r="AW697" s="12" t="s">
        <v>32</v>
      </c>
      <c r="AX697" s="12" t="s">
        <v>70</v>
      </c>
      <c r="AY697" s="148" t="s">
        <v>128</v>
      </c>
    </row>
    <row r="698" spans="2:65" s="12" customFormat="1">
      <c r="B698" s="146"/>
      <c r="D698" s="147" t="s">
        <v>137</v>
      </c>
      <c r="E698" s="148" t="s">
        <v>3</v>
      </c>
      <c r="F698" s="149" t="s">
        <v>1264</v>
      </c>
      <c r="H698" s="150">
        <v>5.83</v>
      </c>
      <c r="I698" s="151"/>
      <c r="L698" s="146"/>
      <c r="M698" s="152"/>
      <c r="T698" s="153"/>
      <c r="AT698" s="148" t="s">
        <v>137</v>
      </c>
      <c r="AU698" s="148" t="s">
        <v>75</v>
      </c>
      <c r="AV698" s="12" t="s">
        <v>75</v>
      </c>
      <c r="AW698" s="12" t="s">
        <v>32</v>
      </c>
      <c r="AX698" s="12" t="s">
        <v>70</v>
      </c>
      <c r="AY698" s="148" t="s">
        <v>128</v>
      </c>
    </row>
    <row r="699" spans="2:65" s="13" customFormat="1">
      <c r="B699" s="154"/>
      <c r="D699" s="147" t="s">
        <v>137</v>
      </c>
      <c r="E699" s="155" t="s">
        <v>3</v>
      </c>
      <c r="F699" s="156" t="s">
        <v>139</v>
      </c>
      <c r="H699" s="157">
        <v>51.92</v>
      </c>
      <c r="I699" s="158"/>
      <c r="L699" s="154"/>
      <c r="M699" s="159"/>
      <c r="T699" s="160"/>
      <c r="AT699" s="155" t="s">
        <v>137</v>
      </c>
      <c r="AU699" s="155" t="s">
        <v>75</v>
      </c>
      <c r="AV699" s="13" t="s">
        <v>85</v>
      </c>
      <c r="AW699" s="13" t="s">
        <v>32</v>
      </c>
      <c r="AX699" s="13" t="s">
        <v>78</v>
      </c>
      <c r="AY699" s="155" t="s">
        <v>128</v>
      </c>
    </row>
    <row r="700" spans="2:65" s="1" customFormat="1" ht="37.9" customHeight="1">
      <c r="B700" s="128"/>
      <c r="C700" s="129" t="s">
        <v>429</v>
      </c>
      <c r="D700" s="129" t="s">
        <v>130</v>
      </c>
      <c r="E700" s="130" t="s">
        <v>1278</v>
      </c>
      <c r="F700" s="131" t="s">
        <v>1279</v>
      </c>
      <c r="G700" s="132" t="s">
        <v>150</v>
      </c>
      <c r="H700" s="133">
        <v>51.92</v>
      </c>
      <c r="I700" s="134"/>
      <c r="J700" s="135">
        <f>ROUND(I700*H700,2)</f>
        <v>0</v>
      </c>
      <c r="K700" s="131" t="s">
        <v>134</v>
      </c>
      <c r="L700" s="33"/>
      <c r="M700" s="136" t="s">
        <v>3</v>
      </c>
      <c r="N700" s="137" t="s">
        <v>41</v>
      </c>
      <c r="P700" s="138">
        <f>O700*H700</f>
        <v>0</v>
      </c>
      <c r="Q700" s="138">
        <v>9.0299999999999998E-3</v>
      </c>
      <c r="R700" s="138">
        <f>Q700*H700</f>
        <v>0.46883760000000002</v>
      </c>
      <c r="S700" s="138">
        <v>0</v>
      </c>
      <c r="T700" s="139">
        <f>S700*H700</f>
        <v>0</v>
      </c>
      <c r="AR700" s="140" t="s">
        <v>168</v>
      </c>
      <c r="AT700" s="140" t="s">
        <v>130</v>
      </c>
      <c r="AU700" s="140" t="s">
        <v>75</v>
      </c>
      <c r="AY700" s="18" t="s">
        <v>128</v>
      </c>
      <c r="BE700" s="141">
        <f>IF(N700="základní",J700,0)</f>
        <v>0</v>
      </c>
      <c r="BF700" s="141">
        <f>IF(N700="snížená",J700,0)</f>
        <v>0</v>
      </c>
      <c r="BG700" s="141">
        <f>IF(N700="zákl. přenesená",J700,0)</f>
        <v>0</v>
      </c>
      <c r="BH700" s="141">
        <f>IF(N700="sníž. přenesená",J700,0)</f>
        <v>0</v>
      </c>
      <c r="BI700" s="141">
        <f>IF(N700="nulová",J700,0)</f>
        <v>0</v>
      </c>
      <c r="BJ700" s="18" t="s">
        <v>78</v>
      </c>
      <c r="BK700" s="141">
        <f>ROUND(I700*H700,2)</f>
        <v>0</v>
      </c>
      <c r="BL700" s="18" t="s">
        <v>168</v>
      </c>
      <c r="BM700" s="140" t="s">
        <v>1280</v>
      </c>
    </row>
    <row r="701" spans="2:65" s="1" customFormat="1">
      <c r="B701" s="33"/>
      <c r="D701" s="142" t="s">
        <v>135</v>
      </c>
      <c r="F701" s="143" t="s">
        <v>1281</v>
      </c>
      <c r="I701" s="144"/>
      <c r="L701" s="33"/>
      <c r="M701" s="145"/>
      <c r="T701" s="54"/>
      <c r="AT701" s="18" t="s">
        <v>135</v>
      </c>
      <c r="AU701" s="18" t="s">
        <v>75</v>
      </c>
    </row>
    <row r="702" spans="2:65" s="12" customFormat="1">
      <c r="B702" s="146"/>
      <c r="D702" s="147" t="s">
        <v>137</v>
      </c>
      <c r="E702" s="148" t="s">
        <v>3</v>
      </c>
      <c r="F702" s="149" t="s">
        <v>1263</v>
      </c>
      <c r="H702" s="150">
        <v>6.9</v>
      </c>
      <c r="I702" s="151"/>
      <c r="L702" s="146"/>
      <c r="M702" s="152"/>
      <c r="T702" s="153"/>
      <c r="AT702" s="148" t="s">
        <v>137</v>
      </c>
      <c r="AU702" s="148" t="s">
        <v>75</v>
      </c>
      <c r="AV702" s="12" t="s">
        <v>75</v>
      </c>
      <c r="AW702" s="12" t="s">
        <v>32</v>
      </c>
      <c r="AX702" s="12" t="s">
        <v>70</v>
      </c>
      <c r="AY702" s="148" t="s">
        <v>128</v>
      </c>
    </row>
    <row r="703" spans="2:65" s="12" customFormat="1">
      <c r="B703" s="146"/>
      <c r="D703" s="147" t="s">
        <v>137</v>
      </c>
      <c r="E703" s="148" t="s">
        <v>3</v>
      </c>
      <c r="F703" s="149" t="s">
        <v>1264</v>
      </c>
      <c r="H703" s="150">
        <v>5.83</v>
      </c>
      <c r="I703" s="151"/>
      <c r="L703" s="146"/>
      <c r="M703" s="152"/>
      <c r="T703" s="153"/>
      <c r="AT703" s="148" t="s">
        <v>137</v>
      </c>
      <c r="AU703" s="148" t="s">
        <v>75</v>
      </c>
      <c r="AV703" s="12" t="s">
        <v>75</v>
      </c>
      <c r="AW703" s="12" t="s">
        <v>32</v>
      </c>
      <c r="AX703" s="12" t="s">
        <v>70</v>
      </c>
      <c r="AY703" s="148" t="s">
        <v>128</v>
      </c>
    </row>
    <row r="704" spans="2:65" s="12" customFormat="1">
      <c r="B704" s="146"/>
      <c r="D704" s="147" t="s">
        <v>137</v>
      </c>
      <c r="E704" s="148" t="s">
        <v>3</v>
      </c>
      <c r="F704" s="149" t="s">
        <v>1265</v>
      </c>
      <c r="H704" s="150">
        <v>12.98</v>
      </c>
      <c r="I704" s="151"/>
      <c r="L704" s="146"/>
      <c r="M704" s="152"/>
      <c r="T704" s="153"/>
      <c r="AT704" s="148" t="s">
        <v>137</v>
      </c>
      <c r="AU704" s="148" t="s">
        <v>75</v>
      </c>
      <c r="AV704" s="12" t="s">
        <v>75</v>
      </c>
      <c r="AW704" s="12" t="s">
        <v>32</v>
      </c>
      <c r="AX704" s="12" t="s">
        <v>70</v>
      </c>
      <c r="AY704" s="148" t="s">
        <v>128</v>
      </c>
    </row>
    <row r="705" spans="2:65" s="12" customFormat="1">
      <c r="B705" s="146"/>
      <c r="D705" s="147" t="s">
        <v>137</v>
      </c>
      <c r="E705" s="148" t="s">
        <v>3</v>
      </c>
      <c r="F705" s="149" t="s">
        <v>1266</v>
      </c>
      <c r="H705" s="150">
        <v>4.1399999999999997</v>
      </c>
      <c r="I705" s="151"/>
      <c r="L705" s="146"/>
      <c r="M705" s="152"/>
      <c r="T705" s="153"/>
      <c r="AT705" s="148" t="s">
        <v>137</v>
      </c>
      <c r="AU705" s="148" t="s">
        <v>75</v>
      </c>
      <c r="AV705" s="12" t="s">
        <v>75</v>
      </c>
      <c r="AW705" s="12" t="s">
        <v>32</v>
      </c>
      <c r="AX705" s="12" t="s">
        <v>70</v>
      </c>
      <c r="AY705" s="148" t="s">
        <v>128</v>
      </c>
    </row>
    <row r="706" spans="2:65" s="12" customFormat="1">
      <c r="B706" s="146"/>
      <c r="D706" s="147" t="s">
        <v>137</v>
      </c>
      <c r="E706" s="148" t="s">
        <v>3</v>
      </c>
      <c r="F706" s="149" t="s">
        <v>1267</v>
      </c>
      <c r="H706" s="150">
        <v>4.9400000000000004</v>
      </c>
      <c r="I706" s="151"/>
      <c r="L706" s="146"/>
      <c r="M706" s="152"/>
      <c r="T706" s="153"/>
      <c r="AT706" s="148" t="s">
        <v>137</v>
      </c>
      <c r="AU706" s="148" t="s">
        <v>75</v>
      </c>
      <c r="AV706" s="12" t="s">
        <v>75</v>
      </c>
      <c r="AW706" s="12" t="s">
        <v>32</v>
      </c>
      <c r="AX706" s="12" t="s">
        <v>70</v>
      </c>
      <c r="AY706" s="148" t="s">
        <v>128</v>
      </c>
    </row>
    <row r="707" spans="2:65" s="12" customFormat="1">
      <c r="B707" s="146"/>
      <c r="D707" s="147" t="s">
        <v>137</v>
      </c>
      <c r="E707" s="148" t="s">
        <v>3</v>
      </c>
      <c r="F707" s="149" t="s">
        <v>1268</v>
      </c>
      <c r="H707" s="150">
        <v>11.3</v>
      </c>
      <c r="I707" s="151"/>
      <c r="L707" s="146"/>
      <c r="M707" s="152"/>
      <c r="T707" s="153"/>
      <c r="AT707" s="148" t="s">
        <v>137</v>
      </c>
      <c r="AU707" s="148" t="s">
        <v>75</v>
      </c>
      <c r="AV707" s="12" t="s">
        <v>75</v>
      </c>
      <c r="AW707" s="12" t="s">
        <v>32</v>
      </c>
      <c r="AX707" s="12" t="s">
        <v>70</v>
      </c>
      <c r="AY707" s="148" t="s">
        <v>128</v>
      </c>
    </row>
    <row r="708" spans="2:65" s="12" customFormat="1">
      <c r="B708" s="146"/>
      <c r="D708" s="147" t="s">
        <v>137</v>
      </c>
      <c r="E708" s="148" t="s">
        <v>3</v>
      </c>
      <c r="F708" s="149" t="s">
        <v>1264</v>
      </c>
      <c r="H708" s="150">
        <v>5.83</v>
      </c>
      <c r="I708" s="151"/>
      <c r="L708" s="146"/>
      <c r="M708" s="152"/>
      <c r="T708" s="153"/>
      <c r="AT708" s="148" t="s">
        <v>137</v>
      </c>
      <c r="AU708" s="148" t="s">
        <v>75</v>
      </c>
      <c r="AV708" s="12" t="s">
        <v>75</v>
      </c>
      <c r="AW708" s="12" t="s">
        <v>32</v>
      </c>
      <c r="AX708" s="12" t="s">
        <v>70</v>
      </c>
      <c r="AY708" s="148" t="s">
        <v>128</v>
      </c>
    </row>
    <row r="709" spans="2:65" s="13" customFormat="1">
      <c r="B709" s="154"/>
      <c r="D709" s="147" t="s">
        <v>137</v>
      </c>
      <c r="E709" s="155" t="s">
        <v>3</v>
      </c>
      <c r="F709" s="156" t="s">
        <v>139</v>
      </c>
      <c r="H709" s="157">
        <v>51.92</v>
      </c>
      <c r="I709" s="158"/>
      <c r="L709" s="154"/>
      <c r="M709" s="159"/>
      <c r="T709" s="160"/>
      <c r="AT709" s="155" t="s">
        <v>137</v>
      </c>
      <c r="AU709" s="155" t="s">
        <v>75</v>
      </c>
      <c r="AV709" s="13" t="s">
        <v>85</v>
      </c>
      <c r="AW709" s="13" t="s">
        <v>32</v>
      </c>
      <c r="AX709" s="13" t="s">
        <v>78</v>
      </c>
      <c r="AY709" s="155" t="s">
        <v>128</v>
      </c>
    </row>
    <row r="710" spans="2:65" s="1" customFormat="1" ht="37.9" customHeight="1">
      <c r="B710" s="128"/>
      <c r="C710" s="167" t="s">
        <v>1282</v>
      </c>
      <c r="D710" s="167" t="s">
        <v>193</v>
      </c>
      <c r="E710" s="168" t="s">
        <v>1283</v>
      </c>
      <c r="F710" s="169" t="s">
        <v>1284</v>
      </c>
      <c r="G710" s="170" t="s">
        <v>150</v>
      </c>
      <c r="H710" s="171">
        <v>59.707999999999998</v>
      </c>
      <c r="I710" s="172"/>
      <c r="J710" s="173">
        <f>ROUND(I710*H710,2)</f>
        <v>0</v>
      </c>
      <c r="K710" s="169" t="s">
        <v>134</v>
      </c>
      <c r="L710" s="174"/>
      <c r="M710" s="175" t="s">
        <v>3</v>
      </c>
      <c r="N710" s="176" t="s">
        <v>41</v>
      </c>
      <c r="P710" s="138">
        <f>O710*H710</f>
        <v>0</v>
      </c>
      <c r="Q710" s="138">
        <v>2.1999999999999999E-2</v>
      </c>
      <c r="R710" s="138">
        <f>Q710*H710</f>
        <v>1.3135759999999999</v>
      </c>
      <c r="S710" s="138">
        <v>0</v>
      </c>
      <c r="T710" s="139">
        <f>S710*H710</f>
        <v>0</v>
      </c>
      <c r="AR710" s="140" t="s">
        <v>215</v>
      </c>
      <c r="AT710" s="140" t="s">
        <v>193</v>
      </c>
      <c r="AU710" s="140" t="s">
        <v>75</v>
      </c>
      <c r="AY710" s="18" t="s">
        <v>128</v>
      </c>
      <c r="BE710" s="141">
        <f>IF(N710="základní",J710,0)</f>
        <v>0</v>
      </c>
      <c r="BF710" s="141">
        <f>IF(N710="snížená",J710,0)</f>
        <v>0</v>
      </c>
      <c r="BG710" s="141">
        <f>IF(N710="zákl. přenesená",J710,0)</f>
        <v>0</v>
      </c>
      <c r="BH710" s="141">
        <f>IF(N710="sníž. přenesená",J710,0)</f>
        <v>0</v>
      </c>
      <c r="BI710" s="141">
        <f>IF(N710="nulová",J710,0)</f>
        <v>0</v>
      </c>
      <c r="BJ710" s="18" t="s">
        <v>78</v>
      </c>
      <c r="BK710" s="141">
        <f>ROUND(I710*H710,2)</f>
        <v>0</v>
      </c>
      <c r="BL710" s="18" t="s">
        <v>168</v>
      </c>
      <c r="BM710" s="140" t="s">
        <v>1285</v>
      </c>
    </row>
    <row r="711" spans="2:65" s="12" customFormat="1">
      <c r="B711" s="146"/>
      <c r="D711" s="147" t="s">
        <v>137</v>
      </c>
      <c r="E711" s="148" t="s">
        <v>3</v>
      </c>
      <c r="F711" s="149" t="s">
        <v>1263</v>
      </c>
      <c r="H711" s="150">
        <v>6.9</v>
      </c>
      <c r="I711" s="151"/>
      <c r="L711" s="146"/>
      <c r="M711" s="152"/>
      <c r="T711" s="153"/>
      <c r="AT711" s="148" t="s">
        <v>137</v>
      </c>
      <c r="AU711" s="148" t="s">
        <v>75</v>
      </c>
      <c r="AV711" s="12" t="s">
        <v>75</v>
      </c>
      <c r="AW711" s="12" t="s">
        <v>32</v>
      </c>
      <c r="AX711" s="12" t="s">
        <v>70</v>
      </c>
      <c r="AY711" s="148" t="s">
        <v>128</v>
      </c>
    </row>
    <row r="712" spans="2:65" s="12" customFormat="1">
      <c r="B712" s="146"/>
      <c r="D712" s="147" t="s">
        <v>137</v>
      </c>
      <c r="E712" s="148" t="s">
        <v>3</v>
      </c>
      <c r="F712" s="149" t="s">
        <v>1264</v>
      </c>
      <c r="H712" s="150">
        <v>5.83</v>
      </c>
      <c r="I712" s="151"/>
      <c r="L712" s="146"/>
      <c r="M712" s="152"/>
      <c r="T712" s="153"/>
      <c r="AT712" s="148" t="s">
        <v>137</v>
      </c>
      <c r="AU712" s="148" t="s">
        <v>75</v>
      </c>
      <c r="AV712" s="12" t="s">
        <v>75</v>
      </c>
      <c r="AW712" s="12" t="s">
        <v>32</v>
      </c>
      <c r="AX712" s="12" t="s">
        <v>70</v>
      </c>
      <c r="AY712" s="148" t="s">
        <v>128</v>
      </c>
    </row>
    <row r="713" spans="2:65" s="12" customFormat="1">
      <c r="B713" s="146"/>
      <c r="D713" s="147" t="s">
        <v>137</v>
      </c>
      <c r="E713" s="148" t="s">
        <v>3</v>
      </c>
      <c r="F713" s="149" t="s">
        <v>1265</v>
      </c>
      <c r="H713" s="150">
        <v>12.98</v>
      </c>
      <c r="I713" s="151"/>
      <c r="L713" s="146"/>
      <c r="M713" s="152"/>
      <c r="T713" s="153"/>
      <c r="AT713" s="148" t="s">
        <v>137</v>
      </c>
      <c r="AU713" s="148" t="s">
        <v>75</v>
      </c>
      <c r="AV713" s="12" t="s">
        <v>75</v>
      </c>
      <c r="AW713" s="12" t="s">
        <v>32</v>
      </c>
      <c r="AX713" s="12" t="s">
        <v>70</v>
      </c>
      <c r="AY713" s="148" t="s">
        <v>128</v>
      </c>
    </row>
    <row r="714" spans="2:65" s="12" customFormat="1">
      <c r="B714" s="146"/>
      <c r="D714" s="147" t="s">
        <v>137</v>
      </c>
      <c r="E714" s="148" t="s">
        <v>3</v>
      </c>
      <c r="F714" s="149" t="s">
        <v>1266</v>
      </c>
      <c r="H714" s="150">
        <v>4.1399999999999997</v>
      </c>
      <c r="I714" s="151"/>
      <c r="L714" s="146"/>
      <c r="M714" s="152"/>
      <c r="T714" s="153"/>
      <c r="AT714" s="148" t="s">
        <v>137</v>
      </c>
      <c r="AU714" s="148" t="s">
        <v>75</v>
      </c>
      <c r="AV714" s="12" t="s">
        <v>75</v>
      </c>
      <c r="AW714" s="12" t="s">
        <v>32</v>
      </c>
      <c r="AX714" s="12" t="s">
        <v>70</v>
      </c>
      <c r="AY714" s="148" t="s">
        <v>128</v>
      </c>
    </row>
    <row r="715" spans="2:65" s="12" customFormat="1">
      <c r="B715" s="146"/>
      <c r="D715" s="147" t="s">
        <v>137</v>
      </c>
      <c r="E715" s="148" t="s">
        <v>3</v>
      </c>
      <c r="F715" s="149" t="s">
        <v>1267</v>
      </c>
      <c r="H715" s="150">
        <v>4.9400000000000004</v>
      </c>
      <c r="I715" s="151"/>
      <c r="L715" s="146"/>
      <c r="M715" s="152"/>
      <c r="T715" s="153"/>
      <c r="AT715" s="148" t="s">
        <v>137</v>
      </c>
      <c r="AU715" s="148" t="s">
        <v>75</v>
      </c>
      <c r="AV715" s="12" t="s">
        <v>75</v>
      </c>
      <c r="AW715" s="12" t="s">
        <v>32</v>
      </c>
      <c r="AX715" s="12" t="s">
        <v>70</v>
      </c>
      <c r="AY715" s="148" t="s">
        <v>128</v>
      </c>
    </row>
    <row r="716" spans="2:65" s="12" customFormat="1">
      <c r="B716" s="146"/>
      <c r="D716" s="147" t="s">
        <v>137</v>
      </c>
      <c r="E716" s="148" t="s">
        <v>3</v>
      </c>
      <c r="F716" s="149" t="s">
        <v>1268</v>
      </c>
      <c r="H716" s="150">
        <v>11.3</v>
      </c>
      <c r="I716" s="151"/>
      <c r="L716" s="146"/>
      <c r="M716" s="152"/>
      <c r="T716" s="153"/>
      <c r="AT716" s="148" t="s">
        <v>137</v>
      </c>
      <c r="AU716" s="148" t="s">
        <v>75</v>
      </c>
      <c r="AV716" s="12" t="s">
        <v>75</v>
      </c>
      <c r="AW716" s="12" t="s">
        <v>32</v>
      </c>
      <c r="AX716" s="12" t="s">
        <v>70</v>
      </c>
      <c r="AY716" s="148" t="s">
        <v>128</v>
      </c>
    </row>
    <row r="717" spans="2:65" s="12" customFormat="1">
      <c r="B717" s="146"/>
      <c r="D717" s="147" t="s">
        <v>137</v>
      </c>
      <c r="E717" s="148" t="s">
        <v>3</v>
      </c>
      <c r="F717" s="149" t="s">
        <v>1264</v>
      </c>
      <c r="H717" s="150">
        <v>5.83</v>
      </c>
      <c r="I717" s="151"/>
      <c r="L717" s="146"/>
      <c r="M717" s="152"/>
      <c r="T717" s="153"/>
      <c r="AT717" s="148" t="s">
        <v>137</v>
      </c>
      <c r="AU717" s="148" t="s">
        <v>75</v>
      </c>
      <c r="AV717" s="12" t="s">
        <v>75</v>
      </c>
      <c r="AW717" s="12" t="s">
        <v>32</v>
      </c>
      <c r="AX717" s="12" t="s">
        <v>70</v>
      </c>
      <c r="AY717" s="148" t="s">
        <v>128</v>
      </c>
    </row>
    <row r="718" spans="2:65" s="13" customFormat="1">
      <c r="B718" s="154"/>
      <c r="D718" s="147" t="s">
        <v>137</v>
      </c>
      <c r="E718" s="155" t="s">
        <v>3</v>
      </c>
      <c r="F718" s="156" t="s">
        <v>139</v>
      </c>
      <c r="H718" s="157">
        <v>51.92</v>
      </c>
      <c r="I718" s="158"/>
      <c r="L718" s="154"/>
      <c r="M718" s="159"/>
      <c r="T718" s="160"/>
      <c r="AT718" s="155" t="s">
        <v>137</v>
      </c>
      <c r="AU718" s="155" t="s">
        <v>75</v>
      </c>
      <c r="AV718" s="13" t="s">
        <v>85</v>
      </c>
      <c r="AW718" s="13" t="s">
        <v>32</v>
      </c>
      <c r="AX718" s="13" t="s">
        <v>78</v>
      </c>
      <c r="AY718" s="155" t="s">
        <v>128</v>
      </c>
    </row>
    <row r="719" spans="2:65" s="12" customFormat="1">
      <c r="B719" s="146"/>
      <c r="D719" s="147" t="s">
        <v>137</v>
      </c>
      <c r="F719" s="149" t="s">
        <v>1286</v>
      </c>
      <c r="H719" s="150">
        <v>59.707999999999998</v>
      </c>
      <c r="I719" s="151"/>
      <c r="L719" s="146"/>
      <c r="M719" s="152"/>
      <c r="T719" s="153"/>
      <c r="AT719" s="148" t="s">
        <v>137</v>
      </c>
      <c r="AU719" s="148" t="s">
        <v>75</v>
      </c>
      <c r="AV719" s="12" t="s">
        <v>75</v>
      </c>
      <c r="AW719" s="12" t="s">
        <v>4</v>
      </c>
      <c r="AX719" s="12" t="s">
        <v>78</v>
      </c>
      <c r="AY719" s="148" t="s">
        <v>128</v>
      </c>
    </row>
    <row r="720" spans="2:65" s="1" customFormat="1" ht="24.2" customHeight="1">
      <c r="B720" s="128"/>
      <c r="C720" s="129" t="s">
        <v>433</v>
      </c>
      <c r="D720" s="129" t="s">
        <v>130</v>
      </c>
      <c r="E720" s="130" t="s">
        <v>1287</v>
      </c>
      <c r="F720" s="131" t="s">
        <v>1288</v>
      </c>
      <c r="G720" s="132" t="s">
        <v>150</v>
      </c>
      <c r="H720" s="133">
        <v>51.92</v>
      </c>
      <c r="I720" s="134"/>
      <c r="J720" s="135">
        <f>ROUND(I720*H720,2)</f>
        <v>0</v>
      </c>
      <c r="K720" s="131" t="s">
        <v>134</v>
      </c>
      <c r="L720" s="33"/>
      <c r="M720" s="136" t="s">
        <v>3</v>
      </c>
      <c r="N720" s="137" t="s">
        <v>41</v>
      </c>
      <c r="P720" s="138">
        <f>O720*H720</f>
        <v>0</v>
      </c>
      <c r="Q720" s="138">
        <v>1.5E-3</v>
      </c>
      <c r="R720" s="138">
        <f>Q720*H720</f>
        <v>7.7880000000000005E-2</v>
      </c>
      <c r="S720" s="138">
        <v>0</v>
      </c>
      <c r="T720" s="139">
        <f>S720*H720</f>
        <v>0</v>
      </c>
      <c r="AR720" s="140" t="s">
        <v>168</v>
      </c>
      <c r="AT720" s="140" t="s">
        <v>130</v>
      </c>
      <c r="AU720" s="140" t="s">
        <v>75</v>
      </c>
      <c r="AY720" s="18" t="s">
        <v>128</v>
      </c>
      <c r="BE720" s="141">
        <f>IF(N720="základní",J720,0)</f>
        <v>0</v>
      </c>
      <c r="BF720" s="141">
        <f>IF(N720="snížená",J720,0)</f>
        <v>0</v>
      </c>
      <c r="BG720" s="141">
        <f>IF(N720="zákl. přenesená",J720,0)</f>
        <v>0</v>
      </c>
      <c r="BH720" s="141">
        <f>IF(N720="sníž. přenesená",J720,0)</f>
        <v>0</v>
      </c>
      <c r="BI720" s="141">
        <f>IF(N720="nulová",J720,0)</f>
        <v>0</v>
      </c>
      <c r="BJ720" s="18" t="s">
        <v>78</v>
      </c>
      <c r="BK720" s="141">
        <f>ROUND(I720*H720,2)</f>
        <v>0</v>
      </c>
      <c r="BL720" s="18" t="s">
        <v>168</v>
      </c>
      <c r="BM720" s="140" t="s">
        <v>1289</v>
      </c>
    </row>
    <row r="721" spans="2:65" s="1" customFormat="1">
      <c r="B721" s="33"/>
      <c r="D721" s="142" t="s">
        <v>135</v>
      </c>
      <c r="F721" s="143" t="s">
        <v>1290</v>
      </c>
      <c r="I721" s="144"/>
      <c r="L721" s="33"/>
      <c r="M721" s="145"/>
      <c r="T721" s="54"/>
      <c r="AT721" s="18" t="s">
        <v>135</v>
      </c>
      <c r="AU721" s="18" t="s">
        <v>75</v>
      </c>
    </row>
    <row r="722" spans="2:65" s="12" customFormat="1">
      <c r="B722" s="146"/>
      <c r="D722" s="147" t="s">
        <v>137</v>
      </c>
      <c r="E722" s="148" t="s">
        <v>3</v>
      </c>
      <c r="F722" s="149" t="s">
        <v>1263</v>
      </c>
      <c r="H722" s="150">
        <v>6.9</v>
      </c>
      <c r="I722" s="151"/>
      <c r="L722" s="146"/>
      <c r="M722" s="152"/>
      <c r="T722" s="153"/>
      <c r="AT722" s="148" t="s">
        <v>137</v>
      </c>
      <c r="AU722" s="148" t="s">
        <v>75</v>
      </c>
      <c r="AV722" s="12" t="s">
        <v>75</v>
      </c>
      <c r="AW722" s="12" t="s">
        <v>32</v>
      </c>
      <c r="AX722" s="12" t="s">
        <v>70</v>
      </c>
      <c r="AY722" s="148" t="s">
        <v>128</v>
      </c>
    </row>
    <row r="723" spans="2:65" s="12" customFormat="1">
      <c r="B723" s="146"/>
      <c r="D723" s="147" t="s">
        <v>137</v>
      </c>
      <c r="E723" s="148" t="s">
        <v>3</v>
      </c>
      <c r="F723" s="149" t="s">
        <v>1264</v>
      </c>
      <c r="H723" s="150">
        <v>5.83</v>
      </c>
      <c r="I723" s="151"/>
      <c r="L723" s="146"/>
      <c r="M723" s="152"/>
      <c r="T723" s="153"/>
      <c r="AT723" s="148" t="s">
        <v>137</v>
      </c>
      <c r="AU723" s="148" t="s">
        <v>75</v>
      </c>
      <c r="AV723" s="12" t="s">
        <v>75</v>
      </c>
      <c r="AW723" s="12" t="s">
        <v>32</v>
      </c>
      <c r="AX723" s="12" t="s">
        <v>70</v>
      </c>
      <c r="AY723" s="148" t="s">
        <v>128</v>
      </c>
    </row>
    <row r="724" spans="2:65" s="12" customFormat="1">
      <c r="B724" s="146"/>
      <c r="D724" s="147" t="s">
        <v>137</v>
      </c>
      <c r="E724" s="148" t="s">
        <v>3</v>
      </c>
      <c r="F724" s="149" t="s">
        <v>1265</v>
      </c>
      <c r="H724" s="150">
        <v>12.98</v>
      </c>
      <c r="I724" s="151"/>
      <c r="L724" s="146"/>
      <c r="M724" s="152"/>
      <c r="T724" s="153"/>
      <c r="AT724" s="148" t="s">
        <v>137</v>
      </c>
      <c r="AU724" s="148" t="s">
        <v>75</v>
      </c>
      <c r="AV724" s="12" t="s">
        <v>75</v>
      </c>
      <c r="AW724" s="12" t="s">
        <v>32</v>
      </c>
      <c r="AX724" s="12" t="s">
        <v>70</v>
      </c>
      <c r="AY724" s="148" t="s">
        <v>128</v>
      </c>
    </row>
    <row r="725" spans="2:65" s="12" customFormat="1">
      <c r="B725" s="146"/>
      <c r="D725" s="147" t="s">
        <v>137</v>
      </c>
      <c r="E725" s="148" t="s">
        <v>3</v>
      </c>
      <c r="F725" s="149" t="s">
        <v>1266</v>
      </c>
      <c r="H725" s="150">
        <v>4.1399999999999997</v>
      </c>
      <c r="I725" s="151"/>
      <c r="L725" s="146"/>
      <c r="M725" s="152"/>
      <c r="T725" s="153"/>
      <c r="AT725" s="148" t="s">
        <v>137</v>
      </c>
      <c r="AU725" s="148" t="s">
        <v>75</v>
      </c>
      <c r="AV725" s="12" t="s">
        <v>75</v>
      </c>
      <c r="AW725" s="12" t="s">
        <v>32</v>
      </c>
      <c r="AX725" s="12" t="s">
        <v>70</v>
      </c>
      <c r="AY725" s="148" t="s">
        <v>128</v>
      </c>
    </row>
    <row r="726" spans="2:65" s="12" customFormat="1">
      <c r="B726" s="146"/>
      <c r="D726" s="147" t="s">
        <v>137</v>
      </c>
      <c r="E726" s="148" t="s">
        <v>3</v>
      </c>
      <c r="F726" s="149" t="s">
        <v>1267</v>
      </c>
      <c r="H726" s="150">
        <v>4.9400000000000004</v>
      </c>
      <c r="I726" s="151"/>
      <c r="L726" s="146"/>
      <c r="M726" s="152"/>
      <c r="T726" s="153"/>
      <c r="AT726" s="148" t="s">
        <v>137</v>
      </c>
      <c r="AU726" s="148" t="s">
        <v>75</v>
      </c>
      <c r="AV726" s="12" t="s">
        <v>75</v>
      </c>
      <c r="AW726" s="12" t="s">
        <v>32</v>
      </c>
      <c r="AX726" s="12" t="s">
        <v>70</v>
      </c>
      <c r="AY726" s="148" t="s">
        <v>128</v>
      </c>
    </row>
    <row r="727" spans="2:65" s="12" customFormat="1">
      <c r="B727" s="146"/>
      <c r="D727" s="147" t="s">
        <v>137</v>
      </c>
      <c r="E727" s="148" t="s">
        <v>3</v>
      </c>
      <c r="F727" s="149" t="s">
        <v>1268</v>
      </c>
      <c r="H727" s="150">
        <v>11.3</v>
      </c>
      <c r="I727" s="151"/>
      <c r="L727" s="146"/>
      <c r="M727" s="152"/>
      <c r="T727" s="153"/>
      <c r="AT727" s="148" t="s">
        <v>137</v>
      </c>
      <c r="AU727" s="148" t="s">
        <v>75</v>
      </c>
      <c r="AV727" s="12" t="s">
        <v>75</v>
      </c>
      <c r="AW727" s="12" t="s">
        <v>32</v>
      </c>
      <c r="AX727" s="12" t="s">
        <v>70</v>
      </c>
      <c r="AY727" s="148" t="s">
        <v>128</v>
      </c>
    </row>
    <row r="728" spans="2:65" s="12" customFormat="1">
      <c r="B728" s="146"/>
      <c r="D728" s="147" t="s">
        <v>137</v>
      </c>
      <c r="E728" s="148" t="s">
        <v>3</v>
      </c>
      <c r="F728" s="149" t="s">
        <v>1264</v>
      </c>
      <c r="H728" s="150">
        <v>5.83</v>
      </c>
      <c r="I728" s="151"/>
      <c r="L728" s="146"/>
      <c r="M728" s="152"/>
      <c r="T728" s="153"/>
      <c r="AT728" s="148" t="s">
        <v>137</v>
      </c>
      <c r="AU728" s="148" t="s">
        <v>75</v>
      </c>
      <c r="AV728" s="12" t="s">
        <v>75</v>
      </c>
      <c r="AW728" s="12" t="s">
        <v>32</v>
      </c>
      <c r="AX728" s="12" t="s">
        <v>70</v>
      </c>
      <c r="AY728" s="148" t="s">
        <v>128</v>
      </c>
    </row>
    <row r="729" spans="2:65" s="13" customFormat="1">
      <c r="B729" s="154"/>
      <c r="D729" s="147" t="s">
        <v>137</v>
      </c>
      <c r="E729" s="155" t="s">
        <v>3</v>
      </c>
      <c r="F729" s="156" t="s">
        <v>139</v>
      </c>
      <c r="H729" s="157">
        <v>51.92</v>
      </c>
      <c r="I729" s="158"/>
      <c r="L729" s="154"/>
      <c r="M729" s="159"/>
      <c r="T729" s="160"/>
      <c r="AT729" s="155" t="s">
        <v>137</v>
      </c>
      <c r="AU729" s="155" t="s">
        <v>75</v>
      </c>
      <c r="AV729" s="13" t="s">
        <v>85</v>
      </c>
      <c r="AW729" s="13" t="s">
        <v>32</v>
      </c>
      <c r="AX729" s="13" t="s">
        <v>78</v>
      </c>
      <c r="AY729" s="155" t="s">
        <v>128</v>
      </c>
    </row>
    <row r="730" spans="2:65" s="1" customFormat="1" ht="16.5" customHeight="1">
      <c r="B730" s="128"/>
      <c r="C730" s="129" t="s">
        <v>1291</v>
      </c>
      <c r="D730" s="129" t="s">
        <v>130</v>
      </c>
      <c r="E730" s="130" t="s">
        <v>1292</v>
      </c>
      <c r="F730" s="131" t="s">
        <v>1293</v>
      </c>
      <c r="G730" s="132" t="s">
        <v>209</v>
      </c>
      <c r="H730" s="133">
        <v>69.400000000000006</v>
      </c>
      <c r="I730" s="134"/>
      <c r="J730" s="135">
        <f>ROUND(I730*H730,2)</f>
        <v>0</v>
      </c>
      <c r="K730" s="131" t="s">
        <v>134</v>
      </c>
      <c r="L730" s="33"/>
      <c r="M730" s="136" t="s">
        <v>3</v>
      </c>
      <c r="N730" s="137" t="s">
        <v>41</v>
      </c>
      <c r="P730" s="138">
        <f>O730*H730</f>
        <v>0</v>
      </c>
      <c r="Q730" s="138">
        <v>9.0000000000000006E-5</v>
      </c>
      <c r="R730" s="138">
        <f>Q730*H730</f>
        <v>6.2460000000000007E-3</v>
      </c>
      <c r="S730" s="138">
        <v>0</v>
      </c>
      <c r="T730" s="139">
        <f>S730*H730</f>
        <v>0</v>
      </c>
      <c r="AR730" s="140" t="s">
        <v>168</v>
      </c>
      <c r="AT730" s="140" t="s">
        <v>130</v>
      </c>
      <c r="AU730" s="140" t="s">
        <v>75</v>
      </c>
      <c r="AY730" s="18" t="s">
        <v>128</v>
      </c>
      <c r="BE730" s="141">
        <f>IF(N730="základní",J730,0)</f>
        <v>0</v>
      </c>
      <c r="BF730" s="141">
        <f>IF(N730="snížená",J730,0)</f>
        <v>0</v>
      </c>
      <c r="BG730" s="141">
        <f>IF(N730="zákl. přenesená",J730,0)</f>
        <v>0</v>
      </c>
      <c r="BH730" s="141">
        <f>IF(N730="sníž. přenesená",J730,0)</f>
        <v>0</v>
      </c>
      <c r="BI730" s="141">
        <f>IF(N730="nulová",J730,0)</f>
        <v>0</v>
      </c>
      <c r="BJ730" s="18" t="s">
        <v>78</v>
      </c>
      <c r="BK730" s="141">
        <f>ROUND(I730*H730,2)</f>
        <v>0</v>
      </c>
      <c r="BL730" s="18" t="s">
        <v>168</v>
      </c>
      <c r="BM730" s="140" t="s">
        <v>1294</v>
      </c>
    </row>
    <row r="731" spans="2:65" s="1" customFormat="1">
      <c r="B731" s="33"/>
      <c r="D731" s="142" t="s">
        <v>135</v>
      </c>
      <c r="F731" s="143" t="s">
        <v>1295</v>
      </c>
      <c r="I731" s="144"/>
      <c r="L731" s="33"/>
      <c r="M731" s="145"/>
      <c r="T731" s="54"/>
      <c r="AT731" s="18" t="s">
        <v>135</v>
      </c>
      <c r="AU731" s="18" t="s">
        <v>75</v>
      </c>
    </row>
    <row r="732" spans="2:65" s="12" customFormat="1" ht="22.5">
      <c r="B732" s="146"/>
      <c r="D732" s="147" t="s">
        <v>137</v>
      </c>
      <c r="E732" s="148" t="s">
        <v>3</v>
      </c>
      <c r="F732" s="149" t="s">
        <v>996</v>
      </c>
      <c r="H732" s="150">
        <v>69.400000000000006</v>
      </c>
      <c r="I732" s="151"/>
      <c r="L732" s="146"/>
      <c r="M732" s="152"/>
      <c r="T732" s="153"/>
      <c r="AT732" s="148" t="s">
        <v>137</v>
      </c>
      <c r="AU732" s="148" t="s">
        <v>75</v>
      </c>
      <c r="AV732" s="12" t="s">
        <v>75</v>
      </c>
      <c r="AW732" s="12" t="s">
        <v>32</v>
      </c>
      <c r="AX732" s="12" t="s">
        <v>78</v>
      </c>
      <c r="AY732" s="148" t="s">
        <v>128</v>
      </c>
    </row>
    <row r="733" spans="2:65" s="1" customFormat="1" ht="16.5" customHeight="1">
      <c r="B733" s="128"/>
      <c r="C733" s="129" t="s">
        <v>437</v>
      </c>
      <c r="D733" s="129" t="s">
        <v>130</v>
      </c>
      <c r="E733" s="130" t="s">
        <v>1296</v>
      </c>
      <c r="F733" s="131" t="s">
        <v>1297</v>
      </c>
      <c r="G733" s="132" t="s">
        <v>219</v>
      </c>
      <c r="H733" s="133">
        <v>26</v>
      </c>
      <c r="I733" s="134"/>
      <c r="J733" s="135">
        <f>ROUND(I733*H733,2)</f>
        <v>0</v>
      </c>
      <c r="K733" s="131" t="s">
        <v>3</v>
      </c>
      <c r="L733" s="33"/>
      <c r="M733" s="136" t="s">
        <v>3</v>
      </c>
      <c r="N733" s="137" t="s">
        <v>41</v>
      </c>
      <c r="P733" s="138">
        <f>O733*H733</f>
        <v>0</v>
      </c>
      <c r="Q733" s="138">
        <v>2.1000000000000001E-4</v>
      </c>
      <c r="R733" s="138">
        <f>Q733*H733</f>
        <v>5.4600000000000004E-3</v>
      </c>
      <c r="S733" s="138">
        <v>0</v>
      </c>
      <c r="T733" s="139">
        <f>S733*H733</f>
        <v>0</v>
      </c>
      <c r="AR733" s="140" t="s">
        <v>168</v>
      </c>
      <c r="AT733" s="140" t="s">
        <v>130</v>
      </c>
      <c r="AU733" s="140" t="s">
        <v>75</v>
      </c>
      <c r="AY733" s="18" t="s">
        <v>128</v>
      </c>
      <c r="BE733" s="141">
        <f>IF(N733="základní",J733,0)</f>
        <v>0</v>
      </c>
      <c r="BF733" s="141">
        <f>IF(N733="snížená",J733,0)</f>
        <v>0</v>
      </c>
      <c r="BG733" s="141">
        <f>IF(N733="zákl. přenesená",J733,0)</f>
        <v>0</v>
      </c>
      <c r="BH733" s="141">
        <f>IF(N733="sníž. přenesená",J733,0)</f>
        <v>0</v>
      </c>
      <c r="BI733" s="141">
        <f>IF(N733="nulová",J733,0)</f>
        <v>0</v>
      </c>
      <c r="BJ733" s="18" t="s">
        <v>78</v>
      </c>
      <c r="BK733" s="141">
        <f>ROUND(I733*H733,2)</f>
        <v>0</v>
      </c>
      <c r="BL733" s="18" t="s">
        <v>168</v>
      </c>
      <c r="BM733" s="140" t="s">
        <v>1298</v>
      </c>
    </row>
    <row r="734" spans="2:65" s="12" customFormat="1">
      <c r="B734" s="146"/>
      <c r="D734" s="147" t="s">
        <v>137</v>
      </c>
      <c r="E734" s="148" t="s">
        <v>3</v>
      </c>
      <c r="F734" s="149" t="s">
        <v>1299</v>
      </c>
      <c r="H734" s="150">
        <v>26</v>
      </c>
      <c r="I734" s="151"/>
      <c r="L734" s="146"/>
      <c r="M734" s="152"/>
      <c r="T734" s="153"/>
      <c r="AT734" s="148" t="s">
        <v>137</v>
      </c>
      <c r="AU734" s="148" t="s">
        <v>75</v>
      </c>
      <c r="AV734" s="12" t="s">
        <v>75</v>
      </c>
      <c r="AW734" s="12" t="s">
        <v>32</v>
      </c>
      <c r="AX734" s="12" t="s">
        <v>78</v>
      </c>
      <c r="AY734" s="148" t="s">
        <v>128</v>
      </c>
    </row>
    <row r="735" spans="2:65" s="1" customFormat="1" ht="21.75" customHeight="1">
      <c r="B735" s="128"/>
      <c r="C735" s="129" t="s">
        <v>1300</v>
      </c>
      <c r="D735" s="129" t="s">
        <v>130</v>
      </c>
      <c r="E735" s="130" t="s">
        <v>1301</v>
      </c>
      <c r="F735" s="131" t="s">
        <v>1302</v>
      </c>
      <c r="G735" s="132" t="s">
        <v>209</v>
      </c>
      <c r="H735" s="133">
        <v>69.400000000000006</v>
      </c>
      <c r="I735" s="134"/>
      <c r="J735" s="135">
        <f>ROUND(I735*H735,2)</f>
        <v>0</v>
      </c>
      <c r="K735" s="131" t="s">
        <v>3</v>
      </c>
      <c r="L735" s="33"/>
      <c r="M735" s="136" t="s">
        <v>3</v>
      </c>
      <c r="N735" s="137" t="s">
        <v>41</v>
      </c>
      <c r="P735" s="138">
        <f>O735*H735</f>
        <v>0</v>
      </c>
      <c r="Q735" s="138">
        <v>1.39E-3</v>
      </c>
      <c r="R735" s="138">
        <f>Q735*H735</f>
        <v>9.646600000000001E-2</v>
      </c>
      <c r="S735" s="138">
        <v>0</v>
      </c>
      <c r="T735" s="139">
        <f>S735*H735</f>
        <v>0</v>
      </c>
      <c r="AR735" s="140" t="s">
        <v>168</v>
      </c>
      <c r="AT735" s="140" t="s">
        <v>130</v>
      </c>
      <c r="AU735" s="140" t="s">
        <v>75</v>
      </c>
      <c r="AY735" s="18" t="s">
        <v>128</v>
      </c>
      <c r="BE735" s="141">
        <f>IF(N735="základní",J735,0)</f>
        <v>0</v>
      </c>
      <c r="BF735" s="141">
        <f>IF(N735="snížená",J735,0)</f>
        <v>0</v>
      </c>
      <c r="BG735" s="141">
        <f>IF(N735="zákl. přenesená",J735,0)</f>
        <v>0</v>
      </c>
      <c r="BH735" s="141">
        <f>IF(N735="sníž. přenesená",J735,0)</f>
        <v>0</v>
      </c>
      <c r="BI735" s="141">
        <f>IF(N735="nulová",J735,0)</f>
        <v>0</v>
      </c>
      <c r="BJ735" s="18" t="s">
        <v>78</v>
      </c>
      <c r="BK735" s="141">
        <f>ROUND(I735*H735,2)</f>
        <v>0</v>
      </c>
      <c r="BL735" s="18" t="s">
        <v>168</v>
      </c>
      <c r="BM735" s="140" t="s">
        <v>1303</v>
      </c>
    </row>
    <row r="736" spans="2:65" s="12" customFormat="1" ht="22.5">
      <c r="B736" s="146"/>
      <c r="D736" s="147" t="s">
        <v>137</v>
      </c>
      <c r="E736" s="148" t="s">
        <v>3</v>
      </c>
      <c r="F736" s="149" t="s">
        <v>996</v>
      </c>
      <c r="H736" s="150">
        <v>69.400000000000006</v>
      </c>
      <c r="I736" s="151"/>
      <c r="L736" s="146"/>
      <c r="M736" s="152"/>
      <c r="T736" s="153"/>
      <c r="AT736" s="148" t="s">
        <v>137</v>
      </c>
      <c r="AU736" s="148" t="s">
        <v>75</v>
      </c>
      <c r="AV736" s="12" t="s">
        <v>75</v>
      </c>
      <c r="AW736" s="12" t="s">
        <v>32</v>
      </c>
      <c r="AX736" s="12" t="s">
        <v>78</v>
      </c>
      <c r="AY736" s="148" t="s">
        <v>128</v>
      </c>
    </row>
    <row r="737" spans="2:65" s="1" customFormat="1" ht="49.15" customHeight="1">
      <c r="B737" s="128"/>
      <c r="C737" s="129" t="s">
        <v>441</v>
      </c>
      <c r="D737" s="129" t="s">
        <v>130</v>
      </c>
      <c r="E737" s="130" t="s">
        <v>1304</v>
      </c>
      <c r="F737" s="131" t="s">
        <v>1305</v>
      </c>
      <c r="G737" s="132" t="s">
        <v>173</v>
      </c>
      <c r="H737" s="133">
        <v>1.984</v>
      </c>
      <c r="I737" s="134"/>
      <c r="J737" s="135">
        <f>ROUND(I737*H737,2)</f>
        <v>0</v>
      </c>
      <c r="K737" s="131" t="s">
        <v>134</v>
      </c>
      <c r="L737" s="33"/>
      <c r="M737" s="136" t="s">
        <v>3</v>
      </c>
      <c r="N737" s="137" t="s">
        <v>41</v>
      </c>
      <c r="P737" s="138">
        <f>O737*H737</f>
        <v>0</v>
      </c>
      <c r="Q737" s="138">
        <v>0</v>
      </c>
      <c r="R737" s="138">
        <f>Q737*H737</f>
        <v>0</v>
      </c>
      <c r="S737" s="138">
        <v>0</v>
      </c>
      <c r="T737" s="139">
        <f>S737*H737</f>
        <v>0</v>
      </c>
      <c r="AR737" s="140" t="s">
        <v>168</v>
      </c>
      <c r="AT737" s="140" t="s">
        <v>130</v>
      </c>
      <c r="AU737" s="140" t="s">
        <v>75</v>
      </c>
      <c r="AY737" s="18" t="s">
        <v>128</v>
      </c>
      <c r="BE737" s="141">
        <f>IF(N737="základní",J737,0)</f>
        <v>0</v>
      </c>
      <c r="BF737" s="141">
        <f>IF(N737="snížená",J737,0)</f>
        <v>0</v>
      </c>
      <c r="BG737" s="141">
        <f>IF(N737="zákl. přenesená",J737,0)</f>
        <v>0</v>
      </c>
      <c r="BH737" s="141">
        <f>IF(N737="sníž. přenesená",J737,0)</f>
        <v>0</v>
      </c>
      <c r="BI737" s="141">
        <f>IF(N737="nulová",J737,0)</f>
        <v>0</v>
      </c>
      <c r="BJ737" s="18" t="s">
        <v>78</v>
      </c>
      <c r="BK737" s="141">
        <f>ROUND(I737*H737,2)</f>
        <v>0</v>
      </c>
      <c r="BL737" s="18" t="s">
        <v>168</v>
      </c>
      <c r="BM737" s="140" t="s">
        <v>1306</v>
      </c>
    </row>
    <row r="738" spans="2:65" s="1" customFormat="1">
      <c r="B738" s="33"/>
      <c r="D738" s="142" t="s">
        <v>135</v>
      </c>
      <c r="F738" s="143" t="s">
        <v>1307</v>
      </c>
      <c r="I738" s="144"/>
      <c r="L738" s="33"/>
      <c r="M738" s="145"/>
      <c r="T738" s="54"/>
      <c r="AT738" s="18" t="s">
        <v>135</v>
      </c>
      <c r="AU738" s="18" t="s">
        <v>75</v>
      </c>
    </row>
    <row r="739" spans="2:65" s="11" customFormat="1" ht="22.9" customHeight="1">
      <c r="B739" s="116"/>
      <c r="D739" s="117" t="s">
        <v>69</v>
      </c>
      <c r="E739" s="126" t="s">
        <v>1308</v>
      </c>
      <c r="F739" s="126" t="s">
        <v>1309</v>
      </c>
      <c r="I739" s="119"/>
      <c r="J739" s="127">
        <f>BK739</f>
        <v>0</v>
      </c>
      <c r="L739" s="116"/>
      <c r="M739" s="121"/>
      <c r="P739" s="122">
        <f>SUM(P740:P761)</f>
        <v>0</v>
      </c>
      <c r="R739" s="122">
        <f>SUM(R740:R761)</f>
        <v>0.61667919999999998</v>
      </c>
      <c r="T739" s="123">
        <f>SUM(T740:T761)</f>
        <v>0</v>
      </c>
      <c r="AR739" s="117" t="s">
        <v>75</v>
      </c>
      <c r="AT739" s="124" t="s">
        <v>69</v>
      </c>
      <c r="AU739" s="124" t="s">
        <v>78</v>
      </c>
      <c r="AY739" s="117" t="s">
        <v>128</v>
      </c>
      <c r="BK739" s="125">
        <f>SUM(BK740:BK761)</f>
        <v>0</v>
      </c>
    </row>
    <row r="740" spans="2:65" s="1" customFormat="1" ht="33" customHeight="1">
      <c r="B740" s="128"/>
      <c r="C740" s="129" t="s">
        <v>1310</v>
      </c>
      <c r="D740" s="129" t="s">
        <v>130</v>
      </c>
      <c r="E740" s="130" t="s">
        <v>1311</v>
      </c>
      <c r="F740" s="131" t="s">
        <v>1312</v>
      </c>
      <c r="G740" s="132" t="s">
        <v>150</v>
      </c>
      <c r="H740" s="133">
        <v>25.95</v>
      </c>
      <c r="I740" s="134"/>
      <c r="J740" s="135">
        <f>ROUND(I740*H740,2)</f>
        <v>0</v>
      </c>
      <c r="K740" s="131" t="s">
        <v>134</v>
      </c>
      <c r="L740" s="33"/>
      <c r="M740" s="136" t="s">
        <v>3</v>
      </c>
      <c r="N740" s="137" t="s">
        <v>41</v>
      </c>
      <c r="P740" s="138">
        <f>O740*H740</f>
        <v>0</v>
      </c>
      <c r="Q740" s="138">
        <v>2.2290000000000001E-2</v>
      </c>
      <c r="R740" s="138">
        <f>Q740*H740</f>
        <v>0.57842550000000004</v>
      </c>
      <c r="S740" s="138">
        <v>0</v>
      </c>
      <c r="T740" s="139">
        <f>S740*H740</f>
        <v>0</v>
      </c>
      <c r="AR740" s="140" t="s">
        <v>168</v>
      </c>
      <c r="AT740" s="140" t="s">
        <v>130</v>
      </c>
      <c r="AU740" s="140" t="s">
        <v>75</v>
      </c>
      <c r="AY740" s="18" t="s">
        <v>128</v>
      </c>
      <c r="BE740" s="141">
        <f>IF(N740="základní",J740,0)</f>
        <v>0</v>
      </c>
      <c r="BF740" s="141">
        <f>IF(N740="snížená",J740,0)</f>
        <v>0</v>
      </c>
      <c r="BG740" s="141">
        <f>IF(N740="zákl. přenesená",J740,0)</f>
        <v>0</v>
      </c>
      <c r="BH740" s="141">
        <f>IF(N740="sníž. přenesená",J740,0)</f>
        <v>0</v>
      </c>
      <c r="BI740" s="141">
        <f>IF(N740="nulová",J740,0)</f>
        <v>0</v>
      </c>
      <c r="BJ740" s="18" t="s">
        <v>78</v>
      </c>
      <c r="BK740" s="141">
        <f>ROUND(I740*H740,2)</f>
        <v>0</v>
      </c>
      <c r="BL740" s="18" t="s">
        <v>168</v>
      </c>
      <c r="BM740" s="140" t="s">
        <v>1313</v>
      </c>
    </row>
    <row r="741" spans="2:65" s="1" customFormat="1">
      <c r="B741" s="33"/>
      <c r="D741" s="142" t="s">
        <v>135</v>
      </c>
      <c r="F741" s="143" t="s">
        <v>1314</v>
      </c>
      <c r="I741" s="144"/>
      <c r="L741" s="33"/>
      <c r="M741" s="145"/>
      <c r="T741" s="54"/>
      <c r="AT741" s="18" t="s">
        <v>135</v>
      </c>
      <c r="AU741" s="18" t="s">
        <v>75</v>
      </c>
    </row>
    <row r="742" spans="2:65" s="14" customFormat="1">
      <c r="B742" s="161"/>
      <c r="D742" s="147" t="s">
        <v>137</v>
      </c>
      <c r="E742" s="162" t="s">
        <v>3</v>
      </c>
      <c r="F742" s="163" t="s">
        <v>1315</v>
      </c>
      <c r="H742" s="162" t="s">
        <v>3</v>
      </c>
      <c r="I742" s="164"/>
      <c r="L742" s="161"/>
      <c r="M742" s="165"/>
      <c r="T742" s="166"/>
      <c r="AT742" s="162" t="s">
        <v>137</v>
      </c>
      <c r="AU742" s="162" t="s">
        <v>75</v>
      </c>
      <c r="AV742" s="14" t="s">
        <v>78</v>
      </c>
      <c r="AW742" s="14" t="s">
        <v>32</v>
      </c>
      <c r="AX742" s="14" t="s">
        <v>70</v>
      </c>
      <c r="AY742" s="162" t="s">
        <v>128</v>
      </c>
    </row>
    <row r="743" spans="2:65" s="12" customFormat="1">
      <c r="B743" s="146"/>
      <c r="D743" s="147" t="s">
        <v>137</v>
      </c>
      <c r="E743" s="148" t="s">
        <v>3</v>
      </c>
      <c r="F743" s="149" t="s">
        <v>1316</v>
      </c>
      <c r="H743" s="150">
        <v>12.45</v>
      </c>
      <c r="I743" s="151"/>
      <c r="L743" s="146"/>
      <c r="M743" s="152"/>
      <c r="T743" s="153"/>
      <c r="AT743" s="148" t="s">
        <v>137</v>
      </c>
      <c r="AU743" s="148" t="s">
        <v>75</v>
      </c>
      <c r="AV743" s="12" t="s">
        <v>75</v>
      </c>
      <c r="AW743" s="12" t="s">
        <v>32</v>
      </c>
      <c r="AX743" s="12" t="s">
        <v>70</v>
      </c>
      <c r="AY743" s="148" t="s">
        <v>128</v>
      </c>
    </row>
    <row r="744" spans="2:65" s="12" customFormat="1">
      <c r="B744" s="146"/>
      <c r="D744" s="147" t="s">
        <v>137</v>
      </c>
      <c r="E744" s="148" t="s">
        <v>3</v>
      </c>
      <c r="F744" s="149" t="s">
        <v>1317</v>
      </c>
      <c r="H744" s="150">
        <v>13.5</v>
      </c>
      <c r="I744" s="151"/>
      <c r="L744" s="146"/>
      <c r="M744" s="152"/>
      <c r="T744" s="153"/>
      <c r="AT744" s="148" t="s">
        <v>137</v>
      </c>
      <c r="AU744" s="148" t="s">
        <v>75</v>
      </c>
      <c r="AV744" s="12" t="s">
        <v>75</v>
      </c>
      <c r="AW744" s="12" t="s">
        <v>32</v>
      </c>
      <c r="AX744" s="12" t="s">
        <v>70</v>
      </c>
      <c r="AY744" s="148" t="s">
        <v>128</v>
      </c>
    </row>
    <row r="745" spans="2:65" s="13" customFormat="1">
      <c r="B745" s="154"/>
      <c r="D745" s="147" t="s">
        <v>137</v>
      </c>
      <c r="E745" s="155" t="s">
        <v>3</v>
      </c>
      <c r="F745" s="156" t="s">
        <v>139</v>
      </c>
      <c r="H745" s="157">
        <v>25.95</v>
      </c>
      <c r="I745" s="158"/>
      <c r="L745" s="154"/>
      <c r="M745" s="159"/>
      <c r="T745" s="160"/>
      <c r="AT745" s="155" t="s">
        <v>137</v>
      </c>
      <c r="AU745" s="155" t="s">
        <v>75</v>
      </c>
      <c r="AV745" s="13" t="s">
        <v>85</v>
      </c>
      <c r="AW745" s="13" t="s">
        <v>32</v>
      </c>
      <c r="AX745" s="13" t="s">
        <v>78</v>
      </c>
      <c r="AY745" s="155" t="s">
        <v>128</v>
      </c>
    </row>
    <row r="746" spans="2:65" s="1" customFormat="1" ht="37.9" customHeight="1">
      <c r="B746" s="128"/>
      <c r="C746" s="129" t="s">
        <v>446</v>
      </c>
      <c r="D746" s="129" t="s">
        <v>130</v>
      </c>
      <c r="E746" s="130" t="s">
        <v>1318</v>
      </c>
      <c r="F746" s="131" t="s">
        <v>1319</v>
      </c>
      <c r="G746" s="132" t="s">
        <v>150</v>
      </c>
      <c r="H746" s="133">
        <v>25.95</v>
      </c>
      <c r="I746" s="134"/>
      <c r="J746" s="135">
        <f>ROUND(I746*H746,2)</f>
        <v>0</v>
      </c>
      <c r="K746" s="131" t="s">
        <v>134</v>
      </c>
      <c r="L746" s="33"/>
      <c r="M746" s="136" t="s">
        <v>3</v>
      </c>
      <c r="N746" s="137" t="s">
        <v>41</v>
      </c>
      <c r="P746" s="138">
        <f>O746*H746</f>
        <v>0</v>
      </c>
      <c r="Q746" s="138">
        <v>1.0499999999999999E-3</v>
      </c>
      <c r="R746" s="138">
        <f>Q746*H746</f>
        <v>2.7247499999999997E-2</v>
      </c>
      <c r="S746" s="138">
        <v>0</v>
      </c>
      <c r="T746" s="139">
        <f>S746*H746</f>
        <v>0</v>
      </c>
      <c r="AR746" s="140" t="s">
        <v>168</v>
      </c>
      <c r="AT746" s="140" t="s">
        <v>130</v>
      </c>
      <c r="AU746" s="140" t="s">
        <v>75</v>
      </c>
      <c r="AY746" s="18" t="s">
        <v>128</v>
      </c>
      <c r="BE746" s="141">
        <f>IF(N746="základní",J746,0)</f>
        <v>0</v>
      </c>
      <c r="BF746" s="141">
        <f>IF(N746="snížená",J746,0)</f>
        <v>0</v>
      </c>
      <c r="BG746" s="141">
        <f>IF(N746="zákl. přenesená",J746,0)</f>
        <v>0</v>
      </c>
      <c r="BH746" s="141">
        <f>IF(N746="sníž. přenesená",J746,0)</f>
        <v>0</v>
      </c>
      <c r="BI746" s="141">
        <f>IF(N746="nulová",J746,0)</f>
        <v>0</v>
      </c>
      <c r="BJ746" s="18" t="s">
        <v>78</v>
      </c>
      <c r="BK746" s="141">
        <f>ROUND(I746*H746,2)</f>
        <v>0</v>
      </c>
      <c r="BL746" s="18" t="s">
        <v>168</v>
      </c>
      <c r="BM746" s="140" t="s">
        <v>1320</v>
      </c>
    </row>
    <row r="747" spans="2:65" s="1" customFormat="1">
      <c r="B747" s="33"/>
      <c r="D747" s="142" t="s">
        <v>135</v>
      </c>
      <c r="F747" s="143" t="s">
        <v>1321</v>
      </c>
      <c r="I747" s="144"/>
      <c r="L747" s="33"/>
      <c r="M747" s="145"/>
      <c r="T747" s="54"/>
      <c r="AT747" s="18" t="s">
        <v>135</v>
      </c>
      <c r="AU747" s="18" t="s">
        <v>75</v>
      </c>
    </row>
    <row r="748" spans="2:65" s="14" customFormat="1">
      <c r="B748" s="161"/>
      <c r="D748" s="147" t="s">
        <v>137</v>
      </c>
      <c r="E748" s="162" t="s">
        <v>3</v>
      </c>
      <c r="F748" s="163" t="s">
        <v>1315</v>
      </c>
      <c r="H748" s="162" t="s">
        <v>3</v>
      </c>
      <c r="I748" s="164"/>
      <c r="L748" s="161"/>
      <c r="M748" s="165"/>
      <c r="T748" s="166"/>
      <c r="AT748" s="162" t="s">
        <v>137</v>
      </c>
      <c r="AU748" s="162" t="s">
        <v>75</v>
      </c>
      <c r="AV748" s="14" t="s">
        <v>78</v>
      </c>
      <c r="AW748" s="14" t="s">
        <v>32</v>
      </c>
      <c r="AX748" s="14" t="s">
        <v>70</v>
      </c>
      <c r="AY748" s="162" t="s">
        <v>128</v>
      </c>
    </row>
    <row r="749" spans="2:65" s="12" customFormat="1">
      <c r="B749" s="146"/>
      <c r="D749" s="147" t="s">
        <v>137</v>
      </c>
      <c r="E749" s="148" t="s">
        <v>3</v>
      </c>
      <c r="F749" s="149" t="s">
        <v>1316</v>
      </c>
      <c r="H749" s="150">
        <v>12.45</v>
      </c>
      <c r="I749" s="151"/>
      <c r="L749" s="146"/>
      <c r="M749" s="152"/>
      <c r="T749" s="153"/>
      <c r="AT749" s="148" t="s">
        <v>137</v>
      </c>
      <c r="AU749" s="148" t="s">
        <v>75</v>
      </c>
      <c r="AV749" s="12" t="s">
        <v>75</v>
      </c>
      <c r="AW749" s="12" t="s">
        <v>32</v>
      </c>
      <c r="AX749" s="12" t="s">
        <v>70</v>
      </c>
      <c r="AY749" s="148" t="s">
        <v>128</v>
      </c>
    </row>
    <row r="750" spans="2:65" s="12" customFormat="1">
      <c r="B750" s="146"/>
      <c r="D750" s="147" t="s">
        <v>137</v>
      </c>
      <c r="E750" s="148" t="s">
        <v>3</v>
      </c>
      <c r="F750" s="149" t="s">
        <v>1317</v>
      </c>
      <c r="H750" s="150">
        <v>13.5</v>
      </c>
      <c r="I750" s="151"/>
      <c r="L750" s="146"/>
      <c r="M750" s="152"/>
      <c r="T750" s="153"/>
      <c r="AT750" s="148" t="s">
        <v>137</v>
      </c>
      <c r="AU750" s="148" t="s">
        <v>75</v>
      </c>
      <c r="AV750" s="12" t="s">
        <v>75</v>
      </c>
      <c r="AW750" s="12" t="s">
        <v>32</v>
      </c>
      <c r="AX750" s="12" t="s">
        <v>70</v>
      </c>
      <c r="AY750" s="148" t="s">
        <v>128</v>
      </c>
    </row>
    <row r="751" spans="2:65" s="13" customFormat="1">
      <c r="B751" s="154"/>
      <c r="D751" s="147" t="s">
        <v>137</v>
      </c>
      <c r="E751" s="155" t="s">
        <v>3</v>
      </c>
      <c r="F751" s="156" t="s">
        <v>139</v>
      </c>
      <c r="H751" s="157">
        <v>25.95</v>
      </c>
      <c r="I751" s="158"/>
      <c r="L751" s="154"/>
      <c r="M751" s="159"/>
      <c r="T751" s="160"/>
      <c r="AT751" s="155" t="s">
        <v>137</v>
      </c>
      <c r="AU751" s="155" t="s">
        <v>75</v>
      </c>
      <c r="AV751" s="13" t="s">
        <v>85</v>
      </c>
      <c r="AW751" s="13" t="s">
        <v>32</v>
      </c>
      <c r="AX751" s="13" t="s">
        <v>78</v>
      </c>
      <c r="AY751" s="155" t="s">
        <v>128</v>
      </c>
    </row>
    <row r="752" spans="2:65" s="1" customFormat="1" ht="16.5" customHeight="1">
      <c r="B752" s="128"/>
      <c r="C752" s="167" t="s">
        <v>1322</v>
      </c>
      <c r="D752" s="167" t="s">
        <v>193</v>
      </c>
      <c r="E752" s="168" t="s">
        <v>1323</v>
      </c>
      <c r="F752" s="169" t="s">
        <v>1324</v>
      </c>
      <c r="G752" s="170" t="s">
        <v>209</v>
      </c>
      <c r="H752" s="171">
        <v>26.62</v>
      </c>
      <c r="I752" s="172"/>
      <c r="J752" s="173">
        <f>ROUND(I752*H752,2)</f>
        <v>0</v>
      </c>
      <c r="K752" s="169" t="s">
        <v>3</v>
      </c>
      <c r="L752" s="174"/>
      <c r="M752" s="175" t="s">
        <v>3</v>
      </c>
      <c r="N752" s="176" t="s">
        <v>41</v>
      </c>
      <c r="P752" s="138">
        <f>O752*H752</f>
        <v>0</v>
      </c>
      <c r="Q752" s="138">
        <v>1.6000000000000001E-4</v>
      </c>
      <c r="R752" s="138">
        <f>Q752*H752</f>
        <v>4.2592000000000003E-3</v>
      </c>
      <c r="S752" s="138">
        <v>0</v>
      </c>
      <c r="T752" s="139">
        <f>S752*H752</f>
        <v>0</v>
      </c>
      <c r="AR752" s="140" t="s">
        <v>215</v>
      </c>
      <c r="AT752" s="140" t="s">
        <v>193</v>
      </c>
      <c r="AU752" s="140" t="s">
        <v>75</v>
      </c>
      <c r="AY752" s="18" t="s">
        <v>128</v>
      </c>
      <c r="BE752" s="141">
        <f>IF(N752="základní",J752,0)</f>
        <v>0</v>
      </c>
      <c r="BF752" s="141">
        <f>IF(N752="snížená",J752,0)</f>
        <v>0</v>
      </c>
      <c r="BG752" s="141">
        <f>IF(N752="zákl. přenesená",J752,0)</f>
        <v>0</v>
      </c>
      <c r="BH752" s="141">
        <f>IF(N752="sníž. přenesená",J752,0)</f>
        <v>0</v>
      </c>
      <c r="BI752" s="141">
        <f>IF(N752="nulová",J752,0)</f>
        <v>0</v>
      </c>
      <c r="BJ752" s="18" t="s">
        <v>78</v>
      </c>
      <c r="BK752" s="141">
        <f>ROUND(I752*H752,2)</f>
        <v>0</v>
      </c>
      <c r="BL752" s="18" t="s">
        <v>168</v>
      </c>
      <c r="BM752" s="140" t="s">
        <v>1325</v>
      </c>
    </row>
    <row r="753" spans="2:65" s="12" customFormat="1">
      <c r="B753" s="146"/>
      <c r="D753" s="147" t="s">
        <v>137</v>
      </c>
      <c r="E753" s="148" t="s">
        <v>3</v>
      </c>
      <c r="F753" s="149" t="s">
        <v>1326</v>
      </c>
      <c r="H753" s="150">
        <v>26.62</v>
      </c>
      <c r="I753" s="151"/>
      <c r="L753" s="146"/>
      <c r="M753" s="152"/>
      <c r="T753" s="153"/>
      <c r="AT753" s="148" t="s">
        <v>137</v>
      </c>
      <c r="AU753" s="148" t="s">
        <v>75</v>
      </c>
      <c r="AV753" s="12" t="s">
        <v>75</v>
      </c>
      <c r="AW753" s="12" t="s">
        <v>32</v>
      </c>
      <c r="AX753" s="12" t="s">
        <v>78</v>
      </c>
      <c r="AY753" s="148" t="s">
        <v>128</v>
      </c>
    </row>
    <row r="754" spans="2:65" s="1" customFormat="1" ht="37.9" customHeight="1">
      <c r="B754" s="128"/>
      <c r="C754" s="129" t="s">
        <v>453</v>
      </c>
      <c r="D754" s="129" t="s">
        <v>130</v>
      </c>
      <c r="E754" s="130" t="s">
        <v>1327</v>
      </c>
      <c r="F754" s="131" t="s">
        <v>1328</v>
      </c>
      <c r="G754" s="132" t="s">
        <v>150</v>
      </c>
      <c r="H754" s="133">
        <v>25.95</v>
      </c>
      <c r="I754" s="134"/>
      <c r="J754" s="135">
        <f>ROUND(I754*H754,2)</f>
        <v>0</v>
      </c>
      <c r="K754" s="131" t="s">
        <v>134</v>
      </c>
      <c r="L754" s="33"/>
      <c r="M754" s="136" t="s">
        <v>3</v>
      </c>
      <c r="N754" s="137" t="s">
        <v>41</v>
      </c>
      <c r="P754" s="138">
        <f>O754*H754</f>
        <v>0</v>
      </c>
      <c r="Q754" s="138">
        <v>2.5999999999999998E-4</v>
      </c>
      <c r="R754" s="138">
        <f>Q754*H754</f>
        <v>6.7469999999999995E-3</v>
      </c>
      <c r="S754" s="138">
        <v>0</v>
      </c>
      <c r="T754" s="139">
        <f>S754*H754</f>
        <v>0</v>
      </c>
      <c r="AR754" s="140" t="s">
        <v>168</v>
      </c>
      <c r="AT754" s="140" t="s">
        <v>130</v>
      </c>
      <c r="AU754" s="140" t="s">
        <v>75</v>
      </c>
      <c r="AY754" s="18" t="s">
        <v>128</v>
      </c>
      <c r="BE754" s="141">
        <f>IF(N754="základní",J754,0)</f>
        <v>0</v>
      </c>
      <c r="BF754" s="141">
        <f>IF(N754="snížená",J754,0)</f>
        <v>0</v>
      </c>
      <c r="BG754" s="141">
        <f>IF(N754="zákl. přenesená",J754,0)</f>
        <v>0</v>
      </c>
      <c r="BH754" s="141">
        <f>IF(N754="sníž. přenesená",J754,0)</f>
        <v>0</v>
      </c>
      <c r="BI754" s="141">
        <f>IF(N754="nulová",J754,0)</f>
        <v>0</v>
      </c>
      <c r="BJ754" s="18" t="s">
        <v>78</v>
      </c>
      <c r="BK754" s="141">
        <f>ROUND(I754*H754,2)</f>
        <v>0</v>
      </c>
      <c r="BL754" s="18" t="s">
        <v>168</v>
      </c>
      <c r="BM754" s="140" t="s">
        <v>1329</v>
      </c>
    </row>
    <row r="755" spans="2:65" s="1" customFormat="1">
      <c r="B755" s="33"/>
      <c r="D755" s="142" t="s">
        <v>135</v>
      </c>
      <c r="F755" s="143" t="s">
        <v>1330</v>
      </c>
      <c r="I755" s="144"/>
      <c r="L755" s="33"/>
      <c r="M755" s="145"/>
      <c r="T755" s="54"/>
      <c r="AT755" s="18" t="s">
        <v>135</v>
      </c>
      <c r="AU755" s="18" t="s">
        <v>75</v>
      </c>
    </row>
    <row r="756" spans="2:65" s="14" customFormat="1">
      <c r="B756" s="161"/>
      <c r="D756" s="147" t="s">
        <v>137</v>
      </c>
      <c r="E756" s="162" t="s">
        <v>3</v>
      </c>
      <c r="F756" s="163" t="s">
        <v>1315</v>
      </c>
      <c r="H756" s="162" t="s">
        <v>3</v>
      </c>
      <c r="I756" s="164"/>
      <c r="L756" s="161"/>
      <c r="M756" s="165"/>
      <c r="T756" s="166"/>
      <c r="AT756" s="162" t="s">
        <v>137</v>
      </c>
      <c r="AU756" s="162" t="s">
        <v>75</v>
      </c>
      <c r="AV756" s="14" t="s">
        <v>78</v>
      </c>
      <c r="AW756" s="14" t="s">
        <v>32</v>
      </c>
      <c r="AX756" s="14" t="s">
        <v>70</v>
      </c>
      <c r="AY756" s="162" t="s">
        <v>128</v>
      </c>
    </row>
    <row r="757" spans="2:65" s="12" customFormat="1">
      <c r="B757" s="146"/>
      <c r="D757" s="147" t="s">
        <v>137</v>
      </c>
      <c r="E757" s="148" t="s">
        <v>3</v>
      </c>
      <c r="F757" s="149" t="s">
        <v>1316</v>
      </c>
      <c r="H757" s="150">
        <v>12.45</v>
      </c>
      <c r="I757" s="151"/>
      <c r="L757" s="146"/>
      <c r="M757" s="152"/>
      <c r="T757" s="153"/>
      <c r="AT757" s="148" t="s">
        <v>137</v>
      </c>
      <c r="AU757" s="148" t="s">
        <v>75</v>
      </c>
      <c r="AV757" s="12" t="s">
        <v>75</v>
      </c>
      <c r="AW757" s="12" t="s">
        <v>32</v>
      </c>
      <c r="AX757" s="12" t="s">
        <v>70</v>
      </c>
      <c r="AY757" s="148" t="s">
        <v>128</v>
      </c>
    </row>
    <row r="758" spans="2:65" s="12" customFormat="1">
      <c r="B758" s="146"/>
      <c r="D758" s="147" t="s">
        <v>137</v>
      </c>
      <c r="E758" s="148" t="s">
        <v>3</v>
      </c>
      <c r="F758" s="149" t="s">
        <v>1317</v>
      </c>
      <c r="H758" s="150">
        <v>13.5</v>
      </c>
      <c r="I758" s="151"/>
      <c r="L758" s="146"/>
      <c r="M758" s="152"/>
      <c r="T758" s="153"/>
      <c r="AT758" s="148" t="s">
        <v>137</v>
      </c>
      <c r="AU758" s="148" t="s">
        <v>75</v>
      </c>
      <c r="AV758" s="12" t="s">
        <v>75</v>
      </c>
      <c r="AW758" s="12" t="s">
        <v>32</v>
      </c>
      <c r="AX758" s="12" t="s">
        <v>70</v>
      </c>
      <c r="AY758" s="148" t="s">
        <v>128</v>
      </c>
    </row>
    <row r="759" spans="2:65" s="13" customFormat="1">
      <c r="B759" s="154"/>
      <c r="D759" s="147" t="s">
        <v>137</v>
      </c>
      <c r="E759" s="155" t="s">
        <v>3</v>
      </c>
      <c r="F759" s="156" t="s">
        <v>139</v>
      </c>
      <c r="H759" s="157">
        <v>25.95</v>
      </c>
      <c r="I759" s="158"/>
      <c r="L759" s="154"/>
      <c r="M759" s="159"/>
      <c r="T759" s="160"/>
      <c r="AT759" s="155" t="s">
        <v>137</v>
      </c>
      <c r="AU759" s="155" t="s">
        <v>75</v>
      </c>
      <c r="AV759" s="13" t="s">
        <v>85</v>
      </c>
      <c r="AW759" s="13" t="s">
        <v>32</v>
      </c>
      <c r="AX759" s="13" t="s">
        <v>78</v>
      </c>
      <c r="AY759" s="155" t="s">
        <v>128</v>
      </c>
    </row>
    <row r="760" spans="2:65" s="1" customFormat="1" ht="44.25" customHeight="1">
      <c r="B760" s="128"/>
      <c r="C760" s="129" t="s">
        <v>1331</v>
      </c>
      <c r="D760" s="129" t="s">
        <v>130</v>
      </c>
      <c r="E760" s="130" t="s">
        <v>1332</v>
      </c>
      <c r="F760" s="131" t="s">
        <v>1333</v>
      </c>
      <c r="G760" s="132" t="s">
        <v>173</v>
      </c>
      <c r="H760" s="133">
        <v>0.61699999999999999</v>
      </c>
      <c r="I760" s="134"/>
      <c r="J760" s="135">
        <f>ROUND(I760*H760,2)</f>
        <v>0</v>
      </c>
      <c r="K760" s="131" t="s">
        <v>134</v>
      </c>
      <c r="L760" s="33"/>
      <c r="M760" s="136" t="s">
        <v>3</v>
      </c>
      <c r="N760" s="137" t="s">
        <v>41</v>
      </c>
      <c r="P760" s="138">
        <f>O760*H760</f>
        <v>0</v>
      </c>
      <c r="Q760" s="138">
        <v>0</v>
      </c>
      <c r="R760" s="138">
        <f>Q760*H760</f>
        <v>0</v>
      </c>
      <c r="S760" s="138">
        <v>0</v>
      </c>
      <c r="T760" s="139">
        <f>S760*H760</f>
        <v>0</v>
      </c>
      <c r="AR760" s="140" t="s">
        <v>168</v>
      </c>
      <c r="AT760" s="140" t="s">
        <v>130</v>
      </c>
      <c r="AU760" s="140" t="s">
        <v>75</v>
      </c>
      <c r="AY760" s="18" t="s">
        <v>128</v>
      </c>
      <c r="BE760" s="141">
        <f>IF(N760="základní",J760,0)</f>
        <v>0</v>
      </c>
      <c r="BF760" s="141">
        <f>IF(N760="snížená",J760,0)</f>
        <v>0</v>
      </c>
      <c r="BG760" s="141">
        <f>IF(N760="zákl. přenesená",J760,0)</f>
        <v>0</v>
      </c>
      <c r="BH760" s="141">
        <f>IF(N760="sníž. přenesená",J760,0)</f>
        <v>0</v>
      </c>
      <c r="BI760" s="141">
        <f>IF(N760="nulová",J760,0)</f>
        <v>0</v>
      </c>
      <c r="BJ760" s="18" t="s">
        <v>78</v>
      </c>
      <c r="BK760" s="141">
        <f>ROUND(I760*H760,2)</f>
        <v>0</v>
      </c>
      <c r="BL760" s="18" t="s">
        <v>168</v>
      </c>
      <c r="BM760" s="140" t="s">
        <v>1334</v>
      </c>
    </row>
    <row r="761" spans="2:65" s="1" customFormat="1">
      <c r="B761" s="33"/>
      <c r="D761" s="142" t="s">
        <v>135</v>
      </c>
      <c r="F761" s="143" t="s">
        <v>1335</v>
      </c>
      <c r="I761" s="144"/>
      <c r="L761" s="33"/>
      <c r="M761" s="145"/>
      <c r="T761" s="54"/>
      <c r="AT761" s="18" t="s">
        <v>135</v>
      </c>
      <c r="AU761" s="18" t="s">
        <v>75</v>
      </c>
    </row>
    <row r="762" spans="2:65" s="11" customFormat="1" ht="22.9" customHeight="1">
      <c r="B762" s="116"/>
      <c r="D762" s="117" t="s">
        <v>69</v>
      </c>
      <c r="E762" s="126" t="s">
        <v>1336</v>
      </c>
      <c r="F762" s="126" t="s">
        <v>1337</v>
      </c>
      <c r="I762" s="119"/>
      <c r="J762" s="127">
        <f>BK762</f>
        <v>0</v>
      </c>
      <c r="L762" s="116"/>
      <c r="M762" s="121"/>
      <c r="P762" s="122">
        <f>SUM(P763:P868)</f>
        <v>0</v>
      </c>
      <c r="R762" s="122">
        <f>SUM(R763:R868)</f>
        <v>3.96654559</v>
      </c>
      <c r="T762" s="123">
        <f>SUM(T763:T868)</f>
        <v>0</v>
      </c>
      <c r="AR762" s="117" t="s">
        <v>75</v>
      </c>
      <c r="AT762" s="124" t="s">
        <v>69</v>
      </c>
      <c r="AU762" s="124" t="s">
        <v>78</v>
      </c>
      <c r="AY762" s="117" t="s">
        <v>128</v>
      </c>
      <c r="BK762" s="125">
        <f>SUM(BK763:BK868)</f>
        <v>0</v>
      </c>
    </row>
    <row r="763" spans="2:65" s="1" customFormat="1" ht="24.2" customHeight="1">
      <c r="B763" s="128"/>
      <c r="C763" s="129" t="s">
        <v>458</v>
      </c>
      <c r="D763" s="129" t="s">
        <v>130</v>
      </c>
      <c r="E763" s="130" t="s">
        <v>1338</v>
      </c>
      <c r="F763" s="131" t="s">
        <v>1339</v>
      </c>
      <c r="G763" s="132" t="s">
        <v>150</v>
      </c>
      <c r="H763" s="133">
        <v>127.099</v>
      </c>
      <c r="I763" s="134"/>
      <c r="J763" s="135">
        <f>ROUND(I763*H763,2)</f>
        <v>0</v>
      </c>
      <c r="K763" s="131" t="s">
        <v>134</v>
      </c>
      <c r="L763" s="33"/>
      <c r="M763" s="136" t="s">
        <v>3</v>
      </c>
      <c r="N763" s="137" t="s">
        <v>41</v>
      </c>
      <c r="P763" s="138">
        <f>O763*H763</f>
        <v>0</v>
      </c>
      <c r="Q763" s="138">
        <v>0</v>
      </c>
      <c r="R763" s="138">
        <f>Q763*H763</f>
        <v>0</v>
      </c>
      <c r="S763" s="138">
        <v>0</v>
      </c>
      <c r="T763" s="139">
        <f>S763*H763</f>
        <v>0</v>
      </c>
      <c r="AR763" s="140" t="s">
        <v>168</v>
      </c>
      <c r="AT763" s="140" t="s">
        <v>130</v>
      </c>
      <c r="AU763" s="140" t="s">
        <v>75</v>
      </c>
      <c r="AY763" s="18" t="s">
        <v>128</v>
      </c>
      <c r="BE763" s="141">
        <f>IF(N763="základní",J763,0)</f>
        <v>0</v>
      </c>
      <c r="BF763" s="141">
        <f>IF(N763="snížená",J763,0)</f>
        <v>0</v>
      </c>
      <c r="BG763" s="141">
        <f>IF(N763="zákl. přenesená",J763,0)</f>
        <v>0</v>
      </c>
      <c r="BH763" s="141">
        <f>IF(N763="sníž. přenesená",J763,0)</f>
        <v>0</v>
      </c>
      <c r="BI763" s="141">
        <f>IF(N763="nulová",J763,0)</f>
        <v>0</v>
      </c>
      <c r="BJ763" s="18" t="s">
        <v>78</v>
      </c>
      <c r="BK763" s="141">
        <f>ROUND(I763*H763,2)</f>
        <v>0</v>
      </c>
      <c r="BL763" s="18" t="s">
        <v>168</v>
      </c>
      <c r="BM763" s="140" t="s">
        <v>1340</v>
      </c>
    </row>
    <row r="764" spans="2:65" s="1" customFormat="1">
      <c r="B764" s="33"/>
      <c r="D764" s="142" t="s">
        <v>135</v>
      </c>
      <c r="F764" s="143" t="s">
        <v>1341</v>
      </c>
      <c r="I764" s="144"/>
      <c r="L764" s="33"/>
      <c r="M764" s="145"/>
      <c r="T764" s="54"/>
      <c r="AT764" s="18" t="s">
        <v>135</v>
      </c>
      <c r="AU764" s="18" t="s">
        <v>75</v>
      </c>
    </row>
    <row r="765" spans="2:65" s="14" customFormat="1">
      <c r="B765" s="161"/>
      <c r="D765" s="147" t="s">
        <v>137</v>
      </c>
      <c r="E765" s="162" t="s">
        <v>3</v>
      </c>
      <c r="F765" s="163" t="s">
        <v>783</v>
      </c>
      <c r="H765" s="162" t="s">
        <v>3</v>
      </c>
      <c r="I765" s="164"/>
      <c r="L765" s="161"/>
      <c r="M765" s="165"/>
      <c r="T765" s="166"/>
      <c r="AT765" s="162" t="s">
        <v>137</v>
      </c>
      <c r="AU765" s="162" t="s">
        <v>75</v>
      </c>
      <c r="AV765" s="14" t="s">
        <v>78</v>
      </c>
      <c r="AW765" s="14" t="s">
        <v>32</v>
      </c>
      <c r="AX765" s="14" t="s">
        <v>70</v>
      </c>
      <c r="AY765" s="162" t="s">
        <v>128</v>
      </c>
    </row>
    <row r="766" spans="2:65" s="12" customFormat="1">
      <c r="B766" s="146"/>
      <c r="D766" s="147" t="s">
        <v>137</v>
      </c>
      <c r="E766" s="148" t="s">
        <v>3</v>
      </c>
      <c r="F766" s="149" t="s">
        <v>784</v>
      </c>
      <c r="H766" s="150">
        <v>18.917000000000002</v>
      </c>
      <c r="I766" s="151"/>
      <c r="L766" s="146"/>
      <c r="M766" s="152"/>
      <c r="T766" s="153"/>
      <c r="AT766" s="148" t="s">
        <v>137</v>
      </c>
      <c r="AU766" s="148" t="s">
        <v>75</v>
      </c>
      <c r="AV766" s="12" t="s">
        <v>75</v>
      </c>
      <c r="AW766" s="12" t="s">
        <v>32</v>
      </c>
      <c r="AX766" s="12" t="s">
        <v>70</v>
      </c>
      <c r="AY766" s="148" t="s">
        <v>128</v>
      </c>
    </row>
    <row r="767" spans="2:65" s="14" customFormat="1">
      <c r="B767" s="161"/>
      <c r="D767" s="147" t="s">
        <v>137</v>
      </c>
      <c r="E767" s="162" t="s">
        <v>3</v>
      </c>
      <c r="F767" s="163" t="s">
        <v>786</v>
      </c>
      <c r="H767" s="162" t="s">
        <v>3</v>
      </c>
      <c r="I767" s="164"/>
      <c r="L767" s="161"/>
      <c r="M767" s="165"/>
      <c r="T767" s="166"/>
      <c r="AT767" s="162" t="s">
        <v>137</v>
      </c>
      <c r="AU767" s="162" t="s">
        <v>75</v>
      </c>
      <c r="AV767" s="14" t="s">
        <v>78</v>
      </c>
      <c r="AW767" s="14" t="s">
        <v>32</v>
      </c>
      <c r="AX767" s="14" t="s">
        <v>70</v>
      </c>
      <c r="AY767" s="162" t="s">
        <v>128</v>
      </c>
    </row>
    <row r="768" spans="2:65" s="12" customFormat="1">
      <c r="B768" s="146"/>
      <c r="D768" s="147" t="s">
        <v>137</v>
      </c>
      <c r="E768" s="148" t="s">
        <v>3</v>
      </c>
      <c r="F768" s="149" t="s">
        <v>787</v>
      </c>
      <c r="H768" s="150">
        <v>31.782</v>
      </c>
      <c r="I768" s="151"/>
      <c r="L768" s="146"/>
      <c r="M768" s="152"/>
      <c r="T768" s="153"/>
      <c r="AT768" s="148" t="s">
        <v>137</v>
      </c>
      <c r="AU768" s="148" t="s">
        <v>75</v>
      </c>
      <c r="AV768" s="12" t="s">
        <v>75</v>
      </c>
      <c r="AW768" s="12" t="s">
        <v>32</v>
      </c>
      <c r="AX768" s="12" t="s">
        <v>70</v>
      </c>
      <c r="AY768" s="148" t="s">
        <v>128</v>
      </c>
    </row>
    <row r="769" spans="2:65" s="14" customFormat="1">
      <c r="B769" s="161"/>
      <c r="D769" s="147" t="s">
        <v>137</v>
      </c>
      <c r="E769" s="162" t="s">
        <v>3</v>
      </c>
      <c r="F769" s="163" t="s">
        <v>789</v>
      </c>
      <c r="H769" s="162" t="s">
        <v>3</v>
      </c>
      <c r="I769" s="164"/>
      <c r="L769" s="161"/>
      <c r="M769" s="165"/>
      <c r="T769" s="166"/>
      <c r="AT769" s="162" t="s">
        <v>137</v>
      </c>
      <c r="AU769" s="162" t="s">
        <v>75</v>
      </c>
      <c r="AV769" s="14" t="s">
        <v>78</v>
      </c>
      <c r="AW769" s="14" t="s">
        <v>32</v>
      </c>
      <c r="AX769" s="14" t="s">
        <v>70</v>
      </c>
      <c r="AY769" s="162" t="s">
        <v>128</v>
      </c>
    </row>
    <row r="770" spans="2:65" s="12" customFormat="1">
      <c r="B770" s="146"/>
      <c r="D770" s="147" t="s">
        <v>137</v>
      </c>
      <c r="E770" s="148" t="s">
        <v>3</v>
      </c>
      <c r="F770" s="149" t="s">
        <v>1342</v>
      </c>
      <c r="H770" s="150">
        <v>14.423999999999999</v>
      </c>
      <c r="I770" s="151"/>
      <c r="L770" s="146"/>
      <c r="M770" s="152"/>
      <c r="T770" s="153"/>
      <c r="AT770" s="148" t="s">
        <v>137</v>
      </c>
      <c r="AU770" s="148" t="s">
        <v>75</v>
      </c>
      <c r="AV770" s="12" t="s">
        <v>75</v>
      </c>
      <c r="AW770" s="12" t="s">
        <v>32</v>
      </c>
      <c r="AX770" s="12" t="s">
        <v>70</v>
      </c>
      <c r="AY770" s="148" t="s">
        <v>128</v>
      </c>
    </row>
    <row r="771" spans="2:65" s="14" customFormat="1">
      <c r="B771" s="161"/>
      <c r="D771" s="147" t="s">
        <v>137</v>
      </c>
      <c r="E771" s="162" t="s">
        <v>3</v>
      </c>
      <c r="F771" s="163" t="s">
        <v>792</v>
      </c>
      <c r="H771" s="162" t="s">
        <v>3</v>
      </c>
      <c r="I771" s="164"/>
      <c r="L771" s="161"/>
      <c r="M771" s="165"/>
      <c r="T771" s="166"/>
      <c r="AT771" s="162" t="s">
        <v>137</v>
      </c>
      <c r="AU771" s="162" t="s">
        <v>75</v>
      </c>
      <c r="AV771" s="14" t="s">
        <v>78</v>
      </c>
      <c r="AW771" s="14" t="s">
        <v>32</v>
      </c>
      <c r="AX771" s="14" t="s">
        <v>70</v>
      </c>
      <c r="AY771" s="162" t="s">
        <v>128</v>
      </c>
    </row>
    <row r="772" spans="2:65" s="12" customFormat="1">
      <c r="B772" s="146"/>
      <c r="D772" s="147" t="s">
        <v>137</v>
      </c>
      <c r="E772" s="148" t="s">
        <v>3</v>
      </c>
      <c r="F772" s="149" t="s">
        <v>793</v>
      </c>
      <c r="H772" s="150">
        <v>7.9</v>
      </c>
      <c r="I772" s="151"/>
      <c r="L772" s="146"/>
      <c r="M772" s="152"/>
      <c r="T772" s="153"/>
      <c r="AT772" s="148" t="s">
        <v>137</v>
      </c>
      <c r="AU772" s="148" t="s">
        <v>75</v>
      </c>
      <c r="AV772" s="12" t="s">
        <v>75</v>
      </c>
      <c r="AW772" s="12" t="s">
        <v>32</v>
      </c>
      <c r="AX772" s="12" t="s">
        <v>70</v>
      </c>
      <c r="AY772" s="148" t="s">
        <v>128</v>
      </c>
    </row>
    <row r="773" spans="2:65" s="14" customFormat="1">
      <c r="B773" s="161"/>
      <c r="D773" s="147" t="s">
        <v>137</v>
      </c>
      <c r="E773" s="162" t="s">
        <v>3</v>
      </c>
      <c r="F773" s="163" t="s">
        <v>795</v>
      </c>
      <c r="H773" s="162" t="s">
        <v>3</v>
      </c>
      <c r="I773" s="164"/>
      <c r="L773" s="161"/>
      <c r="M773" s="165"/>
      <c r="T773" s="166"/>
      <c r="AT773" s="162" t="s">
        <v>137</v>
      </c>
      <c r="AU773" s="162" t="s">
        <v>75</v>
      </c>
      <c r="AV773" s="14" t="s">
        <v>78</v>
      </c>
      <c r="AW773" s="14" t="s">
        <v>32</v>
      </c>
      <c r="AX773" s="14" t="s">
        <v>70</v>
      </c>
      <c r="AY773" s="162" t="s">
        <v>128</v>
      </c>
    </row>
    <row r="774" spans="2:65" s="12" customFormat="1">
      <c r="B774" s="146"/>
      <c r="D774" s="147" t="s">
        <v>137</v>
      </c>
      <c r="E774" s="148" t="s">
        <v>3</v>
      </c>
      <c r="F774" s="149" t="s">
        <v>796</v>
      </c>
      <c r="H774" s="150">
        <v>26.882999999999999</v>
      </c>
      <c r="I774" s="151"/>
      <c r="L774" s="146"/>
      <c r="M774" s="152"/>
      <c r="T774" s="153"/>
      <c r="AT774" s="148" t="s">
        <v>137</v>
      </c>
      <c r="AU774" s="148" t="s">
        <v>75</v>
      </c>
      <c r="AV774" s="12" t="s">
        <v>75</v>
      </c>
      <c r="AW774" s="12" t="s">
        <v>32</v>
      </c>
      <c r="AX774" s="12" t="s">
        <v>70</v>
      </c>
      <c r="AY774" s="148" t="s">
        <v>128</v>
      </c>
    </row>
    <row r="775" spans="2:65" s="14" customFormat="1">
      <c r="B775" s="161"/>
      <c r="D775" s="147" t="s">
        <v>137</v>
      </c>
      <c r="E775" s="162" t="s">
        <v>3</v>
      </c>
      <c r="F775" s="163" t="s">
        <v>798</v>
      </c>
      <c r="H775" s="162" t="s">
        <v>3</v>
      </c>
      <c r="I775" s="164"/>
      <c r="L775" s="161"/>
      <c r="M775" s="165"/>
      <c r="T775" s="166"/>
      <c r="AT775" s="162" t="s">
        <v>137</v>
      </c>
      <c r="AU775" s="162" t="s">
        <v>75</v>
      </c>
      <c r="AV775" s="14" t="s">
        <v>78</v>
      </c>
      <c r="AW775" s="14" t="s">
        <v>32</v>
      </c>
      <c r="AX775" s="14" t="s">
        <v>70</v>
      </c>
      <c r="AY775" s="162" t="s">
        <v>128</v>
      </c>
    </row>
    <row r="776" spans="2:65" s="12" customFormat="1">
      <c r="B776" s="146"/>
      <c r="D776" s="147" t="s">
        <v>137</v>
      </c>
      <c r="E776" s="148" t="s">
        <v>3</v>
      </c>
      <c r="F776" s="149" t="s">
        <v>799</v>
      </c>
      <c r="H776" s="150">
        <v>18.917000000000002</v>
      </c>
      <c r="I776" s="151"/>
      <c r="L776" s="146"/>
      <c r="M776" s="152"/>
      <c r="T776" s="153"/>
      <c r="AT776" s="148" t="s">
        <v>137</v>
      </c>
      <c r="AU776" s="148" t="s">
        <v>75</v>
      </c>
      <c r="AV776" s="12" t="s">
        <v>75</v>
      </c>
      <c r="AW776" s="12" t="s">
        <v>32</v>
      </c>
      <c r="AX776" s="12" t="s">
        <v>70</v>
      </c>
      <c r="AY776" s="148" t="s">
        <v>128</v>
      </c>
    </row>
    <row r="777" spans="2:65" s="14" customFormat="1">
      <c r="B777" s="161"/>
      <c r="D777" s="147" t="s">
        <v>137</v>
      </c>
      <c r="E777" s="162" t="s">
        <v>3</v>
      </c>
      <c r="F777" s="163" t="s">
        <v>800</v>
      </c>
      <c r="H777" s="162" t="s">
        <v>3</v>
      </c>
      <c r="I777" s="164"/>
      <c r="L777" s="161"/>
      <c r="M777" s="165"/>
      <c r="T777" s="166"/>
      <c r="AT777" s="162" t="s">
        <v>137</v>
      </c>
      <c r="AU777" s="162" t="s">
        <v>75</v>
      </c>
      <c r="AV777" s="14" t="s">
        <v>78</v>
      </c>
      <c r="AW777" s="14" t="s">
        <v>32</v>
      </c>
      <c r="AX777" s="14" t="s">
        <v>70</v>
      </c>
      <c r="AY777" s="162" t="s">
        <v>128</v>
      </c>
    </row>
    <row r="778" spans="2:65" s="12" customFormat="1">
      <c r="B778" s="146"/>
      <c r="D778" s="147" t="s">
        <v>137</v>
      </c>
      <c r="E778" s="148" t="s">
        <v>3</v>
      </c>
      <c r="F778" s="149" t="s">
        <v>801</v>
      </c>
      <c r="H778" s="150">
        <v>4.5179999999999998</v>
      </c>
      <c r="I778" s="151"/>
      <c r="L778" s="146"/>
      <c r="M778" s="152"/>
      <c r="T778" s="153"/>
      <c r="AT778" s="148" t="s">
        <v>137</v>
      </c>
      <c r="AU778" s="148" t="s">
        <v>75</v>
      </c>
      <c r="AV778" s="12" t="s">
        <v>75</v>
      </c>
      <c r="AW778" s="12" t="s">
        <v>32</v>
      </c>
      <c r="AX778" s="12" t="s">
        <v>70</v>
      </c>
      <c r="AY778" s="148" t="s">
        <v>128</v>
      </c>
    </row>
    <row r="779" spans="2:65" s="14" customFormat="1">
      <c r="B779" s="161"/>
      <c r="D779" s="147" t="s">
        <v>137</v>
      </c>
      <c r="E779" s="162" t="s">
        <v>3</v>
      </c>
      <c r="F779" s="163" t="s">
        <v>802</v>
      </c>
      <c r="H779" s="162" t="s">
        <v>3</v>
      </c>
      <c r="I779" s="164"/>
      <c r="L779" s="161"/>
      <c r="M779" s="165"/>
      <c r="T779" s="166"/>
      <c r="AT779" s="162" t="s">
        <v>137</v>
      </c>
      <c r="AU779" s="162" t="s">
        <v>75</v>
      </c>
      <c r="AV779" s="14" t="s">
        <v>78</v>
      </c>
      <c r="AW779" s="14" t="s">
        <v>32</v>
      </c>
      <c r="AX779" s="14" t="s">
        <v>70</v>
      </c>
      <c r="AY779" s="162" t="s">
        <v>128</v>
      </c>
    </row>
    <row r="780" spans="2:65" s="12" customFormat="1">
      <c r="B780" s="146"/>
      <c r="D780" s="147" t="s">
        <v>137</v>
      </c>
      <c r="E780" s="148" t="s">
        <v>3</v>
      </c>
      <c r="F780" s="149" t="s">
        <v>803</v>
      </c>
      <c r="H780" s="150">
        <v>3.758</v>
      </c>
      <c r="I780" s="151"/>
      <c r="L780" s="146"/>
      <c r="M780" s="152"/>
      <c r="T780" s="153"/>
      <c r="AT780" s="148" t="s">
        <v>137</v>
      </c>
      <c r="AU780" s="148" t="s">
        <v>75</v>
      </c>
      <c r="AV780" s="12" t="s">
        <v>75</v>
      </c>
      <c r="AW780" s="12" t="s">
        <v>32</v>
      </c>
      <c r="AX780" s="12" t="s">
        <v>70</v>
      </c>
      <c r="AY780" s="148" t="s">
        <v>128</v>
      </c>
    </row>
    <row r="781" spans="2:65" s="13" customFormat="1">
      <c r="B781" s="154"/>
      <c r="D781" s="147" t="s">
        <v>137</v>
      </c>
      <c r="E781" s="155" t="s">
        <v>3</v>
      </c>
      <c r="F781" s="156" t="s">
        <v>139</v>
      </c>
      <c r="H781" s="157">
        <v>127.09899999999999</v>
      </c>
      <c r="I781" s="158"/>
      <c r="L781" s="154"/>
      <c r="M781" s="159"/>
      <c r="T781" s="160"/>
      <c r="AT781" s="155" t="s">
        <v>137</v>
      </c>
      <c r="AU781" s="155" t="s">
        <v>75</v>
      </c>
      <c r="AV781" s="13" t="s">
        <v>85</v>
      </c>
      <c r="AW781" s="13" t="s">
        <v>32</v>
      </c>
      <c r="AX781" s="13" t="s">
        <v>78</v>
      </c>
      <c r="AY781" s="155" t="s">
        <v>128</v>
      </c>
    </row>
    <row r="782" spans="2:65" s="1" customFormat="1" ht="24.2" customHeight="1">
      <c r="B782" s="128"/>
      <c r="C782" s="129" t="s">
        <v>1343</v>
      </c>
      <c r="D782" s="129" t="s">
        <v>130</v>
      </c>
      <c r="E782" s="130" t="s">
        <v>1344</v>
      </c>
      <c r="F782" s="131" t="s">
        <v>1345</v>
      </c>
      <c r="G782" s="132" t="s">
        <v>150</v>
      </c>
      <c r="H782" s="133">
        <v>127.099</v>
      </c>
      <c r="I782" s="134"/>
      <c r="J782" s="135">
        <f>ROUND(I782*H782,2)</f>
        <v>0</v>
      </c>
      <c r="K782" s="131" t="s">
        <v>134</v>
      </c>
      <c r="L782" s="33"/>
      <c r="M782" s="136" t="s">
        <v>3</v>
      </c>
      <c r="N782" s="137" t="s">
        <v>41</v>
      </c>
      <c r="P782" s="138">
        <f>O782*H782</f>
        <v>0</v>
      </c>
      <c r="Q782" s="138">
        <v>2.9999999999999997E-4</v>
      </c>
      <c r="R782" s="138">
        <f>Q782*H782</f>
        <v>3.8129699999999996E-2</v>
      </c>
      <c r="S782" s="138">
        <v>0</v>
      </c>
      <c r="T782" s="139">
        <f>S782*H782</f>
        <v>0</v>
      </c>
      <c r="AR782" s="140" t="s">
        <v>168</v>
      </c>
      <c r="AT782" s="140" t="s">
        <v>130</v>
      </c>
      <c r="AU782" s="140" t="s">
        <v>75</v>
      </c>
      <c r="AY782" s="18" t="s">
        <v>128</v>
      </c>
      <c r="BE782" s="141">
        <f>IF(N782="základní",J782,0)</f>
        <v>0</v>
      </c>
      <c r="BF782" s="141">
        <f>IF(N782="snížená",J782,0)</f>
        <v>0</v>
      </c>
      <c r="BG782" s="141">
        <f>IF(N782="zákl. přenesená",J782,0)</f>
        <v>0</v>
      </c>
      <c r="BH782" s="141">
        <f>IF(N782="sníž. přenesená",J782,0)</f>
        <v>0</v>
      </c>
      <c r="BI782" s="141">
        <f>IF(N782="nulová",J782,0)</f>
        <v>0</v>
      </c>
      <c r="BJ782" s="18" t="s">
        <v>78</v>
      </c>
      <c r="BK782" s="141">
        <f>ROUND(I782*H782,2)</f>
        <v>0</v>
      </c>
      <c r="BL782" s="18" t="s">
        <v>168</v>
      </c>
      <c r="BM782" s="140" t="s">
        <v>1346</v>
      </c>
    </row>
    <row r="783" spans="2:65" s="1" customFormat="1">
      <c r="B783" s="33"/>
      <c r="D783" s="142" t="s">
        <v>135</v>
      </c>
      <c r="F783" s="143" t="s">
        <v>1347</v>
      </c>
      <c r="I783" s="144"/>
      <c r="L783" s="33"/>
      <c r="M783" s="145"/>
      <c r="T783" s="54"/>
      <c r="AT783" s="18" t="s">
        <v>135</v>
      </c>
      <c r="AU783" s="18" t="s">
        <v>75</v>
      </c>
    </row>
    <row r="784" spans="2:65" s="14" customFormat="1">
      <c r="B784" s="161"/>
      <c r="D784" s="147" t="s">
        <v>137</v>
      </c>
      <c r="E784" s="162" t="s">
        <v>3</v>
      </c>
      <c r="F784" s="163" t="s">
        <v>783</v>
      </c>
      <c r="H784" s="162" t="s">
        <v>3</v>
      </c>
      <c r="I784" s="164"/>
      <c r="L784" s="161"/>
      <c r="M784" s="165"/>
      <c r="T784" s="166"/>
      <c r="AT784" s="162" t="s">
        <v>137</v>
      </c>
      <c r="AU784" s="162" t="s">
        <v>75</v>
      </c>
      <c r="AV784" s="14" t="s">
        <v>78</v>
      </c>
      <c r="AW784" s="14" t="s">
        <v>32</v>
      </c>
      <c r="AX784" s="14" t="s">
        <v>70</v>
      </c>
      <c r="AY784" s="162" t="s">
        <v>128</v>
      </c>
    </row>
    <row r="785" spans="2:51" s="12" customFormat="1">
      <c r="B785" s="146"/>
      <c r="D785" s="147" t="s">
        <v>137</v>
      </c>
      <c r="E785" s="148" t="s">
        <v>3</v>
      </c>
      <c r="F785" s="149" t="s">
        <v>784</v>
      </c>
      <c r="H785" s="150">
        <v>18.917000000000002</v>
      </c>
      <c r="I785" s="151"/>
      <c r="L785" s="146"/>
      <c r="M785" s="152"/>
      <c r="T785" s="153"/>
      <c r="AT785" s="148" t="s">
        <v>137</v>
      </c>
      <c r="AU785" s="148" t="s">
        <v>75</v>
      </c>
      <c r="AV785" s="12" t="s">
        <v>75</v>
      </c>
      <c r="AW785" s="12" t="s">
        <v>32</v>
      </c>
      <c r="AX785" s="12" t="s">
        <v>70</v>
      </c>
      <c r="AY785" s="148" t="s">
        <v>128</v>
      </c>
    </row>
    <row r="786" spans="2:51" s="14" customFormat="1">
      <c r="B786" s="161"/>
      <c r="D786" s="147" t="s">
        <v>137</v>
      </c>
      <c r="E786" s="162" t="s">
        <v>3</v>
      </c>
      <c r="F786" s="163" t="s">
        <v>786</v>
      </c>
      <c r="H786" s="162" t="s">
        <v>3</v>
      </c>
      <c r="I786" s="164"/>
      <c r="L786" s="161"/>
      <c r="M786" s="165"/>
      <c r="T786" s="166"/>
      <c r="AT786" s="162" t="s">
        <v>137</v>
      </c>
      <c r="AU786" s="162" t="s">
        <v>75</v>
      </c>
      <c r="AV786" s="14" t="s">
        <v>78</v>
      </c>
      <c r="AW786" s="14" t="s">
        <v>32</v>
      </c>
      <c r="AX786" s="14" t="s">
        <v>70</v>
      </c>
      <c r="AY786" s="162" t="s">
        <v>128</v>
      </c>
    </row>
    <row r="787" spans="2:51" s="12" customFormat="1">
      <c r="B787" s="146"/>
      <c r="D787" s="147" t="s">
        <v>137</v>
      </c>
      <c r="E787" s="148" t="s">
        <v>3</v>
      </c>
      <c r="F787" s="149" t="s">
        <v>787</v>
      </c>
      <c r="H787" s="150">
        <v>31.782</v>
      </c>
      <c r="I787" s="151"/>
      <c r="L787" s="146"/>
      <c r="M787" s="152"/>
      <c r="T787" s="153"/>
      <c r="AT787" s="148" t="s">
        <v>137</v>
      </c>
      <c r="AU787" s="148" t="s">
        <v>75</v>
      </c>
      <c r="AV787" s="12" t="s">
        <v>75</v>
      </c>
      <c r="AW787" s="12" t="s">
        <v>32</v>
      </c>
      <c r="AX787" s="12" t="s">
        <v>70</v>
      </c>
      <c r="AY787" s="148" t="s">
        <v>128</v>
      </c>
    </row>
    <row r="788" spans="2:51" s="14" customFormat="1">
      <c r="B788" s="161"/>
      <c r="D788" s="147" t="s">
        <v>137</v>
      </c>
      <c r="E788" s="162" t="s">
        <v>3</v>
      </c>
      <c r="F788" s="163" t="s">
        <v>789</v>
      </c>
      <c r="H788" s="162" t="s">
        <v>3</v>
      </c>
      <c r="I788" s="164"/>
      <c r="L788" s="161"/>
      <c r="M788" s="165"/>
      <c r="T788" s="166"/>
      <c r="AT788" s="162" t="s">
        <v>137</v>
      </c>
      <c r="AU788" s="162" t="s">
        <v>75</v>
      </c>
      <c r="AV788" s="14" t="s">
        <v>78</v>
      </c>
      <c r="AW788" s="14" t="s">
        <v>32</v>
      </c>
      <c r="AX788" s="14" t="s">
        <v>70</v>
      </c>
      <c r="AY788" s="162" t="s">
        <v>128</v>
      </c>
    </row>
    <row r="789" spans="2:51" s="12" customFormat="1">
      <c r="B789" s="146"/>
      <c r="D789" s="147" t="s">
        <v>137</v>
      </c>
      <c r="E789" s="148" t="s">
        <v>3</v>
      </c>
      <c r="F789" s="149" t="s">
        <v>1342</v>
      </c>
      <c r="H789" s="150">
        <v>14.423999999999999</v>
      </c>
      <c r="I789" s="151"/>
      <c r="L789" s="146"/>
      <c r="M789" s="152"/>
      <c r="T789" s="153"/>
      <c r="AT789" s="148" t="s">
        <v>137</v>
      </c>
      <c r="AU789" s="148" t="s">
        <v>75</v>
      </c>
      <c r="AV789" s="12" t="s">
        <v>75</v>
      </c>
      <c r="AW789" s="12" t="s">
        <v>32</v>
      </c>
      <c r="AX789" s="12" t="s">
        <v>70</v>
      </c>
      <c r="AY789" s="148" t="s">
        <v>128</v>
      </c>
    </row>
    <row r="790" spans="2:51" s="14" customFormat="1">
      <c r="B790" s="161"/>
      <c r="D790" s="147" t="s">
        <v>137</v>
      </c>
      <c r="E790" s="162" t="s">
        <v>3</v>
      </c>
      <c r="F790" s="163" t="s">
        <v>792</v>
      </c>
      <c r="H790" s="162" t="s">
        <v>3</v>
      </c>
      <c r="I790" s="164"/>
      <c r="L790" s="161"/>
      <c r="M790" s="165"/>
      <c r="T790" s="166"/>
      <c r="AT790" s="162" t="s">
        <v>137</v>
      </c>
      <c r="AU790" s="162" t="s">
        <v>75</v>
      </c>
      <c r="AV790" s="14" t="s">
        <v>78</v>
      </c>
      <c r="AW790" s="14" t="s">
        <v>32</v>
      </c>
      <c r="AX790" s="14" t="s">
        <v>70</v>
      </c>
      <c r="AY790" s="162" t="s">
        <v>128</v>
      </c>
    </row>
    <row r="791" spans="2:51" s="12" customFormat="1">
      <c r="B791" s="146"/>
      <c r="D791" s="147" t="s">
        <v>137</v>
      </c>
      <c r="E791" s="148" t="s">
        <v>3</v>
      </c>
      <c r="F791" s="149" t="s">
        <v>793</v>
      </c>
      <c r="H791" s="150">
        <v>7.9</v>
      </c>
      <c r="I791" s="151"/>
      <c r="L791" s="146"/>
      <c r="M791" s="152"/>
      <c r="T791" s="153"/>
      <c r="AT791" s="148" t="s">
        <v>137</v>
      </c>
      <c r="AU791" s="148" t="s">
        <v>75</v>
      </c>
      <c r="AV791" s="12" t="s">
        <v>75</v>
      </c>
      <c r="AW791" s="12" t="s">
        <v>32</v>
      </c>
      <c r="AX791" s="12" t="s">
        <v>70</v>
      </c>
      <c r="AY791" s="148" t="s">
        <v>128</v>
      </c>
    </row>
    <row r="792" spans="2:51" s="14" customFormat="1">
      <c r="B792" s="161"/>
      <c r="D792" s="147" t="s">
        <v>137</v>
      </c>
      <c r="E792" s="162" t="s">
        <v>3</v>
      </c>
      <c r="F792" s="163" t="s">
        <v>795</v>
      </c>
      <c r="H792" s="162" t="s">
        <v>3</v>
      </c>
      <c r="I792" s="164"/>
      <c r="L792" s="161"/>
      <c r="M792" s="165"/>
      <c r="T792" s="166"/>
      <c r="AT792" s="162" t="s">
        <v>137</v>
      </c>
      <c r="AU792" s="162" t="s">
        <v>75</v>
      </c>
      <c r="AV792" s="14" t="s">
        <v>78</v>
      </c>
      <c r="AW792" s="14" t="s">
        <v>32</v>
      </c>
      <c r="AX792" s="14" t="s">
        <v>70</v>
      </c>
      <c r="AY792" s="162" t="s">
        <v>128</v>
      </c>
    </row>
    <row r="793" spans="2:51" s="12" customFormat="1">
      <c r="B793" s="146"/>
      <c r="D793" s="147" t="s">
        <v>137</v>
      </c>
      <c r="E793" s="148" t="s">
        <v>3</v>
      </c>
      <c r="F793" s="149" t="s">
        <v>796</v>
      </c>
      <c r="H793" s="150">
        <v>26.882999999999999</v>
      </c>
      <c r="I793" s="151"/>
      <c r="L793" s="146"/>
      <c r="M793" s="152"/>
      <c r="T793" s="153"/>
      <c r="AT793" s="148" t="s">
        <v>137</v>
      </c>
      <c r="AU793" s="148" t="s">
        <v>75</v>
      </c>
      <c r="AV793" s="12" t="s">
        <v>75</v>
      </c>
      <c r="AW793" s="12" t="s">
        <v>32</v>
      </c>
      <c r="AX793" s="12" t="s">
        <v>70</v>
      </c>
      <c r="AY793" s="148" t="s">
        <v>128</v>
      </c>
    </row>
    <row r="794" spans="2:51" s="14" customFormat="1">
      <c r="B794" s="161"/>
      <c r="D794" s="147" t="s">
        <v>137</v>
      </c>
      <c r="E794" s="162" t="s">
        <v>3</v>
      </c>
      <c r="F794" s="163" t="s">
        <v>798</v>
      </c>
      <c r="H794" s="162" t="s">
        <v>3</v>
      </c>
      <c r="I794" s="164"/>
      <c r="L794" s="161"/>
      <c r="M794" s="165"/>
      <c r="T794" s="166"/>
      <c r="AT794" s="162" t="s">
        <v>137</v>
      </c>
      <c r="AU794" s="162" t="s">
        <v>75</v>
      </c>
      <c r="AV794" s="14" t="s">
        <v>78</v>
      </c>
      <c r="AW794" s="14" t="s">
        <v>32</v>
      </c>
      <c r="AX794" s="14" t="s">
        <v>70</v>
      </c>
      <c r="AY794" s="162" t="s">
        <v>128</v>
      </c>
    </row>
    <row r="795" spans="2:51" s="12" customFormat="1">
      <c r="B795" s="146"/>
      <c r="D795" s="147" t="s">
        <v>137</v>
      </c>
      <c r="E795" s="148" t="s">
        <v>3</v>
      </c>
      <c r="F795" s="149" t="s">
        <v>799</v>
      </c>
      <c r="H795" s="150">
        <v>18.917000000000002</v>
      </c>
      <c r="I795" s="151"/>
      <c r="L795" s="146"/>
      <c r="M795" s="152"/>
      <c r="T795" s="153"/>
      <c r="AT795" s="148" t="s">
        <v>137</v>
      </c>
      <c r="AU795" s="148" t="s">
        <v>75</v>
      </c>
      <c r="AV795" s="12" t="s">
        <v>75</v>
      </c>
      <c r="AW795" s="12" t="s">
        <v>32</v>
      </c>
      <c r="AX795" s="12" t="s">
        <v>70</v>
      </c>
      <c r="AY795" s="148" t="s">
        <v>128</v>
      </c>
    </row>
    <row r="796" spans="2:51" s="14" customFormat="1">
      <c r="B796" s="161"/>
      <c r="D796" s="147" t="s">
        <v>137</v>
      </c>
      <c r="E796" s="162" t="s">
        <v>3</v>
      </c>
      <c r="F796" s="163" t="s">
        <v>800</v>
      </c>
      <c r="H796" s="162" t="s">
        <v>3</v>
      </c>
      <c r="I796" s="164"/>
      <c r="L796" s="161"/>
      <c r="M796" s="165"/>
      <c r="T796" s="166"/>
      <c r="AT796" s="162" t="s">
        <v>137</v>
      </c>
      <c r="AU796" s="162" t="s">
        <v>75</v>
      </c>
      <c r="AV796" s="14" t="s">
        <v>78</v>
      </c>
      <c r="AW796" s="14" t="s">
        <v>32</v>
      </c>
      <c r="AX796" s="14" t="s">
        <v>70</v>
      </c>
      <c r="AY796" s="162" t="s">
        <v>128</v>
      </c>
    </row>
    <row r="797" spans="2:51" s="12" customFormat="1">
      <c r="B797" s="146"/>
      <c r="D797" s="147" t="s">
        <v>137</v>
      </c>
      <c r="E797" s="148" t="s">
        <v>3</v>
      </c>
      <c r="F797" s="149" t="s">
        <v>801</v>
      </c>
      <c r="H797" s="150">
        <v>4.5179999999999998</v>
      </c>
      <c r="I797" s="151"/>
      <c r="L797" s="146"/>
      <c r="M797" s="152"/>
      <c r="T797" s="153"/>
      <c r="AT797" s="148" t="s">
        <v>137</v>
      </c>
      <c r="AU797" s="148" t="s">
        <v>75</v>
      </c>
      <c r="AV797" s="12" t="s">
        <v>75</v>
      </c>
      <c r="AW797" s="12" t="s">
        <v>32</v>
      </c>
      <c r="AX797" s="12" t="s">
        <v>70</v>
      </c>
      <c r="AY797" s="148" t="s">
        <v>128</v>
      </c>
    </row>
    <row r="798" spans="2:51" s="14" customFormat="1">
      <c r="B798" s="161"/>
      <c r="D798" s="147" t="s">
        <v>137</v>
      </c>
      <c r="E798" s="162" t="s">
        <v>3</v>
      </c>
      <c r="F798" s="163" t="s">
        <v>802</v>
      </c>
      <c r="H798" s="162" t="s">
        <v>3</v>
      </c>
      <c r="I798" s="164"/>
      <c r="L798" s="161"/>
      <c r="M798" s="165"/>
      <c r="T798" s="166"/>
      <c r="AT798" s="162" t="s">
        <v>137</v>
      </c>
      <c r="AU798" s="162" t="s">
        <v>75</v>
      </c>
      <c r="AV798" s="14" t="s">
        <v>78</v>
      </c>
      <c r="AW798" s="14" t="s">
        <v>32</v>
      </c>
      <c r="AX798" s="14" t="s">
        <v>70</v>
      </c>
      <c r="AY798" s="162" t="s">
        <v>128</v>
      </c>
    </row>
    <row r="799" spans="2:51" s="12" customFormat="1">
      <c r="B799" s="146"/>
      <c r="D799" s="147" t="s">
        <v>137</v>
      </c>
      <c r="E799" s="148" t="s">
        <v>3</v>
      </c>
      <c r="F799" s="149" t="s">
        <v>803</v>
      </c>
      <c r="H799" s="150">
        <v>3.758</v>
      </c>
      <c r="I799" s="151"/>
      <c r="L799" s="146"/>
      <c r="M799" s="152"/>
      <c r="T799" s="153"/>
      <c r="AT799" s="148" t="s">
        <v>137</v>
      </c>
      <c r="AU799" s="148" t="s">
        <v>75</v>
      </c>
      <c r="AV799" s="12" t="s">
        <v>75</v>
      </c>
      <c r="AW799" s="12" t="s">
        <v>32</v>
      </c>
      <c r="AX799" s="12" t="s">
        <v>70</v>
      </c>
      <c r="AY799" s="148" t="s">
        <v>128</v>
      </c>
    </row>
    <row r="800" spans="2:51" s="13" customFormat="1">
      <c r="B800" s="154"/>
      <c r="D800" s="147" t="s">
        <v>137</v>
      </c>
      <c r="E800" s="155" t="s">
        <v>3</v>
      </c>
      <c r="F800" s="156" t="s">
        <v>139</v>
      </c>
      <c r="H800" s="157">
        <v>127.09899999999999</v>
      </c>
      <c r="I800" s="158"/>
      <c r="L800" s="154"/>
      <c r="M800" s="159"/>
      <c r="T800" s="160"/>
      <c r="AT800" s="155" t="s">
        <v>137</v>
      </c>
      <c r="AU800" s="155" t="s">
        <v>75</v>
      </c>
      <c r="AV800" s="13" t="s">
        <v>85</v>
      </c>
      <c r="AW800" s="13" t="s">
        <v>32</v>
      </c>
      <c r="AX800" s="13" t="s">
        <v>78</v>
      </c>
      <c r="AY800" s="155" t="s">
        <v>128</v>
      </c>
    </row>
    <row r="801" spans="2:65" s="1" customFormat="1" ht="37.9" customHeight="1">
      <c r="B801" s="128"/>
      <c r="C801" s="129" t="s">
        <v>462</v>
      </c>
      <c r="D801" s="129" t="s">
        <v>130</v>
      </c>
      <c r="E801" s="130" t="s">
        <v>1348</v>
      </c>
      <c r="F801" s="131" t="s">
        <v>1349</v>
      </c>
      <c r="G801" s="132" t="s">
        <v>150</v>
      </c>
      <c r="H801" s="133">
        <v>118.82299999999999</v>
      </c>
      <c r="I801" s="134"/>
      <c r="J801" s="135">
        <f>ROUND(I801*H801,2)</f>
        <v>0</v>
      </c>
      <c r="K801" s="131" t="s">
        <v>134</v>
      </c>
      <c r="L801" s="33"/>
      <c r="M801" s="136" t="s">
        <v>3</v>
      </c>
      <c r="N801" s="137" t="s">
        <v>41</v>
      </c>
      <c r="P801" s="138">
        <f>O801*H801</f>
        <v>0</v>
      </c>
      <c r="Q801" s="138">
        <v>9.0900000000000009E-3</v>
      </c>
      <c r="R801" s="138">
        <f>Q801*H801</f>
        <v>1.08010107</v>
      </c>
      <c r="S801" s="138">
        <v>0</v>
      </c>
      <c r="T801" s="139">
        <f>S801*H801</f>
        <v>0</v>
      </c>
      <c r="AR801" s="140" t="s">
        <v>168</v>
      </c>
      <c r="AT801" s="140" t="s">
        <v>130</v>
      </c>
      <c r="AU801" s="140" t="s">
        <v>75</v>
      </c>
      <c r="AY801" s="18" t="s">
        <v>128</v>
      </c>
      <c r="BE801" s="141">
        <f>IF(N801="základní",J801,0)</f>
        <v>0</v>
      </c>
      <c r="BF801" s="141">
        <f>IF(N801="snížená",J801,0)</f>
        <v>0</v>
      </c>
      <c r="BG801" s="141">
        <f>IF(N801="zákl. přenesená",J801,0)</f>
        <v>0</v>
      </c>
      <c r="BH801" s="141">
        <f>IF(N801="sníž. přenesená",J801,0)</f>
        <v>0</v>
      </c>
      <c r="BI801" s="141">
        <f>IF(N801="nulová",J801,0)</f>
        <v>0</v>
      </c>
      <c r="BJ801" s="18" t="s">
        <v>78</v>
      </c>
      <c r="BK801" s="141">
        <f>ROUND(I801*H801,2)</f>
        <v>0</v>
      </c>
      <c r="BL801" s="18" t="s">
        <v>168</v>
      </c>
      <c r="BM801" s="140" t="s">
        <v>1350</v>
      </c>
    </row>
    <row r="802" spans="2:65" s="1" customFormat="1">
      <c r="B802" s="33"/>
      <c r="D802" s="142" t="s">
        <v>135</v>
      </c>
      <c r="F802" s="143" t="s">
        <v>1351</v>
      </c>
      <c r="I802" s="144"/>
      <c r="L802" s="33"/>
      <c r="M802" s="145"/>
      <c r="T802" s="54"/>
      <c r="AT802" s="18" t="s">
        <v>135</v>
      </c>
      <c r="AU802" s="18" t="s">
        <v>75</v>
      </c>
    </row>
    <row r="803" spans="2:65" s="14" customFormat="1">
      <c r="B803" s="161"/>
      <c r="D803" s="147" t="s">
        <v>137</v>
      </c>
      <c r="E803" s="162" t="s">
        <v>3</v>
      </c>
      <c r="F803" s="163" t="s">
        <v>783</v>
      </c>
      <c r="H803" s="162" t="s">
        <v>3</v>
      </c>
      <c r="I803" s="164"/>
      <c r="L803" s="161"/>
      <c r="M803" s="165"/>
      <c r="T803" s="166"/>
      <c r="AT803" s="162" t="s">
        <v>137</v>
      </c>
      <c r="AU803" s="162" t="s">
        <v>75</v>
      </c>
      <c r="AV803" s="14" t="s">
        <v>78</v>
      </c>
      <c r="AW803" s="14" t="s">
        <v>32</v>
      </c>
      <c r="AX803" s="14" t="s">
        <v>70</v>
      </c>
      <c r="AY803" s="162" t="s">
        <v>128</v>
      </c>
    </row>
    <row r="804" spans="2:65" s="12" customFormat="1">
      <c r="B804" s="146"/>
      <c r="D804" s="147" t="s">
        <v>137</v>
      </c>
      <c r="E804" s="148" t="s">
        <v>3</v>
      </c>
      <c r="F804" s="149" t="s">
        <v>784</v>
      </c>
      <c r="H804" s="150">
        <v>18.917000000000002</v>
      </c>
      <c r="I804" s="151"/>
      <c r="L804" s="146"/>
      <c r="M804" s="152"/>
      <c r="T804" s="153"/>
      <c r="AT804" s="148" t="s">
        <v>137</v>
      </c>
      <c r="AU804" s="148" t="s">
        <v>75</v>
      </c>
      <c r="AV804" s="12" t="s">
        <v>75</v>
      </c>
      <c r="AW804" s="12" t="s">
        <v>32</v>
      </c>
      <c r="AX804" s="12" t="s">
        <v>70</v>
      </c>
      <c r="AY804" s="148" t="s">
        <v>128</v>
      </c>
    </row>
    <row r="805" spans="2:65" s="14" customFormat="1">
      <c r="B805" s="161"/>
      <c r="D805" s="147" t="s">
        <v>137</v>
      </c>
      <c r="E805" s="162" t="s">
        <v>3</v>
      </c>
      <c r="F805" s="163" t="s">
        <v>786</v>
      </c>
      <c r="H805" s="162" t="s">
        <v>3</v>
      </c>
      <c r="I805" s="164"/>
      <c r="L805" s="161"/>
      <c r="M805" s="165"/>
      <c r="T805" s="166"/>
      <c r="AT805" s="162" t="s">
        <v>137</v>
      </c>
      <c r="AU805" s="162" t="s">
        <v>75</v>
      </c>
      <c r="AV805" s="14" t="s">
        <v>78</v>
      </c>
      <c r="AW805" s="14" t="s">
        <v>32</v>
      </c>
      <c r="AX805" s="14" t="s">
        <v>70</v>
      </c>
      <c r="AY805" s="162" t="s">
        <v>128</v>
      </c>
    </row>
    <row r="806" spans="2:65" s="12" customFormat="1">
      <c r="B806" s="146"/>
      <c r="D806" s="147" t="s">
        <v>137</v>
      </c>
      <c r="E806" s="148" t="s">
        <v>3</v>
      </c>
      <c r="F806" s="149" t="s">
        <v>787</v>
      </c>
      <c r="H806" s="150">
        <v>31.782</v>
      </c>
      <c r="I806" s="151"/>
      <c r="L806" s="146"/>
      <c r="M806" s="152"/>
      <c r="T806" s="153"/>
      <c r="AT806" s="148" t="s">
        <v>137</v>
      </c>
      <c r="AU806" s="148" t="s">
        <v>75</v>
      </c>
      <c r="AV806" s="12" t="s">
        <v>75</v>
      </c>
      <c r="AW806" s="12" t="s">
        <v>32</v>
      </c>
      <c r="AX806" s="12" t="s">
        <v>70</v>
      </c>
      <c r="AY806" s="148" t="s">
        <v>128</v>
      </c>
    </row>
    <row r="807" spans="2:65" s="14" customFormat="1">
      <c r="B807" s="161"/>
      <c r="D807" s="147" t="s">
        <v>137</v>
      </c>
      <c r="E807" s="162" t="s">
        <v>3</v>
      </c>
      <c r="F807" s="163" t="s">
        <v>789</v>
      </c>
      <c r="H807" s="162" t="s">
        <v>3</v>
      </c>
      <c r="I807" s="164"/>
      <c r="L807" s="161"/>
      <c r="M807" s="165"/>
      <c r="T807" s="166"/>
      <c r="AT807" s="162" t="s">
        <v>137</v>
      </c>
      <c r="AU807" s="162" t="s">
        <v>75</v>
      </c>
      <c r="AV807" s="14" t="s">
        <v>78</v>
      </c>
      <c r="AW807" s="14" t="s">
        <v>32</v>
      </c>
      <c r="AX807" s="14" t="s">
        <v>70</v>
      </c>
      <c r="AY807" s="162" t="s">
        <v>128</v>
      </c>
    </row>
    <row r="808" spans="2:65" s="12" customFormat="1">
      <c r="B808" s="146"/>
      <c r="D808" s="147" t="s">
        <v>137</v>
      </c>
      <c r="E808" s="148" t="s">
        <v>3</v>
      </c>
      <c r="F808" s="149" t="s">
        <v>1342</v>
      </c>
      <c r="H808" s="150">
        <v>14.423999999999999</v>
      </c>
      <c r="I808" s="151"/>
      <c r="L808" s="146"/>
      <c r="M808" s="152"/>
      <c r="T808" s="153"/>
      <c r="AT808" s="148" t="s">
        <v>137</v>
      </c>
      <c r="AU808" s="148" t="s">
        <v>75</v>
      </c>
      <c r="AV808" s="12" t="s">
        <v>75</v>
      </c>
      <c r="AW808" s="12" t="s">
        <v>32</v>
      </c>
      <c r="AX808" s="12" t="s">
        <v>70</v>
      </c>
      <c r="AY808" s="148" t="s">
        <v>128</v>
      </c>
    </row>
    <row r="809" spans="2:65" s="14" customFormat="1">
      <c r="B809" s="161"/>
      <c r="D809" s="147" t="s">
        <v>137</v>
      </c>
      <c r="E809" s="162" t="s">
        <v>3</v>
      </c>
      <c r="F809" s="163" t="s">
        <v>792</v>
      </c>
      <c r="H809" s="162" t="s">
        <v>3</v>
      </c>
      <c r="I809" s="164"/>
      <c r="L809" s="161"/>
      <c r="M809" s="165"/>
      <c r="T809" s="166"/>
      <c r="AT809" s="162" t="s">
        <v>137</v>
      </c>
      <c r="AU809" s="162" t="s">
        <v>75</v>
      </c>
      <c r="AV809" s="14" t="s">
        <v>78</v>
      </c>
      <c r="AW809" s="14" t="s">
        <v>32</v>
      </c>
      <c r="AX809" s="14" t="s">
        <v>70</v>
      </c>
      <c r="AY809" s="162" t="s">
        <v>128</v>
      </c>
    </row>
    <row r="810" spans="2:65" s="12" customFormat="1">
      <c r="B810" s="146"/>
      <c r="D810" s="147" t="s">
        <v>137</v>
      </c>
      <c r="E810" s="148" t="s">
        <v>3</v>
      </c>
      <c r="F810" s="149" t="s">
        <v>793</v>
      </c>
      <c r="H810" s="150">
        <v>7.9</v>
      </c>
      <c r="I810" s="151"/>
      <c r="L810" s="146"/>
      <c r="M810" s="152"/>
      <c r="T810" s="153"/>
      <c r="AT810" s="148" t="s">
        <v>137</v>
      </c>
      <c r="AU810" s="148" t="s">
        <v>75</v>
      </c>
      <c r="AV810" s="12" t="s">
        <v>75</v>
      </c>
      <c r="AW810" s="12" t="s">
        <v>32</v>
      </c>
      <c r="AX810" s="12" t="s">
        <v>70</v>
      </c>
      <c r="AY810" s="148" t="s">
        <v>128</v>
      </c>
    </row>
    <row r="811" spans="2:65" s="14" customFormat="1">
      <c r="B811" s="161"/>
      <c r="D811" s="147" t="s">
        <v>137</v>
      </c>
      <c r="E811" s="162" t="s">
        <v>3</v>
      </c>
      <c r="F811" s="163" t="s">
        <v>795</v>
      </c>
      <c r="H811" s="162" t="s">
        <v>3</v>
      </c>
      <c r="I811" s="164"/>
      <c r="L811" s="161"/>
      <c r="M811" s="165"/>
      <c r="T811" s="166"/>
      <c r="AT811" s="162" t="s">
        <v>137</v>
      </c>
      <c r="AU811" s="162" t="s">
        <v>75</v>
      </c>
      <c r="AV811" s="14" t="s">
        <v>78</v>
      </c>
      <c r="AW811" s="14" t="s">
        <v>32</v>
      </c>
      <c r="AX811" s="14" t="s">
        <v>70</v>
      </c>
      <c r="AY811" s="162" t="s">
        <v>128</v>
      </c>
    </row>
    <row r="812" spans="2:65" s="12" customFormat="1">
      <c r="B812" s="146"/>
      <c r="D812" s="147" t="s">
        <v>137</v>
      </c>
      <c r="E812" s="148" t="s">
        <v>3</v>
      </c>
      <c r="F812" s="149" t="s">
        <v>796</v>
      </c>
      <c r="H812" s="150">
        <v>26.882999999999999</v>
      </c>
      <c r="I812" s="151"/>
      <c r="L812" s="146"/>
      <c r="M812" s="152"/>
      <c r="T812" s="153"/>
      <c r="AT812" s="148" t="s">
        <v>137</v>
      </c>
      <c r="AU812" s="148" t="s">
        <v>75</v>
      </c>
      <c r="AV812" s="12" t="s">
        <v>75</v>
      </c>
      <c r="AW812" s="12" t="s">
        <v>32</v>
      </c>
      <c r="AX812" s="12" t="s">
        <v>70</v>
      </c>
      <c r="AY812" s="148" t="s">
        <v>128</v>
      </c>
    </row>
    <row r="813" spans="2:65" s="14" customFormat="1">
      <c r="B813" s="161"/>
      <c r="D813" s="147" t="s">
        <v>137</v>
      </c>
      <c r="E813" s="162" t="s">
        <v>3</v>
      </c>
      <c r="F813" s="163" t="s">
        <v>798</v>
      </c>
      <c r="H813" s="162" t="s">
        <v>3</v>
      </c>
      <c r="I813" s="164"/>
      <c r="L813" s="161"/>
      <c r="M813" s="165"/>
      <c r="T813" s="166"/>
      <c r="AT813" s="162" t="s">
        <v>137</v>
      </c>
      <c r="AU813" s="162" t="s">
        <v>75</v>
      </c>
      <c r="AV813" s="14" t="s">
        <v>78</v>
      </c>
      <c r="AW813" s="14" t="s">
        <v>32</v>
      </c>
      <c r="AX813" s="14" t="s">
        <v>70</v>
      </c>
      <c r="AY813" s="162" t="s">
        <v>128</v>
      </c>
    </row>
    <row r="814" spans="2:65" s="12" customFormat="1">
      <c r="B814" s="146"/>
      <c r="D814" s="147" t="s">
        <v>137</v>
      </c>
      <c r="E814" s="148" t="s">
        <v>3</v>
      </c>
      <c r="F814" s="149" t="s">
        <v>799</v>
      </c>
      <c r="H814" s="150">
        <v>18.917000000000002</v>
      </c>
      <c r="I814" s="151"/>
      <c r="L814" s="146"/>
      <c r="M814" s="152"/>
      <c r="T814" s="153"/>
      <c r="AT814" s="148" t="s">
        <v>137</v>
      </c>
      <c r="AU814" s="148" t="s">
        <v>75</v>
      </c>
      <c r="AV814" s="12" t="s">
        <v>75</v>
      </c>
      <c r="AW814" s="12" t="s">
        <v>32</v>
      </c>
      <c r="AX814" s="12" t="s">
        <v>70</v>
      </c>
      <c r="AY814" s="148" t="s">
        <v>128</v>
      </c>
    </row>
    <row r="815" spans="2:65" s="13" customFormat="1">
      <c r="B815" s="154"/>
      <c r="D815" s="147" t="s">
        <v>137</v>
      </c>
      <c r="E815" s="155" t="s">
        <v>3</v>
      </c>
      <c r="F815" s="156" t="s">
        <v>139</v>
      </c>
      <c r="H815" s="157">
        <v>118.82299999999999</v>
      </c>
      <c r="I815" s="158"/>
      <c r="L815" s="154"/>
      <c r="M815" s="159"/>
      <c r="T815" s="160"/>
      <c r="AT815" s="155" t="s">
        <v>137</v>
      </c>
      <c r="AU815" s="155" t="s">
        <v>75</v>
      </c>
      <c r="AV815" s="13" t="s">
        <v>85</v>
      </c>
      <c r="AW815" s="13" t="s">
        <v>32</v>
      </c>
      <c r="AX815" s="13" t="s">
        <v>78</v>
      </c>
      <c r="AY815" s="155" t="s">
        <v>128</v>
      </c>
    </row>
    <row r="816" spans="2:65" s="1" customFormat="1" ht="33" customHeight="1">
      <c r="B816" s="128"/>
      <c r="C816" s="167" t="s">
        <v>1352</v>
      </c>
      <c r="D816" s="167" t="s">
        <v>193</v>
      </c>
      <c r="E816" s="168" t="s">
        <v>1353</v>
      </c>
      <c r="F816" s="169" t="s">
        <v>1354</v>
      </c>
      <c r="G816" s="170" t="s">
        <v>150</v>
      </c>
      <c r="H816" s="171">
        <v>146.16399999999999</v>
      </c>
      <c r="I816" s="172"/>
      <c r="J816" s="173">
        <f>ROUND(I816*H816,2)</f>
        <v>0</v>
      </c>
      <c r="K816" s="169" t="s">
        <v>134</v>
      </c>
      <c r="L816" s="174"/>
      <c r="M816" s="175" t="s">
        <v>3</v>
      </c>
      <c r="N816" s="176" t="s">
        <v>41</v>
      </c>
      <c r="P816" s="138">
        <f>O816*H816</f>
        <v>0</v>
      </c>
      <c r="Q816" s="138">
        <v>1.9E-2</v>
      </c>
      <c r="R816" s="138">
        <f>Q816*H816</f>
        <v>2.7771159999999995</v>
      </c>
      <c r="S816" s="138">
        <v>0</v>
      </c>
      <c r="T816" s="139">
        <f>S816*H816</f>
        <v>0</v>
      </c>
      <c r="AR816" s="140" t="s">
        <v>215</v>
      </c>
      <c r="AT816" s="140" t="s">
        <v>193</v>
      </c>
      <c r="AU816" s="140" t="s">
        <v>75</v>
      </c>
      <c r="AY816" s="18" t="s">
        <v>128</v>
      </c>
      <c r="BE816" s="141">
        <f>IF(N816="základní",J816,0)</f>
        <v>0</v>
      </c>
      <c r="BF816" s="141">
        <f>IF(N816="snížená",J816,0)</f>
        <v>0</v>
      </c>
      <c r="BG816" s="141">
        <f>IF(N816="zákl. přenesená",J816,0)</f>
        <v>0</v>
      </c>
      <c r="BH816" s="141">
        <f>IF(N816="sníž. přenesená",J816,0)</f>
        <v>0</v>
      </c>
      <c r="BI816" s="141">
        <f>IF(N816="nulová",J816,0)</f>
        <v>0</v>
      </c>
      <c r="BJ816" s="18" t="s">
        <v>78</v>
      </c>
      <c r="BK816" s="141">
        <f>ROUND(I816*H816,2)</f>
        <v>0</v>
      </c>
      <c r="BL816" s="18" t="s">
        <v>168</v>
      </c>
      <c r="BM816" s="140" t="s">
        <v>1355</v>
      </c>
    </row>
    <row r="817" spans="2:51" s="14" customFormat="1">
      <c r="B817" s="161"/>
      <c r="D817" s="147" t="s">
        <v>137</v>
      </c>
      <c r="E817" s="162" t="s">
        <v>3</v>
      </c>
      <c r="F817" s="163" t="s">
        <v>783</v>
      </c>
      <c r="H817" s="162" t="s">
        <v>3</v>
      </c>
      <c r="I817" s="164"/>
      <c r="L817" s="161"/>
      <c r="M817" s="165"/>
      <c r="T817" s="166"/>
      <c r="AT817" s="162" t="s">
        <v>137</v>
      </c>
      <c r="AU817" s="162" t="s">
        <v>75</v>
      </c>
      <c r="AV817" s="14" t="s">
        <v>78</v>
      </c>
      <c r="AW817" s="14" t="s">
        <v>32</v>
      </c>
      <c r="AX817" s="14" t="s">
        <v>70</v>
      </c>
      <c r="AY817" s="162" t="s">
        <v>128</v>
      </c>
    </row>
    <row r="818" spans="2:51" s="12" customFormat="1">
      <c r="B818" s="146"/>
      <c r="D818" s="147" t="s">
        <v>137</v>
      </c>
      <c r="E818" s="148" t="s">
        <v>3</v>
      </c>
      <c r="F818" s="149" t="s">
        <v>784</v>
      </c>
      <c r="H818" s="150">
        <v>18.917000000000002</v>
      </c>
      <c r="I818" s="151"/>
      <c r="L818" s="146"/>
      <c r="M818" s="152"/>
      <c r="T818" s="153"/>
      <c r="AT818" s="148" t="s">
        <v>137</v>
      </c>
      <c r="AU818" s="148" t="s">
        <v>75</v>
      </c>
      <c r="AV818" s="12" t="s">
        <v>75</v>
      </c>
      <c r="AW818" s="12" t="s">
        <v>32</v>
      </c>
      <c r="AX818" s="12" t="s">
        <v>70</v>
      </c>
      <c r="AY818" s="148" t="s">
        <v>128</v>
      </c>
    </row>
    <row r="819" spans="2:51" s="14" customFormat="1">
      <c r="B819" s="161"/>
      <c r="D819" s="147" t="s">
        <v>137</v>
      </c>
      <c r="E819" s="162" t="s">
        <v>3</v>
      </c>
      <c r="F819" s="163" t="s">
        <v>786</v>
      </c>
      <c r="H819" s="162" t="s">
        <v>3</v>
      </c>
      <c r="I819" s="164"/>
      <c r="L819" s="161"/>
      <c r="M819" s="165"/>
      <c r="T819" s="166"/>
      <c r="AT819" s="162" t="s">
        <v>137</v>
      </c>
      <c r="AU819" s="162" t="s">
        <v>75</v>
      </c>
      <c r="AV819" s="14" t="s">
        <v>78</v>
      </c>
      <c r="AW819" s="14" t="s">
        <v>32</v>
      </c>
      <c r="AX819" s="14" t="s">
        <v>70</v>
      </c>
      <c r="AY819" s="162" t="s">
        <v>128</v>
      </c>
    </row>
    <row r="820" spans="2:51" s="12" customFormat="1">
      <c r="B820" s="146"/>
      <c r="D820" s="147" t="s">
        <v>137</v>
      </c>
      <c r="E820" s="148" t="s">
        <v>3</v>
      </c>
      <c r="F820" s="149" t="s">
        <v>787</v>
      </c>
      <c r="H820" s="150">
        <v>31.782</v>
      </c>
      <c r="I820" s="151"/>
      <c r="L820" s="146"/>
      <c r="M820" s="152"/>
      <c r="T820" s="153"/>
      <c r="AT820" s="148" t="s">
        <v>137</v>
      </c>
      <c r="AU820" s="148" t="s">
        <v>75</v>
      </c>
      <c r="AV820" s="12" t="s">
        <v>75</v>
      </c>
      <c r="AW820" s="12" t="s">
        <v>32</v>
      </c>
      <c r="AX820" s="12" t="s">
        <v>70</v>
      </c>
      <c r="AY820" s="148" t="s">
        <v>128</v>
      </c>
    </row>
    <row r="821" spans="2:51" s="14" customFormat="1">
      <c r="B821" s="161"/>
      <c r="D821" s="147" t="s">
        <v>137</v>
      </c>
      <c r="E821" s="162" t="s">
        <v>3</v>
      </c>
      <c r="F821" s="163" t="s">
        <v>789</v>
      </c>
      <c r="H821" s="162" t="s">
        <v>3</v>
      </c>
      <c r="I821" s="164"/>
      <c r="L821" s="161"/>
      <c r="M821" s="165"/>
      <c r="T821" s="166"/>
      <c r="AT821" s="162" t="s">
        <v>137</v>
      </c>
      <c r="AU821" s="162" t="s">
        <v>75</v>
      </c>
      <c r="AV821" s="14" t="s">
        <v>78</v>
      </c>
      <c r="AW821" s="14" t="s">
        <v>32</v>
      </c>
      <c r="AX821" s="14" t="s">
        <v>70</v>
      </c>
      <c r="AY821" s="162" t="s">
        <v>128</v>
      </c>
    </row>
    <row r="822" spans="2:51" s="12" customFormat="1">
      <c r="B822" s="146"/>
      <c r="D822" s="147" t="s">
        <v>137</v>
      </c>
      <c r="E822" s="148" t="s">
        <v>3</v>
      </c>
      <c r="F822" s="149" t="s">
        <v>1342</v>
      </c>
      <c r="H822" s="150">
        <v>14.423999999999999</v>
      </c>
      <c r="I822" s="151"/>
      <c r="L822" s="146"/>
      <c r="M822" s="152"/>
      <c r="T822" s="153"/>
      <c r="AT822" s="148" t="s">
        <v>137</v>
      </c>
      <c r="AU822" s="148" t="s">
        <v>75</v>
      </c>
      <c r="AV822" s="12" t="s">
        <v>75</v>
      </c>
      <c r="AW822" s="12" t="s">
        <v>32</v>
      </c>
      <c r="AX822" s="12" t="s">
        <v>70</v>
      </c>
      <c r="AY822" s="148" t="s">
        <v>128</v>
      </c>
    </row>
    <row r="823" spans="2:51" s="14" customFormat="1">
      <c r="B823" s="161"/>
      <c r="D823" s="147" t="s">
        <v>137</v>
      </c>
      <c r="E823" s="162" t="s">
        <v>3</v>
      </c>
      <c r="F823" s="163" t="s">
        <v>792</v>
      </c>
      <c r="H823" s="162" t="s">
        <v>3</v>
      </c>
      <c r="I823" s="164"/>
      <c r="L823" s="161"/>
      <c r="M823" s="165"/>
      <c r="T823" s="166"/>
      <c r="AT823" s="162" t="s">
        <v>137</v>
      </c>
      <c r="AU823" s="162" t="s">
        <v>75</v>
      </c>
      <c r="AV823" s="14" t="s">
        <v>78</v>
      </c>
      <c r="AW823" s="14" t="s">
        <v>32</v>
      </c>
      <c r="AX823" s="14" t="s">
        <v>70</v>
      </c>
      <c r="AY823" s="162" t="s">
        <v>128</v>
      </c>
    </row>
    <row r="824" spans="2:51" s="12" customFormat="1">
      <c r="B824" s="146"/>
      <c r="D824" s="147" t="s">
        <v>137</v>
      </c>
      <c r="E824" s="148" t="s">
        <v>3</v>
      </c>
      <c r="F824" s="149" t="s">
        <v>793</v>
      </c>
      <c r="H824" s="150">
        <v>7.9</v>
      </c>
      <c r="I824" s="151"/>
      <c r="L824" s="146"/>
      <c r="M824" s="152"/>
      <c r="T824" s="153"/>
      <c r="AT824" s="148" t="s">
        <v>137</v>
      </c>
      <c r="AU824" s="148" t="s">
        <v>75</v>
      </c>
      <c r="AV824" s="12" t="s">
        <v>75</v>
      </c>
      <c r="AW824" s="12" t="s">
        <v>32</v>
      </c>
      <c r="AX824" s="12" t="s">
        <v>70</v>
      </c>
      <c r="AY824" s="148" t="s">
        <v>128</v>
      </c>
    </row>
    <row r="825" spans="2:51" s="14" customFormat="1">
      <c r="B825" s="161"/>
      <c r="D825" s="147" t="s">
        <v>137</v>
      </c>
      <c r="E825" s="162" t="s">
        <v>3</v>
      </c>
      <c r="F825" s="163" t="s">
        <v>795</v>
      </c>
      <c r="H825" s="162" t="s">
        <v>3</v>
      </c>
      <c r="I825" s="164"/>
      <c r="L825" s="161"/>
      <c r="M825" s="165"/>
      <c r="T825" s="166"/>
      <c r="AT825" s="162" t="s">
        <v>137</v>
      </c>
      <c r="AU825" s="162" t="s">
        <v>75</v>
      </c>
      <c r="AV825" s="14" t="s">
        <v>78</v>
      </c>
      <c r="AW825" s="14" t="s">
        <v>32</v>
      </c>
      <c r="AX825" s="14" t="s">
        <v>70</v>
      </c>
      <c r="AY825" s="162" t="s">
        <v>128</v>
      </c>
    </row>
    <row r="826" spans="2:51" s="12" customFormat="1">
      <c r="B826" s="146"/>
      <c r="D826" s="147" t="s">
        <v>137</v>
      </c>
      <c r="E826" s="148" t="s">
        <v>3</v>
      </c>
      <c r="F826" s="149" t="s">
        <v>796</v>
      </c>
      <c r="H826" s="150">
        <v>26.882999999999999</v>
      </c>
      <c r="I826" s="151"/>
      <c r="L826" s="146"/>
      <c r="M826" s="152"/>
      <c r="T826" s="153"/>
      <c r="AT826" s="148" t="s">
        <v>137</v>
      </c>
      <c r="AU826" s="148" t="s">
        <v>75</v>
      </c>
      <c r="AV826" s="12" t="s">
        <v>75</v>
      </c>
      <c r="AW826" s="12" t="s">
        <v>32</v>
      </c>
      <c r="AX826" s="12" t="s">
        <v>70</v>
      </c>
      <c r="AY826" s="148" t="s">
        <v>128</v>
      </c>
    </row>
    <row r="827" spans="2:51" s="14" customFormat="1">
      <c r="B827" s="161"/>
      <c r="D827" s="147" t="s">
        <v>137</v>
      </c>
      <c r="E827" s="162" t="s">
        <v>3</v>
      </c>
      <c r="F827" s="163" t="s">
        <v>798</v>
      </c>
      <c r="H827" s="162" t="s">
        <v>3</v>
      </c>
      <c r="I827" s="164"/>
      <c r="L827" s="161"/>
      <c r="M827" s="165"/>
      <c r="T827" s="166"/>
      <c r="AT827" s="162" t="s">
        <v>137</v>
      </c>
      <c r="AU827" s="162" t="s">
        <v>75</v>
      </c>
      <c r="AV827" s="14" t="s">
        <v>78</v>
      </c>
      <c r="AW827" s="14" t="s">
        <v>32</v>
      </c>
      <c r="AX827" s="14" t="s">
        <v>70</v>
      </c>
      <c r="AY827" s="162" t="s">
        <v>128</v>
      </c>
    </row>
    <row r="828" spans="2:51" s="12" customFormat="1">
      <c r="B828" s="146"/>
      <c r="D828" s="147" t="s">
        <v>137</v>
      </c>
      <c r="E828" s="148" t="s">
        <v>3</v>
      </c>
      <c r="F828" s="149" t="s">
        <v>799</v>
      </c>
      <c r="H828" s="150">
        <v>18.917000000000002</v>
      </c>
      <c r="I828" s="151"/>
      <c r="L828" s="146"/>
      <c r="M828" s="152"/>
      <c r="T828" s="153"/>
      <c r="AT828" s="148" t="s">
        <v>137</v>
      </c>
      <c r="AU828" s="148" t="s">
        <v>75</v>
      </c>
      <c r="AV828" s="12" t="s">
        <v>75</v>
      </c>
      <c r="AW828" s="12" t="s">
        <v>32</v>
      </c>
      <c r="AX828" s="12" t="s">
        <v>70</v>
      </c>
      <c r="AY828" s="148" t="s">
        <v>128</v>
      </c>
    </row>
    <row r="829" spans="2:51" s="14" customFormat="1">
      <c r="B829" s="161"/>
      <c r="D829" s="147" t="s">
        <v>137</v>
      </c>
      <c r="E829" s="162" t="s">
        <v>3</v>
      </c>
      <c r="F829" s="163" t="s">
        <v>800</v>
      </c>
      <c r="H829" s="162" t="s">
        <v>3</v>
      </c>
      <c r="I829" s="164"/>
      <c r="L829" s="161"/>
      <c r="M829" s="165"/>
      <c r="T829" s="166"/>
      <c r="AT829" s="162" t="s">
        <v>137</v>
      </c>
      <c r="AU829" s="162" t="s">
        <v>75</v>
      </c>
      <c r="AV829" s="14" t="s">
        <v>78</v>
      </c>
      <c r="AW829" s="14" t="s">
        <v>32</v>
      </c>
      <c r="AX829" s="14" t="s">
        <v>70</v>
      </c>
      <c r="AY829" s="162" t="s">
        <v>128</v>
      </c>
    </row>
    <row r="830" spans="2:51" s="12" customFormat="1">
      <c r="B830" s="146"/>
      <c r="D830" s="147" t="s">
        <v>137</v>
      </c>
      <c r="E830" s="148" t="s">
        <v>3</v>
      </c>
      <c r="F830" s="149" t="s">
        <v>801</v>
      </c>
      <c r="H830" s="150">
        <v>4.5179999999999998</v>
      </c>
      <c r="I830" s="151"/>
      <c r="L830" s="146"/>
      <c r="M830" s="152"/>
      <c r="T830" s="153"/>
      <c r="AT830" s="148" t="s">
        <v>137</v>
      </c>
      <c r="AU830" s="148" t="s">
        <v>75</v>
      </c>
      <c r="AV830" s="12" t="s">
        <v>75</v>
      </c>
      <c r="AW830" s="12" t="s">
        <v>32</v>
      </c>
      <c r="AX830" s="12" t="s">
        <v>70</v>
      </c>
      <c r="AY830" s="148" t="s">
        <v>128</v>
      </c>
    </row>
    <row r="831" spans="2:51" s="14" customFormat="1">
      <c r="B831" s="161"/>
      <c r="D831" s="147" t="s">
        <v>137</v>
      </c>
      <c r="E831" s="162" t="s">
        <v>3</v>
      </c>
      <c r="F831" s="163" t="s">
        <v>802</v>
      </c>
      <c r="H831" s="162" t="s">
        <v>3</v>
      </c>
      <c r="I831" s="164"/>
      <c r="L831" s="161"/>
      <c r="M831" s="165"/>
      <c r="T831" s="166"/>
      <c r="AT831" s="162" t="s">
        <v>137</v>
      </c>
      <c r="AU831" s="162" t="s">
        <v>75</v>
      </c>
      <c r="AV831" s="14" t="s">
        <v>78</v>
      </c>
      <c r="AW831" s="14" t="s">
        <v>32</v>
      </c>
      <c r="AX831" s="14" t="s">
        <v>70</v>
      </c>
      <c r="AY831" s="162" t="s">
        <v>128</v>
      </c>
    </row>
    <row r="832" spans="2:51" s="12" customFormat="1">
      <c r="B832" s="146"/>
      <c r="D832" s="147" t="s">
        <v>137</v>
      </c>
      <c r="E832" s="148" t="s">
        <v>3</v>
      </c>
      <c r="F832" s="149" t="s">
        <v>803</v>
      </c>
      <c r="H832" s="150">
        <v>3.758</v>
      </c>
      <c r="I832" s="151"/>
      <c r="L832" s="146"/>
      <c r="M832" s="152"/>
      <c r="T832" s="153"/>
      <c r="AT832" s="148" t="s">
        <v>137</v>
      </c>
      <c r="AU832" s="148" t="s">
        <v>75</v>
      </c>
      <c r="AV832" s="12" t="s">
        <v>75</v>
      </c>
      <c r="AW832" s="12" t="s">
        <v>32</v>
      </c>
      <c r="AX832" s="12" t="s">
        <v>70</v>
      </c>
      <c r="AY832" s="148" t="s">
        <v>128</v>
      </c>
    </row>
    <row r="833" spans="2:65" s="13" customFormat="1">
      <c r="B833" s="154"/>
      <c r="D833" s="147" t="s">
        <v>137</v>
      </c>
      <c r="E833" s="155" t="s">
        <v>3</v>
      </c>
      <c r="F833" s="156" t="s">
        <v>139</v>
      </c>
      <c r="H833" s="157">
        <v>127.09899999999999</v>
      </c>
      <c r="I833" s="158"/>
      <c r="L833" s="154"/>
      <c r="M833" s="159"/>
      <c r="T833" s="160"/>
      <c r="AT833" s="155" t="s">
        <v>137</v>
      </c>
      <c r="AU833" s="155" t="s">
        <v>75</v>
      </c>
      <c r="AV833" s="13" t="s">
        <v>85</v>
      </c>
      <c r="AW833" s="13" t="s">
        <v>32</v>
      </c>
      <c r="AX833" s="13" t="s">
        <v>78</v>
      </c>
      <c r="AY833" s="155" t="s">
        <v>128</v>
      </c>
    </row>
    <row r="834" spans="2:65" s="12" customFormat="1">
      <c r="B834" s="146"/>
      <c r="D834" s="147" t="s">
        <v>137</v>
      </c>
      <c r="F834" s="149" t="s">
        <v>1356</v>
      </c>
      <c r="H834" s="150">
        <v>146.16399999999999</v>
      </c>
      <c r="I834" s="151"/>
      <c r="L834" s="146"/>
      <c r="M834" s="152"/>
      <c r="T834" s="153"/>
      <c r="AT834" s="148" t="s">
        <v>137</v>
      </c>
      <c r="AU834" s="148" t="s">
        <v>75</v>
      </c>
      <c r="AV834" s="12" t="s">
        <v>75</v>
      </c>
      <c r="AW834" s="12" t="s">
        <v>4</v>
      </c>
      <c r="AX834" s="12" t="s">
        <v>78</v>
      </c>
      <c r="AY834" s="148" t="s">
        <v>128</v>
      </c>
    </row>
    <row r="835" spans="2:65" s="1" customFormat="1" ht="33" customHeight="1">
      <c r="B835" s="128"/>
      <c r="C835" s="129" t="s">
        <v>467</v>
      </c>
      <c r="D835" s="129" t="s">
        <v>130</v>
      </c>
      <c r="E835" s="130" t="s">
        <v>1357</v>
      </c>
      <c r="F835" s="131" t="s">
        <v>1358</v>
      </c>
      <c r="G835" s="132" t="s">
        <v>209</v>
      </c>
      <c r="H835" s="133">
        <v>59.72</v>
      </c>
      <c r="I835" s="134"/>
      <c r="J835" s="135">
        <f>ROUND(I835*H835,2)</f>
        <v>0</v>
      </c>
      <c r="K835" s="131" t="s">
        <v>134</v>
      </c>
      <c r="L835" s="33"/>
      <c r="M835" s="136" t="s">
        <v>3</v>
      </c>
      <c r="N835" s="137" t="s">
        <v>41</v>
      </c>
      <c r="P835" s="138">
        <f>O835*H835</f>
        <v>0</v>
      </c>
      <c r="Q835" s="138">
        <v>2.0000000000000001E-4</v>
      </c>
      <c r="R835" s="138">
        <f>Q835*H835</f>
        <v>1.1944E-2</v>
      </c>
      <c r="S835" s="138">
        <v>0</v>
      </c>
      <c r="T835" s="139">
        <f>S835*H835</f>
        <v>0</v>
      </c>
      <c r="AR835" s="140" t="s">
        <v>168</v>
      </c>
      <c r="AT835" s="140" t="s">
        <v>130</v>
      </c>
      <c r="AU835" s="140" t="s">
        <v>75</v>
      </c>
      <c r="AY835" s="18" t="s">
        <v>128</v>
      </c>
      <c r="BE835" s="141">
        <f>IF(N835="základní",J835,0)</f>
        <v>0</v>
      </c>
      <c r="BF835" s="141">
        <f>IF(N835="snížená",J835,0)</f>
        <v>0</v>
      </c>
      <c r="BG835" s="141">
        <f>IF(N835="zákl. přenesená",J835,0)</f>
        <v>0</v>
      </c>
      <c r="BH835" s="141">
        <f>IF(N835="sníž. přenesená",J835,0)</f>
        <v>0</v>
      </c>
      <c r="BI835" s="141">
        <f>IF(N835="nulová",J835,0)</f>
        <v>0</v>
      </c>
      <c r="BJ835" s="18" t="s">
        <v>78</v>
      </c>
      <c r="BK835" s="141">
        <f>ROUND(I835*H835,2)</f>
        <v>0</v>
      </c>
      <c r="BL835" s="18" t="s">
        <v>168</v>
      </c>
      <c r="BM835" s="140" t="s">
        <v>1359</v>
      </c>
    </row>
    <row r="836" spans="2:65" s="1" customFormat="1">
      <c r="B836" s="33"/>
      <c r="D836" s="142" t="s">
        <v>135</v>
      </c>
      <c r="F836" s="143" t="s">
        <v>1360</v>
      </c>
      <c r="I836" s="144"/>
      <c r="L836" s="33"/>
      <c r="M836" s="145"/>
      <c r="T836" s="54"/>
      <c r="AT836" s="18" t="s">
        <v>135</v>
      </c>
      <c r="AU836" s="18" t="s">
        <v>75</v>
      </c>
    </row>
    <row r="837" spans="2:65" s="14" customFormat="1">
      <c r="B837" s="161"/>
      <c r="D837" s="147" t="s">
        <v>137</v>
      </c>
      <c r="E837" s="162" t="s">
        <v>3</v>
      </c>
      <c r="F837" s="163" t="s">
        <v>783</v>
      </c>
      <c r="H837" s="162" t="s">
        <v>3</v>
      </c>
      <c r="I837" s="164"/>
      <c r="L837" s="161"/>
      <c r="M837" s="165"/>
      <c r="T837" s="166"/>
      <c r="AT837" s="162" t="s">
        <v>137</v>
      </c>
      <c r="AU837" s="162" t="s">
        <v>75</v>
      </c>
      <c r="AV837" s="14" t="s">
        <v>78</v>
      </c>
      <c r="AW837" s="14" t="s">
        <v>32</v>
      </c>
      <c r="AX837" s="14" t="s">
        <v>70</v>
      </c>
      <c r="AY837" s="162" t="s">
        <v>128</v>
      </c>
    </row>
    <row r="838" spans="2:65" s="12" customFormat="1">
      <c r="B838" s="146"/>
      <c r="D838" s="147" t="s">
        <v>137</v>
      </c>
      <c r="E838" s="148" t="s">
        <v>3</v>
      </c>
      <c r="F838" s="149" t="s">
        <v>1361</v>
      </c>
      <c r="H838" s="150">
        <v>15.91</v>
      </c>
      <c r="I838" s="151"/>
      <c r="L838" s="146"/>
      <c r="M838" s="152"/>
      <c r="T838" s="153"/>
      <c r="AT838" s="148" t="s">
        <v>137</v>
      </c>
      <c r="AU838" s="148" t="s">
        <v>75</v>
      </c>
      <c r="AV838" s="12" t="s">
        <v>75</v>
      </c>
      <c r="AW838" s="12" t="s">
        <v>32</v>
      </c>
      <c r="AX838" s="12" t="s">
        <v>70</v>
      </c>
      <c r="AY838" s="148" t="s">
        <v>128</v>
      </c>
    </row>
    <row r="839" spans="2:65" s="14" customFormat="1">
      <c r="B839" s="161"/>
      <c r="D839" s="147" t="s">
        <v>137</v>
      </c>
      <c r="E839" s="162" t="s">
        <v>3</v>
      </c>
      <c r="F839" s="163" t="s">
        <v>786</v>
      </c>
      <c r="H839" s="162" t="s">
        <v>3</v>
      </c>
      <c r="I839" s="164"/>
      <c r="L839" s="161"/>
      <c r="M839" s="165"/>
      <c r="T839" s="166"/>
      <c r="AT839" s="162" t="s">
        <v>137</v>
      </c>
      <c r="AU839" s="162" t="s">
        <v>75</v>
      </c>
      <c r="AV839" s="14" t="s">
        <v>78</v>
      </c>
      <c r="AW839" s="14" t="s">
        <v>32</v>
      </c>
      <c r="AX839" s="14" t="s">
        <v>70</v>
      </c>
      <c r="AY839" s="162" t="s">
        <v>128</v>
      </c>
    </row>
    <row r="840" spans="2:65" s="12" customFormat="1">
      <c r="B840" s="146"/>
      <c r="D840" s="147" t="s">
        <v>137</v>
      </c>
      <c r="E840" s="148" t="s">
        <v>3</v>
      </c>
      <c r="F840" s="149" t="s">
        <v>1362</v>
      </c>
      <c r="H840" s="150">
        <v>14.79</v>
      </c>
      <c r="I840" s="151"/>
      <c r="L840" s="146"/>
      <c r="M840" s="152"/>
      <c r="T840" s="153"/>
      <c r="AT840" s="148" t="s">
        <v>137</v>
      </c>
      <c r="AU840" s="148" t="s">
        <v>75</v>
      </c>
      <c r="AV840" s="12" t="s">
        <v>75</v>
      </c>
      <c r="AW840" s="12" t="s">
        <v>32</v>
      </c>
      <c r="AX840" s="12" t="s">
        <v>70</v>
      </c>
      <c r="AY840" s="148" t="s">
        <v>128</v>
      </c>
    </row>
    <row r="841" spans="2:65" s="14" customFormat="1">
      <c r="B841" s="161"/>
      <c r="D841" s="147" t="s">
        <v>137</v>
      </c>
      <c r="E841" s="162" t="s">
        <v>3</v>
      </c>
      <c r="F841" s="163" t="s">
        <v>789</v>
      </c>
      <c r="H841" s="162" t="s">
        <v>3</v>
      </c>
      <c r="I841" s="164"/>
      <c r="L841" s="161"/>
      <c r="M841" s="165"/>
      <c r="T841" s="166"/>
      <c r="AT841" s="162" t="s">
        <v>137</v>
      </c>
      <c r="AU841" s="162" t="s">
        <v>75</v>
      </c>
      <c r="AV841" s="14" t="s">
        <v>78</v>
      </c>
      <c r="AW841" s="14" t="s">
        <v>32</v>
      </c>
      <c r="AX841" s="14" t="s">
        <v>70</v>
      </c>
      <c r="AY841" s="162" t="s">
        <v>128</v>
      </c>
    </row>
    <row r="842" spans="2:65" s="12" customFormat="1">
      <c r="B842" s="146"/>
      <c r="D842" s="147" t="s">
        <v>137</v>
      </c>
      <c r="E842" s="148" t="s">
        <v>3</v>
      </c>
      <c r="F842" s="149" t="s">
        <v>1363</v>
      </c>
      <c r="H842" s="150">
        <v>4</v>
      </c>
      <c r="I842" s="151"/>
      <c r="L842" s="146"/>
      <c r="M842" s="152"/>
      <c r="T842" s="153"/>
      <c r="AT842" s="148" t="s">
        <v>137</v>
      </c>
      <c r="AU842" s="148" t="s">
        <v>75</v>
      </c>
      <c r="AV842" s="12" t="s">
        <v>75</v>
      </c>
      <c r="AW842" s="12" t="s">
        <v>32</v>
      </c>
      <c r="AX842" s="12" t="s">
        <v>70</v>
      </c>
      <c r="AY842" s="148" t="s">
        <v>128</v>
      </c>
    </row>
    <row r="843" spans="2:65" s="14" customFormat="1">
      <c r="B843" s="161"/>
      <c r="D843" s="147" t="s">
        <v>137</v>
      </c>
      <c r="E843" s="162" t="s">
        <v>3</v>
      </c>
      <c r="F843" s="163" t="s">
        <v>795</v>
      </c>
      <c r="H843" s="162" t="s">
        <v>3</v>
      </c>
      <c r="I843" s="164"/>
      <c r="L843" s="161"/>
      <c r="M843" s="165"/>
      <c r="T843" s="166"/>
      <c r="AT843" s="162" t="s">
        <v>137</v>
      </c>
      <c r="AU843" s="162" t="s">
        <v>75</v>
      </c>
      <c r="AV843" s="14" t="s">
        <v>78</v>
      </c>
      <c r="AW843" s="14" t="s">
        <v>32</v>
      </c>
      <c r="AX843" s="14" t="s">
        <v>70</v>
      </c>
      <c r="AY843" s="162" t="s">
        <v>128</v>
      </c>
    </row>
    <row r="844" spans="2:65" s="12" customFormat="1">
      <c r="B844" s="146"/>
      <c r="D844" s="147" t="s">
        <v>137</v>
      </c>
      <c r="E844" s="148" t="s">
        <v>3</v>
      </c>
      <c r="F844" s="149" t="s">
        <v>1364</v>
      </c>
      <c r="H844" s="150">
        <v>10.76</v>
      </c>
      <c r="I844" s="151"/>
      <c r="L844" s="146"/>
      <c r="M844" s="152"/>
      <c r="T844" s="153"/>
      <c r="AT844" s="148" t="s">
        <v>137</v>
      </c>
      <c r="AU844" s="148" t="s">
        <v>75</v>
      </c>
      <c r="AV844" s="12" t="s">
        <v>75</v>
      </c>
      <c r="AW844" s="12" t="s">
        <v>32</v>
      </c>
      <c r="AX844" s="12" t="s">
        <v>70</v>
      </c>
      <c r="AY844" s="148" t="s">
        <v>128</v>
      </c>
    </row>
    <row r="845" spans="2:65" s="14" customFormat="1">
      <c r="B845" s="161"/>
      <c r="D845" s="147" t="s">
        <v>137</v>
      </c>
      <c r="E845" s="162" t="s">
        <v>3</v>
      </c>
      <c r="F845" s="163" t="s">
        <v>798</v>
      </c>
      <c r="H845" s="162" t="s">
        <v>3</v>
      </c>
      <c r="I845" s="164"/>
      <c r="L845" s="161"/>
      <c r="M845" s="165"/>
      <c r="T845" s="166"/>
      <c r="AT845" s="162" t="s">
        <v>137</v>
      </c>
      <c r="AU845" s="162" t="s">
        <v>75</v>
      </c>
      <c r="AV845" s="14" t="s">
        <v>78</v>
      </c>
      <c r="AW845" s="14" t="s">
        <v>32</v>
      </c>
      <c r="AX845" s="14" t="s">
        <v>70</v>
      </c>
      <c r="AY845" s="162" t="s">
        <v>128</v>
      </c>
    </row>
    <row r="846" spans="2:65" s="12" customFormat="1">
      <c r="B846" s="146"/>
      <c r="D846" s="147" t="s">
        <v>137</v>
      </c>
      <c r="E846" s="148" t="s">
        <v>3</v>
      </c>
      <c r="F846" s="149" t="s">
        <v>1365</v>
      </c>
      <c r="H846" s="150">
        <v>14.26</v>
      </c>
      <c r="I846" s="151"/>
      <c r="L846" s="146"/>
      <c r="M846" s="152"/>
      <c r="T846" s="153"/>
      <c r="AT846" s="148" t="s">
        <v>137</v>
      </c>
      <c r="AU846" s="148" t="s">
        <v>75</v>
      </c>
      <c r="AV846" s="12" t="s">
        <v>75</v>
      </c>
      <c r="AW846" s="12" t="s">
        <v>32</v>
      </c>
      <c r="AX846" s="12" t="s">
        <v>70</v>
      </c>
      <c r="AY846" s="148" t="s">
        <v>128</v>
      </c>
    </row>
    <row r="847" spans="2:65" s="13" customFormat="1">
      <c r="B847" s="154"/>
      <c r="D847" s="147" t="s">
        <v>137</v>
      </c>
      <c r="E847" s="155" t="s">
        <v>3</v>
      </c>
      <c r="F847" s="156" t="s">
        <v>139</v>
      </c>
      <c r="H847" s="157">
        <v>59.72</v>
      </c>
      <c r="I847" s="158"/>
      <c r="L847" s="154"/>
      <c r="M847" s="159"/>
      <c r="T847" s="160"/>
      <c r="AT847" s="155" t="s">
        <v>137</v>
      </c>
      <c r="AU847" s="155" t="s">
        <v>75</v>
      </c>
      <c r="AV847" s="13" t="s">
        <v>85</v>
      </c>
      <c r="AW847" s="13" t="s">
        <v>32</v>
      </c>
      <c r="AX847" s="13" t="s">
        <v>78</v>
      </c>
      <c r="AY847" s="155" t="s">
        <v>128</v>
      </c>
    </row>
    <row r="848" spans="2:65" s="1" customFormat="1" ht="16.5" customHeight="1">
      <c r="B848" s="128"/>
      <c r="C848" s="167" t="s">
        <v>1366</v>
      </c>
      <c r="D848" s="167" t="s">
        <v>193</v>
      </c>
      <c r="E848" s="168" t="s">
        <v>1367</v>
      </c>
      <c r="F848" s="169" t="s">
        <v>1368</v>
      </c>
      <c r="G848" s="170" t="s">
        <v>209</v>
      </c>
      <c r="H848" s="171">
        <v>62.706000000000003</v>
      </c>
      <c r="I848" s="172"/>
      <c r="J848" s="173">
        <f>ROUND(I848*H848,2)</f>
        <v>0</v>
      </c>
      <c r="K848" s="169" t="s">
        <v>134</v>
      </c>
      <c r="L848" s="174"/>
      <c r="M848" s="175" t="s">
        <v>3</v>
      </c>
      <c r="N848" s="176" t="s">
        <v>41</v>
      </c>
      <c r="P848" s="138">
        <f>O848*H848</f>
        <v>0</v>
      </c>
      <c r="Q848" s="138">
        <v>1.2E-4</v>
      </c>
      <c r="R848" s="138">
        <f>Q848*H848</f>
        <v>7.5247200000000004E-3</v>
      </c>
      <c r="S848" s="138">
        <v>0</v>
      </c>
      <c r="T848" s="139">
        <f>S848*H848</f>
        <v>0</v>
      </c>
      <c r="AR848" s="140" t="s">
        <v>215</v>
      </c>
      <c r="AT848" s="140" t="s">
        <v>193</v>
      </c>
      <c r="AU848" s="140" t="s">
        <v>75</v>
      </c>
      <c r="AY848" s="18" t="s">
        <v>128</v>
      </c>
      <c r="BE848" s="141">
        <f>IF(N848="základní",J848,0)</f>
        <v>0</v>
      </c>
      <c r="BF848" s="141">
        <f>IF(N848="snížená",J848,0)</f>
        <v>0</v>
      </c>
      <c r="BG848" s="141">
        <f>IF(N848="zákl. přenesená",J848,0)</f>
        <v>0</v>
      </c>
      <c r="BH848" s="141">
        <f>IF(N848="sníž. přenesená",J848,0)</f>
        <v>0</v>
      </c>
      <c r="BI848" s="141">
        <f>IF(N848="nulová",J848,0)</f>
        <v>0</v>
      </c>
      <c r="BJ848" s="18" t="s">
        <v>78</v>
      </c>
      <c r="BK848" s="141">
        <f>ROUND(I848*H848,2)</f>
        <v>0</v>
      </c>
      <c r="BL848" s="18" t="s">
        <v>168</v>
      </c>
      <c r="BM848" s="140" t="s">
        <v>1369</v>
      </c>
    </row>
    <row r="849" spans="2:65" s="12" customFormat="1">
      <c r="B849" s="146"/>
      <c r="D849" s="147" t="s">
        <v>137</v>
      </c>
      <c r="F849" s="149" t="s">
        <v>1370</v>
      </c>
      <c r="H849" s="150">
        <v>62.706000000000003</v>
      </c>
      <c r="I849" s="151"/>
      <c r="L849" s="146"/>
      <c r="M849" s="152"/>
      <c r="T849" s="153"/>
      <c r="AT849" s="148" t="s">
        <v>137</v>
      </c>
      <c r="AU849" s="148" t="s">
        <v>75</v>
      </c>
      <c r="AV849" s="12" t="s">
        <v>75</v>
      </c>
      <c r="AW849" s="12" t="s">
        <v>4</v>
      </c>
      <c r="AX849" s="12" t="s">
        <v>78</v>
      </c>
      <c r="AY849" s="148" t="s">
        <v>128</v>
      </c>
    </row>
    <row r="850" spans="2:65" s="1" customFormat="1" ht="24.2" customHeight="1">
      <c r="B850" s="128"/>
      <c r="C850" s="129" t="s">
        <v>471</v>
      </c>
      <c r="D850" s="129" t="s">
        <v>130</v>
      </c>
      <c r="E850" s="130" t="s">
        <v>1371</v>
      </c>
      <c r="F850" s="131" t="s">
        <v>1372</v>
      </c>
      <c r="G850" s="132" t="s">
        <v>209</v>
      </c>
      <c r="H850" s="133">
        <v>51.29</v>
      </c>
      <c r="I850" s="134"/>
      <c r="J850" s="135">
        <f>ROUND(I850*H850,2)</f>
        <v>0</v>
      </c>
      <c r="K850" s="131" t="s">
        <v>134</v>
      </c>
      <c r="L850" s="33"/>
      <c r="M850" s="136" t="s">
        <v>3</v>
      </c>
      <c r="N850" s="137" t="s">
        <v>41</v>
      </c>
      <c r="P850" s="138">
        <f>O850*H850</f>
        <v>0</v>
      </c>
      <c r="Q850" s="138">
        <v>9.0000000000000006E-5</v>
      </c>
      <c r="R850" s="138">
        <f>Q850*H850</f>
        <v>4.6161000000000006E-3</v>
      </c>
      <c r="S850" s="138">
        <v>0</v>
      </c>
      <c r="T850" s="139">
        <f>S850*H850</f>
        <v>0</v>
      </c>
      <c r="AR850" s="140" t="s">
        <v>168</v>
      </c>
      <c r="AT850" s="140" t="s">
        <v>130</v>
      </c>
      <c r="AU850" s="140" t="s">
        <v>75</v>
      </c>
      <c r="AY850" s="18" t="s">
        <v>128</v>
      </c>
      <c r="BE850" s="141">
        <f>IF(N850="základní",J850,0)</f>
        <v>0</v>
      </c>
      <c r="BF850" s="141">
        <f>IF(N850="snížená",J850,0)</f>
        <v>0</v>
      </c>
      <c r="BG850" s="141">
        <f>IF(N850="zákl. přenesená",J850,0)</f>
        <v>0</v>
      </c>
      <c r="BH850" s="141">
        <f>IF(N850="sníž. přenesená",J850,0)</f>
        <v>0</v>
      </c>
      <c r="BI850" s="141">
        <f>IF(N850="nulová",J850,0)</f>
        <v>0</v>
      </c>
      <c r="BJ850" s="18" t="s">
        <v>78</v>
      </c>
      <c r="BK850" s="141">
        <f>ROUND(I850*H850,2)</f>
        <v>0</v>
      </c>
      <c r="BL850" s="18" t="s">
        <v>168</v>
      </c>
      <c r="BM850" s="140" t="s">
        <v>1373</v>
      </c>
    </row>
    <row r="851" spans="2:65" s="1" customFormat="1">
      <c r="B851" s="33"/>
      <c r="D851" s="142" t="s">
        <v>135</v>
      </c>
      <c r="F851" s="143" t="s">
        <v>1374</v>
      </c>
      <c r="I851" s="144"/>
      <c r="L851" s="33"/>
      <c r="M851" s="145"/>
      <c r="T851" s="54"/>
      <c r="AT851" s="18" t="s">
        <v>135</v>
      </c>
      <c r="AU851" s="18" t="s">
        <v>75</v>
      </c>
    </row>
    <row r="852" spans="2:65" s="12" customFormat="1">
      <c r="B852" s="146"/>
      <c r="D852" s="147" t="s">
        <v>137</v>
      </c>
      <c r="E852" s="148" t="s">
        <v>3</v>
      </c>
      <c r="F852" s="149" t="s">
        <v>1375</v>
      </c>
      <c r="H852" s="150">
        <v>51.29</v>
      </c>
      <c r="I852" s="151"/>
      <c r="L852" s="146"/>
      <c r="M852" s="152"/>
      <c r="T852" s="153"/>
      <c r="AT852" s="148" t="s">
        <v>137</v>
      </c>
      <c r="AU852" s="148" t="s">
        <v>75</v>
      </c>
      <c r="AV852" s="12" t="s">
        <v>75</v>
      </c>
      <c r="AW852" s="12" t="s">
        <v>32</v>
      </c>
      <c r="AX852" s="12" t="s">
        <v>78</v>
      </c>
      <c r="AY852" s="148" t="s">
        <v>128</v>
      </c>
    </row>
    <row r="853" spans="2:65" s="1" customFormat="1" ht="24.2" customHeight="1">
      <c r="B853" s="128"/>
      <c r="C853" s="129" t="s">
        <v>1376</v>
      </c>
      <c r="D853" s="129" t="s">
        <v>130</v>
      </c>
      <c r="E853" s="130" t="s">
        <v>1377</v>
      </c>
      <c r="F853" s="131" t="s">
        <v>1378</v>
      </c>
      <c r="G853" s="132" t="s">
        <v>219</v>
      </c>
      <c r="H853" s="133">
        <v>12</v>
      </c>
      <c r="I853" s="134"/>
      <c r="J853" s="135">
        <f>ROUND(I853*H853,2)</f>
        <v>0</v>
      </c>
      <c r="K853" s="131" t="s">
        <v>134</v>
      </c>
      <c r="L853" s="33"/>
      <c r="M853" s="136" t="s">
        <v>3</v>
      </c>
      <c r="N853" s="137" t="s">
        <v>41</v>
      </c>
      <c r="P853" s="138">
        <f>O853*H853</f>
        <v>0</v>
      </c>
      <c r="Q853" s="138">
        <v>0</v>
      </c>
      <c r="R853" s="138">
        <f>Q853*H853</f>
        <v>0</v>
      </c>
      <c r="S853" s="138">
        <v>0</v>
      </c>
      <c r="T853" s="139">
        <f>S853*H853</f>
        <v>0</v>
      </c>
      <c r="AR853" s="140" t="s">
        <v>168</v>
      </c>
      <c r="AT853" s="140" t="s">
        <v>130</v>
      </c>
      <c r="AU853" s="140" t="s">
        <v>75</v>
      </c>
      <c r="AY853" s="18" t="s">
        <v>128</v>
      </c>
      <c r="BE853" s="141">
        <f>IF(N853="základní",J853,0)</f>
        <v>0</v>
      </c>
      <c r="BF853" s="141">
        <f>IF(N853="snížená",J853,0)</f>
        <v>0</v>
      </c>
      <c r="BG853" s="141">
        <f>IF(N853="zákl. přenesená",J853,0)</f>
        <v>0</v>
      </c>
      <c r="BH853" s="141">
        <f>IF(N853="sníž. přenesená",J853,0)</f>
        <v>0</v>
      </c>
      <c r="BI853" s="141">
        <f>IF(N853="nulová",J853,0)</f>
        <v>0</v>
      </c>
      <c r="BJ853" s="18" t="s">
        <v>78</v>
      </c>
      <c r="BK853" s="141">
        <f>ROUND(I853*H853,2)</f>
        <v>0</v>
      </c>
      <c r="BL853" s="18" t="s">
        <v>168</v>
      </c>
      <c r="BM853" s="140" t="s">
        <v>1379</v>
      </c>
    </row>
    <row r="854" spans="2:65" s="1" customFormat="1">
      <c r="B854" s="33"/>
      <c r="D854" s="142" t="s">
        <v>135</v>
      </c>
      <c r="F854" s="143" t="s">
        <v>1380</v>
      </c>
      <c r="I854" s="144"/>
      <c r="L854" s="33"/>
      <c r="M854" s="145"/>
      <c r="T854" s="54"/>
      <c r="AT854" s="18" t="s">
        <v>135</v>
      </c>
      <c r="AU854" s="18" t="s">
        <v>75</v>
      </c>
    </row>
    <row r="855" spans="2:65" s="12" customFormat="1">
      <c r="B855" s="146"/>
      <c r="D855" s="147" t="s">
        <v>137</v>
      </c>
      <c r="E855" s="148" t="s">
        <v>3</v>
      </c>
      <c r="F855" s="149" t="s">
        <v>1381</v>
      </c>
      <c r="H855" s="150">
        <v>12</v>
      </c>
      <c r="I855" s="151"/>
      <c r="L855" s="146"/>
      <c r="M855" s="152"/>
      <c r="T855" s="153"/>
      <c r="AT855" s="148" t="s">
        <v>137</v>
      </c>
      <c r="AU855" s="148" t="s">
        <v>75</v>
      </c>
      <c r="AV855" s="12" t="s">
        <v>75</v>
      </c>
      <c r="AW855" s="12" t="s">
        <v>32</v>
      </c>
      <c r="AX855" s="12" t="s">
        <v>78</v>
      </c>
      <c r="AY855" s="148" t="s">
        <v>128</v>
      </c>
    </row>
    <row r="856" spans="2:65" s="1" customFormat="1" ht="24.2" customHeight="1">
      <c r="B856" s="128"/>
      <c r="C856" s="129" t="s">
        <v>476</v>
      </c>
      <c r="D856" s="129" t="s">
        <v>130</v>
      </c>
      <c r="E856" s="130" t="s">
        <v>1382</v>
      </c>
      <c r="F856" s="131" t="s">
        <v>1383</v>
      </c>
      <c r="G856" s="132" t="s">
        <v>209</v>
      </c>
      <c r="H856" s="133">
        <v>30.12</v>
      </c>
      <c r="I856" s="134"/>
      <c r="J856" s="135">
        <f>ROUND(I856*H856,2)</f>
        <v>0</v>
      </c>
      <c r="K856" s="131" t="s">
        <v>134</v>
      </c>
      <c r="L856" s="33"/>
      <c r="M856" s="136" t="s">
        <v>3</v>
      </c>
      <c r="N856" s="137" t="s">
        <v>41</v>
      </c>
      <c r="P856" s="138">
        <f>O856*H856</f>
        <v>0</v>
      </c>
      <c r="Q856" s="138">
        <v>9.5E-4</v>
      </c>
      <c r="R856" s="138">
        <f>Q856*H856</f>
        <v>2.8614000000000001E-2</v>
      </c>
      <c r="S856" s="138">
        <v>0</v>
      </c>
      <c r="T856" s="139">
        <f>S856*H856</f>
        <v>0</v>
      </c>
      <c r="AR856" s="140" t="s">
        <v>168</v>
      </c>
      <c r="AT856" s="140" t="s">
        <v>130</v>
      </c>
      <c r="AU856" s="140" t="s">
        <v>75</v>
      </c>
      <c r="AY856" s="18" t="s">
        <v>128</v>
      </c>
      <c r="BE856" s="141">
        <f>IF(N856="základní",J856,0)</f>
        <v>0</v>
      </c>
      <c r="BF856" s="141">
        <f>IF(N856="snížená",J856,0)</f>
        <v>0</v>
      </c>
      <c r="BG856" s="141">
        <f>IF(N856="zákl. přenesená",J856,0)</f>
        <v>0</v>
      </c>
      <c r="BH856" s="141">
        <f>IF(N856="sníž. přenesená",J856,0)</f>
        <v>0</v>
      </c>
      <c r="BI856" s="141">
        <f>IF(N856="nulová",J856,0)</f>
        <v>0</v>
      </c>
      <c r="BJ856" s="18" t="s">
        <v>78</v>
      </c>
      <c r="BK856" s="141">
        <f>ROUND(I856*H856,2)</f>
        <v>0</v>
      </c>
      <c r="BL856" s="18" t="s">
        <v>168</v>
      </c>
      <c r="BM856" s="140" t="s">
        <v>1384</v>
      </c>
    </row>
    <row r="857" spans="2:65" s="1" customFormat="1">
      <c r="B857" s="33"/>
      <c r="D857" s="142" t="s">
        <v>135</v>
      </c>
      <c r="F857" s="143" t="s">
        <v>1385</v>
      </c>
      <c r="I857" s="144"/>
      <c r="L857" s="33"/>
      <c r="M857" s="145"/>
      <c r="T857" s="54"/>
      <c r="AT857" s="18" t="s">
        <v>135</v>
      </c>
      <c r="AU857" s="18" t="s">
        <v>75</v>
      </c>
    </row>
    <row r="858" spans="2:65" s="14" customFormat="1">
      <c r="B858" s="161"/>
      <c r="D858" s="147" t="s">
        <v>137</v>
      </c>
      <c r="E858" s="162" t="s">
        <v>3</v>
      </c>
      <c r="F858" s="163" t="s">
        <v>800</v>
      </c>
      <c r="H858" s="162" t="s">
        <v>3</v>
      </c>
      <c r="I858" s="164"/>
      <c r="L858" s="161"/>
      <c r="M858" s="165"/>
      <c r="T858" s="166"/>
      <c r="AT858" s="162" t="s">
        <v>137</v>
      </c>
      <c r="AU858" s="162" t="s">
        <v>75</v>
      </c>
      <c r="AV858" s="14" t="s">
        <v>78</v>
      </c>
      <c r="AW858" s="14" t="s">
        <v>32</v>
      </c>
      <c r="AX858" s="14" t="s">
        <v>70</v>
      </c>
      <c r="AY858" s="162" t="s">
        <v>128</v>
      </c>
    </row>
    <row r="859" spans="2:65" s="12" customFormat="1">
      <c r="B859" s="146"/>
      <c r="D859" s="147" t="s">
        <v>137</v>
      </c>
      <c r="E859" s="148" t="s">
        <v>3</v>
      </c>
      <c r="F859" s="149" t="s">
        <v>1386</v>
      </c>
      <c r="H859" s="150">
        <v>30.12</v>
      </c>
      <c r="I859" s="151"/>
      <c r="L859" s="146"/>
      <c r="M859" s="152"/>
      <c r="T859" s="153"/>
      <c r="AT859" s="148" t="s">
        <v>137</v>
      </c>
      <c r="AU859" s="148" t="s">
        <v>75</v>
      </c>
      <c r="AV859" s="12" t="s">
        <v>75</v>
      </c>
      <c r="AW859" s="12" t="s">
        <v>32</v>
      </c>
      <c r="AX859" s="12" t="s">
        <v>78</v>
      </c>
      <c r="AY859" s="148" t="s">
        <v>128</v>
      </c>
    </row>
    <row r="860" spans="2:65" s="1" customFormat="1" ht="37.9" customHeight="1">
      <c r="B860" s="128"/>
      <c r="C860" s="129" t="s">
        <v>1387</v>
      </c>
      <c r="D860" s="129" t="s">
        <v>130</v>
      </c>
      <c r="E860" s="130" t="s">
        <v>1388</v>
      </c>
      <c r="F860" s="131" t="s">
        <v>1389</v>
      </c>
      <c r="G860" s="132" t="s">
        <v>209</v>
      </c>
      <c r="H860" s="133">
        <v>25</v>
      </c>
      <c r="I860" s="134"/>
      <c r="J860" s="135">
        <f>ROUND(I860*H860,2)</f>
        <v>0</v>
      </c>
      <c r="K860" s="131" t="s">
        <v>134</v>
      </c>
      <c r="L860" s="33"/>
      <c r="M860" s="136" t="s">
        <v>3</v>
      </c>
      <c r="N860" s="137" t="s">
        <v>41</v>
      </c>
      <c r="P860" s="138">
        <f>O860*H860</f>
        <v>0</v>
      </c>
      <c r="Q860" s="138">
        <v>7.3999999999999999E-4</v>
      </c>
      <c r="R860" s="138">
        <f>Q860*H860</f>
        <v>1.8499999999999999E-2</v>
      </c>
      <c r="S860" s="138">
        <v>0</v>
      </c>
      <c r="T860" s="139">
        <f>S860*H860</f>
        <v>0</v>
      </c>
      <c r="AR860" s="140" t="s">
        <v>168</v>
      </c>
      <c r="AT860" s="140" t="s">
        <v>130</v>
      </c>
      <c r="AU860" s="140" t="s">
        <v>75</v>
      </c>
      <c r="AY860" s="18" t="s">
        <v>128</v>
      </c>
      <c r="BE860" s="141">
        <f>IF(N860="základní",J860,0)</f>
        <v>0</v>
      </c>
      <c r="BF860" s="141">
        <f>IF(N860="snížená",J860,0)</f>
        <v>0</v>
      </c>
      <c r="BG860" s="141">
        <f>IF(N860="zákl. přenesená",J860,0)</f>
        <v>0</v>
      </c>
      <c r="BH860" s="141">
        <f>IF(N860="sníž. přenesená",J860,0)</f>
        <v>0</v>
      </c>
      <c r="BI860" s="141">
        <f>IF(N860="nulová",J860,0)</f>
        <v>0</v>
      </c>
      <c r="BJ860" s="18" t="s">
        <v>78</v>
      </c>
      <c r="BK860" s="141">
        <f>ROUND(I860*H860,2)</f>
        <v>0</v>
      </c>
      <c r="BL860" s="18" t="s">
        <v>168</v>
      </c>
      <c r="BM860" s="140" t="s">
        <v>1390</v>
      </c>
    </row>
    <row r="861" spans="2:65" s="1" customFormat="1">
      <c r="B861" s="33"/>
      <c r="D861" s="142" t="s">
        <v>135</v>
      </c>
      <c r="F861" s="143" t="s">
        <v>1391</v>
      </c>
      <c r="I861" s="144"/>
      <c r="L861" s="33"/>
      <c r="M861" s="145"/>
      <c r="T861" s="54"/>
      <c r="AT861" s="18" t="s">
        <v>135</v>
      </c>
      <c r="AU861" s="18" t="s">
        <v>75</v>
      </c>
    </row>
    <row r="862" spans="2:65" s="14" customFormat="1">
      <c r="B862" s="161"/>
      <c r="D862" s="147" t="s">
        <v>137</v>
      </c>
      <c r="E862" s="162" t="s">
        <v>3</v>
      </c>
      <c r="F862" s="163" t="s">
        <v>1392</v>
      </c>
      <c r="H862" s="162" t="s">
        <v>3</v>
      </c>
      <c r="I862" s="164"/>
      <c r="L862" s="161"/>
      <c r="M862" s="165"/>
      <c r="T862" s="166"/>
      <c r="AT862" s="162" t="s">
        <v>137</v>
      </c>
      <c r="AU862" s="162" t="s">
        <v>75</v>
      </c>
      <c r="AV862" s="14" t="s">
        <v>78</v>
      </c>
      <c r="AW862" s="14" t="s">
        <v>32</v>
      </c>
      <c r="AX862" s="14" t="s">
        <v>70</v>
      </c>
      <c r="AY862" s="162" t="s">
        <v>128</v>
      </c>
    </row>
    <row r="863" spans="2:65" s="12" customFormat="1">
      <c r="B863" s="146"/>
      <c r="D863" s="147" t="s">
        <v>137</v>
      </c>
      <c r="E863" s="148" t="s">
        <v>3</v>
      </c>
      <c r="F863" s="149" t="s">
        <v>1393</v>
      </c>
      <c r="H863" s="150">
        <v>11</v>
      </c>
      <c r="I863" s="151"/>
      <c r="L863" s="146"/>
      <c r="M863" s="152"/>
      <c r="T863" s="153"/>
      <c r="AT863" s="148" t="s">
        <v>137</v>
      </c>
      <c r="AU863" s="148" t="s">
        <v>75</v>
      </c>
      <c r="AV863" s="12" t="s">
        <v>75</v>
      </c>
      <c r="AW863" s="12" t="s">
        <v>32</v>
      </c>
      <c r="AX863" s="12" t="s">
        <v>70</v>
      </c>
      <c r="AY863" s="148" t="s">
        <v>128</v>
      </c>
    </row>
    <row r="864" spans="2:65" s="14" customFormat="1">
      <c r="B864" s="161"/>
      <c r="D864" s="147" t="s">
        <v>137</v>
      </c>
      <c r="E864" s="162" t="s">
        <v>3</v>
      </c>
      <c r="F864" s="163" t="s">
        <v>802</v>
      </c>
      <c r="H864" s="162" t="s">
        <v>3</v>
      </c>
      <c r="I864" s="164"/>
      <c r="L864" s="161"/>
      <c r="M864" s="165"/>
      <c r="T864" s="166"/>
      <c r="AT864" s="162" t="s">
        <v>137</v>
      </c>
      <c r="AU864" s="162" t="s">
        <v>75</v>
      </c>
      <c r="AV864" s="14" t="s">
        <v>78</v>
      </c>
      <c r="AW864" s="14" t="s">
        <v>32</v>
      </c>
      <c r="AX864" s="14" t="s">
        <v>70</v>
      </c>
      <c r="AY864" s="162" t="s">
        <v>128</v>
      </c>
    </row>
    <row r="865" spans="2:65" s="12" customFormat="1">
      <c r="B865" s="146"/>
      <c r="D865" s="147" t="s">
        <v>137</v>
      </c>
      <c r="E865" s="148" t="s">
        <v>3</v>
      </c>
      <c r="F865" s="149" t="s">
        <v>1394</v>
      </c>
      <c r="H865" s="150">
        <v>14</v>
      </c>
      <c r="I865" s="151"/>
      <c r="L865" s="146"/>
      <c r="M865" s="152"/>
      <c r="T865" s="153"/>
      <c r="AT865" s="148" t="s">
        <v>137</v>
      </c>
      <c r="AU865" s="148" t="s">
        <v>75</v>
      </c>
      <c r="AV865" s="12" t="s">
        <v>75</v>
      </c>
      <c r="AW865" s="12" t="s">
        <v>32</v>
      </c>
      <c r="AX865" s="12" t="s">
        <v>70</v>
      </c>
      <c r="AY865" s="148" t="s">
        <v>128</v>
      </c>
    </row>
    <row r="866" spans="2:65" s="13" customFormat="1">
      <c r="B866" s="154"/>
      <c r="D866" s="147" t="s">
        <v>137</v>
      </c>
      <c r="E866" s="155" t="s">
        <v>3</v>
      </c>
      <c r="F866" s="156" t="s">
        <v>139</v>
      </c>
      <c r="H866" s="157">
        <v>25</v>
      </c>
      <c r="I866" s="158"/>
      <c r="L866" s="154"/>
      <c r="M866" s="159"/>
      <c r="T866" s="160"/>
      <c r="AT866" s="155" t="s">
        <v>137</v>
      </c>
      <c r="AU866" s="155" t="s">
        <v>75</v>
      </c>
      <c r="AV866" s="13" t="s">
        <v>85</v>
      </c>
      <c r="AW866" s="13" t="s">
        <v>32</v>
      </c>
      <c r="AX866" s="13" t="s">
        <v>78</v>
      </c>
      <c r="AY866" s="155" t="s">
        <v>128</v>
      </c>
    </row>
    <row r="867" spans="2:65" s="1" customFormat="1" ht="49.15" customHeight="1">
      <c r="B867" s="128"/>
      <c r="C867" s="129" t="s">
        <v>480</v>
      </c>
      <c r="D867" s="129" t="s">
        <v>130</v>
      </c>
      <c r="E867" s="130" t="s">
        <v>1395</v>
      </c>
      <c r="F867" s="131" t="s">
        <v>1396</v>
      </c>
      <c r="G867" s="132" t="s">
        <v>173</v>
      </c>
      <c r="H867" s="133">
        <v>3.9670000000000001</v>
      </c>
      <c r="I867" s="134"/>
      <c r="J867" s="135">
        <f>ROUND(I867*H867,2)</f>
        <v>0</v>
      </c>
      <c r="K867" s="131" t="s">
        <v>134</v>
      </c>
      <c r="L867" s="33"/>
      <c r="M867" s="136" t="s">
        <v>3</v>
      </c>
      <c r="N867" s="137" t="s">
        <v>41</v>
      </c>
      <c r="P867" s="138">
        <f>O867*H867</f>
        <v>0</v>
      </c>
      <c r="Q867" s="138">
        <v>0</v>
      </c>
      <c r="R867" s="138">
        <f>Q867*H867</f>
        <v>0</v>
      </c>
      <c r="S867" s="138">
        <v>0</v>
      </c>
      <c r="T867" s="139">
        <f>S867*H867</f>
        <v>0</v>
      </c>
      <c r="AR867" s="140" t="s">
        <v>168</v>
      </c>
      <c r="AT867" s="140" t="s">
        <v>130</v>
      </c>
      <c r="AU867" s="140" t="s">
        <v>75</v>
      </c>
      <c r="AY867" s="18" t="s">
        <v>128</v>
      </c>
      <c r="BE867" s="141">
        <f>IF(N867="základní",J867,0)</f>
        <v>0</v>
      </c>
      <c r="BF867" s="141">
        <f>IF(N867="snížená",J867,0)</f>
        <v>0</v>
      </c>
      <c r="BG867" s="141">
        <f>IF(N867="zákl. přenesená",J867,0)</f>
        <v>0</v>
      </c>
      <c r="BH867" s="141">
        <f>IF(N867="sníž. přenesená",J867,0)</f>
        <v>0</v>
      </c>
      <c r="BI867" s="141">
        <f>IF(N867="nulová",J867,0)</f>
        <v>0</v>
      </c>
      <c r="BJ867" s="18" t="s">
        <v>78</v>
      </c>
      <c r="BK867" s="141">
        <f>ROUND(I867*H867,2)</f>
        <v>0</v>
      </c>
      <c r="BL867" s="18" t="s">
        <v>168</v>
      </c>
      <c r="BM867" s="140" t="s">
        <v>1397</v>
      </c>
    </row>
    <row r="868" spans="2:65" s="1" customFormat="1">
      <c r="B868" s="33"/>
      <c r="D868" s="142" t="s">
        <v>135</v>
      </c>
      <c r="F868" s="143" t="s">
        <v>1398</v>
      </c>
      <c r="I868" s="144"/>
      <c r="L868" s="33"/>
      <c r="M868" s="145"/>
      <c r="T868" s="54"/>
      <c r="AT868" s="18" t="s">
        <v>135</v>
      </c>
      <c r="AU868" s="18" t="s">
        <v>75</v>
      </c>
    </row>
    <row r="869" spans="2:65" s="11" customFormat="1" ht="22.9" customHeight="1">
      <c r="B869" s="116"/>
      <c r="D869" s="117" t="s">
        <v>69</v>
      </c>
      <c r="E869" s="126" t="s">
        <v>1399</v>
      </c>
      <c r="F869" s="126" t="s">
        <v>1400</v>
      </c>
      <c r="I869" s="119"/>
      <c r="J869" s="127">
        <f>BK869</f>
        <v>0</v>
      </c>
      <c r="L869" s="116"/>
      <c r="M869" s="121"/>
      <c r="P869" s="122">
        <f>SUM(P870:P900)</f>
        <v>0</v>
      </c>
      <c r="R869" s="122">
        <f>SUM(R870:R900)</f>
        <v>3.2363839999999998E-2</v>
      </c>
      <c r="T869" s="123">
        <f>SUM(T870:T900)</f>
        <v>0</v>
      </c>
      <c r="AR869" s="117" t="s">
        <v>75</v>
      </c>
      <c r="AT869" s="124" t="s">
        <v>69</v>
      </c>
      <c r="AU869" s="124" t="s">
        <v>78</v>
      </c>
      <c r="AY869" s="117" t="s">
        <v>128</v>
      </c>
      <c r="BK869" s="125">
        <f>SUM(BK870:BK900)</f>
        <v>0</v>
      </c>
    </row>
    <row r="870" spans="2:65" s="1" customFormat="1" ht="49.15" customHeight="1">
      <c r="B870" s="128"/>
      <c r="C870" s="129" t="s">
        <v>1401</v>
      </c>
      <c r="D870" s="129" t="s">
        <v>130</v>
      </c>
      <c r="E870" s="130" t="s">
        <v>1402</v>
      </c>
      <c r="F870" s="131" t="s">
        <v>1403</v>
      </c>
      <c r="G870" s="132" t="s">
        <v>150</v>
      </c>
      <c r="H870" s="133">
        <v>130.02199999999999</v>
      </c>
      <c r="I870" s="134"/>
      <c r="J870" s="135">
        <f>ROUND(I870*H870,2)</f>
        <v>0</v>
      </c>
      <c r="K870" s="131" t="s">
        <v>134</v>
      </c>
      <c r="L870" s="33"/>
      <c r="M870" s="136" t="s">
        <v>3</v>
      </c>
      <c r="N870" s="137" t="s">
        <v>41</v>
      </c>
      <c r="P870" s="138">
        <f>O870*H870</f>
        <v>0</v>
      </c>
      <c r="Q870" s="138">
        <v>2.2000000000000001E-4</v>
      </c>
      <c r="R870" s="138">
        <f>Q870*H870</f>
        <v>2.8604839999999999E-2</v>
      </c>
      <c r="S870" s="138">
        <v>0</v>
      </c>
      <c r="T870" s="139">
        <f>S870*H870</f>
        <v>0</v>
      </c>
      <c r="AR870" s="140" t="s">
        <v>168</v>
      </c>
      <c r="AT870" s="140" t="s">
        <v>130</v>
      </c>
      <c r="AU870" s="140" t="s">
        <v>75</v>
      </c>
      <c r="AY870" s="18" t="s">
        <v>128</v>
      </c>
      <c r="BE870" s="141">
        <f>IF(N870="základní",J870,0)</f>
        <v>0</v>
      </c>
      <c r="BF870" s="141">
        <f>IF(N870="snížená",J870,0)</f>
        <v>0</v>
      </c>
      <c r="BG870" s="141">
        <f>IF(N870="zákl. přenesená",J870,0)</f>
        <v>0</v>
      </c>
      <c r="BH870" s="141">
        <f>IF(N870="sníž. přenesená",J870,0)</f>
        <v>0</v>
      </c>
      <c r="BI870" s="141">
        <f>IF(N870="nulová",J870,0)</f>
        <v>0</v>
      </c>
      <c r="BJ870" s="18" t="s">
        <v>78</v>
      </c>
      <c r="BK870" s="141">
        <f>ROUND(I870*H870,2)</f>
        <v>0</v>
      </c>
      <c r="BL870" s="18" t="s">
        <v>168</v>
      </c>
      <c r="BM870" s="140" t="s">
        <v>1404</v>
      </c>
    </row>
    <row r="871" spans="2:65" s="1" customFormat="1">
      <c r="B871" s="33"/>
      <c r="D871" s="142" t="s">
        <v>135</v>
      </c>
      <c r="F871" s="143" t="s">
        <v>1405</v>
      </c>
      <c r="I871" s="144"/>
      <c r="L871" s="33"/>
      <c r="M871" s="145"/>
      <c r="T871" s="54"/>
      <c r="AT871" s="18" t="s">
        <v>135</v>
      </c>
      <c r="AU871" s="18" t="s">
        <v>75</v>
      </c>
    </row>
    <row r="872" spans="2:65" s="14" customFormat="1">
      <c r="B872" s="161"/>
      <c r="D872" s="147" t="s">
        <v>137</v>
      </c>
      <c r="E872" s="162" t="s">
        <v>3</v>
      </c>
      <c r="F872" s="163" t="s">
        <v>1037</v>
      </c>
      <c r="H872" s="162" t="s">
        <v>3</v>
      </c>
      <c r="I872" s="164"/>
      <c r="L872" s="161"/>
      <c r="M872" s="165"/>
      <c r="T872" s="166"/>
      <c r="AT872" s="162" t="s">
        <v>137</v>
      </c>
      <c r="AU872" s="162" t="s">
        <v>75</v>
      </c>
      <c r="AV872" s="14" t="s">
        <v>78</v>
      </c>
      <c r="AW872" s="14" t="s">
        <v>32</v>
      </c>
      <c r="AX872" s="14" t="s">
        <v>70</v>
      </c>
      <c r="AY872" s="162" t="s">
        <v>128</v>
      </c>
    </row>
    <row r="873" spans="2:65" s="12" customFormat="1">
      <c r="B873" s="146"/>
      <c r="D873" s="147" t="s">
        <v>137</v>
      </c>
      <c r="E873" s="148" t="s">
        <v>3</v>
      </c>
      <c r="F873" s="149" t="s">
        <v>1406</v>
      </c>
      <c r="H873" s="150">
        <v>80.701999999999998</v>
      </c>
      <c r="I873" s="151"/>
      <c r="L873" s="146"/>
      <c r="M873" s="152"/>
      <c r="T873" s="153"/>
      <c r="AT873" s="148" t="s">
        <v>137</v>
      </c>
      <c r="AU873" s="148" t="s">
        <v>75</v>
      </c>
      <c r="AV873" s="12" t="s">
        <v>75</v>
      </c>
      <c r="AW873" s="12" t="s">
        <v>32</v>
      </c>
      <c r="AX873" s="12" t="s">
        <v>70</v>
      </c>
      <c r="AY873" s="148" t="s">
        <v>128</v>
      </c>
    </row>
    <row r="874" spans="2:65" s="14" customFormat="1">
      <c r="B874" s="161"/>
      <c r="D874" s="147" t="s">
        <v>137</v>
      </c>
      <c r="E874" s="162" t="s">
        <v>3</v>
      </c>
      <c r="F874" s="163" t="s">
        <v>1039</v>
      </c>
      <c r="H874" s="162" t="s">
        <v>3</v>
      </c>
      <c r="I874" s="164"/>
      <c r="L874" s="161"/>
      <c r="M874" s="165"/>
      <c r="T874" s="166"/>
      <c r="AT874" s="162" t="s">
        <v>137</v>
      </c>
      <c r="AU874" s="162" t="s">
        <v>75</v>
      </c>
      <c r="AV874" s="14" t="s">
        <v>78</v>
      </c>
      <c r="AW874" s="14" t="s">
        <v>32</v>
      </c>
      <c r="AX874" s="14" t="s">
        <v>70</v>
      </c>
      <c r="AY874" s="162" t="s">
        <v>128</v>
      </c>
    </row>
    <row r="875" spans="2:65" s="12" customFormat="1">
      <c r="B875" s="146"/>
      <c r="D875" s="147" t="s">
        <v>137</v>
      </c>
      <c r="E875" s="148" t="s">
        <v>3</v>
      </c>
      <c r="F875" s="149" t="s">
        <v>1407</v>
      </c>
      <c r="H875" s="150">
        <v>19.032</v>
      </c>
      <c r="I875" s="151"/>
      <c r="L875" s="146"/>
      <c r="M875" s="152"/>
      <c r="T875" s="153"/>
      <c r="AT875" s="148" t="s">
        <v>137</v>
      </c>
      <c r="AU875" s="148" t="s">
        <v>75</v>
      </c>
      <c r="AV875" s="12" t="s">
        <v>75</v>
      </c>
      <c r="AW875" s="12" t="s">
        <v>32</v>
      </c>
      <c r="AX875" s="12" t="s">
        <v>70</v>
      </c>
      <c r="AY875" s="148" t="s">
        <v>128</v>
      </c>
    </row>
    <row r="876" spans="2:65" s="14" customFormat="1">
      <c r="B876" s="161"/>
      <c r="D876" s="147" t="s">
        <v>137</v>
      </c>
      <c r="E876" s="162" t="s">
        <v>3</v>
      </c>
      <c r="F876" s="163" t="s">
        <v>1041</v>
      </c>
      <c r="H876" s="162" t="s">
        <v>3</v>
      </c>
      <c r="I876" s="164"/>
      <c r="L876" s="161"/>
      <c r="M876" s="165"/>
      <c r="T876" s="166"/>
      <c r="AT876" s="162" t="s">
        <v>137</v>
      </c>
      <c r="AU876" s="162" t="s">
        <v>75</v>
      </c>
      <c r="AV876" s="14" t="s">
        <v>78</v>
      </c>
      <c r="AW876" s="14" t="s">
        <v>32</v>
      </c>
      <c r="AX876" s="14" t="s">
        <v>70</v>
      </c>
      <c r="AY876" s="162" t="s">
        <v>128</v>
      </c>
    </row>
    <row r="877" spans="2:65" s="12" customFormat="1">
      <c r="B877" s="146"/>
      <c r="D877" s="147" t="s">
        <v>137</v>
      </c>
      <c r="E877" s="148" t="s">
        <v>3</v>
      </c>
      <c r="F877" s="149" t="s">
        <v>1408</v>
      </c>
      <c r="H877" s="150">
        <v>11.423999999999999</v>
      </c>
      <c r="I877" s="151"/>
      <c r="L877" s="146"/>
      <c r="M877" s="152"/>
      <c r="T877" s="153"/>
      <c r="AT877" s="148" t="s">
        <v>137</v>
      </c>
      <c r="AU877" s="148" t="s">
        <v>75</v>
      </c>
      <c r="AV877" s="12" t="s">
        <v>75</v>
      </c>
      <c r="AW877" s="12" t="s">
        <v>32</v>
      </c>
      <c r="AX877" s="12" t="s">
        <v>70</v>
      </c>
      <c r="AY877" s="148" t="s">
        <v>128</v>
      </c>
    </row>
    <row r="878" spans="2:65" s="12" customFormat="1">
      <c r="B878" s="146"/>
      <c r="D878" s="147" t="s">
        <v>137</v>
      </c>
      <c r="E878" s="148" t="s">
        <v>3</v>
      </c>
      <c r="F878" s="149" t="s">
        <v>1409</v>
      </c>
      <c r="H878" s="150">
        <v>2.2080000000000002</v>
      </c>
      <c r="I878" s="151"/>
      <c r="L878" s="146"/>
      <c r="M878" s="152"/>
      <c r="T878" s="153"/>
      <c r="AT878" s="148" t="s">
        <v>137</v>
      </c>
      <c r="AU878" s="148" t="s">
        <v>75</v>
      </c>
      <c r="AV878" s="12" t="s">
        <v>75</v>
      </c>
      <c r="AW878" s="12" t="s">
        <v>32</v>
      </c>
      <c r="AX878" s="12" t="s">
        <v>70</v>
      </c>
      <c r="AY878" s="148" t="s">
        <v>128</v>
      </c>
    </row>
    <row r="879" spans="2:65" s="12" customFormat="1">
      <c r="B879" s="146"/>
      <c r="D879" s="147" t="s">
        <v>137</v>
      </c>
      <c r="E879" s="148" t="s">
        <v>3</v>
      </c>
      <c r="F879" s="149" t="s">
        <v>1410</v>
      </c>
      <c r="H879" s="150">
        <v>3.6</v>
      </c>
      <c r="I879" s="151"/>
      <c r="L879" s="146"/>
      <c r="M879" s="152"/>
      <c r="T879" s="153"/>
      <c r="AT879" s="148" t="s">
        <v>137</v>
      </c>
      <c r="AU879" s="148" t="s">
        <v>75</v>
      </c>
      <c r="AV879" s="12" t="s">
        <v>75</v>
      </c>
      <c r="AW879" s="12" t="s">
        <v>32</v>
      </c>
      <c r="AX879" s="12" t="s">
        <v>70</v>
      </c>
      <c r="AY879" s="148" t="s">
        <v>128</v>
      </c>
    </row>
    <row r="880" spans="2:65" s="14" customFormat="1">
      <c r="B880" s="161"/>
      <c r="D880" s="147" t="s">
        <v>137</v>
      </c>
      <c r="E880" s="162" t="s">
        <v>3</v>
      </c>
      <c r="F880" s="163" t="s">
        <v>1045</v>
      </c>
      <c r="H880" s="162" t="s">
        <v>3</v>
      </c>
      <c r="I880" s="164"/>
      <c r="L880" s="161"/>
      <c r="M880" s="165"/>
      <c r="T880" s="166"/>
      <c r="AT880" s="162" t="s">
        <v>137</v>
      </c>
      <c r="AU880" s="162" t="s">
        <v>75</v>
      </c>
      <c r="AV880" s="14" t="s">
        <v>78</v>
      </c>
      <c r="AW880" s="14" t="s">
        <v>32</v>
      </c>
      <c r="AX880" s="14" t="s">
        <v>70</v>
      </c>
      <c r="AY880" s="162" t="s">
        <v>128</v>
      </c>
    </row>
    <row r="881" spans="2:65" s="12" customFormat="1">
      <c r="B881" s="146"/>
      <c r="D881" s="147" t="s">
        <v>137</v>
      </c>
      <c r="E881" s="148" t="s">
        <v>3</v>
      </c>
      <c r="F881" s="149" t="s">
        <v>1411</v>
      </c>
      <c r="H881" s="150">
        <v>13.055999999999999</v>
      </c>
      <c r="I881" s="151"/>
      <c r="L881" s="146"/>
      <c r="M881" s="152"/>
      <c r="T881" s="153"/>
      <c r="AT881" s="148" t="s">
        <v>137</v>
      </c>
      <c r="AU881" s="148" t="s">
        <v>75</v>
      </c>
      <c r="AV881" s="12" t="s">
        <v>75</v>
      </c>
      <c r="AW881" s="12" t="s">
        <v>32</v>
      </c>
      <c r="AX881" s="12" t="s">
        <v>70</v>
      </c>
      <c r="AY881" s="148" t="s">
        <v>128</v>
      </c>
    </row>
    <row r="882" spans="2:65" s="13" customFormat="1">
      <c r="B882" s="154"/>
      <c r="D882" s="147" t="s">
        <v>137</v>
      </c>
      <c r="E882" s="155" t="s">
        <v>3</v>
      </c>
      <c r="F882" s="156" t="s">
        <v>139</v>
      </c>
      <c r="H882" s="157">
        <v>130.02199999999999</v>
      </c>
      <c r="I882" s="158"/>
      <c r="L882" s="154"/>
      <c r="M882" s="159"/>
      <c r="T882" s="160"/>
      <c r="AT882" s="155" t="s">
        <v>137</v>
      </c>
      <c r="AU882" s="155" t="s">
        <v>75</v>
      </c>
      <c r="AV882" s="13" t="s">
        <v>85</v>
      </c>
      <c r="AW882" s="13" t="s">
        <v>32</v>
      </c>
      <c r="AX882" s="13" t="s">
        <v>78</v>
      </c>
      <c r="AY882" s="155" t="s">
        <v>128</v>
      </c>
    </row>
    <row r="883" spans="2:65" s="1" customFormat="1" ht="37.9" customHeight="1">
      <c r="B883" s="128"/>
      <c r="C883" s="129" t="s">
        <v>484</v>
      </c>
      <c r="D883" s="129" t="s">
        <v>130</v>
      </c>
      <c r="E883" s="130" t="s">
        <v>1412</v>
      </c>
      <c r="F883" s="131" t="s">
        <v>1413</v>
      </c>
      <c r="G883" s="132" t="s">
        <v>150</v>
      </c>
      <c r="H883" s="133">
        <v>10.74</v>
      </c>
      <c r="I883" s="134"/>
      <c r="J883" s="135">
        <f>ROUND(I883*H883,2)</f>
        <v>0</v>
      </c>
      <c r="K883" s="131" t="s">
        <v>134</v>
      </c>
      <c r="L883" s="33"/>
      <c r="M883" s="136" t="s">
        <v>3</v>
      </c>
      <c r="N883" s="137" t="s">
        <v>41</v>
      </c>
      <c r="P883" s="138">
        <f>O883*H883</f>
        <v>0</v>
      </c>
      <c r="Q883" s="138">
        <v>1.9000000000000001E-4</v>
      </c>
      <c r="R883" s="138">
        <f>Q883*H883</f>
        <v>2.0406000000000001E-3</v>
      </c>
      <c r="S883" s="138">
        <v>0</v>
      </c>
      <c r="T883" s="139">
        <f>S883*H883</f>
        <v>0</v>
      </c>
      <c r="AR883" s="140" t="s">
        <v>168</v>
      </c>
      <c r="AT883" s="140" t="s">
        <v>130</v>
      </c>
      <c r="AU883" s="140" t="s">
        <v>75</v>
      </c>
      <c r="AY883" s="18" t="s">
        <v>128</v>
      </c>
      <c r="BE883" s="141">
        <f>IF(N883="základní",J883,0)</f>
        <v>0</v>
      </c>
      <c r="BF883" s="141">
        <f>IF(N883="snížená",J883,0)</f>
        <v>0</v>
      </c>
      <c r="BG883" s="141">
        <f>IF(N883="zákl. přenesená",J883,0)</f>
        <v>0</v>
      </c>
      <c r="BH883" s="141">
        <f>IF(N883="sníž. přenesená",J883,0)</f>
        <v>0</v>
      </c>
      <c r="BI883" s="141">
        <f>IF(N883="nulová",J883,0)</f>
        <v>0</v>
      </c>
      <c r="BJ883" s="18" t="s">
        <v>78</v>
      </c>
      <c r="BK883" s="141">
        <f>ROUND(I883*H883,2)</f>
        <v>0</v>
      </c>
      <c r="BL883" s="18" t="s">
        <v>168</v>
      </c>
      <c r="BM883" s="140" t="s">
        <v>1414</v>
      </c>
    </row>
    <row r="884" spans="2:65" s="1" customFormat="1">
      <c r="B884" s="33"/>
      <c r="D884" s="142" t="s">
        <v>135</v>
      </c>
      <c r="F884" s="143" t="s">
        <v>1415</v>
      </c>
      <c r="I884" s="144"/>
      <c r="L884" s="33"/>
      <c r="M884" s="145"/>
      <c r="T884" s="54"/>
      <c r="AT884" s="18" t="s">
        <v>135</v>
      </c>
      <c r="AU884" s="18" t="s">
        <v>75</v>
      </c>
    </row>
    <row r="885" spans="2:65" s="14" customFormat="1">
      <c r="B885" s="161"/>
      <c r="D885" s="147" t="s">
        <v>137</v>
      </c>
      <c r="E885" s="162" t="s">
        <v>3</v>
      </c>
      <c r="F885" s="163" t="s">
        <v>1237</v>
      </c>
      <c r="H885" s="162" t="s">
        <v>3</v>
      </c>
      <c r="I885" s="164"/>
      <c r="L885" s="161"/>
      <c r="M885" s="165"/>
      <c r="T885" s="166"/>
      <c r="AT885" s="162" t="s">
        <v>137</v>
      </c>
      <c r="AU885" s="162" t="s">
        <v>75</v>
      </c>
      <c r="AV885" s="14" t="s">
        <v>78</v>
      </c>
      <c r="AW885" s="14" t="s">
        <v>32</v>
      </c>
      <c r="AX885" s="14" t="s">
        <v>70</v>
      </c>
      <c r="AY885" s="162" t="s">
        <v>128</v>
      </c>
    </row>
    <row r="886" spans="2:65" s="12" customFormat="1">
      <c r="B886" s="146"/>
      <c r="D886" s="147" t="s">
        <v>137</v>
      </c>
      <c r="E886" s="148" t="s">
        <v>3</v>
      </c>
      <c r="F886" s="149" t="s">
        <v>1416</v>
      </c>
      <c r="H886" s="150">
        <v>10.08</v>
      </c>
      <c r="I886" s="151"/>
      <c r="L886" s="146"/>
      <c r="M886" s="152"/>
      <c r="T886" s="153"/>
      <c r="AT886" s="148" t="s">
        <v>137</v>
      </c>
      <c r="AU886" s="148" t="s">
        <v>75</v>
      </c>
      <c r="AV886" s="12" t="s">
        <v>75</v>
      </c>
      <c r="AW886" s="12" t="s">
        <v>32</v>
      </c>
      <c r="AX886" s="12" t="s">
        <v>70</v>
      </c>
      <c r="AY886" s="148" t="s">
        <v>128</v>
      </c>
    </row>
    <row r="887" spans="2:65" s="15" customFormat="1">
      <c r="B887" s="181"/>
      <c r="D887" s="147" t="s">
        <v>137</v>
      </c>
      <c r="E887" s="182" t="s">
        <v>3</v>
      </c>
      <c r="F887" s="183" t="s">
        <v>901</v>
      </c>
      <c r="H887" s="184">
        <v>10.08</v>
      </c>
      <c r="I887" s="185"/>
      <c r="L887" s="181"/>
      <c r="M887" s="186"/>
      <c r="T887" s="187"/>
      <c r="AT887" s="182" t="s">
        <v>137</v>
      </c>
      <c r="AU887" s="182" t="s">
        <v>75</v>
      </c>
      <c r="AV887" s="15" t="s">
        <v>82</v>
      </c>
      <c r="AW887" s="15" t="s">
        <v>32</v>
      </c>
      <c r="AX887" s="15" t="s">
        <v>70</v>
      </c>
      <c r="AY887" s="182" t="s">
        <v>128</v>
      </c>
    </row>
    <row r="888" spans="2:65" s="14" customFormat="1">
      <c r="B888" s="161"/>
      <c r="D888" s="147" t="s">
        <v>137</v>
      </c>
      <c r="E888" s="162" t="s">
        <v>3</v>
      </c>
      <c r="F888" s="163" t="s">
        <v>1177</v>
      </c>
      <c r="H888" s="162" t="s">
        <v>3</v>
      </c>
      <c r="I888" s="164"/>
      <c r="L888" s="161"/>
      <c r="M888" s="165"/>
      <c r="T888" s="166"/>
      <c r="AT888" s="162" t="s">
        <v>137</v>
      </c>
      <c r="AU888" s="162" t="s">
        <v>75</v>
      </c>
      <c r="AV888" s="14" t="s">
        <v>78</v>
      </c>
      <c r="AW888" s="14" t="s">
        <v>32</v>
      </c>
      <c r="AX888" s="14" t="s">
        <v>70</v>
      </c>
      <c r="AY888" s="162" t="s">
        <v>128</v>
      </c>
    </row>
    <row r="889" spans="2:65" s="14" customFormat="1">
      <c r="B889" s="161"/>
      <c r="D889" s="147" t="s">
        <v>137</v>
      </c>
      <c r="E889" s="162" t="s">
        <v>3</v>
      </c>
      <c r="F889" s="163" t="s">
        <v>1178</v>
      </c>
      <c r="H889" s="162" t="s">
        <v>3</v>
      </c>
      <c r="I889" s="164"/>
      <c r="L889" s="161"/>
      <c r="M889" s="165"/>
      <c r="T889" s="166"/>
      <c r="AT889" s="162" t="s">
        <v>137</v>
      </c>
      <c r="AU889" s="162" t="s">
        <v>75</v>
      </c>
      <c r="AV889" s="14" t="s">
        <v>78</v>
      </c>
      <c r="AW889" s="14" t="s">
        <v>32</v>
      </c>
      <c r="AX889" s="14" t="s">
        <v>70</v>
      </c>
      <c r="AY889" s="162" t="s">
        <v>128</v>
      </c>
    </row>
    <row r="890" spans="2:65" s="12" customFormat="1">
      <c r="B890" s="146"/>
      <c r="D890" s="147" t="s">
        <v>137</v>
      </c>
      <c r="E890" s="148" t="s">
        <v>3</v>
      </c>
      <c r="F890" s="149" t="s">
        <v>1417</v>
      </c>
      <c r="H890" s="150">
        <v>0.66</v>
      </c>
      <c r="I890" s="151"/>
      <c r="L890" s="146"/>
      <c r="M890" s="152"/>
      <c r="T890" s="153"/>
      <c r="AT890" s="148" t="s">
        <v>137</v>
      </c>
      <c r="AU890" s="148" t="s">
        <v>75</v>
      </c>
      <c r="AV890" s="12" t="s">
        <v>75</v>
      </c>
      <c r="AW890" s="12" t="s">
        <v>32</v>
      </c>
      <c r="AX890" s="12" t="s">
        <v>70</v>
      </c>
      <c r="AY890" s="148" t="s">
        <v>128</v>
      </c>
    </row>
    <row r="891" spans="2:65" s="13" customFormat="1">
      <c r="B891" s="154"/>
      <c r="D891" s="147" t="s">
        <v>137</v>
      </c>
      <c r="E891" s="155" t="s">
        <v>3</v>
      </c>
      <c r="F891" s="156" t="s">
        <v>139</v>
      </c>
      <c r="H891" s="157">
        <v>10.74</v>
      </c>
      <c r="I891" s="158"/>
      <c r="L891" s="154"/>
      <c r="M891" s="159"/>
      <c r="T891" s="160"/>
      <c r="AT891" s="155" t="s">
        <v>137</v>
      </c>
      <c r="AU891" s="155" t="s">
        <v>75</v>
      </c>
      <c r="AV891" s="13" t="s">
        <v>85</v>
      </c>
      <c r="AW891" s="13" t="s">
        <v>32</v>
      </c>
      <c r="AX891" s="13" t="s">
        <v>78</v>
      </c>
      <c r="AY891" s="155" t="s">
        <v>128</v>
      </c>
    </row>
    <row r="892" spans="2:65" s="1" customFormat="1" ht="24.2" customHeight="1">
      <c r="B892" s="128"/>
      <c r="C892" s="129" t="s">
        <v>1418</v>
      </c>
      <c r="D892" s="129" t="s">
        <v>130</v>
      </c>
      <c r="E892" s="130" t="s">
        <v>1419</v>
      </c>
      <c r="F892" s="131" t="s">
        <v>1420</v>
      </c>
      <c r="G892" s="132" t="s">
        <v>150</v>
      </c>
      <c r="H892" s="133">
        <v>10.74</v>
      </c>
      <c r="I892" s="134"/>
      <c r="J892" s="135">
        <f>ROUND(I892*H892,2)</f>
        <v>0</v>
      </c>
      <c r="K892" s="131" t="s">
        <v>134</v>
      </c>
      <c r="L892" s="33"/>
      <c r="M892" s="136" t="s">
        <v>3</v>
      </c>
      <c r="N892" s="137" t="s">
        <v>41</v>
      </c>
      <c r="P892" s="138">
        <f>O892*H892</f>
        <v>0</v>
      </c>
      <c r="Q892" s="138">
        <v>1.6000000000000001E-4</v>
      </c>
      <c r="R892" s="138">
        <f>Q892*H892</f>
        <v>1.7184000000000001E-3</v>
      </c>
      <c r="S892" s="138">
        <v>0</v>
      </c>
      <c r="T892" s="139">
        <f>S892*H892</f>
        <v>0</v>
      </c>
      <c r="AR892" s="140" t="s">
        <v>168</v>
      </c>
      <c r="AT892" s="140" t="s">
        <v>130</v>
      </c>
      <c r="AU892" s="140" t="s">
        <v>75</v>
      </c>
      <c r="AY892" s="18" t="s">
        <v>128</v>
      </c>
      <c r="BE892" s="141">
        <f>IF(N892="základní",J892,0)</f>
        <v>0</v>
      </c>
      <c r="BF892" s="141">
        <f>IF(N892="snížená",J892,0)</f>
        <v>0</v>
      </c>
      <c r="BG892" s="141">
        <f>IF(N892="zákl. přenesená",J892,0)</f>
        <v>0</v>
      </c>
      <c r="BH892" s="141">
        <f>IF(N892="sníž. přenesená",J892,0)</f>
        <v>0</v>
      </c>
      <c r="BI892" s="141">
        <f>IF(N892="nulová",J892,0)</f>
        <v>0</v>
      </c>
      <c r="BJ892" s="18" t="s">
        <v>78</v>
      </c>
      <c r="BK892" s="141">
        <f>ROUND(I892*H892,2)</f>
        <v>0</v>
      </c>
      <c r="BL892" s="18" t="s">
        <v>168</v>
      </c>
      <c r="BM892" s="140" t="s">
        <v>1421</v>
      </c>
    </row>
    <row r="893" spans="2:65" s="1" customFormat="1">
      <c r="B893" s="33"/>
      <c r="D893" s="142" t="s">
        <v>135</v>
      </c>
      <c r="F893" s="143" t="s">
        <v>1422</v>
      </c>
      <c r="I893" s="144"/>
      <c r="L893" s="33"/>
      <c r="M893" s="145"/>
      <c r="T893" s="54"/>
      <c r="AT893" s="18" t="s">
        <v>135</v>
      </c>
      <c r="AU893" s="18" t="s">
        <v>75</v>
      </c>
    </row>
    <row r="894" spans="2:65" s="14" customFormat="1">
      <c r="B894" s="161"/>
      <c r="D894" s="147" t="s">
        <v>137</v>
      </c>
      <c r="E894" s="162" t="s">
        <v>3</v>
      </c>
      <c r="F894" s="163" t="s">
        <v>1237</v>
      </c>
      <c r="H894" s="162" t="s">
        <v>3</v>
      </c>
      <c r="I894" s="164"/>
      <c r="L894" s="161"/>
      <c r="M894" s="165"/>
      <c r="T894" s="166"/>
      <c r="AT894" s="162" t="s">
        <v>137</v>
      </c>
      <c r="AU894" s="162" t="s">
        <v>75</v>
      </c>
      <c r="AV894" s="14" t="s">
        <v>78</v>
      </c>
      <c r="AW894" s="14" t="s">
        <v>32</v>
      </c>
      <c r="AX894" s="14" t="s">
        <v>70</v>
      </c>
      <c r="AY894" s="162" t="s">
        <v>128</v>
      </c>
    </row>
    <row r="895" spans="2:65" s="12" customFormat="1">
      <c r="B895" s="146"/>
      <c r="D895" s="147" t="s">
        <v>137</v>
      </c>
      <c r="E895" s="148" t="s">
        <v>3</v>
      </c>
      <c r="F895" s="149" t="s">
        <v>1416</v>
      </c>
      <c r="H895" s="150">
        <v>10.08</v>
      </c>
      <c r="I895" s="151"/>
      <c r="L895" s="146"/>
      <c r="M895" s="152"/>
      <c r="T895" s="153"/>
      <c r="AT895" s="148" t="s">
        <v>137</v>
      </c>
      <c r="AU895" s="148" t="s">
        <v>75</v>
      </c>
      <c r="AV895" s="12" t="s">
        <v>75</v>
      </c>
      <c r="AW895" s="12" t="s">
        <v>32</v>
      </c>
      <c r="AX895" s="12" t="s">
        <v>70</v>
      </c>
      <c r="AY895" s="148" t="s">
        <v>128</v>
      </c>
    </row>
    <row r="896" spans="2:65" s="15" customFormat="1">
      <c r="B896" s="181"/>
      <c r="D896" s="147" t="s">
        <v>137</v>
      </c>
      <c r="E896" s="182" t="s">
        <v>3</v>
      </c>
      <c r="F896" s="183" t="s">
        <v>901</v>
      </c>
      <c r="H896" s="184">
        <v>10.08</v>
      </c>
      <c r="I896" s="185"/>
      <c r="L896" s="181"/>
      <c r="M896" s="186"/>
      <c r="T896" s="187"/>
      <c r="AT896" s="182" t="s">
        <v>137</v>
      </c>
      <c r="AU896" s="182" t="s">
        <v>75</v>
      </c>
      <c r="AV896" s="15" t="s">
        <v>82</v>
      </c>
      <c r="AW896" s="15" t="s">
        <v>32</v>
      </c>
      <c r="AX896" s="15" t="s">
        <v>70</v>
      </c>
      <c r="AY896" s="182" t="s">
        <v>128</v>
      </c>
    </row>
    <row r="897" spans="2:65" s="14" customFormat="1">
      <c r="B897" s="161"/>
      <c r="D897" s="147" t="s">
        <v>137</v>
      </c>
      <c r="E897" s="162" t="s">
        <v>3</v>
      </c>
      <c r="F897" s="163" t="s">
        <v>1177</v>
      </c>
      <c r="H897" s="162" t="s">
        <v>3</v>
      </c>
      <c r="I897" s="164"/>
      <c r="L897" s="161"/>
      <c r="M897" s="165"/>
      <c r="T897" s="166"/>
      <c r="AT897" s="162" t="s">
        <v>137</v>
      </c>
      <c r="AU897" s="162" t="s">
        <v>75</v>
      </c>
      <c r="AV897" s="14" t="s">
        <v>78</v>
      </c>
      <c r="AW897" s="14" t="s">
        <v>32</v>
      </c>
      <c r="AX897" s="14" t="s">
        <v>70</v>
      </c>
      <c r="AY897" s="162" t="s">
        <v>128</v>
      </c>
    </row>
    <row r="898" spans="2:65" s="14" customFormat="1">
      <c r="B898" s="161"/>
      <c r="D898" s="147" t="s">
        <v>137</v>
      </c>
      <c r="E898" s="162" t="s">
        <v>3</v>
      </c>
      <c r="F898" s="163" t="s">
        <v>1178</v>
      </c>
      <c r="H898" s="162" t="s">
        <v>3</v>
      </c>
      <c r="I898" s="164"/>
      <c r="L898" s="161"/>
      <c r="M898" s="165"/>
      <c r="T898" s="166"/>
      <c r="AT898" s="162" t="s">
        <v>137</v>
      </c>
      <c r="AU898" s="162" t="s">
        <v>75</v>
      </c>
      <c r="AV898" s="14" t="s">
        <v>78</v>
      </c>
      <c r="AW898" s="14" t="s">
        <v>32</v>
      </c>
      <c r="AX898" s="14" t="s">
        <v>70</v>
      </c>
      <c r="AY898" s="162" t="s">
        <v>128</v>
      </c>
    </row>
    <row r="899" spans="2:65" s="12" customFormat="1">
      <c r="B899" s="146"/>
      <c r="D899" s="147" t="s">
        <v>137</v>
      </c>
      <c r="E899" s="148" t="s">
        <v>3</v>
      </c>
      <c r="F899" s="149" t="s">
        <v>1417</v>
      </c>
      <c r="H899" s="150">
        <v>0.66</v>
      </c>
      <c r="I899" s="151"/>
      <c r="L899" s="146"/>
      <c r="M899" s="152"/>
      <c r="T899" s="153"/>
      <c r="AT899" s="148" t="s">
        <v>137</v>
      </c>
      <c r="AU899" s="148" t="s">
        <v>75</v>
      </c>
      <c r="AV899" s="12" t="s">
        <v>75</v>
      </c>
      <c r="AW899" s="12" t="s">
        <v>32</v>
      </c>
      <c r="AX899" s="12" t="s">
        <v>70</v>
      </c>
      <c r="AY899" s="148" t="s">
        <v>128</v>
      </c>
    </row>
    <row r="900" spans="2:65" s="13" customFormat="1">
      <c r="B900" s="154"/>
      <c r="D900" s="147" t="s">
        <v>137</v>
      </c>
      <c r="E900" s="155" t="s">
        <v>3</v>
      </c>
      <c r="F900" s="156" t="s">
        <v>139</v>
      </c>
      <c r="H900" s="157">
        <v>10.74</v>
      </c>
      <c r="I900" s="158"/>
      <c r="L900" s="154"/>
      <c r="M900" s="159"/>
      <c r="T900" s="160"/>
      <c r="AT900" s="155" t="s">
        <v>137</v>
      </c>
      <c r="AU900" s="155" t="s">
        <v>75</v>
      </c>
      <c r="AV900" s="13" t="s">
        <v>85</v>
      </c>
      <c r="AW900" s="13" t="s">
        <v>32</v>
      </c>
      <c r="AX900" s="13" t="s">
        <v>78</v>
      </c>
      <c r="AY900" s="155" t="s">
        <v>128</v>
      </c>
    </row>
    <row r="901" spans="2:65" s="11" customFormat="1" ht="22.9" customHeight="1">
      <c r="B901" s="116"/>
      <c r="D901" s="117" t="s">
        <v>69</v>
      </c>
      <c r="E901" s="126" t="s">
        <v>1423</v>
      </c>
      <c r="F901" s="126" t="s">
        <v>1424</v>
      </c>
      <c r="I901" s="119"/>
      <c r="J901" s="127">
        <f>BK901</f>
        <v>0</v>
      </c>
      <c r="L901" s="116"/>
      <c r="M901" s="121"/>
      <c r="P901" s="122">
        <f>SUM(P902:P946)</f>
        <v>0</v>
      </c>
      <c r="R901" s="122">
        <f>SUM(R902:R946)</f>
        <v>2.8312500000000004E-2</v>
      </c>
      <c r="T901" s="123">
        <f>SUM(T902:T946)</f>
        <v>0</v>
      </c>
      <c r="AR901" s="117" t="s">
        <v>75</v>
      </c>
      <c r="AT901" s="124" t="s">
        <v>69</v>
      </c>
      <c r="AU901" s="124" t="s">
        <v>78</v>
      </c>
      <c r="AY901" s="117" t="s">
        <v>128</v>
      </c>
      <c r="BK901" s="125">
        <f>SUM(BK902:BK946)</f>
        <v>0</v>
      </c>
    </row>
    <row r="902" spans="2:65" s="1" customFormat="1" ht="24.2" customHeight="1">
      <c r="B902" s="128"/>
      <c r="C902" s="129" t="s">
        <v>488</v>
      </c>
      <c r="D902" s="129" t="s">
        <v>130</v>
      </c>
      <c r="E902" s="130" t="s">
        <v>1425</v>
      </c>
      <c r="F902" s="131" t="s">
        <v>1426</v>
      </c>
      <c r="G902" s="132" t="s">
        <v>150</v>
      </c>
      <c r="H902" s="133">
        <v>56.625</v>
      </c>
      <c r="I902" s="134"/>
      <c r="J902" s="135">
        <f>ROUND(I902*H902,2)</f>
        <v>0</v>
      </c>
      <c r="K902" s="131" t="s">
        <v>134</v>
      </c>
      <c r="L902" s="33"/>
      <c r="M902" s="136" t="s">
        <v>3</v>
      </c>
      <c r="N902" s="137" t="s">
        <v>41</v>
      </c>
      <c r="P902" s="138">
        <f>O902*H902</f>
        <v>0</v>
      </c>
      <c r="Q902" s="138">
        <v>0</v>
      </c>
      <c r="R902" s="138">
        <f>Q902*H902</f>
        <v>0</v>
      </c>
      <c r="S902" s="138">
        <v>0</v>
      </c>
      <c r="T902" s="139">
        <f>S902*H902</f>
        <v>0</v>
      </c>
      <c r="AR902" s="140" t="s">
        <v>168</v>
      </c>
      <c r="AT902" s="140" t="s">
        <v>130</v>
      </c>
      <c r="AU902" s="140" t="s">
        <v>75</v>
      </c>
      <c r="AY902" s="18" t="s">
        <v>128</v>
      </c>
      <c r="BE902" s="141">
        <f>IF(N902="základní",J902,0)</f>
        <v>0</v>
      </c>
      <c r="BF902" s="141">
        <f>IF(N902="snížená",J902,0)</f>
        <v>0</v>
      </c>
      <c r="BG902" s="141">
        <f>IF(N902="zákl. přenesená",J902,0)</f>
        <v>0</v>
      </c>
      <c r="BH902" s="141">
        <f>IF(N902="sníž. přenesená",J902,0)</f>
        <v>0</v>
      </c>
      <c r="BI902" s="141">
        <f>IF(N902="nulová",J902,0)</f>
        <v>0</v>
      </c>
      <c r="BJ902" s="18" t="s">
        <v>78</v>
      </c>
      <c r="BK902" s="141">
        <f>ROUND(I902*H902,2)</f>
        <v>0</v>
      </c>
      <c r="BL902" s="18" t="s">
        <v>168</v>
      </c>
      <c r="BM902" s="140" t="s">
        <v>1427</v>
      </c>
    </row>
    <row r="903" spans="2:65" s="1" customFormat="1">
      <c r="B903" s="33"/>
      <c r="D903" s="142" t="s">
        <v>135</v>
      </c>
      <c r="F903" s="143" t="s">
        <v>1428</v>
      </c>
      <c r="I903" s="144"/>
      <c r="L903" s="33"/>
      <c r="M903" s="145"/>
      <c r="T903" s="54"/>
      <c r="AT903" s="18" t="s">
        <v>135</v>
      </c>
      <c r="AU903" s="18" t="s">
        <v>75</v>
      </c>
    </row>
    <row r="904" spans="2:65" s="14" customFormat="1">
      <c r="B904" s="161"/>
      <c r="D904" s="147" t="s">
        <v>137</v>
      </c>
      <c r="E904" s="162" t="s">
        <v>3</v>
      </c>
      <c r="F904" s="163" t="s">
        <v>783</v>
      </c>
      <c r="H904" s="162" t="s">
        <v>3</v>
      </c>
      <c r="I904" s="164"/>
      <c r="L904" s="161"/>
      <c r="M904" s="165"/>
      <c r="T904" s="166"/>
      <c r="AT904" s="162" t="s">
        <v>137</v>
      </c>
      <c r="AU904" s="162" t="s">
        <v>75</v>
      </c>
      <c r="AV904" s="14" t="s">
        <v>78</v>
      </c>
      <c r="AW904" s="14" t="s">
        <v>32</v>
      </c>
      <c r="AX904" s="14" t="s">
        <v>70</v>
      </c>
      <c r="AY904" s="162" t="s">
        <v>128</v>
      </c>
    </row>
    <row r="905" spans="2:65" s="12" customFormat="1">
      <c r="B905" s="146"/>
      <c r="D905" s="147" t="s">
        <v>137</v>
      </c>
      <c r="E905" s="148" t="s">
        <v>3</v>
      </c>
      <c r="F905" s="149" t="s">
        <v>785</v>
      </c>
      <c r="H905" s="150">
        <v>4.32</v>
      </c>
      <c r="I905" s="151"/>
      <c r="L905" s="146"/>
      <c r="M905" s="152"/>
      <c r="T905" s="153"/>
      <c r="AT905" s="148" t="s">
        <v>137</v>
      </c>
      <c r="AU905" s="148" t="s">
        <v>75</v>
      </c>
      <c r="AV905" s="12" t="s">
        <v>75</v>
      </c>
      <c r="AW905" s="12" t="s">
        <v>32</v>
      </c>
      <c r="AX905" s="12" t="s">
        <v>70</v>
      </c>
      <c r="AY905" s="148" t="s">
        <v>128</v>
      </c>
    </row>
    <row r="906" spans="2:65" s="14" customFormat="1">
      <c r="B906" s="161"/>
      <c r="D906" s="147" t="s">
        <v>137</v>
      </c>
      <c r="E906" s="162" t="s">
        <v>3</v>
      </c>
      <c r="F906" s="163" t="s">
        <v>786</v>
      </c>
      <c r="H906" s="162" t="s">
        <v>3</v>
      </c>
      <c r="I906" s="164"/>
      <c r="L906" s="161"/>
      <c r="M906" s="165"/>
      <c r="T906" s="166"/>
      <c r="AT906" s="162" t="s">
        <v>137</v>
      </c>
      <c r="AU906" s="162" t="s">
        <v>75</v>
      </c>
      <c r="AV906" s="14" t="s">
        <v>78</v>
      </c>
      <c r="AW906" s="14" t="s">
        <v>32</v>
      </c>
      <c r="AX906" s="14" t="s">
        <v>70</v>
      </c>
      <c r="AY906" s="162" t="s">
        <v>128</v>
      </c>
    </row>
    <row r="907" spans="2:65" s="12" customFormat="1">
      <c r="B907" s="146"/>
      <c r="D907" s="147" t="s">
        <v>137</v>
      </c>
      <c r="E907" s="148" t="s">
        <v>3</v>
      </c>
      <c r="F907" s="149" t="s">
        <v>788</v>
      </c>
      <c r="H907" s="150">
        <v>8.69</v>
      </c>
      <c r="I907" s="151"/>
      <c r="L907" s="146"/>
      <c r="M907" s="152"/>
      <c r="T907" s="153"/>
      <c r="AT907" s="148" t="s">
        <v>137</v>
      </c>
      <c r="AU907" s="148" t="s">
        <v>75</v>
      </c>
      <c r="AV907" s="12" t="s">
        <v>75</v>
      </c>
      <c r="AW907" s="12" t="s">
        <v>32</v>
      </c>
      <c r="AX907" s="12" t="s">
        <v>70</v>
      </c>
      <c r="AY907" s="148" t="s">
        <v>128</v>
      </c>
    </row>
    <row r="908" spans="2:65" s="14" customFormat="1">
      <c r="B908" s="161"/>
      <c r="D908" s="147" t="s">
        <v>137</v>
      </c>
      <c r="E908" s="162" t="s">
        <v>3</v>
      </c>
      <c r="F908" s="163" t="s">
        <v>789</v>
      </c>
      <c r="H908" s="162" t="s">
        <v>3</v>
      </c>
      <c r="I908" s="164"/>
      <c r="L908" s="161"/>
      <c r="M908" s="165"/>
      <c r="T908" s="166"/>
      <c r="AT908" s="162" t="s">
        <v>137</v>
      </c>
      <c r="AU908" s="162" t="s">
        <v>75</v>
      </c>
      <c r="AV908" s="14" t="s">
        <v>78</v>
      </c>
      <c r="AW908" s="14" t="s">
        <v>32</v>
      </c>
      <c r="AX908" s="14" t="s">
        <v>70</v>
      </c>
      <c r="AY908" s="162" t="s">
        <v>128</v>
      </c>
    </row>
    <row r="909" spans="2:65" s="12" customFormat="1">
      <c r="B909" s="146"/>
      <c r="D909" s="147" t="s">
        <v>137</v>
      </c>
      <c r="E909" s="148" t="s">
        <v>3</v>
      </c>
      <c r="F909" s="149" t="s">
        <v>791</v>
      </c>
      <c r="H909" s="150">
        <v>9.6</v>
      </c>
      <c r="I909" s="151"/>
      <c r="L909" s="146"/>
      <c r="M909" s="152"/>
      <c r="T909" s="153"/>
      <c r="AT909" s="148" t="s">
        <v>137</v>
      </c>
      <c r="AU909" s="148" t="s">
        <v>75</v>
      </c>
      <c r="AV909" s="12" t="s">
        <v>75</v>
      </c>
      <c r="AW909" s="12" t="s">
        <v>32</v>
      </c>
      <c r="AX909" s="12" t="s">
        <v>70</v>
      </c>
      <c r="AY909" s="148" t="s">
        <v>128</v>
      </c>
    </row>
    <row r="910" spans="2:65" s="14" customFormat="1">
      <c r="B910" s="161"/>
      <c r="D910" s="147" t="s">
        <v>137</v>
      </c>
      <c r="E910" s="162" t="s">
        <v>3</v>
      </c>
      <c r="F910" s="163" t="s">
        <v>792</v>
      </c>
      <c r="H910" s="162" t="s">
        <v>3</v>
      </c>
      <c r="I910" s="164"/>
      <c r="L910" s="161"/>
      <c r="M910" s="165"/>
      <c r="T910" s="166"/>
      <c r="AT910" s="162" t="s">
        <v>137</v>
      </c>
      <c r="AU910" s="162" t="s">
        <v>75</v>
      </c>
      <c r="AV910" s="14" t="s">
        <v>78</v>
      </c>
      <c r="AW910" s="14" t="s">
        <v>32</v>
      </c>
      <c r="AX910" s="14" t="s">
        <v>70</v>
      </c>
      <c r="AY910" s="162" t="s">
        <v>128</v>
      </c>
    </row>
    <row r="911" spans="2:65" s="12" customFormat="1">
      <c r="B911" s="146"/>
      <c r="D911" s="147" t="s">
        <v>137</v>
      </c>
      <c r="E911" s="148" t="s">
        <v>3</v>
      </c>
      <c r="F911" s="149" t="s">
        <v>794</v>
      </c>
      <c r="H911" s="150">
        <v>22.945</v>
      </c>
      <c r="I911" s="151"/>
      <c r="L911" s="146"/>
      <c r="M911" s="152"/>
      <c r="T911" s="153"/>
      <c r="AT911" s="148" t="s">
        <v>137</v>
      </c>
      <c r="AU911" s="148" t="s">
        <v>75</v>
      </c>
      <c r="AV911" s="12" t="s">
        <v>75</v>
      </c>
      <c r="AW911" s="12" t="s">
        <v>32</v>
      </c>
      <c r="AX911" s="12" t="s">
        <v>70</v>
      </c>
      <c r="AY911" s="148" t="s">
        <v>128</v>
      </c>
    </row>
    <row r="912" spans="2:65" s="14" customFormat="1">
      <c r="B912" s="161"/>
      <c r="D912" s="147" t="s">
        <v>137</v>
      </c>
      <c r="E912" s="162" t="s">
        <v>3</v>
      </c>
      <c r="F912" s="163" t="s">
        <v>795</v>
      </c>
      <c r="H912" s="162" t="s">
        <v>3</v>
      </c>
      <c r="I912" s="164"/>
      <c r="L912" s="161"/>
      <c r="M912" s="165"/>
      <c r="T912" s="166"/>
      <c r="AT912" s="162" t="s">
        <v>137</v>
      </c>
      <c r="AU912" s="162" t="s">
        <v>75</v>
      </c>
      <c r="AV912" s="14" t="s">
        <v>78</v>
      </c>
      <c r="AW912" s="14" t="s">
        <v>32</v>
      </c>
      <c r="AX912" s="14" t="s">
        <v>70</v>
      </c>
      <c r="AY912" s="162" t="s">
        <v>128</v>
      </c>
    </row>
    <row r="913" spans="2:65" s="12" customFormat="1">
      <c r="B913" s="146"/>
      <c r="D913" s="147" t="s">
        <v>137</v>
      </c>
      <c r="E913" s="148" t="s">
        <v>3</v>
      </c>
      <c r="F913" s="149" t="s">
        <v>797</v>
      </c>
      <c r="H913" s="150">
        <v>6.75</v>
      </c>
      <c r="I913" s="151"/>
      <c r="L913" s="146"/>
      <c r="M913" s="152"/>
      <c r="T913" s="153"/>
      <c r="AT913" s="148" t="s">
        <v>137</v>
      </c>
      <c r="AU913" s="148" t="s">
        <v>75</v>
      </c>
      <c r="AV913" s="12" t="s">
        <v>75</v>
      </c>
      <c r="AW913" s="12" t="s">
        <v>32</v>
      </c>
      <c r="AX913" s="12" t="s">
        <v>70</v>
      </c>
      <c r="AY913" s="148" t="s">
        <v>128</v>
      </c>
    </row>
    <row r="914" spans="2:65" s="14" customFormat="1">
      <c r="B914" s="161"/>
      <c r="D914" s="147" t="s">
        <v>137</v>
      </c>
      <c r="E914" s="162" t="s">
        <v>3</v>
      </c>
      <c r="F914" s="163" t="s">
        <v>798</v>
      </c>
      <c r="H914" s="162" t="s">
        <v>3</v>
      </c>
      <c r="I914" s="164"/>
      <c r="L914" s="161"/>
      <c r="M914" s="165"/>
      <c r="T914" s="166"/>
      <c r="AT914" s="162" t="s">
        <v>137</v>
      </c>
      <c r="AU914" s="162" t="s">
        <v>75</v>
      </c>
      <c r="AV914" s="14" t="s">
        <v>78</v>
      </c>
      <c r="AW914" s="14" t="s">
        <v>32</v>
      </c>
      <c r="AX914" s="14" t="s">
        <v>70</v>
      </c>
      <c r="AY914" s="162" t="s">
        <v>128</v>
      </c>
    </row>
    <row r="915" spans="2:65" s="12" customFormat="1">
      <c r="B915" s="146"/>
      <c r="D915" s="147" t="s">
        <v>137</v>
      </c>
      <c r="E915" s="148" t="s">
        <v>3</v>
      </c>
      <c r="F915" s="149" t="s">
        <v>785</v>
      </c>
      <c r="H915" s="150">
        <v>4.32</v>
      </c>
      <c r="I915" s="151"/>
      <c r="L915" s="146"/>
      <c r="M915" s="152"/>
      <c r="T915" s="153"/>
      <c r="AT915" s="148" t="s">
        <v>137</v>
      </c>
      <c r="AU915" s="148" t="s">
        <v>75</v>
      </c>
      <c r="AV915" s="12" t="s">
        <v>75</v>
      </c>
      <c r="AW915" s="12" t="s">
        <v>32</v>
      </c>
      <c r="AX915" s="12" t="s">
        <v>70</v>
      </c>
      <c r="AY915" s="148" t="s">
        <v>128</v>
      </c>
    </row>
    <row r="916" spans="2:65" s="13" customFormat="1">
      <c r="B916" s="154"/>
      <c r="D916" s="147" t="s">
        <v>137</v>
      </c>
      <c r="E916" s="155" t="s">
        <v>3</v>
      </c>
      <c r="F916" s="156" t="s">
        <v>139</v>
      </c>
      <c r="H916" s="157">
        <v>56.625</v>
      </c>
      <c r="I916" s="158"/>
      <c r="L916" s="154"/>
      <c r="M916" s="159"/>
      <c r="T916" s="160"/>
      <c r="AT916" s="155" t="s">
        <v>137</v>
      </c>
      <c r="AU916" s="155" t="s">
        <v>75</v>
      </c>
      <c r="AV916" s="13" t="s">
        <v>85</v>
      </c>
      <c r="AW916" s="13" t="s">
        <v>32</v>
      </c>
      <c r="AX916" s="13" t="s">
        <v>78</v>
      </c>
      <c r="AY916" s="155" t="s">
        <v>128</v>
      </c>
    </row>
    <row r="917" spans="2:65" s="1" customFormat="1" ht="33" customHeight="1">
      <c r="B917" s="128"/>
      <c r="C917" s="129" t="s">
        <v>1429</v>
      </c>
      <c r="D917" s="129" t="s">
        <v>130</v>
      </c>
      <c r="E917" s="130" t="s">
        <v>1430</v>
      </c>
      <c r="F917" s="131" t="s">
        <v>1431</v>
      </c>
      <c r="G917" s="132" t="s">
        <v>150</v>
      </c>
      <c r="H917" s="133">
        <v>56.625</v>
      </c>
      <c r="I917" s="134"/>
      <c r="J917" s="135">
        <f>ROUND(I917*H917,2)</f>
        <v>0</v>
      </c>
      <c r="K917" s="131" t="s">
        <v>134</v>
      </c>
      <c r="L917" s="33"/>
      <c r="M917" s="136" t="s">
        <v>3</v>
      </c>
      <c r="N917" s="137" t="s">
        <v>41</v>
      </c>
      <c r="P917" s="138">
        <f>O917*H917</f>
        <v>0</v>
      </c>
      <c r="Q917" s="138">
        <v>2.1000000000000001E-4</v>
      </c>
      <c r="R917" s="138">
        <f>Q917*H917</f>
        <v>1.1891250000000001E-2</v>
      </c>
      <c r="S917" s="138">
        <v>0</v>
      </c>
      <c r="T917" s="139">
        <f>S917*H917</f>
        <v>0</v>
      </c>
      <c r="AR917" s="140" t="s">
        <v>168</v>
      </c>
      <c r="AT917" s="140" t="s">
        <v>130</v>
      </c>
      <c r="AU917" s="140" t="s">
        <v>75</v>
      </c>
      <c r="AY917" s="18" t="s">
        <v>128</v>
      </c>
      <c r="BE917" s="141">
        <f>IF(N917="základní",J917,0)</f>
        <v>0</v>
      </c>
      <c r="BF917" s="141">
        <f>IF(N917="snížená",J917,0)</f>
        <v>0</v>
      </c>
      <c r="BG917" s="141">
        <f>IF(N917="zákl. přenesená",J917,0)</f>
        <v>0</v>
      </c>
      <c r="BH917" s="141">
        <f>IF(N917="sníž. přenesená",J917,0)</f>
        <v>0</v>
      </c>
      <c r="BI917" s="141">
        <f>IF(N917="nulová",J917,0)</f>
        <v>0</v>
      </c>
      <c r="BJ917" s="18" t="s">
        <v>78</v>
      </c>
      <c r="BK917" s="141">
        <f>ROUND(I917*H917,2)</f>
        <v>0</v>
      </c>
      <c r="BL917" s="18" t="s">
        <v>168</v>
      </c>
      <c r="BM917" s="140" t="s">
        <v>1432</v>
      </c>
    </row>
    <row r="918" spans="2:65" s="1" customFormat="1">
      <c r="B918" s="33"/>
      <c r="D918" s="142" t="s">
        <v>135</v>
      </c>
      <c r="F918" s="143" t="s">
        <v>1433</v>
      </c>
      <c r="I918" s="144"/>
      <c r="L918" s="33"/>
      <c r="M918" s="145"/>
      <c r="T918" s="54"/>
      <c r="AT918" s="18" t="s">
        <v>135</v>
      </c>
      <c r="AU918" s="18" t="s">
        <v>75</v>
      </c>
    </row>
    <row r="919" spans="2:65" s="14" customFormat="1">
      <c r="B919" s="161"/>
      <c r="D919" s="147" t="s">
        <v>137</v>
      </c>
      <c r="E919" s="162" t="s">
        <v>3</v>
      </c>
      <c r="F919" s="163" t="s">
        <v>783</v>
      </c>
      <c r="H919" s="162" t="s">
        <v>3</v>
      </c>
      <c r="I919" s="164"/>
      <c r="L919" s="161"/>
      <c r="M919" s="165"/>
      <c r="T919" s="166"/>
      <c r="AT919" s="162" t="s">
        <v>137</v>
      </c>
      <c r="AU919" s="162" t="s">
        <v>75</v>
      </c>
      <c r="AV919" s="14" t="s">
        <v>78</v>
      </c>
      <c r="AW919" s="14" t="s">
        <v>32</v>
      </c>
      <c r="AX919" s="14" t="s">
        <v>70</v>
      </c>
      <c r="AY919" s="162" t="s">
        <v>128</v>
      </c>
    </row>
    <row r="920" spans="2:65" s="12" customFormat="1">
      <c r="B920" s="146"/>
      <c r="D920" s="147" t="s">
        <v>137</v>
      </c>
      <c r="E920" s="148" t="s">
        <v>3</v>
      </c>
      <c r="F920" s="149" t="s">
        <v>785</v>
      </c>
      <c r="H920" s="150">
        <v>4.32</v>
      </c>
      <c r="I920" s="151"/>
      <c r="L920" s="146"/>
      <c r="M920" s="152"/>
      <c r="T920" s="153"/>
      <c r="AT920" s="148" t="s">
        <v>137</v>
      </c>
      <c r="AU920" s="148" t="s">
        <v>75</v>
      </c>
      <c r="AV920" s="12" t="s">
        <v>75</v>
      </c>
      <c r="AW920" s="12" t="s">
        <v>32</v>
      </c>
      <c r="AX920" s="12" t="s">
        <v>70</v>
      </c>
      <c r="AY920" s="148" t="s">
        <v>128</v>
      </c>
    </row>
    <row r="921" spans="2:65" s="14" customFormat="1">
      <c r="B921" s="161"/>
      <c r="D921" s="147" t="s">
        <v>137</v>
      </c>
      <c r="E921" s="162" t="s">
        <v>3</v>
      </c>
      <c r="F921" s="163" t="s">
        <v>786</v>
      </c>
      <c r="H921" s="162" t="s">
        <v>3</v>
      </c>
      <c r="I921" s="164"/>
      <c r="L921" s="161"/>
      <c r="M921" s="165"/>
      <c r="T921" s="166"/>
      <c r="AT921" s="162" t="s">
        <v>137</v>
      </c>
      <c r="AU921" s="162" t="s">
        <v>75</v>
      </c>
      <c r="AV921" s="14" t="s">
        <v>78</v>
      </c>
      <c r="AW921" s="14" t="s">
        <v>32</v>
      </c>
      <c r="AX921" s="14" t="s">
        <v>70</v>
      </c>
      <c r="AY921" s="162" t="s">
        <v>128</v>
      </c>
    </row>
    <row r="922" spans="2:65" s="12" customFormat="1">
      <c r="B922" s="146"/>
      <c r="D922" s="147" t="s">
        <v>137</v>
      </c>
      <c r="E922" s="148" t="s">
        <v>3</v>
      </c>
      <c r="F922" s="149" t="s">
        <v>788</v>
      </c>
      <c r="H922" s="150">
        <v>8.69</v>
      </c>
      <c r="I922" s="151"/>
      <c r="L922" s="146"/>
      <c r="M922" s="152"/>
      <c r="T922" s="153"/>
      <c r="AT922" s="148" t="s">
        <v>137</v>
      </c>
      <c r="AU922" s="148" t="s">
        <v>75</v>
      </c>
      <c r="AV922" s="12" t="s">
        <v>75</v>
      </c>
      <c r="AW922" s="12" t="s">
        <v>32</v>
      </c>
      <c r="AX922" s="12" t="s">
        <v>70</v>
      </c>
      <c r="AY922" s="148" t="s">
        <v>128</v>
      </c>
    </row>
    <row r="923" spans="2:65" s="14" customFormat="1">
      <c r="B923" s="161"/>
      <c r="D923" s="147" t="s">
        <v>137</v>
      </c>
      <c r="E923" s="162" t="s">
        <v>3</v>
      </c>
      <c r="F923" s="163" t="s">
        <v>789</v>
      </c>
      <c r="H923" s="162" t="s">
        <v>3</v>
      </c>
      <c r="I923" s="164"/>
      <c r="L923" s="161"/>
      <c r="M923" s="165"/>
      <c r="T923" s="166"/>
      <c r="AT923" s="162" t="s">
        <v>137</v>
      </c>
      <c r="AU923" s="162" t="s">
        <v>75</v>
      </c>
      <c r="AV923" s="14" t="s">
        <v>78</v>
      </c>
      <c r="AW923" s="14" t="s">
        <v>32</v>
      </c>
      <c r="AX923" s="14" t="s">
        <v>70</v>
      </c>
      <c r="AY923" s="162" t="s">
        <v>128</v>
      </c>
    </row>
    <row r="924" spans="2:65" s="12" customFormat="1">
      <c r="B924" s="146"/>
      <c r="D924" s="147" t="s">
        <v>137</v>
      </c>
      <c r="E924" s="148" t="s">
        <v>3</v>
      </c>
      <c r="F924" s="149" t="s">
        <v>791</v>
      </c>
      <c r="H924" s="150">
        <v>9.6</v>
      </c>
      <c r="I924" s="151"/>
      <c r="L924" s="146"/>
      <c r="M924" s="152"/>
      <c r="T924" s="153"/>
      <c r="AT924" s="148" t="s">
        <v>137</v>
      </c>
      <c r="AU924" s="148" t="s">
        <v>75</v>
      </c>
      <c r="AV924" s="12" t="s">
        <v>75</v>
      </c>
      <c r="AW924" s="12" t="s">
        <v>32</v>
      </c>
      <c r="AX924" s="12" t="s">
        <v>70</v>
      </c>
      <c r="AY924" s="148" t="s">
        <v>128</v>
      </c>
    </row>
    <row r="925" spans="2:65" s="14" customFormat="1">
      <c r="B925" s="161"/>
      <c r="D925" s="147" t="s">
        <v>137</v>
      </c>
      <c r="E925" s="162" t="s">
        <v>3</v>
      </c>
      <c r="F925" s="163" t="s">
        <v>792</v>
      </c>
      <c r="H925" s="162" t="s">
        <v>3</v>
      </c>
      <c r="I925" s="164"/>
      <c r="L925" s="161"/>
      <c r="M925" s="165"/>
      <c r="T925" s="166"/>
      <c r="AT925" s="162" t="s">
        <v>137</v>
      </c>
      <c r="AU925" s="162" t="s">
        <v>75</v>
      </c>
      <c r="AV925" s="14" t="s">
        <v>78</v>
      </c>
      <c r="AW925" s="14" t="s">
        <v>32</v>
      </c>
      <c r="AX925" s="14" t="s">
        <v>70</v>
      </c>
      <c r="AY925" s="162" t="s">
        <v>128</v>
      </c>
    </row>
    <row r="926" spans="2:65" s="12" customFormat="1">
      <c r="B926" s="146"/>
      <c r="D926" s="147" t="s">
        <v>137</v>
      </c>
      <c r="E926" s="148" t="s">
        <v>3</v>
      </c>
      <c r="F926" s="149" t="s">
        <v>794</v>
      </c>
      <c r="H926" s="150">
        <v>22.945</v>
      </c>
      <c r="I926" s="151"/>
      <c r="L926" s="146"/>
      <c r="M926" s="152"/>
      <c r="T926" s="153"/>
      <c r="AT926" s="148" t="s">
        <v>137</v>
      </c>
      <c r="AU926" s="148" t="s">
        <v>75</v>
      </c>
      <c r="AV926" s="12" t="s">
        <v>75</v>
      </c>
      <c r="AW926" s="12" t="s">
        <v>32</v>
      </c>
      <c r="AX926" s="12" t="s">
        <v>70</v>
      </c>
      <c r="AY926" s="148" t="s">
        <v>128</v>
      </c>
    </row>
    <row r="927" spans="2:65" s="14" customFormat="1">
      <c r="B927" s="161"/>
      <c r="D927" s="147" t="s">
        <v>137</v>
      </c>
      <c r="E927" s="162" t="s">
        <v>3</v>
      </c>
      <c r="F927" s="163" t="s">
        <v>795</v>
      </c>
      <c r="H927" s="162" t="s">
        <v>3</v>
      </c>
      <c r="I927" s="164"/>
      <c r="L927" s="161"/>
      <c r="M927" s="165"/>
      <c r="T927" s="166"/>
      <c r="AT927" s="162" t="s">
        <v>137</v>
      </c>
      <c r="AU927" s="162" t="s">
        <v>75</v>
      </c>
      <c r="AV927" s="14" t="s">
        <v>78</v>
      </c>
      <c r="AW927" s="14" t="s">
        <v>32</v>
      </c>
      <c r="AX927" s="14" t="s">
        <v>70</v>
      </c>
      <c r="AY927" s="162" t="s">
        <v>128</v>
      </c>
    </row>
    <row r="928" spans="2:65" s="12" customFormat="1">
      <c r="B928" s="146"/>
      <c r="D928" s="147" t="s">
        <v>137</v>
      </c>
      <c r="E928" s="148" t="s">
        <v>3</v>
      </c>
      <c r="F928" s="149" t="s">
        <v>797</v>
      </c>
      <c r="H928" s="150">
        <v>6.75</v>
      </c>
      <c r="I928" s="151"/>
      <c r="L928" s="146"/>
      <c r="M928" s="152"/>
      <c r="T928" s="153"/>
      <c r="AT928" s="148" t="s">
        <v>137</v>
      </c>
      <c r="AU928" s="148" t="s">
        <v>75</v>
      </c>
      <c r="AV928" s="12" t="s">
        <v>75</v>
      </c>
      <c r="AW928" s="12" t="s">
        <v>32</v>
      </c>
      <c r="AX928" s="12" t="s">
        <v>70</v>
      </c>
      <c r="AY928" s="148" t="s">
        <v>128</v>
      </c>
    </row>
    <row r="929" spans="2:65" s="14" customFormat="1">
      <c r="B929" s="161"/>
      <c r="D929" s="147" t="s">
        <v>137</v>
      </c>
      <c r="E929" s="162" t="s">
        <v>3</v>
      </c>
      <c r="F929" s="163" t="s">
        <v>798</v>
      </c>
      <c r="H929" s="162" t="s">
        <v>3</v>
      </c>
      <c r="I929" s="164"/>
      <c r="L929" s="161"/>
      <c r="M929" s="165"/>
      <c r="T929" s="166"/>
      <c r="AT929" s="162" t="s">
        <v>137</v>
      </c>
      <c r="AU929" s="162" t="s">
        <v>75</v>
      </c>
      <c r="AV929" s="14" t="s">
        <v>78</v>
      </c>
      <c r="AW929" s="14" t="s">
        <v>32</v>
      </c>
      <c r="AX929" s="14" t="s">
        <v>70</v>
      </c>
      <c r="AY929" s="162" t="s">
        <v>128</v>
      </c>
    </row>
    <row r="930" spans="2:65" s="12" customFormat="1">
      <c r="B930" s="146"/>
      <c r="D930" s="147" t="s">
        <v>137</v>
      </c>
      <c r="E930" s="148" t="s">
        <v>3</v>
      </c>
      <c r="F930" s="149" t="s">
        <v>785</v>
      </c>
      <c r="H930" s="150">
        <v>4.32</v>
      </c>
      <c r="I930" s="151"/>
      <c r="L930" s="146"/>
      <c r="M930" s="152"/>
      <c r="T930" s="153"/>
      <c r="AT930" s="148" t="s">
        <v>137</v>
      </c>
      <c r="AU930" s="148" t="s">
        <v>75</v>
      </c>
      <c r="AV930" s="12" t="s">
        <v>75</v>
      </c>
      <c r="AW930" s="12" t="s">
        <v>32</v>
      </c>
      <c r="AX930" s="12" t="s">
        <v>70</v>
      </c>
      <c r="AY930" s="148" t="s">
        <v>128</v>
      </c>
    </row>
    <row r="931" spans="2:65" s="13" customFormat="1">
      <c r="B931" s="154"/>
      <c r="D931" s="147" t="s">
        <v>137</v>
      </c>
      <c r="E931" s="155" t="s">
        <v>3</v>
      </c>
      <c r="F931" s="156" t="s">
        <v>139</v>
      </c>
      <c r="H931" s="157">
        <v>56.625</v>
      </c>
      <c r="I931" s="158"/>
      <c r="L931" s="154"/>
      <c r="M931" s="159"/>
      <c r="T931" s="160"/>
      <c r="AT931" s="155" t="s">
        <v>137</v>
      </c>
      <c r="AU931" s="155" t="s">
        <v>75</v>
      </c>
      <c r="AV931" s="13" t="s">
        <v>85</v>
      </c>
      <c r="AW931" s="13" t="s">
        <v>32</v>
      </c>
      <c r="AX931" s="13" t="s">
        <v>78</v>
      </c>
      <c r="AY931" s="155" t="s">
        <v>128</v>
      </c>
    </row>
    <row r="932" spans="2:65" s="1" customFormat="1" ht="37.9" customHeight="1">
      <c r="B932" s="128"/>
      <c r="C932" s="129" t="s">
        <v>492</v>
      </c>
      <c r="D932" s="129" t="s">
        <v>130</v>
      </c>
      <c r="E932" s="130" t="s">
        <v>1434</v>
      </c>
      <c r="F932" s="131" t="s">
        <v>1435</v>
      </c>
      <c r="G932" s="132" t="s">
        <v>150</v>
      </c>
      <c r="H932" s="133">
        <v>56.625</v>
      </c>
      <c r="I932" s="134"/>
      <c r="J932" s="135">
        <f>ROUND(I932*H932,2)</f>
        <v>0</v>
      </c>
      <c r="K932" s="131" t="s">
        <v>134</v>
      </c>
      <c r="L932" s="33"/>
      <c r="M932" s="136" t="s">
        <v>3</v>
      </c>
      <c r="N932" s="137" t="s">
        <v>41</v>
      </c>
      <c r="P932" s="138">
        <f>O932*H932</f>
        <v>0</v>
      </c>
      <c r="Q932" s="138">
        <v>2.9E-4</v>
      </c>
      <c r="R932" s="138">
        <f>Q932*H932</f>
        <v>1.6421250000000002E-2</v>
      </c>
      <c r="S932" s="138">
        <v>0</v>
      </c>
      <c r="T932" s="139">
        <f>S932*H932</f>
        <v>0</v>
      </c>
      <c r="AR932" s="140" t="s">
        <v>168</v>
      </c>
      <c r="AT932" s="140" t="s">
        <v>130</v>
      </c>
      <c r="AU932" s="140" t="s">
        <v>75</v>
      </c>
      <c r="AY932" s="18" t="s">
        <v>128</v>
      </c>
      <c r="BE932" s="141">
        <f>IF(N932="základní",J932,0)</f>
        <v>0</v>
      </c>
      <c r="BF932" s="141">
        <f>IF(N932="snížená",J932,0)</f>
        <v>0</v>
      </c>
      <c r="BG932" s="141">
        <f>IF(N932="zákl. přenesená",J932,0)</f>
        <v>0</v>
      </c>
      <c r="BH932" s="141">
        <f>IF(N932="sníž. přenesená",J932,0)</f>
        <v>0</v>
      </c>
      <c r="BI932" s="141">
        <f>IF(N932="nulová",J932,0)</f>
        <v>0</v>
      </c>
      <c r="BJ932" s="18" t="s">
        <v>78</v>
      </c>
      <c r="BK932" s="141">
        <f>ROUND(I932*H932,2)</f>
        <v>0</v>
      </c>
      <c r="BL932" s="18" t="s">
        <v>168</v>
      </c>
      <c r="BM932" s="140" t="s">
        <v>1436</v>
      </c>
    </row>
    <row r="933" spans="2:65" s="1" customFormat="1">
      <c r="B933" s="33"/>
      <c r="D933" s="142" t="s">
        <v>135</v>
      </c>
      <c r="F933" s="143" t="s">
        <v>1437</v>
      </c>
      <c r="I933" s="144"/>
      <c r="L933" s="33"/>
      <c r="M933" s="145"/>
      <c r="T933" s="54"/>
      <c r="AT933" s="18" t="s">
        <v>135</v>
      </c>
      <c r="AU933" s="18" t="s">
        <v>75</v>
      </c>
    </row>
    <row r="934" spans="2:65" s="14" customFormat="1">
      <c r="B934" s="161"/>
      <c r="D934" s="147" t="s">
        <v>137</v>
      </c>
      <c r="E934" s="162" t="s">
        <v>3</v>
      </c>
      <c r="F934" s="163" t="s">
        <v>783</v>
      </c>
      <c r="H934" s="162" t="s">
        <v>3</v>
      </c>
      <c r="I934" s="164"/>
      <c r="L934" s="161"/>
      <c r="M934" s="165"/>
      <c r="T934" s="166"/>
      <c r="AT934" s="162" t="s">
        <v>137</v>
      </c>
      <c r="AU934" s="162" t="s">
        <v>75</v>
      </c>
      <c r="AV934" s="14" t="s">
        <v>78</v>
      </c>
      <c r="AW934" s="14" t="s">
        <v>32</v>
      </c>
      <c r="AX934" s="14" t="s">
        <v>70</v>
      </c>
      <c r="AY934" s="162" t="s">
        <v>128</v>
      </c>
    </row>
    <row r="935" spans="2:65" s="12" customFormat="1">
      <c r="B935" s="146"/>
      <c r="D935" s="147" t="s">
        <v>137</v>
      </c>
      <c r="E935" s="148" t="s">
        <v>3</v>
      </c>
      <c r="F935" s="149" t="s">
        <v>785</v>
      </c>
      <c r="H935" s="150">
        <v>4.32</v>
      </c>
      <c r="I935" s="151"/>
      <c r="L935" s="146"/>
      <c r="M935" s="152"/>
      <c r="T935" s="153"/>
      <c r="AT935" s="148" t="s">
        <v>137</v>
      </c>
      <c r="AU935" s="148" t="s">
        <v>75</v>
      </c>
      <c r="AV935" s="12" t="s">
        <v>75</v>
      </c>
      <c r="AW935" s="12" t="s">
        <v>32</v>
      </c>
      <c r="AX935" s="12" t="s">
        <v>70</v>
      </c>
      <c r="AY935" s="148" t="s">
        <v>128</v>
      </c>
    </row>
    <row r="936" spans="2:65" s="14" customFormat="1">
      <c r="B936" s="161"/>
      <c r="D936" s="147" t="s">
        <v>137</v>
      </c>
      <c r="E936" s="162" t="s">
        <v>3</v>
      </c>
      <c r="F936" s="163" t="s">
        <v>786</v>
      </c>
      <c r="H936" s="162" t="s">
        <v>3</v>
      </c>
      <c r="I936" s="164"/>
      <c r="L936" s="161"/>
      <c r="M936" s="165"/>
      <c r="T936" s="166"/>
      <c r="AT936" s="162" t="s">
        <v>137</v>
      </c>
      <c r="AU936" s="162" t="s">
        <v>75</v>
      </c>
      <c r="AV936" s="14" t="s">
        <v>78</v>
      </c>
      <c r="AW936" s="14" t="s">
        <v>32</v>
      </c>
      <c r="AX936" s="14" t="s">
        <v>70</v>
      </c>
      <c r="AY936" s="162" t="s">
        <v>128</v>
      </c>
    </row>
    <row r="937" spans="2:65" s="12" customFormat="1">
      <c r="B937" s="146"/>
      <c r="D937" s="147" t="s">
        <v>137</v>
      </c>
      <c r="E937" s="148" t="s">
        <v>3</v>
      </c>
      <c r="F937" s="149" t="s">
        <v>788</v>
      </c>
      <c r="H937" s="150">
        <v>8.69</v>
      </c>
      <c r="I937" s="151"/>
      <c r="L937" s="146"/>
      <c r="M937" s="152"/>
      <c r="T937" s="153"/>
      <c r="AT937" s="148" t="s">
        <v>137</v>
      </c>
      <c r="AU937" s="148" t="s">
        <v>75</v>
      </c>
      <c r="AV937" s="12" t="s">
        <v>75</v>
      </c>
      <c r="AW937" s="12" t="s">
        <v>32</v>
      </c>
      <c r="AX937" s="12" t="s">
        <v>70</v>
      </c>
      <c r="AY937" s="148" t="s">
        <v>128</v>
      </c>
    </row>
    <row r="938" spans="2:65" s="14" customFormat="1">
      <c r="B938" s="161"/>
      <c r="D938" s="147" t="s">
        <v>137</v>
      </c>
      <c r="E938" s="162" t="s">
        <v>3</v>
      </c>
      <c r="F938" s="163" t="s">
        <v>789</v>
      </c>
      <c r="H938" s="162" t="s">
        <v>3</v>
      </c>
      <c r="I938" s="164"/>
      <c r="L938" s="161"/>
      <c r="M938" s="165"/>
      <c r="T938" s="166"/>
      <c r="AT938" s="162" t="s">
        <v>137</v>
      </c>
      <c r="AU938" s="162" t="s">
        <v>75</v>
      </c>
      <c r="AV938" s="14" t="s">
        <v>78</v>
      </c>
      <c r="AW938" s="14" t="s">
        <v>32</v>
      </c>
      <c r="AX938" s="14" t="s">
        <v>70</v>
      </c>
      <c r="AY938" s="162" t="s">
        <v>128</v>
      </c>
    </row>
    <row r="939" spans="2:65" s="12" customFormat="1">
      <c r="B939" s="146"/>
      <c r="D939" s="147" t="s">
        <v>137</v>
      </c>
      <c r="E939" s="148" t="s">
        <v>3</v>
      </c>
      <c r="F939" s="149" t="s">
        <v>791</v>
      </c>
      <c r="H939" s="150">
        <v>9.6</v>
      </c>
      <c r="I939" s="151"/>
      <c r="L939" s="146"/>
      <c r="M939" s="152"/>
      <c r="T939" s="153"/>
      <c r="AT939" s="148" t="s">
        <v>137</v>
      </c>
      <c r="AU939" s="148" t="s">
        <v>75</v>
      </c>
      <c r="AV939" s="12" t="s">
        <v>75</v>
      </c>
      <c r="AW939" s="12" t="s">
        <v>32</v>
      </c>
      <c r="AX939" s="12" t="s">
        <v>70</v>
      </c>
      <c r="AY939" s="148" t="s">
        <v>128</v>
      </c>
    </row>
    <row r="940" spans="2:65" s="14" customFormat="1">
      <c r="B940" s="161"/>
      <c r="D940" s="147" t="s">
        <v>137</v>
      </c>
      <c r="E940" s="162" t="s">
        <v>3</v>
      </c>
      <c r="F940" s="163" t="s">
        <v>792</v>
      </c>
      <c r="H940" s="162" t="s">
        <v>3</v>
      </c>
      <c r="I940" s="164"/>
      <c r="L940" s="161"/>
      <c r="M940" s="165"/>
      <c r="T940" s="166"/>
      <c r="AT940" s="162" t="s">
        <v>137</v>
      </c>
      <c r="AU940" s="162" t="s">
        <v>75</v>
      </c>
      <c r="AV940" s="14" t="s">
        <v>78</v>
      </c>
      <c r="AW940" s="14" t="s">
        <v>32</v>
      </c>
      <c r="AX940" s="14" t="s">
        <v>70</v>
      </c>
      <c r="AY940" s="162" t="s">
        <v>128</v>
      </c>
    </row>
    <row r="941" spans="2:65" s="12" customFormat="1">
      <c r="B941" s="146"/>
      <c r="D941" s="147" t="s">
        <v>137</v>
      </c>
      <c r="E941" s="148" t="s">
        <v>3</v>
      </c>
      <c r="F941" s="149" t="s">
        <v>794</v>
      </c>
      <c r="H941" s="150">
        <v>22.945</v>
      </c>
      <c r="I941" s="151"/>
      <c r="L941" s="146"/>
      <c r="M941" s="152"/>
      <c r="T941" s="153"/>
      <c r="AT941" s="148" t="s">
        <v>137</v>
      </c>
      <c r="AU941" s="148" t="s">
        <v>75</v>
      </c>
      <c r="AV941" s="12" t="s">
        <v>75</v>
      </c>
      <c r="AW941" s="12" t="s">
        <v>32</v>
      </c>
      <c r="AX941" s="12" t="s">
        <v>70</v>
      </c>
      <c r="AY941" s="148" t="s">
        <v>128</v>
      </c>
    </row>
    <row r="942" spans="2:65" s="14" customFormat="1">
      <c r="B942" s="161"/>
      <c r="D942" s="147" t="s">
        <v>137</v>
      </c>
      <c r="E942" s="162" t="s">
        <v>3</v>
      </c>
      <c r="F942" s="163" t="s">
        <v>795</v>
      </c>
      <c r="H942" s="162" t="s">
        <v>3</v>
      </c>
      <c r="I942" s="164"/>
      <c r="L942" s="161"/>
      <c r="M942" s="165"/>
      <c r="T942" s="166"/>
      <c r="AT942" s="162" t="s">
        <v>137</v>
      </c>
      <c r="AU942" s="162" t="s">
        <v>75</v>
      </c>
      <c r="AV942" s="14" t="s">
        <v>78</v>
      </c>
      <c r="AW942" s="14" t="s">
        <v>32</v>
      </c>
      <c r="AX942" s="14" t="s">
        <v>70</v>
      </c>
      <c r="AY942" s="162" t="s">
        <v>128</v>
      </c>
    </row>
    <row r="943" spans="2:65" s="12" customFormat="1">
      <c r="B943" s="146"/>
      <c r="D943" s="147" t="s">
        <v>137</v>
      </c>
      <c r="E943" s="148" t="s">
        <v>3</v>
      </c>
      <c r="F943" s="149" t="s">
        <v>797</v>
      </c>
      <c r="H943" s="150">
        <v>6.75</v>
      </c>
      <c r="I943" s="151"/>
      <c r="L943" s="146"/>
      <c r="M943" s="152"/>
      <c r="T943" s="153"/>
      <c r="AT943" s="148" t="s">
        <v>137</v>
      </c>
      <c r="AU943" s="148" t="s">
        <v>75</v>
      </c>
      <c r="AV943" s="12" t="s">
        <v>75</v>
      </c>
      <c r="AW943" s="12" t="s">
        <v>32</v>
      </c>
      <c r="AX943" s="12" t="s">
        <v>70</v>
      </c>
      <c r="AY943" s="148" t="s">
        <v>128</v>
      </c>
    </row>
    <row r="944" spans="2:65" s="14" customFormat="1">
      <c r="B944" s="161"/>
      <c r="D944" s="147" t="s">
        <v>137</v>
      </c>
      <c r="E944" s="162" t="s">
        <v>3</v>
      </c>
      <c r="F944" s="163" t="s">
        <v>798</v>
      </c>
      <c r="H944" s="162" t="s">
        <v>3</v>
      </c>
      <c r="I944" s="164"/>
      <c r="L944" s="161"/>
      <c r="M944" s="165"/>
      <c r="T944" s="166"/>
      <c r="AT944" s="162" t="s">
        <v>137</v>
      </c>
      <c r="AU944" s="162" t="s">
        <v>75</v>
      </c>
      <c r="AV944" s="14" t="s">
        <v>78</v>
      </c>
      <c r="AW944" s="14" t="s">
        <v>32</v>
      </c>
      <c r="AX944" s="14" t="s">
        <v>70</v>
      </c>
      <c r="AY944" s="162" t="s">
        <v>128</v>
      </c>
    </row>
    <row r="945" spans="2:65" s="12" customFormat="1">
      <c r="B945" s="146"/>
      <c r="D945" s="147" t="s">
        <v>137</v>
      </c>
      <c r="E945" s="148" t="s">
        <v>3</v>
      </c>
      <c r="F945" s="149" t="s">
        <v>785</v>
      </c>
      <c r="H945" s="150">
        <v>4.32</v>
      </c>
      <c r="I945" s="151"/>
      <c r="L945" s="146"/>
      <c r="M945" s="152"/>
      <c r="T945" s="153"/>
      <c r="AT945" s="148" t="s">
        <v>137</v>
      </c>
      <c r="AU945" s="148" t="s">
        <v>75</v>
      </c>
      <c r="AV945" s="12" t="s">
        <v>75</v>
      </c>
      <c r="AW945" s="12" t="s">
        <v>32</v>
      </c>
      <c r="AX945" s="12" t="s">
        <v>70</v>
      </c>
      <c r="AY945" s="148" t="s">
        <v>128</v>
      </c>
    </row>
    <row r="946" spans="2:65" s="13" customFormat="1">
      <c r="B946" s="154"/>
      <c r="D946" s="147" t="s">
        <v>137</v>
      </c>
      <c r="E946" s="155" t="s">
        <v>3</v>
      </c>
      <c r="F946" s="156" t="s">
        <v>139</v>
      </c>
      <c r="H946" s="157">
        <v>56.625</v>
      </c>
      <c r="I946" s="158"/>
      <c r="L946" s="154"/>
      <c r="M946" s="159"/>
      <c r="T946" s="160"/>
      <c r="AT946" s="155" t="s">
        <v>137</v>
      </c>
      <c r="AU946" s="155" t="s">
        <v>75</v>
      </c>
      <c r="AV946" s="13" t="s">
        <v>85</v>
      </c>
      <c r="AW946" s="13" t="s">
        <v>32</v>
      </c>
      <c r="AX946" s="13" t="s">
        <v>78</v>
      </c>
      <c r="AY946" s="155" t="s">
        <v>128</v>
      </c>
    </row>
    <row r="947" spans="2:65" s="11" customFormat="1" ht="25.9" customHeight="1">
      <c r="B947" s="116"/>
      <c r="D947" s="117" t="s">
        <v>69</v>
      </c>
      <c r="E947" s="118" t="s">
        <v>536</v>
      </c>
      <c r="F947" s="118" t="s">
        <v>537</v>
      </c>
      <c r="I947" s="119"/>
      <c r="J947" s="120">
        <f>BK947</f>
        <v>0</v>
      </c>
      <c r="L947" s="116"/>
      <c r="M947" s="121"/>
      <c r="P947" s="122">
        <f>SUM(P948:P951)</f>
        <v>0</v>
      </c>
      <c r="R947" s="122">
        <f>SUM(R948:R951)</f>
        <v>0</v>
      </c>
      <c r="T947" s="123">
        <f>SUM(T948:T951)</f>
        <v>0</v>
      </c>
      <c r="AR947" s="117" t="s">
        <v>85</v>
      </c>
      <c r="AT947" s="124" t="s">
        <v>69</v>
      </c>
      <c r="AU947" s="124" t="s">
        <v>70</v>
      </c>
      <c r="AY947" s="117" t="s">
        <v>128</v>
      </c>
      <c r="BK947" s="125">
        <f>SUM(BK948:BK951)</f>
        <v>0</v>
      </c>
    </row>
    <row r="948" spans="2:65" s="1" customFormat="1" ht="24.2" customHeight="1">
      <c r="B948" s="128"/>
      <c r="C948" s="129" t="s">
        <v>1438</v>
      </c>
      <c r="D948" s="129" t="s">
        <v>130</v>
      </c>
      <c r="E948" s="130" t="s">
        <v>1439</v>
      </c>
      <c r="F948" s="131" t="s">
        <v>1440</v>
      </c>
      <c r="G948" s="132" t="s">
        <v>540</v>
      </c>
      <c r="H948" s="133">
        <v>30</v>
      </c>
      <c r="I948" s="134"/>
      <c r="J948" s="135">
        <f>ROUND(I948*H948,2)</f>
        <v>0</v>
      </c>
      <c r="K948" s="131" t="s">
        <v>134</v>
      </c>
      <c r="L948" s="33"/>
      <c r="M948" s="136" t="s">
        <v>3</v>
      </c>
      <c r="N948" s="137" t="s">
        <v>41</v>
      </c>
      <c r="P948" s="138">
        <f>O948*H948</f>
        <v>0</v>
      </c>
      <c r="Q948" s="138">
        <v>0</v>
      </c>
      <c r="R948" s="138">
        <f>Q948*H948</f>
        <v>0</v>
      </c>
      <c r="S948" s="138">
        <v>0</v>
      </c>
      <c r="T948" s="139">
        <f>S948*H948</f>
        <v>0</v>
      </c>
      <c r="AR948" s="140" t="s">
        <v>1252</v>
      </c>
      <c r="AT948" s="140" t="s">
        <v>130</v>
      </c>
      <c r="AU948" s="140" t="s">
        <v>78</v>
      </c>
      <c r="AY948" s="18" t="s">
        <v>128</v>
      </c>
      <c r="BE948" s="141">
        <f>IF(N948="základní",J948,0)</f>
        <v>0</v>
      </c>
      <c r="BF948" s="141">
        <f>IF(N948="snížená",J948,0)</f>
        <v>0</v>
      </c>
      <c r="BG948" s="141">
        <f>IF(N948="zákl. přenesená",J948,0)</f>
        <v>0</v>
      </c>
      <c r="BH948" s="141">
        <f>IF(N948="sníž. přenesená",J948,0)</f>
        <v>0</v>
      </c>
      <c r="BI948" s="141">
        <f>IF(N948="nulová",J948,0)</f>
        <v>0</v>
      </c>
      <c r="BJ948" s="18" t="s">
        <v>78</v>
      </c>
      <c r="BK948" s="141">
        <f>ROUND(I948*H948,2)</f>
        <v>0</v>
      </c>
      <c r="BL948" s="18" t="s">
        <v>1252</v>
      </c>
      <c r="BM948" s="140" t="s">
        <v>1441</v>
      </c>
    </row>
    <row r="949" spans="2:65" s="1" customFormat="1">
      <c r="B949" s="33"/>
      <c r="D949" s="142" t="s">
        <v>135</v>
      </c>
      <c r="F949" s="143" t="s">
        <v>1442</v>
      </c>
      <c r="I949" s="144"/>
      <c r="L949" s="33"/>
      <c r="M949" s="145"/>
      <c r="T949" s="54"/>
      <c r="AT949" s="18" t="s">
        <v>135</v>
      </c>
      <c r="AU949" s="18" t="s">
        <v>78</v>
      </c>
    </row>
    <row r="950" spans="2:65" s="1" customFormat="1" ht="24.2" customHeight="1">
      <c r="B950" s="128"/>
      <c r="C950" s="129" t="s">
        <v>496</v>
      </c>
      <c r="D950" s="129" t="s">
        <v>130</v>
      </c>
      <c r="E950" s="130" t="s">
        <v>1443</v>
      </c>
      <c r="F950" s="131" t="s">
        <v>1444</v>
      </c>
      <c r="G950" s="132" t="s">
        <v>540</v>
      </c>
      <c r="H950" s="133">
        <v>10</v>
      </c>
      <c r="I950" s="134"/>
      <c r="J950" s="135">
        <f>ROUND(I950*H950,2)</f>
        <v>0</v>
      </c>
      <c r="K950" s="131" t="s">
        <v>134</v>
      </c>
      <c r="L950" s="33"/>
      <c r="M950" s="136" t="s">
        <v>3</v>
      </c>
      <c r="N950" s="137" t="s">
        <v>41</v>
      </c>
      <c r="P950" s="138">
        <f>O950*H950</f>
        <v>0</v>
      </c>
      <c r="Q950" s="138">
        <v>0</v>
      </c>
      <c r="R950" s="138">
        <f>Q950*H950</f>
        <v>0</v>
      </c>
      <c r="S950" s="138">
        <v>0</v>
      </c>
      <c r="T950" s="139">
        <f>S950*H950</f>
        <v>0</v>
      </c>
      <c r="AR950" s="140" t="s">
        <v>1252</v>
      </c>
      <c r="AT950" s="140" t="s">
        <v>130</v>
      </c>
      <c r="AU950" s="140" t="s">
        <v>78</v>
      </c>
      <c r="AY950" s="18" t="s">
        <v>128</v>
      </c>
      <c r="BE950" s="141">
        <f>IF(N950="základní",J950,0)</f>
        <v>0</v>
      </c>
      <c r="BF950" s="141">
        <f>IF(N950="snížená",J950,0)</f>
        <v>0</v>
      </c>
      <c r="BG950" s="141">
        <f>IF(N950="zákl. přenesená",J950,0)</f>
        <v>0</v>
      </c>
      <c r="BH950" s="141">
        <f>IF(N950="sníž. přenesená",J950,0)</f>
        <v>0</v>
      </c>
      <c r="BI950" s="141">
        <f>IF(N950="nulová",J950,0)</f>
        <v>0</v>
      </c>
      <c r="BJ950" s="18" t="s">
        <v>78</v>
      </c>
      <c r="BK950" s="141">
        <f>ROUND(I950*H950,2)</f>
        <v>0</v>
      </c>
      <c r="BL950" s="18" t="s">
        <v>1252</v>
      </c>
      <c r="BM950" s="140" t="s">
        <v>1445</v>
      </c>
    </row>
    <row r="951" spans="2:65" s="1" customFormat="1">
      <c r="B951" s="33"/>
      <c r="D951" s="142" t="s">
        <v>135</v>
      </c>
      <c r="F951" s="143" t="s">
        <v>1446</v>
      </c>
      <c r="I951" s="144"/>
      <c r="L951" s="33"/>
      <c r="M951" s="178"/>
      <c r="N951" s="179"/>
      <c r="O951" s="179"/>
      <c r="P951" s="179"/>
      <c r="Q951" s="179"/>
      <c r="R951" s="179"/>
      <c r="S951" s="179"/>
      <c r="T951" s="180"/>
      <c r="AT951" s="18" t="s">
        <v>135</v>
      </c>
      <c r="AU951" s="18" t="s">
        <v>78</v>
      </c>
    </row>
    <row r="952" spans="2:65" s="1" customFormat="1" ht="6.95" customHeight="1">
      <c r="B952" s="42"/>
      <c r="C952" s="43"/>
      <c r="D952" s="43"/>
      <c r="E952" s="43"/>
      <c r="F952" s="43"/>
      <c r="G952" s="43"/>
      <c r="H952" s="43"/>
      <c r="I952" s="43"/>
      <c r="J952" s="43"/>
      <c r="K952" s="43"/>
      <c r="L952" s="33"/>
    </row>
  </sheetData>
  <autoFilter ref="C104:K951" xr:uid="{00000000-0009-0000-0000-000002000000}"/>
  <mergeCells count="9">
    <mergeCell ref="E50:H50"/>
    <mergeCell ref="E95:H95"/>
    <mergeCell ref="E97:H97"/>
    <mergeCell ref="L2:V2"/>
    <mergeCell ref="E7:H7"/>
    <mergeCell ref="E9:H9"/>
    <mergeCell ref="E18:H18"/>
    <mergeCell ref="E27:H27"/>
    <mergeCell ref="E48:H48"/>
  </mergeCells>
  <hyperlinks>
    <hyperlink ref="F110" r:id="rId1" xr:uid="{00000000-0004-0000-0200-000000000000}"/>
    <hyperlink ref="F117" r:id="rId2" xr:uid="{00000000-0004-0000-0200-000001000000}"/>
    <hyperlink ref="F120" r:id="rId3" xr:uid="{00000000-0004-0000-0200-000002000000}"/>
    <hyperlink ref="F126" r:id="rId4" xr:uid="{00000000-0004-0000-0200-000003000000}"/>
    <hyperlink ref="F131" r:id="rId5" xr:uid="{00000000-0004-0000-0200-000004000000}"/>
    <hyperlink ref="F133" r:id="rId6" xr:uid="{00000000-0004-0000-0200-000005000000}"/>
    <hyperlink ref="F136" r:id="rId7" xr:uid="{00000000-0004-0000-0200-000006000000}"/>
    <hyperlink ref="F143" r:id="rId8" xr:uid="{00000000-0004-0000-0200-000007000000}"/>
    <hyperlink ref="F149" r:id="rId9" xr:uid="{00000000-0004-0000-0200-000008000000}"/>
    <hyperlink ref="F156" r:id="rId10" xr:uid="{00000000-0004-0000-0200-000009000000}"/>
    <hyperlink ref="F160" r:id="rId11" xr:uid="{00000000-0004-0000-0200-00000A000000}"/>
    <hyperlink ref="F165" r:id="rId12" xr:uid="{00000000-0004-0000-0200-00000B000000}"/>
    <hyperlink ref="F173" r:id="rId13" xr:uid="{00000000-0004-0000-0200-00000C000000}"/>
    <hyperlink ref="F183" r:id="rId14" xr:uid="{00000000-0004-0000-0200-00000D000000}"/>
    <hyperlink ref="F190" r:id="rId15" xr:uid="{00000000-0004-0000-0200-00000E000000}"/>
    <hyperlink ref="F195" r:id="rId16" xr:uid="{00000000-0004-0000-0200-00000F000000}"/>
    <hyperlink ref="F199" r:id="rId17" xr:uid="{00000000-0004-0000-0200-000010000000}"/>
    <hyperlink ref="F203" r:id="rId18" xr:uid="{00000000-0004-0000-0200-000011000000}"/>
    <hyperlink ref="F220" r:id="rId19" xr:uid="{00000000-0004-0000-0200-000012000000}"/>
    <hyperlink ref="F232" r:id="rId20" xr:uid="{00000000-0004-0000-0200-000013000000}"/>
    <hyperlink ref="F244" r:id="rId21" xr:uid="{00000000-0004-0000-0200-000014000000}"/>
    <hyperlink ref="F248" r:id="rId22" xr:uid="{00000000-0004-0000-0200-000015000000}"/>
    <hyperlink ref="F252" r:id="rId23" xr:uid="{00000000-0004-0000-0200-000016000000}"/>
    <hyperlink ref="F254" r:id="rId24" xr:uid="{00000000-0004-0000-0200-000017000000}"/>
    <hyperlink ref="F256" r:id="rId25" xr:uid="{00000000-0004-0000-0200-000018000000}"/>
    <hyperlink ref="F274" r:id="rId26" xr:uid="{00000000-0004-0000-0200-000019000000}"/>
    <hyperlink ref="F282" r:id="rId27" xr:uid="{00000000-0004-0000-0200-00001A000000}"/>
    <hyperlink ref="F286" r:id="rId28" xr:uid="{00000000-0004-0000-0200-00001B000000}"/>
    <hyperlink ref="F288" r:id="rId29" xr:uid="{00000000-0004-0000-0200-00001C000000}"/>
    <hyperlink ref="F313" r:id="rId30" xr:uid="{00000000-0004-0000-0200-00001D000000}"/>
    <hyperlink ref="F338" r:id="rId31" xr:uid="{00000000-0004-0000-0200-00001E000000}"/>
    <hyperlink ref="F353" r:id="rId32" xr:uid="{00000000-0004-0000-0200-00001F000000}"/>
    <hyperlink ref="F365" r:id="rId33" xr:uid="{00000000-0004-0000-0200-000020000000}"/>
    <hyperlink ref="F370" r:id="rId34" xr:uid="{00000000-0004-0000-0200-000021000000}"/>
    <hyperlink ref="F376" r:id="rId35" xr:uid="{00000000-0004-0000-0200-000022000000}"/>
    <hyperlink ref="F383" r:id="rId36" xr:uid="{00000000-0004-0000-0200-000023000000}"/>
    <hyperlink ref="F389" r:id="rId37" xr:uid="{00000000-0004-0000-0200-000024000000}"/>
    <hyperlink ref="F391" r:id="rId38" xr:uid="{00000000-0004-0000-0200-000025000000}"/>
    <hyperlink ref="F393" r:id="rId39" xr:uid="{00000000-0004-0000-0200-000026000000}"/>
    <hyperlink ref="F395" r:id="rId40" xr:uid="{00000000-0004-0000-0200-000027000000}"/>
    <hyperlink ref="F399" r:id="rId41" xr:uid="{00000000-0004-0000-0200-000028000000}"/>
    <hyperlink ref="F402" r:id="rId42" xr:uid="{00000000-0004-0000-0200-000029000000}"/>
    <hyperlink ref="F406" r:id="rId43" xr:uid="{00000000-0004-0000-0200-00002A000000}"/>
    <hyperlink ref="F415" r:id="rId44" xr:uid="{00000000-0004-0000-0200-00002B000000}"/>
    <hyperlink ref="F429" r:id="rId45" xr:uid="{00000000-0004-0000-0200-00002C000000}"/>
    <hyperlink ref="F431" r:id="rId46" xr:uid="{00000000-0004-0000-0200-00002D000000}"/>
    <hyperlink ref="F433" r:id="rId47" xr:uid="{00000000-0004-0000-0200-00002E000000}"/>
    <hyperlink ref="F435" r:id="rId48" xr:uid="{00000000-0004-0000-0200-00002F000000}"/>
    <hyperlink ref="F438" r:id="rId49" xr:uid="{00000000-0004-0000-0200-000030000000}"/>
    <hyperlink ref="F442" r:id="rId50" xr:uid="{00000000-0004-0000-0200-000031000000}"/>
    <hyperlink ref="F447" r:id="rId51" xr:uid="{00000000-0004-0000-0200-000032000000}"/>
    <hyperlink ref="F450" r:id="rId52" xr:uid="{00000000-0004-0000-0200-000033000000}"/>
    <hyperlink ref="F465" r:id="rId53" xr:uid="{00000000-0004-0000-0200-000034000000}"/>
    <hyperlink ref="F476" r:id="rId54" xr:uid="{00000000-0004-0000-0200-000035000000}"/>
    <hyperlink ref="F479" r:id="rId55" xr:uid="{00000000-0004-0000-0200-000036000000}"/>
    <hyperlink ref="F484" r:id="rId56" xr:uid="{00000000-0004-0000-0200-000037000000}"/>
    <hyperlink ref="F487" r:id="rId57" xr:uid="{00000000-0004-0000-0200-000038000000}"/>
    <hyperlink ref="F493" r:id="rId58" xr:uid="{00000000-0004-0000-0200-000039000000}"/>
    <hyperlink ref="F498" r:id="rId59" xr:uid="{00000000-0004-0000-0200-00003A000000}"/>
    <hyperlink ref="F503" r:id="rId60" xr:uid="{00000000-0004-0000-0200-00003B000000}"/>
    <hyperlink ref="F509" r:id="rId61" xr:uid="{00000000-0004-0000-0200-00003C000000}"/>
    <hyperlink ref="F513" r:id="rId62" xr:uid="{00000000-0004-0000-0200-00003D000000}"/>
    <hyperlink ref="F531" r:id="rId63" xr:uid="{00000000-0004-0000-0200-00003E000000}"/>
    <hyperlink ref="F544" r:id="rId64" xr:uid="{00000000-0004-0000-0200-00003F000000}"/>
    <hyperlink ref="F549" r:id="rId65" xr:uid="{00000000-0004-0000-0200-000040000000}"/>
    <hyperlink ref="F552" r:id="rId66" xr:uid="{00000000-0004-0000-0200-000041000000}"/>
    <hyperlink ref="F563" r:id="rId67" xr:uid="{00000000-0004-0000-0200-000042000000}"/>
    <hyperlink ref="F568" r:id="rId68" xr:uid="{00000000-0004-0000-0200-000043000000}"/>
    <hyperlink ref="F571" r:id="rId69" xr:uid="{00000000-0004-0000-0200-000044000000}"/>
    <hyperlink ref="F587" r:id="rId70" xr:uid="{00000000-0004-0000-0200-000045000000}"/>
    <hyperlink ref="F590" r:id="rId71" xr:uid="{00000000-0004-0000-0200-000046000000}"/>
    <hyperlink ref="F600" r:id="rId72" xr:uid="{00000000-0004-0000-0200-000047000000}"/>
    <hyperlink ref="F607" r:id="rId73" xr:uid="{00000000-0004-0000-0200-000048000000}"/>
    <hyperlink ref="F622" r:id="rId74" xr:uid="{00000000-0004-0000-0200-000049000000}"/>
    <hyperlink ref="F633" r:id="rId75" xr:uid="{00000000-0004-0000-0200-00004A000000}"/>
    <hyperlink ref="F651" r:id="rId76" xr:uid="{00000000-0004-0000-0200-00004B000000}"/>
    <hyperlink ref="F656" r:id="rId77" xr:uid="{00000000-0004-0000-0200-00004C000000}"/>
    <hyperlink ref="F664" r:id="rId78" xr:uid="{00000000-0004-0000-0200-00004D000000}"/>
    <hyperlink ref="F666" r:id="rId79" xr:uid="{00000000-0004-0000-0200-00004E000000}"/>
    <hyperlink ref="F671" r:id="rId80" xr:uid="{00000000-0004-0000-0200-00004F000000}"/>
    <hyperlink ref="F681" r:id="rId81" xr:uid="{00000000-0004-0000-0200-000050000000}"/>
    <hyperlink ref="F691" r:id="rId82" xr:uid="{00000000-0004-0000-0200-000051000000}"/>
    <hyperlink ref="F701" r:id="rId83" xr:uid="{00000000-0004-0000-0200-000052000000}"/>
    <hyperlink ref="F721" r:id="rId84" xr:uid="{00000000-0004-0000-0200-000053000000}"/>
    <hyperlink ref="F731" r:id="rId85" xr:uid="{00000000-0004-0000-0200-000054000000}"/>
    <hyperlink ref="F738" r:id="rId86" xr:uid="{00000000-0004-0000-0200-000055000000}"/>
    <hyperlink ref="F741" r:id="rId87" xr:uid="{00000000-0004-0000-0200-000056000000}"/>
    <hyperlink ref="F747" r:id="rId88" xr:uid="{00000000-0004-0000-0200-000057000000}"/>
    <hyperlink ref="F755" r:id="rId89" xr:uid="{00000000-0004-0000-0200-000058000000}"/>
    <hyperlink ref="F761" r:id="rId90" xr:uid="{00000000-0004-0000-0200-000059000000}"/>
    <hyperlink ref="F764" r:id="rId91" xr:uid="{00000000-0004-0000-0200-00005A000000}"/>
    <hyperlink ref="F783" r:id="rId92" xr:uid="{00000000-0004-0000-0200-00005B000000}"/>
    <hyperlink ref="F802" r:id="rId93" xr:uid="{00000000-0004-0000-0200-00005C000000}"/>
    <hyperlink ref="F836" r:id="rId94" xr:uid="{00000000-0004-0000-0200-00005D000000}"/>
    <hyperlink ref="F851" r:id="rId95" xr:uid="{00000000-0004-0000-0200-00005E000000}"/>
    <hyperlink ref="F854" r:id="rId96" xr:uid="{00000000-0004-0000-0200-00005F000000}"/>
    <hyperlink ref="F857" r:id="rId97" xr:uid="{00000000-0004-0000-0200-000060000000}"/>
    <hyperlink ref="F861" r:id="rId98" xr:uid="{00000000-0004-0000-0200-000061000000}"/>
    <hyperlink ref="F868" r:id="rId99" xr:uid="{00000000-0004-0000-0200-000062000000}"/>
    <hyperlink ref="F871" r:id="rId100" xr:uid="{00000000-0004-0000-0200-000063000000}"/>
    <hyperlink ref="F884" r:id="rId101" xr:uid="{00000000-0004-0000-0200-000064000000}"/>
    <hyperlink ref="F893" r:id="rId102" xr:uid="{00000000-0004-0000-0200-000065000000}"/>
    <hyperlink ref="F903" r:id="rId103" xr:uid="{00000000-0004-0000-0200-000066000000}"/>
    <hyperlink ref="F918" r:id="rId104" xr:uid="{00000000-0004-0000-0200-000067000000}"/>
    <hyperlink ref="F933" r:id="rId105" xr:uid="{00000000-0004-0000-0200-000068000000}"/>
    <hyperlink ref="F949" r:id="rId106" xr:uid="{00000000-0004-0000-0200-000069000000}"/>
    <hyperlink ref="F951" r:id="rId107" xr:uid="{00000000-0004-0000-0200-00006A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08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276"/>
  <sheetViews>
    <sheetView showGridLines="0" topLeftCell="A258" workbookViewId="0"/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78" t="s">
        <v>6</v>
      </c>
      <c r="M2" s="279"/>
      <c r="N2" s="279"/>
      <c r="O2" s="279"/>
      <c r="P2" s="279"/>
      <c r="Q2" s="279"/>
      <c r="R2" s="279"/>
      <c r="S2" s="279"/>
      <c r="T2" s="279"/>
      <c r="U2" s="279"/>
      <c r="V2" s="279"/>
      <c r="AT2" s="18" t="s">
        <v>79</v>
      </c>
    </row>
    <row r="3" spans="2:46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75</v>
      </c>
    </row>
    <row r="4" spans="2:46" ht="24.95" customHeight="1">
      <c r="B4" s="21"/>
      <c r="D4" s="22" t="s">
        <v>94</v>
      </c>
      <c r="L4" s="21"/>
      <c r="M4" s="86" t="s">
        <v>11</v>
      </c>
      <c r="AT4" s="18" t="s">
        <v>4</v>
      </c>
    </row>
    <row r="5" spans="2:46" ht="6.95" customHeight="1">
      <c r="B5" s="21"/>
      <c r="L5" s="21"/>
    </row>
    <row r="6" spans="2:46" ht="12" customHeight="1">
      <c r="B6" s="21"/>
      <c r="D6" s="28" t="s">
        <v>17</v>
      </c>
      <c r="L6" s="21"/>
    </row>
    <row r="7" spans="2:46" ht="16.5" customHeight="1">
      <c r="B7" s="21"/>
      <c r="E7" s="317" t="str">
        <f>'Rekapitulace stavby'!K6</f>
        <v>NMZ Čáslav - soc. zařízení</v>
      </c>
      <c r="F7" s="318"/>
      <c r="G7" s="318"/>
      <c r="H7" s="318"/>
      <c r="L7" s="21"/>
    </row>
    <row r="8" spans="2:46" s="1" customFormat="1" ht="12" customHeight="1">
      <c r="B8" s="33"/>
      <c r="D8" s="28" t="s">
        <v>95</v>
      </c>
      <c r="L8" s="33"/>
    </row>
    <row r="9" spans="2:46" s="1" customFormat="1" ht="16.5" customHeight="1">
      <c r="B9" s="33"/>
      <c r="E9" s="307" t="s">
        <v>96</v>
      </c>
      <c r="F9" s="316"/>
      <c r="G9" s="316"/>
      <c r="H9" s="316"/>
      <c r="L9" s="33"/>
    </row>
    <row r="10" spans="2:46" s="1" customFormat="1">
      <c r="B10" s="33"/>
      <c r="L10" s="33"/>
    </row>
    <row r="11" spans="2:46" s="1" customFormat="1" ht="12" customHeight="1">
      <c r="B11" s="33"/>
      <c r="D11" s="28" t="s">
        <v>19</v>
      </c>
      <c r="F11" s="26" t="s">
        <v>3</v>
      </c>
      <c r="I11" s="28" t="s">
        <v>20</v>
      </c>
      <c r="J11" s="26" t="s">
        <v>3</v>
      </c>
      <c r="L11" s="33"/>
    </row>
    <row r="12" spans="2:46" s="1" customFormat="1" ht="12" customHeight="1">
      <c r="B12" s="33"/>
      <c r="D12" s="28" t="s">
        <v>21</v>
      </c>
      <c r="F12" s="26" t="s">
        <v>27</v>
      </c>
      <c r="I12" s="28" t="s">
        <v>23</v>
      </c>
      <c r="J12" s="50" t="str">
        <f>'Rekapitulace stavby'!AN8</f>
        <v>27. 7. 2025</v>
      </c>
      <c r="L12" s="33"/>
    </row>
    <row r="13" spans="2:46" s="1" customFormat="1" ht="10.9" customHeight="1">
      <c r="B13" s="33"/>
      <c r="L13" s="33"/>
    </row>
    <row r="14" spans="2:46" s="1" customFormat="1" ht="12" customHeight="1">
      <c r="B14" s="33"/>
      <c r="D14" s="28" t="s">
        <v>25</v>
      </c>
      <c r="I14" s="28" t="s">
        <v>26</v>
      </c>
      <c r="J14" s="26" t="str">
        <f>IF('Rekapitulace stavby'!AN10="","",'Rekapitulace stavby'!AN10)</f>
        <v/>
      </c>
      <c r="L14" s="33"/>
    </row>
    <row r="15" spans="2:46" s="1" customFormat="1" ht="18" customHeight="1">
      <c r="B15" s="33"/>
      <c r="E15" s="26" t="str">
        <f>IF('Rekapitulace stavby'!E11="","",'Rekapitulace stavby'!E11)</f>
        <v xml:space="preserve"> </v>
      </c>
      <c r="I15" s="28" t="s">
        <v>28</v>
      </c>
      <c r="J15" s="26" t="str">
        <f>IF('Rekapitulace stavby'!AN11="","",'Rekapitulace stavby'!AN11)</f>
        <v/>
      </c>
      <c r="L15" s="33"/>
    </row>
    <row r="16" spans="2:46" s="1" customFormat="1" ht="6.95" customHeight="1">
      <c r="B16" s="33"/>
      <c r="L16" s="33"/>
    </row>
    <row r="17" spans="2:12" s="1" customFormat="1" ht="12" customHeight="1">
      <c r="B17" s="33"/>
      <c r="D17" s="28" t="s">
        <v>29</v>
      </c>
      <c r="I17" s="28" t="s">
        <v>26</v>
      </c>
      <c r="J17" s="29" t="str">
        <f>'Rekapitulace stavby'!AN13</f>
        <v>Vyplň údaj</v>
      </c>
      <c r="L17" s="33"/>
    </row>
    <row r="18" spans="2:12" s="1" customFormat="1" ht="18" customHeight="1">
      <c r="B18" s="33"/>
      <c r="E18" s="319" t="str">
        <f>'Rekapitulace stavby'!E14</f>
        <v>Vyplň údaj</v>
      </c>
      <c r="F18" s="290"/>
      <c r="G18" s="290"/>
      <c r="H18" s="290"/>
      <c r="I18" s="28" t="s">
        <v>28</v>
      </c>
      <c r="J18" s="29" t="str">
        <f>'Rekapitulace stavby'!AN14</f>
        <v>Vyplň údaj</v>
      </c>
      <c r="L18" s="33"/>
    </row>
    <row r="19" spans="2:12" s="1" customFormat="1" ht="6.95" customHeight="1">
      <c r="B19" s="33"/>
      <c r="L19" s="33"/>
    </row>
    <row r="20" spans="2:12" s="1" customFormat="1" ht="12" customHeight="1">
      <c r="B20" s="33"/>
      <c r="D20" s="28" t="s">
        <v>31</v>
      </c>
      <c r="I20" s="28" t="s">
        <v>26</v>
      </c>
      <c r="J20" s="26" t="str">
        <f>IF('Rekapitulace stavby'!AN16="","",'Rekapitulace stavby'!AN16)</f>
        <v/>
      </c>
      <c r="L20" s="33"/>
    </row>
    <row r="21" spans="2:12" s="1" customFormat="1" ht="18" customHeight="1">
      <c r="B21" s="33"/>
      <c r="E21" s="26" t="str">
        <f>IF('Rekapitulace stavby'!E17="","",'Rekapitulace stavby'!E17)</f>
        <v xml:space="preserve"> </v>
      </c>
      <c r="I21" s="28" t="s">
        <v>28</v>
      </c>
      <c r="J21" s="26" t="str">
        <f>IF('Rekapitulace stavby'!AN17="","",'Rekapitulace stavby'!AN17)</f>
        <v/>
      </c>
      <c r="L21" s="33"/>
    </row>
    <row r="22" spans="2:12" s="1" customFormat="1" ht="6.95" customHeight="1">
      <c r="B22" s="33"/>
      <c r="L22" s="33"/>
    </row>
    <row r="23" spans="2:12" s="1" customFormat="1" ht="12" customHeight="1">
      <c r="B23" s="33"/>
      <c r="D23" s="28" t="s">
        <v>33</v>
      </c>
      <c r="I23" s="28" t="s">
        <v>26</v>
      </c>
      <c r="J23" s="26" t="str">
        <f>IF('Rekapitulace stavby'!AN19="","",'Rekapitulace stavby'!AN19)</f>
        <v/>
      </c>
      <c r="L23" s="33"/>
    </row>
    <row r="24" spans="2:12" s="1" customFormat="1" ht="18" customHeight="1">
      <c r="B24" s="33"/>
      <c r="E24" s="26" t="str">
        <f>IF('Rekapitulace stavby'!E20="","",'Rekapitulace stavby'!E20)</f>
        <v xml:space="preserve"> </v>
      </c>
      <c r="I24" s="28" t="s">
        <v>28</v>
      </c>
      <c r="J24" s="26" t="str">
        <f>IF('Rekapitulace stavby'!AN20="","",'Rekapitulace stavby'!AN20)</f>
        <v/>
      </c>
      <c r="L24" s="33"/>
    </row>
    <row r="25" spans="2:12" s="1" customFormat="1" ht="6.95" customHeight="1">
      <c r="B25" s="33"/>
      <c r="L25" s="33"/>
    </row>
    <row r="26" spans="2:12" s="1" customFormat="1" ht="12" customHeight="1">
      <c r="B26" s="33"/>
      <c r="D26" s="28" t="s">
        <v>34</v>
      </c>
      <c r="L26" s="33"/>
    </row>
    <row r="27" spans="2:12" s="7" customFormat="1" ht="16.5" customHeight="1">
      <c r="B27" s="87"/>
      <c r="E27" s="294" t="s">
        <v>3</v>
      </c>
      <c r="F27" s="294"/>
      <c r="G27" s="294"/>
      <c r="H27" s="294"/>
      <c r="L27" s="87"/>
    </row>
    <row r="28" spans="2:12" s="1" customFormat="1" ht="6.95" customHeight="1">
      <c r="B28" s="33"/>
      <c r="L28" s="33"/>
    </row>
    <row r="29" spans="2:12" s="1" customFormat="1" ht="6.95" customHeight="1">
      <c r="B29" s="33"/>
      <c r="D29" s="51"/>
      <c r="E29" s="51"/>
      <c r="F29" s="51"/>
      <c r="G29" s="51"/>
      <c r="H29" s="51"/>
      <c r="I29" s="51"/>
      <c r="J29" s="51"/>
      <c r="K29" s="51"/>
      <c r="L29" s="33"/>
    </row>
    <row r="30" spans="2:12" s="1" customFormat="1" ht="25.35" customHeight="1">
      <c r="B30" s="33"/>
      <c r="D30" s="88" t="s">
        <v>36</v>
      </c>
      <c r="J30" s="64">
        <f>ROUND(J91, 2)</f>
        <v>0</v>
      </c>
      <c r="L30" s="33"/>
    </row>
    <row r="31" spans="2:12" s="1" customFormat="1" ht="6.95" customHeight="1">
      <c r="B31" s="33"/>
      <c r="D31" s="51"/>
      <c r="E31" s="51"/>
      <c r="F31" s="51"/>
      <c r="G31" s="51"/>
      <c r="H31" s="51"/>
      <c r="I31" s="51"/>
      <c r="J31" s="51"/>
      <c r="K31" s="51"/>
      <c r="L31" s="33"/>
    </row>
    <row r="32" spans="2:12" s="1" customFormat="1" ht="14.45" customHeight="1">
      <c r="B32" s="33"/>
      <c r="F32" s="36" t="s">
        <v>38</v>
      </c>
      <c r="I32" s="36" t="s">
        <v>37</v>
      </c>
      <c r="J32" s="36" t="s">
        <v>39</v>
      </c>
      <c r="L32" s="33"/>
    </row>
    <row r="33" spans="2:12" s="1" customFormat="1" ht="14.45" customHeight="1">
      <c r="B33" s="33"/>
      <c r="D33" s="53" t="s">
        <v>40</v>
      </c>
      <c r="E33" s="28" t="s">
        <v>41</v>
      </c>
      <c r="F33" s="89">
        <f>ROUND((SUM(BE91:BE275)),  2)</f>
        <v>0</v>
      </c>
      <c r="I33" s="90">
        <v>0.21</v>
      </c>
      <c r="J33" s="89">
        <f>ROUND(((SUM(BE91:BE275))*I33),  2)</f>
        <v>0</v>
      </c>
      <c r="L33" s="33"/>
    </row>
    <row r="34" spans="2:12" s="1" customFormat="1" ht="14.45" customHeight="1">
      <c r="B34" s="33"/>
      <c r="E34" s="28" t="s">
        <v>42</v>
      </c>
      <c r="F34" s="89">
        <f>ROUND((SUM(BF91:BF275)),  2)</f>
        <v>0</v>
      </c>
      <c r="I34" s="90">
        <v>0.12</v>
      </c>
      <c r="J34" s="89">
        <f>ROUND(((SUM(BF91:BF275))*I34),  2)</f>
        <v>0</v>
      </c>
      <c r="L34" s="33"/>
    </row>
    <row r="35" spans="2:12" s="1" customFormat="1" ht="14.45" hidden="1" customHeight="1">
      <c r="B35" s="33"/>
      <c r="E35" s="28" t="s">
        <v>43</v>
      </c>
      <c r="F35" s="89">
        <f>ROUND((SUM(BG91:BG275)),  2)</f>
        <v>0</v>
      </c>
      <c r="I35" s="90">
        <v>0.21</v>
      </c>
      <c r="J35" s="89">
        <f>0</f>
        <v>0</v>
      </c>
      <c r="L35" s="33"/>
    </row>
    <row r="36" spans="2:12" s="1" customFormat="1" ht="14.45" hidden="1" customHeight="1">
      <c r="B36" s="33"/>
      <c r="E36" s="28" t="s">
        <v>44</v>
      </c>
      <c r="F36" s="89">
        <f>ROUND((SUM(BH91:BH275)),  2)</f>
        <v>0</v>
      </c>
      <c r="I36" s="90">
        <v>0.12</v>
      </c>
      <c r="J36" s="89">
        <f>0</f>
        <v>0</v>
      </c>
      <c r="L36" s="33"/>
    </row>
    <row r="37" spans="2:12" s="1" customFormat="1" ht="14.45" hidden="1" customHeight="1">
      <c r="B37" s="33"/>
      <c r="E37" s="28" t="s">
        <v>45</v>
      </c>
      <c r="F37" s="89">
        <f>ROUND((SUM(BI91:BI275)),  2)</f>
        <v>0</v>
      </c>
      <c r="I37" s="90">
        <v>0</v>
      </c>
      <c r="J37" s="89">
        <f>0</f>
        <v>0</v>
      </c>
      <c r="L37" s="33"/>
    </row>
    <row r="38" spans="2:12" s="1" customFormat="1" ht="6.95" customHeight="1">
      <c r="B38" s="33"/>
      <c r="L38" s="33"/>
    </row>
    <row r="39" spans="2:12" s="1" customFormat="1" ht="25.35" customHeight="1">
      <c r="B39" s="33"/>
      <c r="C39" s="91"/>
      <c r="D39" s="92" t="s">
        <v>46</v>
      </c>
      <c r="E39" s="55"/>
      <c r="F39" s="55"/>
      <c r="G39" s="93" t="s">
        <v>47</v>
      </c>
      <c r="H39" s="94" t="s">
        <v>48</v>
      </c>
      <c r="I39" s="55"/>
      <c r="J39" s="95">
        <f>SUM(J30:J37)</f>
        <v>0</v>
      </c>
      <c r="K39" s="96"/>
      <c r="L39" s="33"/>
    </row>
    <row r="40" spans="2:12" s="1" customFormat="1" ht="14.45" customHeight="1">
      <c r="B40" s="42"/>
      <c r="C40" s="43"/>
      <c r="D40" s="43"/>
      <c r="E40" s="43"/>
      <c r="F40" s="43"/>
      <c r="G40" s="43"/>
      <c r="H40" s="43"/>
      <c r="I40" s="43"/>
      <c r="J40" s="43"/>
      <c r="K40" s="43"/>
      <c r="L40" s="33"/>
    </row>
    <row r="44" spans="2:12" s="1" customFormat="1" ht="6.95" customHeight="1">
      <c r="B44" s="44"/>
      <c r="C44" s="45"/>
      <c r="D44" s="45"/>
      <c r="E44" s="45"/>
      <c r="F44" s="45"/>
      <c r="G44" s="45"/>
      <c r="H44" s="45"/>
      <c r="I44" s="45"/>
      <c r="J44" s="45"/>
      <c r="K44" s="45"/>
      <c r="L44" s="33"/>
    </row>
    <row r="45" spans="2:12" s="1" customFormat="1" ht="24.95" customHeight="1">
      <c r="B45" s="33"/>
      <c r="C45" s="22" t="s">
        <v>97</v>
      </c>
      <c r="L45" s="33"/>
    </row>
    <row r="46" spans="2:12" s="1" customFormat="1" ht="6.95" customHeight="1">
      <c r="B46" s="33"/>
      <c r="L46" s="33"/>
    </row>
    <row r="47" spans="2:12" s="1" customFormat="1" ht="12" customHeight="1">
      <c r="B47" s="33"/>
      <c r="C47" s="28" t="s">
        <v>17</v>
      </c>
      <c r="L47" s="33"/>
    </row>
    <row r="48" spans="2:12" s="1" customFormat="1" ht="16.5" customHeight="1">
      <c r="B48" s="33"/>
      <c r="E48" s="317" t="str">
        <f>E7</f>
        <v>NMZ Čáslav - soc. zařízení</v>
      </c>
      <c r="F48" s="318"/>
      <c r="G48" s="318"/>
      <c r="H48" s="318"/>
      <c r="L48" s="33"/>
    </row>
    <row r="49" spans="2:47" s="1" customFormat="1" ht="12" customHeight="1">
      <c r="B49" s="33"/>
      <c r="C49" s="28" t="s">
        <v>95</v>
      </c>
      <c r="L49" s="33"/>
    </row>
    <row r="50" spans="2:47" s="1" customFormat="1" ht="16.5" customHeight="1">
      <c r="B50" s="33"/>
      <c r="E50" s="307" t="str">
        <f>E9</f>
        <v>2 - ZTI</v>
      </c>
      <c r="F50" s="316"/>
      <c r="G50" s="316"/>
      <c r="H50" s="316"/>
      <c r="L50" s="33"/>
    </row>
    <row r="51" spans="2:47" s="1" customFormat="1" ht="6.95" customHeight="1">
      <c r="B51" s="33"/>
      <c r="L51" s="33"/>
    </row>
    <row r="52" spans="2:47" s="1" customFormat="1" ht="12" customHeight="1">
      <c r="B52" s="33"/>
      <c r="C52" s="28" t="s">
        <v>21</v>
      </c>
      <c r="F52" s="26" t="str">
        <f>F12</f>
        <v xml:space="preserve"> </v>
      </c>
      <c r="I52" s="28" t="s">
        <v>23</v>
      </c>
      <c r="J52" s="50" t="str">
        <f>IF(J12="","",J12)</f>
        <v>27. 7. 2025</v>
      </c>
      <c r="L52" s="33"/>
    </row>
    <row r="53" spans="2:47" s="1" customFormat="1" ht="6.95" customHeight="1">
      <c r="B53" s="33"/>
      <c r="L53" s="33"/>
    </row>
    <row r="54" spans="2:47" s="1" customFormat="1" ht="15.2" customHeight="1">
      <c r="B54" s="33"/>
      <c r="C54" s="28" t="s">
        <v>25</v>
      </c>
      <c r="F54" s="26" t="str">
        <f>E15</f>
        <v xml:space="preserve"> </v>
      </c>
      <c r="I54" s="28" t="s">
        <v>31</v>
      </c>
      <c r="J54" s="31" t="str">
        <f>E21</f>
        <v xml:space="preserve"> </v>
      </c>
      <c r="L54" s="33"/>
    </row>
    <row r="55" spans="2:47" s="1" customFormat="1" ht="15.2" customHeight="1">
      <c r="B55" s="33"/>
      <c r="C55" s="28" t="s">
        <v>29</v>
      </c>
      <c r="F55" s="26" t="str">
        <f>IF(E18="","",E18)</f>
        <v>Vyplň údaj</v>
      </c>
      <c r="I55" s="28" t="s">
        <v>33</v>
      </c>
      <c r="J55" s="31" t="str">
        <f>E24</f>
        <v xml:space="preserve"> </v>
      </c>
      <c r="L55" s="33"/>
    </row>
    <row r="56" spans="2:47" s="1" customFormat="1" ht="10.35" customHeight="1">
      <c r="B56" s="33"/>
      <c r="L56" s="33"/>
    </row>
    <row r="57" spans="2:47" s="1" customFormat="1" ht="29.25" customHeight="1">
      <c r="B57" s="33"/>
      <c r="C57" s="97" t="s">
        <v>98</v>
      </c>
      <c r="D57" s="91"/>
      <c r="E57" s="91"/>
      <c r="F57" s="91"/>
      <c r="G57" s="91"/>
      <c r="H57" s="91"/>
      <c r="I57" s="91"/>
      <c r="J57" s="98" t="s">
        <v>99</v>
      </c>
      <c r="K57" s="91"/>
      <c r="L57" s="33"/>
    </row>
    <row r="58" spans="2:47" s="1" customFormat="1" ht="10.35" customHeight="1">
      <c r="B58" s="33"/>
      <c r="L58" s="33"/>
    </row>
    <row r="59" spans="2:47" s="1" customFormat="1" ht="22.9" customHeight="1">
      <c r="B59" s="33"/>
      <c r="C59" s="99" t="s">
        <v>68</v>
      </c>
      <c r="J59" s="64">
        <f>J91</f>
        <v>0</v>
      </c>
      <c r="L59" s="33"/>
      <c r="AU59" s="18" t="s">
        <v>100</v>
      </c>
    </row>
    <row r="60" spans="2:47" s="8" customFormat="1" ht="24.95" customHeight="1">
      <c r="B60" s="100"/>
      <c r="D60" s="101" t="s">
        <v>101</v>
      </c>
      <c r="E60" s="102"/>
      <c r="F60" s="102"/>
      <c r="G60" s="102"/>
      <c r="H60" s="102"/>
      <c r="I60" s="102"/>
      <c r="J60" s="103">
        <f>J92</f>
        <v>0</v>
      </c>
      <c r="L60" s="100"/>
    </row>
    <row r="61" spans="2:47" s="9" customFormat="1" ht="19.899999999999999" customHeight="1">
      <c r="B61" s="104"/>
      <c r="D61" s="105" t="s">
        <v>102</v>
      </c>
      <c r="E61" s="106"/>
      <c r="F61" s="106"/>
      <c r="G61" s="106"/>
      <c r="H61" s="106"/>
      <c r="I61" s="106"/>
      <c r="J61" s="107">
        <f>J93</f>
        <v>0</v>
      </c>
      <c r="L61" s="104"/>
    </row>
    <row r="62" spans="2:47" s="9" customFormat="1" ht="19.899999999999999" customHeight="1">
      <c r="B62" s="104"/>
      <c r="D62" s="105" t="s">
        <v>103</v>
      </c>
      <c r="E62" s="106"/>
      <c r="F62" s="106"/>
      <c r="G62" s="106"/>
      <c r="H62" s="106"/>
      <c r="I62" s="106"/>
      <c r="J62" s="107">
        <f>J135</f>
        <v>0</v>
      </c>
      <c r="L62" s="104"/>
    </row>
    <row r="63" spans="2:47" s="9" customFormat="1" ht="19.899999999999999" customHeight="1">
      <c r="B63" s="104"/>
      <c r="D63" s="105" t="s">
        <v>104</v>
      </c>
      <c r="E63" s="106"/>
      <c r="F63" s="106"/>
      <c r="G63" s="106"/>
      <c r="H63" s="106"/>
      <c r="I63" s="106"/>
      <c r="J63" s="107">
        <f>J140</f>
        <v>0</v>
      </c>
      <c r="L63" s="104"/>
    </row>
    <row r="64" spans="2:47" s="9" customFormat="1" ht="19.899999999999999" customHeight="1">
      <c r="B64" s="104"/>
      <c r="D64" s="105" t="s">
        <v>105</v>
      </c>
      <c r="E64" s="106"/>
      <c r="F64" s="106"/>
      <c r="G64" s="106"/>
      <c r="H64" s="106"/>
      <c r="I64" s="106"/>
      <c r="J64" s="107">
        <f>J160</f>
        <v>0</v>
      </c>
      <c r="L64" s="104"/>
    </row>
    <row r="65" spans="2:12" s="8" customFormat="1" ht="24.95" customHeight="1">
      <c r="B65" s="100"/>
      <c r="D65" s="101" t="s">
        <v>106</v>
      </c>
      <c r="E65" s="102"/>
      <c r="F65" s="102"/>
      <c r="G65" s="102"/>
      <c r="H65" s="102"/>
      <c r="I65" s="102"/>
      <c r="J65" s="103">
        <f>J163</f>
        <v>0</v>
      </c>
      <c r="L65" s="100"/>
    </row>
    <row r="66" spans="2:12" s="9" customFormat="1" ht="19.899999999999999" customHeight="1">
      <c r="B66" s="104"/>
      <c r="D66" s="105" t="s">
        <v>107</v>
      </c>
      <c r="E66" s="106"/>
      <c r="F66" s="106"/>
      <c r="G66" s="106"/>
      <c r="H66" s="106"/>
      <c r="I66" s="106"/>
      <c r="J66" s="107">
        <f>J164</f>
        <v>0</v>
      </c>
      <c r="L66" s="104"/>
    </row>
    <row r="67" spans="2:12" s="9" customFormat="1" ht="19.899999999999999" customHeight="1">
      <c r="B67" s="104"/>
      <c r="D67" s="105" t="s">
        <v>108</v>
      </c>
      <c r="E67" s="106"/>
      <c r="F67" s="106"/>
      <c r="G67" s="106"/>
      <c r="H67" s="106"/>
      <c r="I67" s="106"/>
      <c r="J67" s="107">
        <f>J175</f>
        <v>0</v>
      </c>
      <c r="L67" s="104"/>
    </row>
    <row r="68" spans="2:12" s="9" customFormat="1" ht="19.899999999999999" customHeight="1">
      <c r="B68" s="104"/>
      <c r="D68" s="105" t="s">
        <v>109</v>
      </c>
      <c r="E68" s="106"/>
      <c r="F68" s="106"/>
      <c r="G68" s="106"/>
      <c r="H68" s="106"/>
      <c r="I68" s="106"/>
      <c r="J68" s="107">
        <f>J215</f>
        <v>0</v>
      </c>
      <c r="L68" s="104"/>
    </row>
    <row r="69" spans="2:12" s="9" customFormat="1" ht="19.899999999999999" customHeight="1">
      <c r="B69" s="104"/>
      <c r="D69" s="105" t="s">
        <v>110</v>
      </c>
      <c r="E69" s="106"/>
      <c r="F69" s="106"/>
      <c r="G69" s="106"/>
      <c r="H69" s="106"/>
      <c r="I69" s="106"/>
      <c r="J69" s="107">
        <f>J238</f>
        <v>0</v>
      </c>
      <c r="L69" s="104"/>
    </row>
    <row r="70" spans="2:12" s="9" customFormat="1" ht="19.899999999999999" customHeight="1">
      <c r="B70" s="104"/>
      <c r="D70" s="105" t="s">
        <v>111</v>
      </c>
      <c r="E70" s="106"/>
      <c r="F70" s="106"/>
      <c r="G70" s="106"/>
      <c r="H70" s="106"/>
      <c r="I70" s="106"/>
      <c r="J70" s="107">
        <f>J272</f>
        <v>0</v>
      </c>
      <c r="L70" s="104"/>
    </row>
    <row r="71" spans="2:12" s="8" customFormat="1" ht="24.95" customHeight="1">
      <c r="B71" s="100"/>
      <c r="D71" s="101" t="s">
        <v>112</v>
      </c>
      <c r="E71" s="102"/>
      <c r="F71" s="102"/>
      <c r="G71" s="102"/>
      <c r="H71" s="102"/>
      <c r="I71" s="102"/>
      <c r="J71" s="103">
        <f>J273</f>
        <v>0</v>
      </c>
      <c r="L71" s="100"/>
    </row>
    <row r="72" spans="2:12" s="1" customFormat="1" ht="21.75" customHeight="1">
      <c r="B72" s="33"/>
      <c r="L72" s="33"/>
    </row>
    <row r="73" spans="2:12" s="1" customFormat="1" ht="6.95" customHeight="1">
      <c r="B73" s="42"/>
      <c r="C73" s="43"/>
      <c r="D73" s="43"/>
      <c r="E73" s="43"/>
      <c r="F73" s="43"/>
      <c r="G73" s="43"/>
      <c r="H73" s="43"/>
      <c r="I73" s="43"/>
      <c r="J73" s="43"/>
      <c r="K73" s="43"/>
      <c r="L73" s="33"/>
    </row>
    <row r="77" spans="2:12" s="1" customFormat="1" ht="6.95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3"/>
    </row>
    <row r="78" spans="2:12" s="1" customFormat="1" ht="24.95" customHeight="1">
      <c r="B78" s="33"/>
      <c r="C78" s="22" t="s">
        <v>113</v>
      </c>
      <c r="L78" s="33"/>
    </row>
    <row r="79" spans="2:12" s="1" customFormat="1" ht="6.95" customHeight="1">
      <c r="B79" s="33"/>
      <c r="L79" s="33"/>
    </row>
    <row r="80" spans="2:12" s="1" customFormat="1" ht="12" customHeight="1">
      <c r="B80" s="33"/>
      <c r="C80" s="28" t="s">
        <v>17</v>
      </c>
      <c r="L80" s="33"/>
    </row>
    <row r="81" spans="2:65" s="1" customFormat="1" ht="16.5" customHeight="1">
      <c r="B81" s="33"/>
      <c r="E81" s="317" t="str">
        <f>E7</f>
        <v>NMZ Čáslav - soc. zařízení</v>
      </c>
      <c r="F81" s="318"/>
      <c r="G81" s="318"/>
      <c r="H81" s="318"/>
      <c r="L81" s="33"/>
    </row>
    <row r="82" spans="2:65" s="1" customFormat="1" ht="12" customHeight="1">
      <c r="B82" s="33"/>
      <c r="C82" s="28" t="s">
        <v>95</v>
      </c>
      <c r="L82" s="33"/>
    </row>
    <row r="83" spans="2:65" s="1" customFormat="1" ht="16.5" customHeight="1">
      <c r="B83" s="33"/>
      <c r="E83" s="307" t="str">
        <f>E9</f>
        <v>2 - ZTI</v>
      </c>
      <c r="F83" s="316"/>
      <c r="G83" s="316"/>
      <c r="H83" s="316"/>
      <c r="L83" s="33"/>
    </row>
    <row r="84" spans="2:65" s="1" customFormat="1" ht="6.95" customHeight="1">
      <c r="B84" s="33"/>
      <c r="L84" s="33"/>
    </row>
    <row r="85" spans="2:65" s="1" customFormat="1" ht="12" customHeight="1">
      <c r="B85" s="33"/>
      <c r="C85" s="28" t="s">
        <v>21</v>
      </c>
      <c r="F85" s="26" t="str">
        <f>F12</f>
        <v xml:space="preserve"> </v>
      </c>
      <c r="I85" s="28" t="s">
        <v>23</v>
      </c>
      <c r="J85" s="50" t="str">
        <f>IF(J12="","",J12)</f>
        <v>27. 7. 2025</v>
      </c>
      <c r="L85" s="33"/>
    </row>
    <row r="86" spans="2:65" s="1" customFormat="1" ht="6.95" customHeight="1">
      <c r="B86" s="33"/>
      <c r="L86" s="33"/>
    </row>
    <row r="87" spans="2:65" s="1" customFormat="1" ht="15.2" customHeight="1">
      <c r="B87" s="33"/>
      <c r="C87" s="28" t="s">
        <v>25</v>
      </c>
      <c r="F87" s="26" t="str">
        <f>E15</f>
        <v xml:space="preserve"> </v>
      </c>
      <c r="I87" s="28" t="s">
        <v>31</v>
      </c>
      <c r="J87" s="31" t="str">
        <f>E21</f>
        <v xml:space="preserve"> </v>
      </c>
      <c r="L87" s="33"/>
    </row>
    <row r="88" spans="2:65" s="1" customFormat="1" ht="15.2" customHeight="1">
      <c r="B88" s="33"/>
      <c r="C88" s="28" t="s">
        <v>29</v>
      </c>
      <c r="F88" s="26" t="str">
        <f>IF(E18="","",E18)</f>
        <v>Vyplň údaj</v>
      </c>
      <c r="I88" s="28" t="s">
        <v>33</v>
      </c>
      <c r="J88" s="31" t="str">
        <f>E24</f>
        <v xml:space="preserve"> </v>
      </c>
      <c r="L88" s="33"/>
    </row>
    <row r="89" spans="2:65" s="1" customFormat="1" ht="10.35" customHeight="1">
      <c r="B89" s="33"/>
      <c r="L89" s="33"/>
    </row>
    <row r="90" spans="2:65" s="10" customFormat="1" ht="29.25" customHeight="1">
      <c r="B90" s="108"/>
      <c r="C90" s="109" t="s">
        <v>114</v>
      </c>
      <c r="D90" s="110" t="s">
        <v>55</v>
      </c>
      <c r="E90" s="110" t="s">
        <v>51</v>
      </c>
      <c r="F90" s="110" t="s">
        <v>52</v>
      </c>
      <c r="G90" s="110" t="s">
        <v>115</v>
      </c>
      <c r="H90" s="110" t="s">
        <v>116</v>
      </c>
      <c r="I90" s="110" t="s">
        <v>117</v>
      </c>
      <c r="J90" s="110" t="s">
        <v>99</v>
      </c>
      <c r="K90" s="111" t="s">
        <v>118</v>
      </c>
      <c r="L90" s="108"/>
      <c r="M90" s="57" t="s">
        <v>3</v>
      </c>
      <c r="N90" s="58" t="s">
        <v>40</v>
      </c>
      <c r="O90" s="58" t="s">
        <v>119</v>
      </c>
      <c r="P90" s="58" t="s">
        <v>120</v>
      </c>
      <c r="Q90" s="58" t="s">
        <v>121</v>
      </c>
      <c r="R90" s="58" t="s">
        <v>122</v>
      </c>
      <c r="S90" s="58" t="s">
        <v>123</v>
      </c>
      <c r="T90" s="59" t="s">
        <v>124</v>
      </c>
    </row>
    <row r="91" spans="2:65" s="1" customFormat="1" ht="22.9" customHeight="1">
      <c r="B91" s="33"/>
      <c r="C91" s="62" t="s">
        <v>125</v>
      </c>
      <c r="J91" s="112">
        <f>BK91</f>
        <v>0</v>
      </c>
      <c r="L91" s="33"/>
      <c r="M91" s="60"/>
      <c r="N91" s="51"/>
      <c r="O91" s="51"/>
      <c r="P91" s="113">
        <f>P92+P163+P273</f>
        <v>0</v>
      </c>
      <c r="Q91" s="51"/>
      <c r="R91" s="113">
        <f>R92+R163+R273</f>
        <v>0</v>
      </c>
      <c r="S91" s="51"/>
      <c r="T91" s="114">
        <f>T92+T163+T273</f>
        <v>0</v>
      </c>
      <c r="AT91" s="18" t="s">
        <v>69</v>
      </c>
      <c r="AU91" s="18" t="s">
        <v>100</v>
      </c>
      <c r="BK91" s="115">
        <f>BK92+BK163+BK273</f>
        <v>0</v>
      </c>
    </row>
    <row r="92" spans="2:65" s="11" customFormat="1" ht="25.9" customHeight="1">
      <c r="B92" s="116"/>
      <c r="D92" s="117" t="s">
        <v>69</v>
      </c>
      <c r="E92" s="118" t="s">
        <v>126</v>
      </c>
      <c r="F92" s="118" t="s">
        <v>127</v>
      </c>
      <c r="I92" s="119"/>
      <c r="J92" s="120">
        <f>BK92</f>
        <v>0</v>
      </c>
      <c r="L92" s="116"/>
      <c r="M92" s="121"/>
      <c r="P92" s="122">
        <f>P93+P135+P140+P160</f>
        <v>0</v>
      </c>
      <c r="R92" s="122">
        <f>R93+R135+R140+R160</f>
        <v>0</v>
      </c>
      <c r="T92" s="123">
        <f>T93+T135+T140+T160</f>
        <v>0</v>
      </c>
      <c r="AR92" s="117" t="s">
        <v>78</v>
      </c>
      <c r="AT92" s="124" t="s">
        <v>69</v>
      </c>
      <c r="AU92" s="124" t="s">
        <v>70</v>
      </c>
      <c r="AY92" s="117" t="s">
        <v>128</v>
      </c>
      <c r="BK92" s="125">
        <f>BK93+BK135+BK140+BK160</f>
        <v>0</v>
      </c>
    </row>
    <row r="93" spans="2:65" s="11" customFormat="1" ht="22.9" customHeight="1">
      <c r="B93" s="116"/>
      <c r="D93" s="117" t="s">
        <v>69</v>
      </c>
      <c r="E93" s="126" t="s">
        <v>78</v>
      </c>
      <c r="F93" s="126" t="s">
        <v>129</v>
      </c>
      <c r="I93" s="119"/>
      <c r="J93" s="127">
        <f>BK93</f>
        <v>0</v>
      </c>
      <c r="L93" s="116"/>
      <c r="M93" s="121"/>
      <c r="P93" s="122">
        <f>SUM(P94:P134)</f>
        <v>0</v>
      </c>
      <c r="R93" s="122">
        <f>SUM(R94:R134)</f>
        <v>0</v>
      </c>
      <c r="T93" s="123">
        <f>SUM(T94:T134)</f>
        <v>0</v>
      </c>
      <c r="AR93" s="117" t="s">
        <v>78</v>
      </c>
      <c r="AT93" s="124" t="s">
        <v>69</v>
      </c>
      <c r="AU93" s="124" t="s">
        <v>78</v>
      </c>
      <c r="AY93" s="117" t="s">
        <v>128</v>
      </c>
      <c r="BK93" s="125">
        <f>SUM(BK94:BK134)</f>
        <v>0</v>
      </c>
    </row>
    <row r="94" spans="2:65" s="1" customFormat="1" ht="44.25" customHeight="1">
      <c r="B94" s="128"/>
      <c r="C94" s="129" t="s">
        <v>78</v>
      </c>
      <c r="D94" s="129" t="s">
        <v>130</v>
      </c>
      <c r="E94" s="130" t="s">
        <v>131</v>
      </c>
      <c r="F94" s="131" t="s">
        <v>132</v>
      </c>
      <c r="G94" s="132" t="s">
        <v>133</v>
      </c>
      <c r="H94" s="133">
        <v>61.81</v>
      </c>
      <c r="I94" s="134"/>
      <c r="J94" s="135">
        <f>ROUND(I94*H94,2)</f>
        <v>0</v>
      </c>
      <c r="K94" s="131" t="s">
        <v>134</v>
      </c>
      <c r="L94" s="33"/>
      <c r="M94" s="136" t="s">
        <v>3</v>
      </c>
      <c r="N94" s="137" t="s">
        <v>41</v>
      </c>
      <c r="P94" s="138">
        <f>O94*H94</f>
        <v>0</v>
      </c>
      <c r="Q94" s="138">
        <v>0</v>
      </c>
      <c r="R94" s="138">
        <f>Q94*H94</f>
        <v>0</v>
      </c>
      <c r="S94" s="138">
        <v>0</v>
      </c>
      <c r="T94" s="139">
        <f>S94*H94</f>
        <v>0</v>
      </c>
      <c r="AR94" s="140" t="s">
        <v>85</v>
      </c>
      <c r="AT94" s="140" t="s">
        <v>130</v>
      </c>
      <c r="AU94" s="140" t="s">
        <v>75</v>
      </c>
      <c r="AY94" s="18" t="s">
        <v>128</v>
      </c>
      <c r="BE94" s="141">
        <f>IF(N94="základní",J94,0)</f>
        <v>0</v>
      </c>
      <c r="BF94" s="141">
        <f>IF(N94="snížená",J94,0)</f>
        <v>0</v>
      </c>
      <c r="BG94" s="141">
        <f>IF(N94="zákl. přenesená",J94,0)</f>
        <v>0</v>
      </c>
      <c r="BH94" s="141">
        <f>IF(N94="sníž. přenesená",J94,0)</f>
        <v>0</v>
      </c>
      <c r="BI94" s="141">
        <f>IF(N94="nulová",J94,0)</f>
        <v>0</v>
      </c>
      <c r="BJ94" s="18" t="s">
        <v>78</v>
      </c>
      <c r="BK94" s="141">
        <f>ROUND(I94*H94,2)</f>
        <v>0</v>
      </c>
      <c r="BL94" s="18" t="s">
        <v>85</v>
      </c>
      <c r="BM94" s="140" t="s">
        <v>75</v>
      </c>
    </row>
    <row r="95" spans="2:65" s="1" customFormat="1">
      <c r="B95" s="33"/>
      <c r="D95" s="142" t="s">
        <v>135</v>
      </c>
      <c r="F95" s="143" t="s">
        <v>136</v>
      </c>
      <c r="I95" s="144"/>
      <c r="L95" s="33"/>
      <c r="M95" s="145"/>
      <c r="T95" s="54"/>
      <c r="AT95" s="18" t="s">
        <v>135</v>
      </c>
      <c r="AU95" s="18" t="s">
        <v>75</v>
      </c>
    </row>
    <row r="96" spans="2:65" s="12" customFormat="1">
      <c r="B96" s="146"/>
      <c r="D96" s="147" t="s">
        <v>137</v>
      </c>
      <c r="E96" s="148" t="s">
        <v>3</v>
      </c>
      <c r="F96" s="149" t="s">
        <v>138</v>
      </c>
      <c r="H96" s="150">
        <v>61.81</v>
      </c>
      <c r="I96" s="151"/>
      <c r="L96" s="146"/>
      <c r="M96" s="152"/>
      <c r="T96" s="153"/>
      <c r="AT96" s="148" t="s">
        <v>137</v>
      </c>
      <c r="AU96" s="148" t="s">
        <v>75</v>
      </c>
      <c r="AV96" s="12" t="s">
        <v>75</v>
      </c>
      <c r="AW96" s="12" t="s">
        <v>32</v>
      </c>
      <c r="AX96" s="12" t="s">
        <v>70</v>
      </c>
      <c r="AY96" s="148" t="s">
        <v>128</v>
      </c>
    </row>
    <row r="97" spans="2:65" s="13" customFormat="1">
      <c r="B97" s="154"/>
      <c r="D97" s="147" t="s">
        <v>137</v>
      </c>
      <c r="E97" s="155" t="s">
        <v>3</v>
      </c>
      <c r="F97" s="156" t="s">
        <v>139</v>
      </c>
      <c r="H97" s="157">
        <v>61.81</v>
      </c>
      <c r="I97" s="158"/>
      <c r="L97" s="154"/>
      <c r="M97" s="159"/>
      <c r="T97" s="160"/>
      <c r="AT97" s="155" t="s">
        <v>137</v>
      </c>
      <c r="AU97" s="155" t="s">
        <v>75</v>
      </c>
      <c r="AV97" s="13" t="s">
        <v>85</v>
      </c>
      <c r="AW97" s="13" t="s">
        <v>32</v>
      </c>
      <c r="AX97" s="13" t="s">
        <v>78</v>
      </c>
      <c r="AY97" s="155" t="s">
        <v>128</v>
      </c>
    </row>
    <row r="98" spans="2:65" s="1" customFormat="1" ht="44.25" customHeight="1">
      <c r="B98" s="128"/>
      <c r="C98" s="129" t="s">
        <v>75</v>
      </c>
      <c r="D98" s="129" t="s">
        <v>130</v>
      </c>
      <c r="E98" s="130" t="s">
        <v>140</v>
      </c>
      <c r="F98" s="131" t="s">
        <v>141</v>
      </c>
      <c r="G98" s="132" t="s">
        <v>133</v>
      </c>
      <c r="H98" s="133">
        <v>47</v>
      </c>
      <c r="I98" s="134"/>
      <c r="J98" s="135">
        <f>ROUND(I98*H98,2)</f>
        <v>0</v>
      </c>
      <c r="K98" s="131" t="s">
        <v>134</v>
      </c>
      <c r="L98" s="33"/>
      <c r="M98" s="136" t="s">
        <v>3</v>
      </c>
      <c r="N98" s="137" t="s">
        <v>41</v>
      </c>
      <c r="P98" s="138">
        <f>O98*H98</f>
        <v>0</v>
      </c>
      <c r="Q98" s="138">
        <v>0</v>
      </c>
      <c r="R98" s="138">
        <f>Q98*H98</f>
        <v>0</v>
      </c>
      <c r="S98" s="138">
        <v>0</v>
      </c>
      <c r="T98" s="139">
        <f>S98*H98</f>
        <v>0</v>
      </c>
      <c r="AR98" s="140" t="s">
        <v>85</v>
      </c>
      <c r="AT98" s="140" t="s">
        <v>130</v>
      </c>
      <c r="AU98" s="140" t="s">
        <v>75</v>
      </c>
      <c r="AY98" s="18" t="s">
        <v>128</v>
      </c>
      <c r="BE98" s="141">
        <f>IF(N98="základní",J98,0)</f>
        <v>0</v>
      </c>
      <c r="BF98" s="141">
        <f>IF(N98="snížená",J98,0)</f>
        <v>0</v>
      </c>
      <c r="BG98" s="141">
        <f>IF(N98="zákl. přenesená",J98,0)</f>
        <v>0</v>
      </c>
      <c r="BH98" s="141">
        <f>IF(N98="sníž. přenesená",J98,0)</f>
        <v>0</v>
      </c>
      <c r="BI98" s="141">
        <f>IF(N98="nulová",J98,0)</f>
        <v>0</v>
      </c>
      <c r="BJ98" s="18" t="s">
        <v>78</v>
      </c>
      <c r="BK98" s="141">
        <f>ROUND(I98*H98,2)</f>
        <v>0</v>
      </c>
      <c r="BL98" s="18" t="s">
        <v>85</v>
      </c>
      <c r="BM98" s="140" t="s">
        <v>85</v>
      </c>
    </row>
    <row r="99" spans="2:65" s="1" customFormat="1">
      <c r="B99" s="33"/>
      <c r="D99" s="142" t="s">
        <v>135</v>
      </c>
      <c r="F99" s="143" t="s">
        <v>142</v>
      </c>
      <c r="I99" s="144"/>
      <c r="L99" s="33"/>
      <c r="M99" s="145"/>
      <c r="T99" s="54"/>
      <c r="AT99" s="18" t="s">
        <v>135</v>
      </c>
      <c r="AU99" s="18" t="s">
        <v>75</v>
      </c>
    </row>
    <row r="100" spans="2:65" s="12" customFormat="1">
      <c r="B100" s="146"/>
      <c r="D100" s="147" t="s">
        <v>137</v>
      </c>
      <c r="E100" s="148" t="s">
        <v>3</v>
      </c>
      <c r="F100" s="149" t="s">
        <v>143</v>
      </c>
      <c r="H100" s="150">
        <v>47</v>
      </c>
      <c r="I100" s="151"/>
      <c r="L100" s="146"/>
      <c r="M100" s="152"/>
      <c r="T100" s="153"/>
      <c r="AT100" s="148" t="s">
        <v>137</v>
      </c>
      <c r="AU100" s="148" t="s">
        <v>75</v>
      </c>
      <c r="AV100" s="12" t="s">
        <v>75</v>
      </c>
      <c r="AW100" s="12" t="s">
        <v>32</v>
      </c>
      <c r="AX100" s="12" t="s">
        <v>70</v>
      </c>
      <c r="AY100" s="148" t="s">
        <v>128</v>
      </c>
    </row>
    <row r="101" spans="2:65" s="13" customFormat="1">
      <c r="B101" s="154"/>
      <c r="D101" s="147" t="s">
        <v>137</v>
      </c>
      <c r="E101" s="155" t="s">
        <v>3</v>
      </c>
      <c r="F101" s="156" t="s">
        <v>139</v>
      </c>
      <c r="H101" s="157">
        <v>47</v>
      </c>
      <c r="I101" s="158"/>
      <c r="L101" s="154"/>
      <c r="M101" s="159"/>
      <c r="T101" s="160"/>
      <c r="AT101" s="155" t="s">
        <v>137</v>
      </c>
      <c r="AU101" s="155" t="s">
        <v>75</v>
      </c>
      <c r="AV101" s="13" t="s">
        <v>85</v>
      </c>
      <c r="AW101" s="13" t="s">
        <v>32</v>
      </c>
      <c r="AX101" s="13" t="s">
        <v>78</v>
      </c>
      <c r="AY101" s="155" t="s">
        <v>128</v>
      </c>
    </row>
    <row r="102" spans="2:65" s="1" customFormat="1" ht="24.2" customHeight="1">
      <c r="B102" s="128"/>
      <c r="C102" s="129" t="s">
        <v>82</v>
      </c>
      <c r="D102" s="129" t="s">
        <v>130</v>
      </c>
      <c r="E102" s="130" t="s">
        <v>144</v>
      </c>
      <c r="F102" s="131" t="s">
        <v>145</v>
      </c>
      <c r="G102" s="132" t="s">
        <v>133</v>
      </c>
      <c r="H102" s="133">
        <v>6</v>
      </c>
      <c r="I102" s="134"/>
      <c r="J102" s="135">
        <f>ROUND(I102*H102,2)</f>
        <v>0</v>
      </c>
      <c r="K102" s="131" t="s">
        <v>134</v>
      </c>
      <c r="L102" s="33"/>
      <c r="M102" s="136" t="s">
        <v>3</v>
      </c>
      <c r="N102" s="137" t="s">
        <v>41</v>
      </c>
      <c r="P102" s="138">
        <f>O102*H102</f>
        <v>0</v>
      </c>
      <c r="Q102" s="138">
        <v>0</v>
      </c>
      <c r="R102" s="138">
        <f>Q102*H102</f>
        <v>0</v>
      </c>
      <c r="S102" s="138">
        <v>0</v>
      </c>
      <c r="T102" s="139">
        <f>S102*H102</f>
        <v>0</v>
      </c>
      <c r="AR102" s="140" t="s">
        <v>85</v>
      </c>
      <c r="AT102" s="140" t="s">
        <v>130</v>
      </c>
      <c r="AU102" s="140" t="s">
        <v>75</v>
      </c>
      <c r="AY102" s="18" t="s">
        <v>128</v>
      </c>
      <c r="BE102" s="141">
        <f>IF(N102="základní",J102,0)</f>
        <v>0</v>
      </c>
      <c r="BF102" s="141">
        <f>IF(N102="snížená",J102,0)</f>
        <v>0</v>
      </c>
      <c r="BG102" s="141">
        <f>IF(N102="zákl. přenesená",J102,0)</f>
        <v>0</v>
      </c>
      <c r="BH102" s="141">
        <f>IF(N102="sníž. přenesená",J102,0)</f>
        <v>0</v>
      </c>
      <c r="BI102" s="141">
        <f>IF(N102="nulová",J102,0)</f>
        <v>0</v>
      </c>
      <c r="BJ102" s="18" t="s">
        <v>78</v>
      </c>
      <c r="BK102" s="141">
        <f>ROUND(I102*H102,2)</f>
        <v>0</v>
      </c>
      <c r="BL102" s="18" t="s">
        <v>85</v>
      </c>
      <c r="BM102" s="140" t="s">
        <v>91</v>
      </c>
    </row>
    <row r="103" spans="2:65" s="1" customFormat="1">
      <c r="B103" s="33"/>
      <c r="D103" s="142" t="s">
        <v>135</v>
      </c>
      <c r="F103" s="143" t="s">
        <v>146</v>
      </c>
      <c r="I103" s="144"/>
      <c r="L103" s="33"/>
      <c r="M103" s="145"/>
      <c r="T103" s="54"/>
      <c r="AT103" s="18" t="s">
        <v>135</v>
      </c>
      <c r="AU103" s="18" t="s">
        <v>75</v>
      </c>
    </row>
    <row r="104" spans="2:65" s="12" customFormat="1">
      <c r="B104" s="146"/>
      <c r="D104" s="147" t="s">
        <v>137</v>
      </c>
      <c r="E104" s="148" t="s">
        <v>3</v>
      </c>
      <c r="F104" s="149" t="s">
        <v>147</v>
      </c>
      <c r="H104" s="150">
        <v>6</v>
      </c>
      <c r="I104" s="151"/>
      <c r="L104" s="146"/>
      <c r="M104" s="152"/>
      <c r="T104" s="153"/>
      <c r="AT104" s="148" t="s">
        <v>137</v>
      </c>
      <c r="AU104" s="148" t="s">
        <v>75</v>
      </c>
      <c r="AV104" s="12" t="s">
        <v>75</v>
      </c>
      <c r="AW104" s="12" t="s">
        <v>32</v>
      </c>
      <c r="AX104" s="12" t="s">
        <v>70</v>
      </c>
      <c r="AY104" s="148" t="s">
        <v>128</v>
      </c>
    </row>
    <row r="105" spans="2:65" s="13" customFormat="1">
      <c r="B105" s="154"/>
      <c r="D105" s="147" t="s">
        <v>137</v>
      </c>
      <c r="E105" s="155" t="s">
        <v>3</v>
      </c>
      <c r="F105" s="156" t="s">
        <v>139</v>
      </c>
      <c r="H105" s="157">
        <v>6</v>
      </c>
      <c r="I105" s="158"/>
      <c r="L105" s="154"/>
      <c r="M105" s="159"/>
      <c r="T105" s="160"/>
      <c r="AT105" s="155" t="s">
        <v>137</v>
      </c>
      <c r="AU105" s="155" t="s">
        <v>75</v>
      </c>
      <c r="AV105" s="13" t="s">
        <v>85</v>
      </c>
      <c r="AW105" s="13" t="s">
        <v>32</v>
      </c>
      <c r="AX105" s="13" t="s">
        <v>78</v>
      </c>
      <c r="AY105" s="155" t="s">
        <v>128</v>
      </c>
    </row>
    <row r="106" spans="2:65" s="1" customFormat="1" ht="37.9" customHeight="1">
      <c r="B106" s="128"/>
      <c r="C106" s="129" t="s">
        <v>85</v>
      </c>
      <c r="D106" s="129" t="s">
        <v>130</v>
      </c>
      <c r="E106" s="130" t="s">
        <v>148</v>
      </c>
      <c r="F106" s="131" t="s">
        <v>149</v>
      </c>
      <c r="G106" s="132" t="s">
        <v>150</v>
      </c>
      <c r="H106" s="133">
        <v>117.5</v>
      </c>
      <c r="I106" s="134"/>
      <c r="J106" s="135">
        <f>ROUND(I106*H106,2)</f>
        <v>0</v>
      </c>
      <c r="K106" s="131" t="s">
        <v>134</v>
      </c>
      <c r="L106" s="33"/>
      <c r="M106" s="136" t="s">
        <v>3</v>
      </c>
      <c r="N106" s="137" t="s">
        <v>41</v>
      </c>
      <c r="P106" s="138">
        <f>O106*H106</f>
        <v>0</v>
      </c>
      <c r="Q106" s="138">
        <v>0</v>
      </c>
      <c r="R106" s="138">
        <f>Q106*H106</f>
        <v>0</v>
      </c>
      <c r="S106" s="138">
        <v>0</v>
      </c>
      <c r="T106" s="139">
        <f>S106*H106</f>
        <v>0</v>
      </c>
      <c r="AR106" s="140" t="s">
        <v>85</v>
      </c>
      <c r="AT106" s="140" t="s">
        <v>130</v>
      </c>
      <c r="AU106" s="140" t="s">
        <v>75</v>
      </c>
      <c r="AY106" s="18" t="s">
        <v>128</v>
      </c>
      <c r="BE106" s="141">
        <f>IF(N106="základní",J106,0)</f>
        <v>0</v>
      </c>
      <c r="BF106" s="141">
        <f>IF(N106="snížená",J106,0)</f>
        <v>0</v>
      </c>
      <c r="BG106" s="141">
        <f>IF(N106="zákl. přenesená",J106,0)</f>
        <v>0</v>
      </c>
      <c r="BH106" s="141">
        <f>IF(N106="sníž. přenesená",J106,0)</f>
        <v>0</v>
      </c>
      <c r="BI106" s="141">
        <f>IF(N106="nulová",J106,0)</f>
        <v>0</v>
      </c>
      <c r="BJ106" s="18" t="s">
        <v>78</v>
      </c>
      <c r="BK106" s="141">
        <f>ROUND(I106*H106,2)</f>
        <v>0</v>
      </c>
      <c r="BL106" s="18" t="s">
        <v>85</v>
      </c>
      <c r="BM106" s="140" t="s">
        <v>151</v>
      </c>
    </row>
    <row r="107" spans="2:65" s="1" customFormat="1">
      <c r="B107" s="33"/>
      <c r="D107" s="142" t="s">
        <v>135</v>
      </c>
      <c r="F107" s="143" t="s">
        <v>152</v>
      </c>
      <c r="I107" s="144"/>
      <c r="L107" s="33"/>
      <c r="M107" s="145"/>
      <c r="T107" s="54"/>
      <c r="AT107" s="18" t="s">
        <v>135</v>
      </c>
      <c r="AU107" s="18" t="s">
        <v>75</v>
      </c>
    </row>
    <row r="108" spans="2:65" s="12" customFormat="1">
      <c r="B108" s="146"/>
      <c r="D108" s="147" t="s">
        <v>137</v>
      </c>
      <c r="E108" s="148" t="s">
        <v>3</v>
      </c>
      <c r="F108" s="149" t="s">
        <v>153</v>
      </c>
      <c r="H108" s="150">
        <v>117.5</v>
      </c>
      <c r="I108" s="151"/>
      <c r="L108" s="146"/>
      <c r="M108" s="152"/>
      <c r="T108" s="153"/>
      <c r="AT108" s="148" t="s">
        <v>137</v>
      </c>
      <c r="AU108" s="148" t="s">
        <v>75</v>
      </c>
      <c r="AV108" s="12" t="s">
        <v>75</v>
      </c>
      <c r="AW108" s="12" t="s">
        <v>32</v>
      </c>
      <c r="AX108" s="12" t="s">
        <v>70</v>
      </c>
      <c r="AY108" s="148" t="s">
        <v>128</v>
      </c>
    </row>
    <row r="109" spans="2:65" s="13" customFormat="1">
      <c r="B109" s="154"/>
      <c r="D109" s="147" t="s">
        <v>137</v>
      </c>
      <c r="E109" s="155" t="s">
        <v>3</v>
      </c>
      <c r="F109" s="156" t="s">
        <v>139</v>
      </c>
      <c r="H109" s="157">
        <v>117.5</v>
      </c>
      <c r="I109" s="158"/>
      <c r="L109" s="154"/>
      <c r="M109" s="159"/>
      <c r="T109" s="160"/>
      <c r="AT109" s="155" t="s">
        <v>137</v>
      </c>
      <c r="AU109" s="155" t="s">
        <v>75</v>
      </c>
      <c r="AV109" s="13" t="s">
        <v>85</v>
      </c>
      <c r="AW109" s="13" t="s">
        <v>32</v>
      </c>
      <c r="AX109" s="13" t="s">
        <v>78</v>
      </c>
      <c r="AY109" s="155" t="s">
        <v>128</v>
      </c>
    </row>
    <row r="110" spans="2:65" s="1" customFormat="1" ht="44.25" customHeight="1">
      <c r="B110" s="128"/>
      <c r="C110" s="129" t="s">
        <v>88</v>
      </c>
      <c r="D110" s="129" t="s">
        <v>130</v>
      </c>
      <c r="E110" s="130" t="s">
        <v>154</v>
      </c>
      <c r="F110" s="131" t="s">
        <v>155</v>
      </c>
      <c r="G110" s="132" t="s">
        <v>150</v>
      </c>
      <c r="H110" s="133">
        <v>117.5</v>
      </c>
      <c r="I110" s="134"/>
      <c r="J110" s="135">
        <f>ROUND(I110*H110,2)</f>
        <v>0</v>
      </c>
      <c r="K110" s="131" t="s">
        <v>134</v>
      </c>
      <c r="L110" s="33"/>
      <c r="M110" s="136" t="s">
        <v>3</v>
      </c>
      <c r="N110" s="137" t="s">
        <v>41</v>
      </c>
      <c r="P110" s="138">
        <f>O110*H110</f>
        <v>0</v>
      </c>
      <c r="Q110" s="138">
        <v>0</v>
      </c>
      <c r="R110" s="138">
        <f>Q110*H110</f>
        <v>0</v>
      </c>
      <c r="S110" s="138">
        <v>0</v>
      </c>
      <c r="T110" s="139">
        <f>S110*H110</f>
        <v>0</v>
      </c>
      <c r="AR110" s="140" t="s">
        <v>85</v>
      </c>
      <c r="AT110" s="140" t="s">
        <v>130</v>
      </c>
      <c r="AU110" s="140" t="s">
        <v>75</v>
      </c>
      <c r="AY110" s="18" t="s">
        <v>128</v>
      </c>
      <c r="BE110" s="141">
        <f>IF(N110="základní",J110,0)</f>
        <v>0</v>
      </c>
      <c r="BF110" s="141">
        <f>IF(N110="snížená",J110,0)</f>
        <v>0</v>
      </c>
      <c r="BG110" s="141">
        <f>IF(N110="zákl. přenesená",J110,0)</f>
        <v>0</v>
      </c>
      <c r="BH110" s="141">
        <f>IF(N110="sníž. přenesená",J110,0)</f>
        <v>0</v>
      </c>
      <c r="BI110" s="141">
        <f>IF(N110="nulová",J110,0)</f>
        <v>0</v>
      </c>
      <c r="BJ110" s="18" t="s">
        <v>78</v>
      </c>
      <c r="BK110" s="141">
        <f>ROUND(I110*H110,2)</f>
        <v>0</v>
      </c>
      <c r="BL110" s="18" t="s">
        <v>85</v>
      </c>
      <c r="BM110" s="140" t="s">
        <v>156</v>
      </c>
    </row>
    <row r="111" spans="2:65" s="1" customFormat="1">
      <c r="B111" s="33"/>
      <c r="D111" s="142" t="s">
        <v>135</v>
      </c>
      <c r="F111" s="143" t="s">
        <v>157</v>
      </c>
      <c r="I111" s="144"/>
      <c r="L111" s="33"/>
      <c r="M111" s="145"/>
      <c r="T111" s="54"/>
      <c r="AT111" s="18" t="s">
        <v>135</v>
      </c>
      <c r="AU111" s="18" t="s">
        <v>75</v>
      </c>
    </row>
    <row r="112" spans="2:65" s="1" customFormat="1" ht="62.65" customHeight="1">
      <c r="B112" s="128"/>
      <c r="C112" s="129" t="s">
        <v>91</v>
      </c>
      <c r="D112" s="129" t="s">
        <v>130</v>
      </c>
      <c r="E112" s="130" t="s">
        <v>158</v>
      </c>
      <c r="F112" s="131" t="s">
        <v>159</v>
      </c>
      <c r="G112" s="132" t="s">
        <v>133</v>
      </c>
      <c r="H112" s="133">
        <v>160.828</v>
      </c>
      <c r="I112" s="134"/>
      <c r="J112" s="135">
        <f>ROUND(I112*H112,2)</f>
        <v>0</v>
      </c>
      <c r="K112" s="131" t="s">
        <v>134</v>
      </c>
      <c r="L112" s="33"/>
      <c r="M112" s="136" t="s">
        <v>3</v>
      </c>
      <c r="N112" s="137" t="s">
        <v>41</v>
      </c>
      <c r="P112" s="138">
        <f>O112*H112</f>
        <v>0</v>
      </c>
      <c r="Q112" s="138">
        <v>0</v>
      </c>
      <c r="R112" s="138">
        <f>Q112*H112</f>
        <v>0</v>
      </c>
      <c r="S112" s="138">
        <v>0</v>
      </c>
      <c r="T112" s="139">
        <f>S112*H112</f>
        <v>0</v>
      </c>
      <c r="AR112" s="140" t="s">
        <v>85</v>
      </c>
      <c r="AT112" s="140" t="s">
        <v>130</v>
      </c>
      <c r="AU112" s="140" t="s">
        <v>75</v>
      </c>
      <c r="AY112" s="18" t="s">
        <v>128</v>
      </c>
      <c r="BE112" s="141">
        <f>IF(N112="základní",J112,0)</f>
        <v>0</v>
      </c>
      <c r="BF112" s="141">
        <f>IF(N112="snížená",J112,0)</f>
        <v>0</v>
      </c>
      <c r="BG112" s="141">
        <f>IF(N112="zákl. přenesená",J112,0)</f>
        <v>0</v>
      </c>
      <c r="BH112" s="141">
        <f>IF(N112="sníž. přenesená",J112,0)</f>
        <v>0</v>
      </c>
      <c r="BI112" s="141">
        <f>IF(N112="nulová",J112,0)</f>
        <v>0</v>
      </c>
      <c r="BJ112" s="18" t="s">
        <v>78</v>
      </c>
      <c r="BK112" s="141">
        <f>ROUND(I112*H112,2)</f>
        <v>0</v>
      </c>
      <c r="BL112" s="18" t="s">
        <v>85</v>
      </c>
      <c r="BM112" s="140" t="s">
        <v>9</v>
      </c>
    </row>
    <row r="113" spans="2:65" s="1" customFormat="1">
      <c r="B113" s="33"/>
      <c r="D113" s="142" t="s">
        <v>135</v>
      </c>
      <c r="F113" s="143" t="s">
        <v>160</v>
      </c>
      <c r="I113" s="144"/>
      <c r="L113" s="33"/>
      <c r="M113" s="145"/>
      <c r="T113" s="54"/>
      <c r="AT113" s="18" t="s">
        <v>135</v>
      </c>
      <c r="AU113" s="18" t="s">
        <v>75</v>
      </c>
    </row>
    <row r="114" spans="2:65" s="1" customFormat="1" ht="62.65" customHeight="1">
      <c r="B114" s="128"/>
      <c r="C114" s="129" t="s">
        <v>161</v>
      </c>
      <c r="D114" s="129" t="s">
        <v>130</v>
      </c>
      <c r="E114" s="130" t="s">
        <v>162</v>
      </c>
      <c r="F114" s="131" t="s">
        <v>163</v>
      </c>
      <c r="G114" s="132" t="s">
        <v>133</v>
      </c>
      <c r="H114" s="133">
        <v>34.396000000000001</v>
      </c>
      <c r="I114" s="134"/>
      <c r="J114" s="135">
        <f>ROUND(I114*H114,2)</f>
        <v>0</v>
      </c>
      <c r="K114" s="131" t="s">
        <v>134</v>
      </c>
      <c r="L114" s="33"/>
      <c r="M114" s="136" t="s">
        <v>3</v>
      </c>
      <c r="N114" s="137" t="s">
        <v>41</v>
      </c>
      <c r="P114" s="138">
        <f>O114*H114</f>
        <v>0</v>
      </c>
      <c r="Q114" s="138">
        <v>0</v>
      </c>
      <c r="R114" s="138">
        <f>Q114*H114</f>
        <v>0</v>
      </c>
      <c r="S114" s="138">
        <v>0</v>
      </c>
      <c r="T114" s="139">
        <f>S114*H114</f>
        <v>0</v>
      </c>
      <c r="AR114" s="140" t="s">
        <v>85</v>
      </c>
      <c r="AT114" s="140" t="s">
        <v>130</v>
      </c>
      <c r="AU114" s="140" t="s">
        <v>75</v>
      </c>
      <c r="AY114" s="18" t="s">
        <v>128</v>
      </c>
      <c r="BE114" s="141">
        <f>IF(N114="základní",J114,0)</f>
        <v>0</v>
      </c>
      <c r="BF114" s="141">
        <f>IF(N114="snížená",J114,0)</f>
        <v>0</v>
      </c>
      <c r="BG114" s="141">
        <f>IF(N114="zákl. přenesená",J114,0)</f>
        <v>0</v>
      </c>
      <c r="BH114" s="141">
        <f>IF(N114="sníž. přenesená",J114,0)</f>
        <v>0</v>
      </c>
      <c r="BI114" s="141">
        <f>IF(N114="nulová",J114,0)</f>
        <v>0</v>
      </c>
      <c r="BJ114" s="18" t="s">
        <v>78</v>
      </c>
      <c r="BK114" s="141">
        <f>ROUND(I114*H114,2)</f>
        <v>0</v>
      </c>
      <c r="BL114" s="18" t="s">
        <v>85</v>
      </c>
      <c r="BM114" s="140" t="s">
        <v>164</v>
      </c>
    </row>
    <row r="115" spans="2:65" s="1" customFormat="1">
      <c r="B115" s="33"/>
      <c r="D115" s="142" t="s">
        <v>135</v>
      </c>
      <c r="F115" s="143" t="s">
        <v>165</v>
      </c>
      <c r="I115" s="144"/>
      <c r="L115" s="33"/>
      <c r="M115" s="145"/>
      <c r="T115" s="54"/>
      <c r="AT115" s="18" t="s">
        <v>135</v>
      </c>
      <c r="AU115" s="18" t="s">
        <v>75</v>
      </c>
    </row>
    <row r="116" spans="2:65" s="1" customFormat="1" ht="44.25" customHeight="1">
      <c r="B116" s="128"/>
      <c r="C116" s="129" t="s">
        <v>151</v>
      </c>
      <c r="D116" s="129" t="s">
        <v>130</v>
      </c>
      <c r="E116" s="130" t="s">
        <v>166</v>
      </c>
      <c r="F116" s="131" t="s">
        <v>167</v>
      </c>
      <c r="G116" s="132" t="s">
        <v>133</v>
      </c>
      <c r="H116" s="133">
        <v>114.81</v>
      </c>
      <c r="I116" s="134"/>
      <c r="J116" s="135">
        <f>ROUND(I116*H116,2)</f>
        <v>0</v>
      </c>
      <c r="K116" s="131" t="s">
        <v>134</v>
      </c>
      <c r="L116" s="33"/>
      <c r="M116" s="136" t="s">
        <v>3</v>
      </c>
      <c r="N116" s="137" t="s">
        <v>41</v>
      </c>
      <c r="P116" s="138">
        <f>O116*H116</f>
        <v>0</v>
      </c>
      <c r="Q116" s="138">
        <v>0</v>
      </c>
      <c r="R116" s="138">
        <f>Q116*H116</f>
        <v>0</v>
      </c>
      <c r="S116" s="138">
        <v>0</v>
      </c>
      <c r="T116" s="139">
        <f>S116*H116</f>
        <v>0</v>
      </c>
      <c r="AR116" s="140" t="s">
        <v>85</v>
      </c>
      <c r="AT116" s="140" t="s">
        <v>130</v>
      </c>
      <c r="AU116" s="140" t="s">
        <v>75</v>
      </c>
      <c r="AY116" s="18" t="s">
        <v>128</v>
      </c>
      <c r="BE116" s="141">
        <f>IF(N116="základní",J116,0)</f>
        <v>0</v>
      </c>
      <c r="BF116" s="141">
        <f>IF(N116="snížená",J116,0)</f>
        <v>0</v>
      </c>
      <c r="BG116" s="141">
        <f>IF(N116="zákl. přenesená",J116,0)</f>
        <v>0</v>
      </c>
      <c r="BH116" s="141">
        <f>IF(N116="sníž. přenesená",J116,0)</f>
        <v>0</v>
      </c>
      <c r="BI116" s="141">
        <f>IF(N116="nulová",J116,0)</f>
        <v>0</v>
      </c>
      <c r="BJ116" s="18" t="s">
        <v>78</v>
      </c>
      <c r="BK116" s="141">
        <f>ROUND(I116*H116,2)</f>
        <v>0</v>
      </c>
      <c r="BL116" s="18" t="s">
        <v>85</v>
      </c>
      <c r="BM116" s="140" t="s">
        <v>168</v>
      </c>
    </row>
    <row r="117" spans="2:65" s="1" customFormat="1">
      <c r="B117" s="33"/>
      <c r="D117" s="142" t="s">
        <v>135</v>
      </c>
      <c r="F117" s="143" t="s">
        <v>169</v>
      </c>
      <c r="I117" s="144"/>
      <c r="L117" s="33"/>
      <c r="M117" s="145"/>
      <c r="T117" s="54"/>
      <c r="AT117" s="18" t="s">
        <v>135</v>
      </c>
      <c r="AU117" s="18" t="s">
        <v>75</v>
      </c>
    </row>
    <row r="118" spans="2:65" s="1" customFormat="1" ht="44.25" customHeight="1">
      <c r="B118" s="128"/>
      <c r="C118" s="129" t="s">
        <v>170</v>
      </c>
      <c r="D118" s="129" t="s">
        <v>130</v>
      </c>
      <c r="E118" s="130" t="s">
        <v>171</v>
      </c>
      <c r="F118" s="131" t="s">
        <v>172</v>
      </c>
      <c r="G118" s="132" t="s">
        <v>173</v>
      </c>
      <c r="H118" s="133">
        <v>68.792000000000002</v>
      </c>
      <c r="I118" s="134"/>
      <c r="J118" s="135">
        <f>ROUND(I118*H118,2)</f>
        <v>0</v>
      </c>
      <c r="K118" s="131" t="s">
        <v>134</v>
      </c>
      <c r="L118" s="33"/>
      <c r="M118" s="136" t="s">
        <v>3</v>
      </c>
      <c r="N118" s="137" t="s">
        <v>41</v>
      </c>
      <c r="P118" s="138">
        <f>O118*H118</f>
        <v>0</v>
      </c>
      <c r="Q118" s="138">
        <v>0</v>
      </c>
      <c r="R118" s="138">
        <f>Q118*H118</f>
        <v>0</v>
      </c>
      <c r="S118" s="138">
        <v>0</v>
      </c>
      <c r="T118" s="139">
        <f>S118*H118</f>
        <v>0</v>
      </c>
      <c r="AR118" s="140" t="s">
        <v>85</v>
      </c>
      <c r="AT118" s="140" t="s">
        <v>130</v>
      </c>
      <c r="AU118" s="140" t="s">
        <v>75</v>
      </c>
      <c r="AY118" s="18" t="s">
        <v>128</v>
      </c>
      <c r="BE118" s="141">
        <f>IF(N118="základní",J118,0)</f>
        <v>0</v>
      </c>
      <c r="BF118" s="141">
        <f>IF(N118="snížená",J118,0)</f>
        <v>0</v>
      </c>
      <c r="BG118" s="141">
        <f>IF(N118="zákl. přenesená",J118,0)</f>
        <v>0</v>
      </c>
      <c r="BH118" s="141">
        <f>IF(N118="sníž. přenesená",J118,0)</f>
        <v>0</v>
      </c>
      <c r="BI118" s="141">
        <f>IF(N118="nulová",J118,0)</f>
        <v>0</v>
      </c>
      <c r="BJ118" s="18" t="s">
        <v>78</v>
      </c>
      <c r="BK118" s="141">
        <f>ROUND(I118*H118,2)</f>
        <v>0</v>
      </c>
      <c r="BL118" s="18" t="s">
        <v>85</v>
      </c>
      <c r="BM118" s="140" t="s">
        <v>174</v>
      </c>
    </row>
    <row r="119" spans="2:65" s="1" customFormat="1">
      <c r="B119" s="33"/>
      <c r="D119" s="142" t="s">
        <v>135</v>
      </c>
      <c r="F119" s="143" t="s">
        <v>175</v>
      </c>
      <c r="I119" s="144"/>
      <c r="L119" s="33"/>
      <c r="M119" s="145"/>
      <c r="T119" s="54"/>
      <c r="AT119" s="18" t="s">
        <v>135</v>
      </c>
      <c r="AU119" s="18" t="s">
        <v>75</v>
      </c>
    </row>
    <row r="120" spans="2:65" s="14" customFormat="1">
      <c r="B120" s="161"/>
      <c r="D120" s="147" t="s">
        <v>137</v>
      </c>
      <c r="E120" s="162" t="s">
        <v>3</v>
      </c>
      <c r="F120" s="163" t="s">
        <v>176</v>
      </c>
      <c r="H120" s="162" t="s">
        <v>3</v>
      </c>
      <c r="I120" s="164"/>
      <c r="L120" s="161"/>
      <c r="M120" s="165"/>
      <c r="T120" s="166"/>
      <c r="AT120" s="162" t="s">
        <v>137</v>
      </c>
      <c r="AU120" s="162" t="s">
        <v>75</v>
      </c>
      <c r="AV120" s="14" t="s">
        <v>78</v>
      </c>
      <c r="AW120" s="14" t="s">
        <v>32</v>
      </c>
      <c r="AX120" s="14" t="s">
        <v>70</v>
      </c>
      <c r="AY120" s="162" t="s">
        <v>128</v>
      </c>
    </row>
    <row r="121" spans="2:65" s="12" customFormat="1">
      <c r="B121" s="146"/>
      <c r="D121" s="147" t="s">
        <v>137</v>
      </c>
      <c r="E121" s="148" t="s">
        <v>3</v>
      </c>
      <c r="F121" s="149" t="s">
        <v>177</v>
      </c>
      <c r="H121" s="150">
        <v>68.792000000000002</v>
      </c>
      <c r="I121" s="151"/>
      <c r="L121" s="146"/>
      <c r="M121" s="152"/>
      <c r="T121" s="153"/>
      <c r="AT121" s="148" t="s">
        <v>137</v>
      </c>
      <c r="AU121" s="148" t="s">
        <v>75</v>
      </c>
      <c r="AV121" s="12" t="s">
        <v>75</v>
      </c>
      <c r="AW121" s="12" t="s">
        <v>32</v>
      </c>
      <c r="AX121" s="12" t="s">
        <v>70</v>
      </c>
      <c r="AY121" s="148" t="s">
        <v>128</v>
      </c>
    </row>
    <row r="122" spans="2:65" s="13" customFormat="1">
      <c r="B122" s="154"/>
      <c r="D122" s="147" t="s">
        <v>137</v>
      </c>
      <c r="E122" s="155" t="s">
        <v>3</v>
      </c>
      <c r="F122" s="156" t="s">
        <v>139</v>
      </c>
      <c r="H122" s="157">
        <v>68.792000000000002</v>
      </c>
      <c r="I122" s="158"/>
      <c r="L122" s="154"/>
      <c r="M122" s="159"/>
      <c r="T122" s="160"/>
      <c r="AT122" s="155" t="s">
        <v>137</v>
      </c>
      <c r="AU122" s="155" t="s">
        <v>75</v>
      </c>
      <c r="AV122" s="13" t="s">
        <v>85</v>
      </c>
      <c r="AW122" s="13" t="s">
        <v>32</v>
      </c>
      <c r="AX122" s="13" t="s">
        <v>78</v>
      </c>
      <c r="AY122" s="155" t="s">
        <v>128</v>
      </c>
    </row>
    <row r="123" spans="2:65" s="1" customFormat="1" ht="37.9" customHeight="1">
      <c r="B123" s="128"/>
      <c r="C123" s="129" t="s">
        <v>156</v>
      </c>
      <c r="D123" s="129" t="s">
        <v>130</v>
      </c>
      <c r="E123" s="130" t="s">
        <v>178</v>
      </c>
      <c r="F123" s="131" t="s">
        <v>179</v>
      </c>
      <c r="G123" s="132" t="s">
        <v>133</v>
      </c>
      <c r="H123" s="133">
        <v>34.396000000000001</v>
      </c>
      <c r="I123" s="134"/>
      <c r="J123" s="135">
        <f>ROUND(I123*H123,2)</f>
        <v>0</v>
      </c>
      <c r="K123" s="131" t="s">
        <v>134</v>
      </c>
      <c r="L123" s="33"/>
      <c r="M123" s="136" t="s">
        <v>3</v>
      </c>
      <c r="N123" s="137" t="s">
        <v>41</v>
      </c>
      <c r="P123" s="138">
        <f>O123*H123</f>
        <v>0</v>
      </c>
      <c r="Q123" s="138">
        <v>0</v>
      </c>
      <c r="R123" s="138">
        <f>Q123*H123</f>
        <v>0</v>
      </c>
      <c r="S123" s="138">
        <v>0</v>
      </c>
      <c r="T123" s="139">
        <f>S123*H123</f>
        <v>0</v>
      </c>
      <c r="AR123" s="140" t="s">
        <v>85</v>
      </c>
      <c r="AT123" s="140" t="s">
        <v>130</v>
      </c>
      <c r="AU123" s="140" t="s">
        <v>75</v>
      </c>
      <c r="AY123" s="18" t="s">
        <v>128</v>
      </c>
      <c r="BE123" s="141">
        <f>IF(N123="základní",J123,0)</f>
        <v>0</v>
      </c>
      <c r="BF123" s="141">
        <f>IF(N123="snížená",J123,0)</f>
        <v>0</v>
      </c>
      <c r="BG123" s="141">
        <f>IF(N123="zákl. přenesená",J123,0)</f>
        <v>0</v>
      </c>
      <c r="BH123" s="141">
        <f>IF(N123="sníž. přenesená",J123,0)</f>
        <v>0</v>
      </c>
      <c r="BI123" s="141">
        <f>IF(N123="nulová",J123,0)</f>
        <v>0</v>
      </c>
      <c r="BJ123" s="18" t="s">
        <v>78</v>
      </c>
      <c r="BK123" s="141">
        <f>ROUND(I123*H123,2)</f>
        <v>0</v>
      </c>
      <c r="BL123" s="18" t="s">
        <v>85</v>
      </c>
      <c r="BM123" s="140" t="s">
        <v>180</v>
      </c>
    </row>
    <row r="124" spans="2:65" s="1" customFormat="1">
      <c r="B124" s="33"/>
      <c r="D124" s="142" t="s">
        <v>135</v>
      </c>
      <c r="F124" s="143" t="s">
        <v>181</v>
      </c>
      <c r="I124" s="144"/>
      <c r="L124" s="33"/>
      <c r="M124" s="145"/>
      <c r="T124" s="54"/>
      <c r="AT124" s="18" t="s">
        <v>135</v>
      </c>
      <c r="AU124" s="18" t="s">
        <v>75</v>
      </c>
    </row>
    <row r="125" spans="2:65" s="1" customFormat="1" ht="44.25" customHeight="1">
      <c r="B125" s="128"/>
      <c r="C125" s="129" t="s">
        <v>182</v>
      </c>
      <c r="D125" s="129" t="s">
        <v>130</v>
      </c>
      <c r="E125" s="130" t="s">
        <v>183</v>
      </c>
      <c r="F125" s="131" t="s">
        <v>184</v>
      </c>
      <c r="G125" s="132" t="s">
        <v>133</v>
      </c>
      <c r="H125" s="133">
        <v>80.414000000000001</v>
      </c>
      <c r="I125" s="134"/>
      <c r="J125" s="135">
        <f>ROUND(I125*H125,2)</f>
        <v>0</v>
      </c>
      <c r="K125" s="131" t="s">
        <v>134</v>
      </c>
      <c r="L125" s="33"/>
      <c r="M125" s="136" t="s">
        <v>3</v>
      </c>
      <c r="N125" s="137" t="s">
        <v>41</v>
      </c>
      <c r="P125" s="138">
        <f>O125*H125</f>
        <v>0</v>
      </c>
      <c r="Q125" s="138">
        <v>0</v>
      </c>
      <c r="R125" s="138">
        <f>Q125*H125</f>
        <v>0</v>
      </c>
      <c r="S125" s="138">
        <v>0</v>
      </c>
      <c r="T125" s="139">
        <f>S125*H125</f>
        <v>0</v>
      </c>
      <c r="AR125" s="140" t="s">
        <v>85</v>
      </c>
      <c r="AT125" s="140" t="s">
        <v>130</v>
      </c>
      <c r="AU125" s="140" t="s">
        <v>75</v>
      </c>
      <c r="AY125" s="18" t="s">
        <v>128</v>
      </c>
      <c r="BE125" s="141">
        <f>IF(N125="základní",J125,0)</f>
        <v>0</v>
      </c>
      <c r="BF125" s="141">
        <f>IF(N125="snížená",J125,0)</f>
        <v>0</v>
      </c>
      <c r="BG125" s="141">
        <f>IF(N125="zákl. přenesená",J125,0)</f>
        <v>0</v>
      </c>
      <c r="BH125" s="141">
        <f>IF(N125="sníž. přenesená",J125,0)</f>
        <v>0</v>
      </c>
      <c r="BI125" s="141">
        <f>IF(N125="nulová",J125,0)</f>
        <v>0</v>
      </c>
      <c r="BJ125" s="18" t="s">
        <v>78</v>
      </c>
      <c r="BK125" s="141">
        <f>ROUND(I125*H125,2)</f>
        <v>0</v>
      </c>
      <c r="BL125" s="18" t="s">
        <v>85</v>
      </c>
      <c r="BM125" s="140" t="s">
        <v>185</v>
      </c>
    </row>
    <row r="126" spans="2:65" s="1" customFormat="1">
      <c r="B126" s="33"/>
      <c r="D126" s="142" t="s">
        <v>135</v>
      </c>
      <c r="F126" s="143" t="s">
        <v>186</v>
      </c>
      <c r="I126" s="144"/>
      <c r="L126" s="33"/>
      <c r="M126" s="145"/>
      <c r="T126" s="54"/>
      <c r="AT126" s="18" t="s">
        <v>135</v>
      </c>
      <c r="AU126" s="18" t="s">
        <v>75</v>
      </c>
    </row>
    <row r="127" spans="2:65" s="1" customFormat="1" ht="66.75" customHeight="1">
      <c r="B127" s="128"/>
      <c r="C127" s="129" t="s">
        <v>9</v>
      </c>
      <c r="D127" s="129" t="s">
        <v>130</v>
      </c>
      <c r="E127" s="130" t="s">
        <v>187</v>
      </c>
      <c r="F127" s="131" t="s">
        <v>188</v>
      </c>
      <c r="G127" s="132" t="s">
        <v>133</v>
      </c>
      <c r="H127" s="133">
        <v>26.48</v>
      </c>
      <c r="I127" s="134"/>
      <c r="J127" s="135">
        <f>ROUND(I127*H127,2)</f>
        <v>0</v>
      </c>
      <c r="K127" s="131" t="s">
        <v>134</v>
      </c>
      <c r="L127" s="33"/>
      <c r="M127" s="136" t="s">
        <v>3</v>
      </c>
      <c r="N127" s="137" t="s">
        <v>41</v>
      </c>
      <c r="P127" s="138">
        <f>O127*H127</f>
        <v>0</v>
      </c>
      <c r="Q127" s="138">
        <v>0</v>
      </c>
      <c r="R127" s="138">
        <f>Q127*H127</f>
        <v>0</v>
      </c>
      <c r="S127" s="138">
        <v>0</v>
      </c>
      <c r="T127" s="139">
        <f>S127*H127</f>
        <v>0</v>
      </c>
      <c r="AR127" s="140" t="s">
        <v>85</v>
      </c>
      <c r="AT127" s="140" t="s">
        <v>130</v>
      </c>
      <c r="AU127" s="140" t="s">
        <v>75</v>
      </c>
      <c r="AY127" s="18" t="s">
        <v>128</v>
      </c>
      <c r="BE127" s="141">
        <f>IF(N127="základní",J127,0)</f>
        <v>0</v>
      </c>
      <c r="BF127" s="141">
        <f>IF(N127="snížená",J127,0)</f>
        <v>0</v>
      </c>
      <c r="BG127" s="141">
        <f>IF(N127="zákl. přenesená",J127,0)</f>
        <v>0</v>
      </c>
      <c r="BH127" s="141">
        <f>IF(N127="sníž. přenesená",J127,0)</f>
        <v>0</v>
      </c>
      <c r="BI127" s="141">
        <f>IF(N127="nulová",J127,0)</f>
        <v>0</v>
      </c>
      <c r="BJ127" s="18" t="s">
        <v>78</v>
      </c>
      <c r="BK127" s="141">
        <f>ROUND(I127*H127,2)</f>
        <v>0</v>
      </c>
      <c r="BL127" s="18" t="s">
        <v>85</v>
      </c>
      <c r="BM127" s="140" t="s">
        <v>189</v>
      </c>
    </row>
    <row r="128" spans="2:65" s="1" customFormat="1">
      <c r="B128" s="33"/>
      <c r="D128" s="142" t="s">
        <v>135</v>
      </c>
      <c r="F128" s="143" t="s">
        <v>190</v>
      </c>
      <c r="I128" s="144"/>
      <c r="L128" s="33"/>
      <c r="M128" s="145"/>
      <c r="T128" s="54"/>
      <c r="AT128" s="18" t="s">
        <v>135</v>
      </c>
      <c r="AU128" s="18" t="s">
        <v>75</v>
      </c>
    </row>
    <row r="129" spans="2:65" s="12" customFormat="1">
      <c r="B129" s="146"/>
      <c r="D129" s="147" t="s">
        <v>137</v>
      </c>
      <c r="E129" s="148" t="s">
        <v>3</v>
      </c>
      <c r="F129" s="149" t="s">
        <v>191</v>
      </c>
      <c r="H129" s="150">
        <v>26.48</v>
      </c>
      <c r="I129" s="151"/>
      <c r="L129" s="146"/>
      <c r="M129" s="152"/>
      <c r="T129" s="153"/>
      <c r="AT129" s="148" t="s">
        <v>137</v>
      </c>
      <c r="AU129" s="148" t="s">
        <v>75</v>
      </c>
      <c r="AV129" s="12" t="s">
        <v>75</v>
      </c>
      <c r="AW129" s="12" t="s">
        <v>32</v>
      </c>
      <c r="AX129" s="12" t="s">
        <v>70</v>
      </c>
      <c r="AY129" s="148" t="s">
        <v>128</v>
      </c>
    </row>
    <row r="130" spans="2:65" s="13" customFormat="1">
      <c r="B130" s="154"/>
      <c r="D130" s="147" t="s">
        <v>137</v>
      </c>
      <c r="E130" s="155" t="s">
        <v>3</v>
      </c>
      <c r="F130" s="156" t="s">
        <v>139</v>
      </c>
      <c r="H130" s="157">
        <v>26.48</v>
      </c>
      <c r="I130" s="158"/>
      <c r="L130" s="154"/>
      <c r="M130" s="159"/>
      <c r="T130" s="160"/>
      <c r="AT130" s="155" t="s">
        <v>137</v>
      </c>
      <c r="AU130" s="155" t="s">
        <v>75</v>
      </c>
      <c r="AV130" s="13" t="s">
        <v>85</v>
      </c>
      <c r="AW130" s="13" t="s">
        <v>32</v>
      </c>
      <c r="AX130" s="13" t="s">
        <v>78</v>
      </c>
      <c r="AY130" s="155" t="s">
        <v>128</v>
      </c>
    </row>
    <row r="131" spans="2:65" s="1" customFormat="1" ht="16.5" customHeight="1">
      <c r="B131" s="128"/>
      <c r="C131" s="167" t="s">
        <v>192</v>
      </c>
      <c r="D131" s="167" t="s">
        <v>193</v>
      </c>
      <c r="E131" s="168" t="s">
        <v>194</v>
      </c>
      <c r="F131" s="169" t="s">
        <v>195</v>
      </c>
      <c r="G131" s="170" t="s">
        <v>173</v>
      </c>
      <c r="H131" s="171">
        <v>52.96</v>
      </c>
      <c r="I131" s="172"/>
      <c r="J131" s="173">
        <f>ROUND(I131*H131,2)</f>
        <v>0</v>
      </c>
      <c r="K131" s="169" t="s">
        <v>134</v>
      </c>
      <c r="L131" s="174"/>
      <c r="M131" s="175" t="s">
        <v>3</v>
      </c>
      <c r="N131" s="176" t="s">
        <v>41</v>
      </c>
      <c r="P131" s="138">
        <f>O131*H131</f>
        <v>0</v>
      </c>
      <c r="Q131" s="138">
        <v>0</v>
      </c>
      <c r="R131" s="138">
        <f>Q131*H131</f>
        <v>0</v>
      </c>
      <c r="S131" s="138">
        <v>0</v>
      </c>
      <c r="T131" s="139">
        <f>S131*H131</f>
        <v>0</v>
      </c>
      <c r="AR131" s="140" t="s">
        <v>151</v>
      </c>
      <c r="AT131" s="140" t="s">
        <v>193</v>
      </c>
      <c r="AU131" s="140" t="s">
        <v>75</v>
      </c>
      <c r="AY131" s="18" t="s">
        <v>128</v>
      </c>
      <c r="BE131" s="141">
        <f>IF(N131="základní",J131,0)</f>
        <v>0</v>
      </c>
      <c r="BF131" s="141">
        <f>IF(N131="snížená",J131,0)</f>
        <v>0</v>
      </c>
      <c r="BG131" s="141">
        <f>IF(N131="zákl. přenesená",J131,0)</f>
        <v>0</v>
      </c>
      <c r="BH131" s="141">
        <f>IF(N131="sníž. přenesená",J131,0)</f>
        <v>0</v>
      </c>
      <c r="BI131" s="141">
        <f>IF(N131="nulová",J131,0)</f>
        <v>0</v>
      </c>
      <c r="BJ131" s="18" t="s">
        <v>78</v>
      </c>
      <c r="BK131" s="141">
        <f>ROUND(I131*H131,2)</f>
        <v>0</v>
      </c>
      <c r="BL131" s="18" t="s">
        <v>85</v>
      </c>
      <c r="BM131" s="140" t="s">
        <v>196</v>
      </c>
    </row>
    <row r="132" spans="2:65" s="14" customFormat="1">
      <c r="B132" s="161"/>
      <c r="D132" s="147" t="s">
        <v>137</v>
      </c>
      <c r="E132" s="162" t="s">
        <v>3</v>
      </c>
      <c r="F132" s="163" t="s">
        <v>197</v>
      </c>
      <c r="H132" s="162" t="s">
        <v>3</v>
      </c>
      <c r="I132" s="164"/>
      <c r="L132" s="161"/>
      <c r="M132" s="165"/>
      <c r="T132" s="166"/>
      <c r="AT132" s="162" t="s">
        <v>137</v>
      </c>
      <c r="AU132" s="162" t="s">
        <v>75</v>
      </c>
      <c r="AV132" s="14" t="s">
        <v>78</v>
      </c>
      <c r="AW132" s="14" t="s">
        <v>32</v>
      </c>
      <c r="AX132" s="14" t="s">
        <v>70</v>
      </c>
      <c r="AY132" s="162" t="s">
        <v>128</v>
      </c>
    </row>
    <row r="133" spans="2:65" s="12" customFormat="1">
      <c r="B133" s="146"/>
      <c r="D133" s="147" t="s">
        <v>137</v>
      </c>
      <c r="E133" s="148" t="s">
        <v>3</v>
      </c>
      <c r="F133" s="149" t="s">
        <v>198</v>
      </c>
      <c r="H133" s="150">
        <v>52.96</v>
      </c>
      <c r="I133" s="151"/>
      <c r="L133" s="146"/>
      <c r="M133" s="152"/>
      <c r="T133" s="153"/>
      <c r="AT133" s="148" t="s">
        <v>137</v>
      </c>
      <c r="AU133" s="148" t="s">
        <v>75</v>
      </c>
      <c r="AV133" s="12" t="s">
        <v>75</v>
      </c>
      <c r="AW133" s="12" t="s">
        <v>32</v>
      </c>
      <c r="AX133" s="12" t="s">
        <v>70</v>
      </c>
      <c r="AY133" s="148" t="s">
        <v>128</v>
      </c>
    </row>
    <row r="134" spans="2:65" s="13" customFormat="1">
      <c r="B134" s="154"/>
      <c r="D134" s="147" t="s">
        <v>137</v>
      </c>
      <c r="E134" s="155" t="s">
        <v>3</v>
      </c>
      <c r="F134" s="156" t="s">
        <v>139</v>
      </c>
      <c r="H134" s="157">
        <v>52.96</v>
      </c>
      <c r="I134" s="158"/>
      <c r="L134" s="154"/>
      <c r="M134" s="159"/>
      <c r="T134" s="160"/>
      <c r="AT134" s="155" t="s">
        <v>137</v>
      </c>
      <c r="AU134" s="155" t="s">
        <v>75</v>
      </c>
      <c r="AV134" s="13" t="s">
        <v>85</v>
      </c>
      <c r="AW134" s="13" t="s">
        <v>32</v>
      </c>
      <c r="AX134" s="13" t="s">
        <v>78</v>
      </c>
      <c r="AY134" s="155" t="s">
        <v>128</v>
      </c>
    </row>
    <row r="135" spans="2:65" s="11" customFormat="1" ht="22.9" customHeight="1">
      <c r="B135" s="116"/>
      <c r="D135" s="117" t="s">
        <v>69</v>
      </c>
      <c r="E135" s="126" t="s">
        <v>85</v>
      </c>
      <c r="F135" s="126" t="s">
        <v>199</v>
      </c>
      <c r="I135" s="119"/>
      <c r="J135" s="127">
        <f>BK135</f>
        <v>0</v>
      </c>
      <c r="L135" s="116"/>
      <c r="M135" s="121"/>
      <c r="P135" s="122">
        <f>SUM(P136:P139)</f>
        <v>0</v>
      </c>
      <c r="R135" s="122">
        <f>SUM(R136:R139)</f>
        <v>0</v>
      </c>
      <c r="T135" s="123">
        <f>SUM(T136:T139)</f>
        <v>0</v>
      </c>
      <c r="AR135" s="117" t="s">
        <v>78</v>
      </c>
      <c r="AT135" s="124" t="s">
        <v>69</v>
      </c>
      <c r="AU135" s="124" t="s">
        <v>78</v>
      </c>
      <c r="AY135" s="117" t="s">
        <v>128</v>
      </c>
      <c r="BK135" s="125">
        <f>SUM(BK136:BK139)</f>
        <v>0</v>
      </c>
    </row>
    <row r="136" spans="2:65" s="1" customFormat="1" ht="33" customHeight="1">
      <c r="B136" s="128"/>
      <c r="C136" s="129" t="s">
        <v>164</v>
      </c>
      <c r="D136" s="129" t="s">
        <v>130</v>
      </c>
      <c r="E136" s="130" t="s">
        <v>200</v>
      </c>
      <c r="F136" s="131" t="s">
        <v>201</v>
      </c>
      <c r="G136" s="132" t="s">
        <v>133</v>
      </c>
      <c r="H136" s="133">
        <v>6.62</v>
      </c>
      <c r="I136" s="134"/>
      <c r="J136" s="135">
        <f>ROUND(I136*H136,2)</f>
        <v>0</v>
      </c>
      <c r="K136" s="131" t="s">
        <v>134</v>
      </c>
      <c r="L136" s="33"/>
      <c r="M136" s="136" t="s">
        <v>3</v>
      </c>
      <c r="N136" s="137" t="s">
        <v>41</v>
      </c>
      <c r="P136" s="138">
        <f>O136*H136</f>
        <v>0</v>
      </c>
      <c r="Q136" s="138">
        <v>0</v>
      </c>
      <c r="R136" s="138">
        <f>Q136*H136</f>
        <v>0</v>
      </c>
      <c r="S136" s="138">
        <v>0</v>
      </c>
      <c r="T136" s="139">
        <f>S136*H136</f>
        <v>0</v>
      </c>
      <c r="AR136" s="140" t="s">
        <v>85</v>
      </c>
      <c r="AT136" s="140" t="s">
        <v>130</v>
      </c>
      <c r="AU136" s="140" t="s">
        <v>75</v>
      </c>
      <c r="AY136" s="18" t="s">
        <v>128</v>
      </c>
      <c r="BE136" s="141">
        <f>IF(N136="základní",J136,0)</f>
        <v>0</v>
      </c>
      <c r="BF136" s="141">
        <f>IF(N136="snížená",J136,0)</f>
        <v>0</v>
      </c>
      <c r="BG136" s="141">
        <f>IF(N136="zákl. přenesená",J136,0)</f>
        <v>0</v>
      </c>
      <c r="BH136" s="141">
        <f>IF(N136="sníž. přenesená",J136,0)</f>
        <v>0</v>
      </c>
      <c r="BI136" s="141">
        <f>IF(N136="nulová",J136,0)</f>
        <v>0</v>
      </c>
      <c r="BJ136" s="18" t="s">
        <v>78</v>
      </c>
      <c r="BK136" s="141">
        <f>ROUND(I136*H136,2)</f>
        <v>0</v>
      </c>
      <c r="BL136" s="18" t="s">
        <v>85</v>
      </c>
      <c r="BM136" s="140" t="s">
        <v>202</v>
      </c>
    </row>
    <row r="137" spans="2:65" s="1" customFormat="1">
      <c r="B137" s="33"/>
      <c r="D137" s="142" t="s">
        <v>135</v>
      </c>
      <c r="F137" s="143" t="s">
        <v>203</v>
      </c>
      <c r="I137" s="144"/>
      <c r="L137" s="33"/>
      <c r="M137" s="145"/>
      <c r="T137" s="54"/>
      <c r="AT137" s="18" t="s">
        <v>135</v>
      </c>
      <c r="AU137" s="18" t="s">
        <v>75</v>
      </c>
    </row>
    <row r="138" spans="2:65" s="12" customFormat="1">
      <c r="B138" s="146"/>
      <c r="D138" s="147" t="s">
        <v>137</v>
      </c>
      <c r="E138" s="148" t="s">
        <v>3</v>
      </c>
      <c r="F138" s="149" t="s">
        <v>204</v>
      </c>
      <c r="H138" s="150">
        <v>6.62</v>
      </c>
      <c r="I138" s="151"/>
      <c r="L138" s="146"/>
      <c r="M138" s="152"/>
      <c r="T138" s="153"/>
      <c r="AT138" s="148" t="s">
        <v>137</v>
      </c>
      <c r="AU138" s="148" t="s">
        <v>75</v>
      </c>
      <c r="AV138" s="12" t="s">
        <v>75</v>
      </c>
      <c r="AW138" s="12" t="s">
        <v>32</v>
      </c>
      <c r="AX138" s="12" t="s">
        <v>70</v>
      </c>
      <c r="AY138" s="148" t="s">
        <v>128</v>
      </c>
    </row>
    <row r="139" spans="2:65" s="13" customFormat="1">
      <c r="B139" s="154"/>
      <c r="D139" s="147" t="s">
        <v>137</v>
      </c>
      <c r="E139" s="155" t="s">
        <v>3</v>
      </c>
      <c r="F139" s="156" t="s">
        <v>139</v>
      </c>
      <c r="H139" s="157">
        <v>6.62</v>
      </c>
      <c r="I139" s="158"/>
      <c r="L139" s="154"/>
      <c r="M139" s="159"/>
      <c r="T139" s="160"/>
      <c r="AT139" s="155" t="s">
        <v>137</v>
      </c>
      <c r="AU139" s="155" t="s">
        <v>75</v>
      </c>
      <c r="AV139" s="13" t="s">
        <v>85</v>
      </c>
      <c r="AW139" s="13" t="s">
        <v>32</v>
      </c>
      <c r="AX139" s="13" t="s">
        <v>78</v>
      </c>
      <c r="AY139" s="155" t="s">
        <v>128</v>
      </c>
    </row>
    <row r="140" spans="2:65" s="11" customFormat="1" ht="22.9" customHeight="1">
      <c r="B140" s="116"/>
      <c r="D140" s="117" t="s">
        <v>69</v>
      </c>
      <c r="E140" s="126" t="s">
        <v>151</v>
      </c>
      <c r="F140" s="126" t="s">
        <v>205</v>
      </c>
      <c r="I140" s="119"/>
      <c r="J140" s="127">
        <f>BK140</f>
        <v>0</v>
      </c>
      <c r="L140" s="116"/>
      <c r="M140" s="121"/>
      <c r="P140" s="122">
        <f>SUM(P141:P159)</f>
        <v>0</v>
      </c>
      <c r="R140" s="122">
        <f>SUM(R141:R159)</f>
        <v>0</v>
      </c>
      <c r="T140" s="123">
        <f>SUM(T141:T159)</f>
        <v>0</v>
      </c>
      <c r="AR140" s="117" t="s">
        <v>78</v>
      </c>
      <c r="AT140" s="124" t="s">
        <v>69</v>
      </c>
      <c r="AU140" s="124" t="s">
        <v>78</v>
      </c>
      <c r="AY140" s="117" t="s">
        <v>128</v>
      </c>
      <c r="BK140" s="125">
        <f>SUM(BK141:BK159)</f>
        <v>0</v>
      </c>
    </row>
    <row r="141" spans="2:65" s="1" customFormat="1" ht="37.9" customHeight="1">
      <c r="B141" s="128"/>
      <c r="C141" s="129" t="s">
        <v>206</v>
      </c>
      <c r="D141" s="129" t="s">
        <v>130</v>
      </c>
      <c r="E141" s="130" t="s">
        <v>207</v>
      </c>
      <c r="F141" s="131" t="s">
        <v>208</v>
      </c>
      <c r="G141" s="132" t="s">
        <v>209</v>
      </c>
      <c r="H141" s="133">
        <v>20</v>
      </c>
      <c r="I141" s="134"/>
      <c r="J141" s="135">
        <f>ROUND(I141*H141,2)</f>
        <v>0</v>
      </c>
      <c r="K141" s="131" t="s">
        <v>134</v>
      </c>
      <c r="L141" s="33"/>
      <c r="M141" s="136" t="s">
        <v>3</v>
      </c>
      <c r="N141" s="137" t="s">
        <v>41</v>
      </c>
      <c r="P141" s="138">
        <f>O141*H141</f>
        <v>0</v>
      </c>
      <c r="Q141" s="138">
        <v>0</v>
      </c>
      <c r="R141" s="138">
        <f>Q141*H141</f>
        <v>0</v>
      </c>
      <c r="S141" s="138">
        <v>0</v>
      </c>
      <c r="T141" s="139">
        <f>S141*H141</f>
        <v>0</v>
      </c>
      <c r="AR141" s="140" t="s">
        <v>85</v>
      </c>
      <c r="AT141" s="140" t="s">
        <v>130</v>
      </c>
      <c r="AU141" s="140" t="s">
        <v>75</v>
      </c>
      <c r="AY141" s="18" t="s">
        <v>128</v>
      </c>
      <c r="BE141" s="141">
        <f>IF(N141="základní",J141,0)</f>
        <v>0</v>
      </c>
      <c r="BF141" s="141">
        <f>IF(N141="snížená",J141,0)</f>
        <v>0</v>
      </c>
      <c r="BG141" s="141">
        <f>IF(N141="zákl. přenesená",J141,0)</f>
        <v>0</v>
      </c>
      <c r="BH141" s="141">
        <f>IF(N141="sníž. přenesená",J141,0)</f>
        <v>0</v>
      </c>
      <c r="BI141" s="141">
        <f>IF(N141="nulová",J141,0)</f>
        <v>0</v>
      </c>
      <c r="BJ141" s="18" t="s">
        <v>78</v>
      </c>
      <c r="BK141" s="141">
        <f>ROUND(I141*H141,2)</f>
        <v>0</v>
      </c>
      <c r="BL141" s="18" t="s">
        <v>85</v>
      </c>
      <c r="BM141" s="140" t="s">
        <v>210</v>
      </c>
    </row>
    <row r="142" spans="2:65" s="1" customFormat="1">
      <c r="B142" s="33"/>
      <c r="D142" s="142" t="s">
        <v>135</v>
      </c>
      <c r="F142" s="143" t="s">
        <v>211</v>
      </c>
      <c r="I142" s="144"/>
      <c r="L142" s="33"/>
      <c r="M142" s="145"/>
      <c r="T142" s="54"/>
      <c r="AT142" s="18" t="s">
        <v>135</v>
      </c>
      <c r="AU142" s="18" t="s">
        <v>75</v>
      </c>
    </row>
    <row r="143" spans="2:65" s="1" customFormat="1" ht="21.75" customHeight="1">
      <c r="B143" s="128"/>
      <c r="C143" s="167" t="s">
        <v>168</v>
      </c>
      <c r="D143" s="167" t="s">
        <v>193</v>
      </c>
      <c r="E143" s="168" t="s">
        <v>212</v>
      </c>
      <c r="F143" s="169" t="s">
        <v>213</v>
      </c>
      <c r="G143" s="170" t="s">
        <v>209</v>
      </c>
      <c r="H143" s="171">
        <v>20</v>
      </c>
      <c r="I143" s="172"/>
      <c r="J143" s="173">
        <f>ROUND(I143*H143,2)</f>
        <v>0</v>
      </c>
      <c r="K143" s="169" t="s">
        <v>214</v>
      </c>
      <c r="L143" s="174"/>
      <c r="M143" s="175" t="s">
        <v>3</v>
      </c>
      <c r="N143" s="176" t="s">
        <v>41</v>
      </c>
      <c r="P143" s="138">
        <f>O143*H143</f>
        <v>0</v>
      </c>
      <c r="Q143" s="138">
        <v>0</v>
      </c>
      <c r="R143" s="138">
        <f>Q143*H143</f>
        <v>0</v>
      </c>
      <c r="S143" s="138">
        <v>0</v>
      </c>
      <c r="T143" s="139">
        <f>S143*H143</f>
        <v>0</v>
      </c>
      <c r="AR143" s="140" t="s">
        <v>151</v>
      </c>
      <c r="AT143" s="140" t="s">
        <v>193</v>
      </c>
      <c r="AU143" s="140" t="s">
        <v>75</v>
      </c>
      <c r="AY143" s="18" t="s">
        <v>128</v>
      </c>
      <c r="BE143" s="141">
        <f>IF(N143="základní",J143,0)</f>
        <v>0</v>
      </c>
      <c r="BF143" s="141">
        <f>IF(N143="snížená",J143,0)</f>
        <v>0</v>
      </c>
      <c r="BG143" s="141">
        <f>IF(N143="zákl. přenesená",J143,0)</f>
        <v>0</v>
      </c>
      <c r="BH143" s="141">
        <f>IF(N143="sníž. přenesená",J143,0)</f>
        <v>0</v>
      </c>
      <c r="BI143" s="141">
        <f>IF(N143="nulová",J143,0)</f>
        <v>0</v>
      </c>
      <c r="BJ143" s="18" t="s">
        <v>78</v>
      </c>
      <c r="BK143" s="141">
        <f>ROUND(I143*H143,2)</f>
        <v>0</v>
      </c>
      <c r="BL143" s="18" t="s">
        <v>85</v>
      </c>
      <c r="BM143" s="140" t="s">
        <v>215</v>
      </c>
    </row>
    <row r="144" spans="2:65" s="1" customFormat="1" ht="44.25" customHeight="1">
      <c r="B144" s="128"/>
      <c r="C144" s="129" t="s">
        <v>216</v>
      </c>
      <c r="D144" s="129" t="s">
        <v>130</v>
      </c>
      <c r="E144" s="130" t="s">
        <v>217</v>
      </c>
      <c r="F144" s="131" t="s">
        <v>218</v>
      </c>
      <c r="G144" s="132" t="s">
        <v>219</v>
      </c>
      <c r="H144" s="133">
        <v>1</v>
      </c>
      <c r="I144" s="134"/>
      <c r="J144" s="135">
        <f>ROUND(I144*H144,2)</f>
        <v>0</v>
      </c>
      <c r="K144" s="131" t="s">
        <v>134</v>
      </c>
      <c r="L144" s="33"/>
      <c r="M144" s="136" t="s">
        <v>3</v>
      </c>
      <c r="N144" s="137" t="s">
        <v>41</v>
      </c>
      <c r="P144" s="138">
        <f>O144*H144</f>
        <v>0</v>
      </c>
      <c r="Q144" s="138">
        <v>0</v>
      </c>
      <c r="R144" s="138">
        <f>Q144*H144</f>
        <v>0</v>
      </c>
      <c r="S144" s="138">
        <v>0</v>
      </c>
      <c r="T144" s="139">
        <f>S144*H144</f>
        <v>0</v>
      </c>
      <c r="AR144" s="140" t="s">
        <v>85</v>
      </c>
      <c r="AT144" s="140" t="s">
        <v>130</v>
      </c>
      <c r="AU144" s="140" t="s">
        <v>75</v>
      </c>
      <c r="AY144" s="18" t="s">
        <v>128</v>
      </c>
      <c r="BE144" s="141">
        <f>IF(N144="základní",J144,0)</f>
        <v>0</v>
      </c>
      <c r="BF144" s="141">
        <f>IF(N144="snížená",J144,0)</f>
        <v>0</v>
      </c>
      <c r="BG144" s="141">
        <f>IF(N144="zákl. přenesená",J144,0)</f>
        <v>0</v>
      </c>
      <c r="BH144" s="141">
        <f>IF(N144="sníž. přenesená",J144,0)</f>
        <v>0</v>
      </c>
      <c r="BI144" s="141">
        <f>IF(N144="nulová",J144,0)</f>
        <v>0</v>
      </c>
      <c r="BJ144" s="18" t="s">
        <v>78</v>
      </c>
      <c r="BK144" s="141">
        <f>ROUND(I144*H144,2)</f>
        <v>0</v>
      </c>
      <c r="BL144" s="18" t="s">
        <v>85</v>
      </c>
      <c r="BM144" s="140" t="s">
        <v>220</v>
      </c>
    </row>
    <row r="145" spans="2:65" s="1" customFormat="1">
      <c r="B145" s="33"/>
      <c r="D145" s="142" t="s">
        <v>135</v>
      </c>
      <c r="F145" s="143" t="s">
        <v>221</v>
      </c>
      <c r="I145" s="144"/>
      <c r="L145" s="33"/>
      <c r="M145" s="145"/>
      <c r="T145" s="54"/>
      <c r="AT145" s="18" t="s">
        <v>135</v>
      </c>
      <c r="AU145" s="18" t="s">
        <v>75</v>
      </c>
    </row>
    <row r="146" spans="2:65" s="1" customFormat="1" ht="24.2" customHeight="1">
      <c r="B146" s="128"/>
      <c r="C146" s="167" t="s">
        <v>174</v>
      </c>
      <c r="D146" s="167" t="s">
        <v>193</v>
      </c>
      <c r="E146" s="168" t="s">
        <v>222</v>
      </c>
      <c r="F146" s="169" t="s">
        <v>223</v>
      </c>
      <c r="G146" s="170" t="s">
        <v>219</v>
      </c>
      <c r="H146" s="171">
        <v>1</v>
      </c>
      <c r="I146" s="172"/>
      <c r="J146" s="173">
        <f>ROUND(I146*H146,2)</f>
        <v>0</v>
      </c>
      <c r="K146" s="169" t="s">
        <v>134</v>
      </c>
      <c r="L146" s="174"/>
      <c r="M146" s="175" t="s">
        <v>3</v>
      </c>
      <c r="N146" s="176" t="s">
        <v>41</v>
      </c>
      <c r="P146" s="138">
        <f>O146*H146</f>
        <v>0</v>
      </c>
      <c r="Q146" s="138">
        <v>0</v>
      </c>
      <c r="R146" s="138">
        <f>Q146*H146</f>
        <v>0</v>
      </c>
      <c r="S146" s="138">
        <v>0</v>
      </c>
      <c r="T146" s="139">
        <f>S146*H146</f>
        <v>0</v>
      </c>
      <c r="AR146" s="140" t="s">
        <v>151</v>
      </c>
      <c r="AT146" s="140" t="s">
        <v>193</v>
      </c>
      <c r="AU146" s="140" t="s">
        <v>75</v>
      </c>
      <c r="AY146" s="18" t="s">
        <v>128</v>
      </c>
      <c r="BE146" s="141">
        <f>IF(N146="základní",J146,0)</f>
        <v>0</v>
      </c>
      <c r="BF146" s="141">
        <f>IF(N146="snížená",J146,0)</f>
        <v>0</v>
      </c>
      <c r="BG146" s="141">
        <f>IF(N146="zákl. přenesená",J146,0)</f>
        <v>0</v>
      </c>
      <c r="BH146" s="141">
        <f>IF(N146="sníž. přenesená",J146,0)</f>
        <v>0</v>
      </c>
      <c r="BI146" s="141">
        <f>IF(N146="nulová",J146,0)</f>
        <v>0</v>
      </c>
      <c r="BJ146" s="18" t="s">
        <v>78</v>
      </c>
      <c r="BK146" s="141">
        <f>ROUND(I146*H146,2)</f>
        <v>0</v>
      </c>
      <c r="BL146" s="18" t="s">
        <v>85</v>
      </c>
      <c r="BM146" s="140" t="s">
        <v>224</v>
      </c>
    </row>
    <row r="147" spans="2:65" s="1" customFormat="1" ht="44.25" customHeight="1">
      <c r="B147" s="128"/>
      <c r="C147" s="129" t="s">
        <v>225</v>
      </c>
      <c r="D147" s="129" t="s">
        <v>130</v>
      </c>
      <c r="E147" s="130" t="s">
        <v>226</v>
      </c>
      <c r="F147" s="131" t="s">
        <v>227</v>
      </c>
      <c r="G147" s="132" t="s">
        <v>219</v>
      </c>
      <c r="H147" s="133">
        <v>1</v>
      </c>
      <c r="I147" s="134"/>
      <c r="J147" s="135">
        <f>ROUND(I147*H147,2)</f>
        <v>0</v>
      </c>
      <c r="K147" s="131" t="s">
        <v>134</v>
      </c>
      <c r="L147" s="33"/>
      <c r="M147" s="136" t="s">
        <v>3</v>
      </c>
      <c r="N147" s="137" t="s">
        <v>41</v>
      </c>
      <c r="P147" s="138">
        <f>O147*H147</f>
        <v>0</v>
      </c>
      <c r="Q147" s="138">
        <v>0</v>
      </c>
      <c r="R147" s="138">
        <f>Q147*H147</f>
        <v>0</v>
      </c>
      <c r="S147" s="138">
        <v>0</v>
      </c>
      <c r="T147" s="139">
        <f>S147*H147</f>
        <v>0</v>
      </c>
      <c r="AR147" s="140" t="s">
        <v>85</v>
      </c>
      <c r="AT147" s="140" t="s">
        <v>130</v>
      </c>
      <c r="AU147" s="140" t="s">
        <v>75</v>
      </c>
      <c r="AY147" s="18" t="s">
        <v>128</v>
      </c>
      <c r="BE147" s="141">
        <f>IF(N147="základní",J147,0)</f>
        <v>0</v>
      </c>
      <c r="BF147" s="141">
        <f>IF(N147="snížená",J147,0)</f>
        <v>0</v>
      </c>
      <c r="BG147" s="141">
        <f>IF(N147="zákl. přenesená",J147,0)</f>
        <v>0</v>
      </c>
      <c r="BH147" s="141">
        <f>IF(N147="sníž. přenesená",J147,0)</f>
        <v>0</v>
      </c>
      <c r="BI147" s="141">
        <f>IF(N147="nulová",J147,0)</f>
        <v>0</v>
      </c>
      <c r="BJ147" s="18" t="s">
        <v>78</v>
      </c>
      <c r="BK147" s="141">
        <f>ROUND(I147*H147,2)</f>
        <v>0</v>
      </c>
      <c r="BL147" s="18" t="s">
        <v>85</v>
      </c>
      <c r="BM147" s="140" t="s">
        <v>228</v>
      </c>
    </row>
    <row r="148" spans="2:65" s="1" customFormat="1">
      <c r="B148" s="33"/>
      <c r="D148" s="142" t="s">
        <v>135</v>
      </c>
      <c r="F148" s="143" t="s">
        <v>229</v>
      </c>
      <c r="I148" s="144"/>
      <c r="L148" s="33"/>
      <c r="M148" s="145"/>
      <c r="T148" s="54"/>
      <c r="AT148" s="18" t="s">
        <v>135</v>
      </c>
      <c r="AU148" s="18" t="s">
        <v>75</v>
      </c>
    </row>
    <row r="149" spans="2:65" s="1" customFormat="1" ht="37.9" customHeight="1">
      <c r="B149" s="128"/>
      <c r="C149" s="129" t="s">
        <v>180</v>
      </c>
      <c r="D149" s="129" t="s">
        <v>130</v>
      </c>
      <c r="E149" s="130" t="s">
        <v>230</v>
      </c>
      <c r="F149" s="131" t="s">
        <v>231</v>
      </c>
      <c r="G149" s="132" t="s">
        <v>219</v>
      </c>
      <c r="H149" s="133">
        <v>1</v>
      </c>
      <c r="I149" s="134"/>
      <c r="J149" s="135">
        <f>ROUND(I149*H149,2)</f>
        <v>0</v>
      </c>
      <c r="K149" s="131" t="s">
        <v>134</v>
      </c>
      <c r="L149" s="33"/>
      <c r="M149" s="136" t="s">
        <v>3</v>
      </c>
      <c r="N149" s="137" t="s">
        <v>41</v>
      </c>
      <c r="P149" s="138">
        <f>O149*H149</f>
        <v>0</v>
      </c>
      <c r="Q149" s="138">
        <v>0</v>
      </c>
      <c r="R149" s="138">
        <f>Q149*H149</f>
        <v>0</v>
      </c>
      <c r="S149" s="138">
        <v>0</v>
      </c>
      <c r="T149" s="139">
        <f>S149*H149</f>
        <v>0</v>
      </c>
      <c r="AR149" s="140" t="s">
        <v>85</v>
      </c>
      <c r="AT149" s="140" t="s">
        <v>130</v>
      </c>
      <c r="AU149" s="140" t="s">
        <v>75</v>
      </c>
      <c r="AY149" s="18" t="s">
        <v>128</v>
      </c>
      <c r="BE149" s="141">
        <f>IF(N149="základní",J149,0)</f>
        <v>0</v>
      </c>
      <c r="BF149" s="141">
        <f>IF(N149="snížená",J149,0)</f>
        <v>0</v>
      </c>
      <c r="BG149" s="141">
        <f>IF(N149="zákl. přenesená",J149,0)</f>
        <v>0</v>
      </c>
      <c r="BH149" s="141">
        <f>IF(N149="sníž. přenesená",J149,0)</f>
        <v>0</v>
      </c>
      <c r="BI149" s="141">
        <f>IF(N149="nulová",J149,0)</f>
        <v>0</v>
      </c>
      <c r="BJ149" s="18" t="s">
        <v>78</v>
      </c>
      <c r="BK149" s="141">
        <f>ROUND(I149*H149,2)</f>
        <v>0</v>
      </c>
      <c r="BL149" s="18" t="s">
        <v>85</v>
      </c>
      <c r="BM149" s="140" t="s">
        <v>232</v>
      </c>
    </row>
    <row r="150" spans="2:65" s="1" customFormat="1">
      <c r="B150" s="33"/>
      <c r="D150" s="142" t="s">
        <v>135</v>
      </c>
      <c r="F150" s="143" t="s">
        <v>233</v>
      </c>
      <c r="I150" s="144"/>
      <c r="L150" s="33"/>
      <c r="M150" s="145"/>
      <c r="T150" s="54"/>
      <c r="AT150" s="18" t="s">
        <v>135</v>
      </c>
      <c r="AU150" s="18" t="s">
        <v>75</v>
      </c>
    </row>
    <row r="151" spans="2:65" s="1" customFormat="1" ht="37.9" customHeight="1">
      <c r="B151" s="128"/>
      <c r="C151" s="129" t="s">
        <v>8</v>
      </c>
      <c r="D151" s="129" t="s">
        <v>130</v>
      </c>
      <c r="E151" s="130" t="s">
        <v>234</v>
      </c>
      <c r="F151" s="131" t="s">
        <v>235</v>
      </c>
      <c r="G151" s="132" t="s">
        <v>219</v>
      </c>
      <c r="H151" s="133">
        <v>1</v>
      </c>
      <c r="I151" s="134"/>
      <c r="J151" s="135">
        <f>ROUND(I151*H151,2)</f>
        <v>0</v>
      </c>
      <c r="K151" s="131" t="s">
        <v>134</v>
      </c>
      <c r="L151" s="33"/>
      <c r="M151" s="136" t="s">
        <v>3</v>
      </c>
      <c r="N151" s="137" t="s">
        <v>41</v>
      </c>
      <c r="P151" s="138">
        <f>O151*H151</f>
        <v>0</v>
      </c>
      <c r="Q151" s="138">
        <v>0</v>
      </c>
      <c r="R151" s="138">
        <f>Q151*H151</f>
        <v>0</v>
      </c>
      <c r="S151" s="138">
        <v>0</v>
      </c>
      <c r="T151" s="139">
        <f>S151*H151</f>
        <v>0</v>
      </c>
      <c r="AR151" s="140" t="s">
        <v>85</v>
      </c>
      <c r="AT151" s="140" t="s">
        <v>130</v>
      </c>
      <c r="AU151" s="140" t="s">
        <v>75</v>
      </c>
      <c r="AY151" s="18" t="s">
        <v>128</v>
      </c>
      <c r="BE151" s="141">
        <f>IF(N151="základní",J151,0)</f>
        <v>0</v>
      </c>
      <c r="BF151" s="141">
        <f>IF(N151="snížená",J151,0)</f>
        <v>0</v>
      </c>
      <c r="BG151" s="141">
        <f>IF(N151="zákl. přenesená",J151,0)</f>
        <v>0</v>
      </c>
      <c r="BH151" s="141">
        <f>IF(N151="sníž. přenesená",J151,0)</f>
        <v>0</v>
      </c>
      <c r="BI151" s="141">
        <f>IF(N151="nulová",J151,0)</f>
        <v>0</v>
      </c>
      <c r="BJ151" s="18" t="s">
        <v>78</v>
      </c>
      <c r="BK151" s="141">
        <f>ROUND(I151*H151,2)</f>
        <v>0</v>
      </c>
      <c r="BL151" s="18" t="s">
        <v>85</v>
      </c>
      <c r="BM151" s="140" t="s">
        <v>236</v>
      </c>
    </row>
    <row r="152" spans="2:65" s="1" customFormat="1">
      <c r="B152" s="33"/>
      <c r="D152" s="142" t="s">
        <v>135</v>
      </c>
      <c r="F152" s="143" t="s">
        <v>237</v>
      </c>
      <c r="I152" s="144"/>
      <c r="L152" s="33"/>
      <c r="M152" s="145"/>
      <c r="T152" s="54"/>
      <c r="AT152" s="18" t="s">
        <v>135</v>
      </c>
      <c r="AU152" s="18" t="s">
        <v>75</v>
      </c>
    </row>
    <row r="153" spans="2:65" s="1" customFormat="1" ht="37.9" customHeight="1">
      <c r="B153" s="128"/>
      <c r="C153" s="129" t="s">
        <v>185</v>
      </c>
      <c r="D153" s="129" t="s">
        <v>130</v>
      </c>
      <c r="E153" s="130" t="s">
        <v>238</v>
      </c>
      <c r="F153" s="131" t="s">
        <v>239</v>
      </c>
      <c r="G153" s="132" t="s">
        <v>219</v>
      </c>
      <c r="H153" s="133">
        <v>1</v>
      </c>
      <c r="I153" s="134"/>
      <c r="J153" s="135">
        <f>ROUND(I153*H153,2)</f>
        <v>0</v>
      </c>
      <c r="K153" s="131" t="s">
        <v>134</v>
      </c>
      <c r="L153" s="33"/>
      <c r="M153" s="136" t="s">
        <v>3</v>
      </c>
      <c r="N153" s="137" t="s">
        <v>41</v>
      </c>
      <c r="P153" s="138">
        <f>O153*H153</f>
        <v>0</v>
      </c>
      <c r="Q153" s="138">
        <v>0</v>
      </c>
      <c r="R153" s="138">
        <f>Q153*H153</f>
        <v>0</v>
      </c>
      <c r="S153" s="138">
        <v>0</v>
      </c>
      <c r="T153" s="139">
        <f>S153*H153</f>
        <v>0</v>
      </c>
      <c r="AR153" s="140" t="s">
        <v>85</v>
      </c>
      <c r="AT153" s="140" t="s">
        <v>130</v>
      </c>
      <c r="AU153" s="140" t="s">
        <v>75</v>
      </c>
      <c r="AY153" s="18" t="s">
        <v>128</v>
      </c>
      <c r="BE153" s="141">
        <f>IF(N153="základní",J153,0)</f>
        <v>0</v>
      </c>
      <c r="BF153" s="141">
        <f>IF(N153="snížená",J153,0)</f>
        <v>0</v>
      </c>
      <c r="BG153" s="141">
        <f>IF(N153="zákl. přenesená",J153,0)</f>
        <v>0</v>
      </c>
      <c r="BH153" s="141">
        <f>IF(N153="sníž. přenesená",J153,0)</f>
        <v>0</v>
      </c>
      <c r="BI153" s="141">
        <f>IF(N153="nulová",J153,0)</f>
        <v>0</v>
      </c>
      <c r="BJ153" s="18" t="s">
        <v>78</v>
      </c>
      <c r="BK153" s="141">
        <f>ROUND(I153*H153,2)</f>
        <v>0</v>
      </c>
      <c r="BL153" s="18" t="s">
        <v>85</v>
      </c>
      <c r="BM153" s="140" t="s">
        <v>240</v>
      </c>
    </row>
    <row r="154" spans="2:65" s="1" customFormat="1">
      <c r="B154" s="33"/>
      <c r="D154" s="142" t="s">
        <v>135</v>
      </c>
      <c r="F154" s="143" t="s">
        <v>241</v>
      </c>
      <c r="I154" s="144"/>
      <c r="L154" s="33"/>
      <c r="M154" s="145"/>
      <c r="T154" s="54"/>
      <c r="AT154" s="18" t="s">
        <v>135</v>
      </c>
      <c r="AU154" s="18" t="s">
        <v>75</v>
      </c>
    </row>
    <row r="155" spans="2:65" s="1" customFormat="1" ht="33" customHeight="1">
      <c r="B155" s="128"/>
      <c r="C155" s="129" t="s">
        <v>242</v>
      </c>
      <c r="D155" s="129" t="s">
        <v>130</v>
      </c>
      <c r="E155" s="130" t="s">
        <v>243</v>
      </c>
      <c r="F155" s="131" t="s">
        <v>244</v>
      </c>
      <c r="G155" s="132" t="s">
        <v>219</v>
      </c>
      <c r="H155" s="133">
        <v>1</v>
      </c>
      <c r="I155" s="134"/>
      <c r="J155" s="135">
        <f>ROUND(I155*H155,2)</f>
        <v>0</v>
      </c>
      <c r="K155" s="131" t="s">
        <v>134</v>
      </c>
      <c r="L155" s="33"/>
      <c r="M155" s="136" t="s">
        <v>3</v>
      </c>
      <c r="N155" s="137" t="s">
        <v>41</v>
      </c>
      <c r="P155" s="138">
        <f>O155*H155</f>
        <v>0</v>
      </c>
      <c r="Q155" s="138">
        <v>0</v>
      </c>
      <c r="R155" s="138">
        <f>Q155*H155</f>
        <v>0</v>
      </c>
      <c r="S155" s="138">
        <v>0</v>
      </c>
      <c r="T155" s="139">
        <f>S155*H155</f>
        <v>0</v>
      </c>
      <c r="AR155" s="140" t="s">
        <v>85</v>
      </c>
      <c r="AT155" s="140" t="s">
        <v>130</v>
      </c>
      <c r="AU155" s="140" t="s">
        <v>75</v>
      </c>
      <c r="AY155" s="18" t="s">
        <v>128</v>
      </c>
      <c r="BE155" s="141">
        <f>IF(N155="základní",J155,0)</f>
        <v>0</v>
      </c>
      <c r="BF155" s="141">
        <f>IF(N155="snížená",J155,0)</f>
        <v>0</v>
      </c>
      <c r="BG155" s="141">
        <f>IF(N155="zákl. přenesená",J155,0)</f>
        <v>0</v>
      </c>
      <c r="BH155" s="141">
        <f>IF(N155="sníž. přenesená",J155,0)</f>
        <v>0</v>
      </c>
      <c r="BI155" s="141">
        <f>IF(N155="nulová",J155,0)</f>
        <v>0</v>
      </c>
      <c r="BJ155" s="18" t="s">
        <v>78</v>
      </c>
      <c r="BK155" s="141">
        <f>ROUND(I155*H155,2)</f>
        <v>0</v>
      </c>
      <c r="BL155" s="18" t="s">
        <v>85</v>
      </c>
      <c r="BM155" s="140" t="s">
        <v>245</v>
      </c>
    </row>
    <row r="156" spans="2:65" s="1" customFormat="1">
      <c r="B156" s="33"/>
      <c r="D156" s="142" t="s">
        <v>135</v>
      </c>
      <c r="F156" s="143" t="s">
        <v>246</v>
      </c>
      <c r="I156" s="144"/>
      <c r="L156" s="33"/>
      <c r="M156" s="145"/>
      <c r="T156" s="54"/>
      <c r="AT156" s="18" t="s">
        <v>135</v>
      </c>
      <c r="AU156" s="18" t="s">
        <v>75</v>
      </c>
    </row>
    <row r="157" spans="2:65" s="1" customFormat="1" ht="24.2" customHeight="1">
      <c r="B157" s="128"/>
      <c r="C157" s="167" t="s">
        <v>189</v>
      </c>
      <c r="D157" s="167" t="s">
        <v>193</v>
      </c>
      <c r="E157" s="168" t="s">
        <v>247</v>
      </c>
      <c r="F157" s="169" t="s">
        <v>248</v>
      </c>
      <c r="G157" s="170" t="s">
        <v>219</v>
      </c>
      <c r="H157" s="171">
        <v>1</v>
      </c>
      <c r="I157" s="172"/>
      <c r="J157" s="173">
        <f>ROUND(I157*H157,2)</f>
        <v>0</v>
      </c>
      <c r="K157" s="169" t="s">
        <v>134</v>
      </c>
      <c r="L157" s="174"/>
      <c r="M157" s="175" t="s">
        <v>3</v>
      </c>
      <c r="N157" s="176" t="s">
        <v>41</v>
      </c>
      <c r="P157" s="138">
        <f>O157*H157</f>
        <v>0</v>
      </c>
      <c r="Q157" s="138">
        <v>0</v>
      </c>
      <c r="R157" s="138">
        <f>Q157*H157</f>
        <v>0</v>
      </c>
      <c r="S157" s="138">
        <v>0</v>
      </c>
      <c r="T157" s="139">
        <f>S157*H157</f>
        <v>0</v>
      </c>
      <c r="AR157" s="140" t="s">
        <v>151</v>
      </c>
      <c r="AT157" s="140" t="s">
        <v>193</v>
      </c>
      <c r="AU157" s="140" t="s">
        <v>75</v>
      </c>
      <c r="AY157" s="18" t="s">
        <v>128</v>
      </c>
      <c r="BE157" s="141">
        <f>IF(N157="základní",J157,0)</f>
        <v>0</v>
      </c>
      <c r="BF157" s="141">
        <f>IF(N157="snížená",J157,0)</f>
        <v>0</v>
      </c>
      <c r="BG157" s="141">
        <f>IF(N157="zákl. přenesená",J157,0)</f>
        <v>0</v>
      </c>
      <c r="BH157" s="141">
        <f>IF(N157="sníž. přenesená",J157,0)</f>
        <v>0</v>
      </c>
      <c r="BI157" s="141">
        <f>IF(N157="nulová",J157,0)</f>
        <v>0</v>
      </c>
      <c r="BJ157" s="18" t="s">
        <v>78</v>
      </c>
      <c r="BK157" s="141">
        <f>ROUND(I157*H157,2)</f>
        <v>0</v>
      </c>
      <c r="BL157" s="18" t="s">
        <v>85</v>
      </c>
      <c r="BM157" s="140" t="s">
        <v>249</v>
      </c>
    </row>
    <row r="158" spans="2:65" s="1" customFormat="1" ht="24.2" customHeight="1">
      <c r="B158" s="128"/>
      <c r="C158" s="129" t="s">
        <v>250</v>
      </c>
      <c r="D158" s="129" t="s">
        <v>130</v>
      </c>
      <c r="E158" s="130" t="s">
        <v>251</v>
      </c>
      <c r="F158" s="131" t="s">
        <v>252</v>
      </c>
      <c r="G158" s="132" t="s">
        <v>209</v>
      </c>
      <c r="H158" s="133">
        <v>20</v>
      </c>
      <c r="I158" s="134"/>
      <c r="J158" s="135">
        <f>ROUND(I158*H158,2)</f>
        <v>0</v>
      </c>
      <c r="K158" s="131" t="s">
        <v>134</v>
      </c>
      <c r="L158" s="33"/>
      <c r="M158" s="136" t="s">
        <v>3</v>
      </c>
      <c r="N158" s="137" t="s">
        <v>41</v>
      </c>
      <c r="P158" s="138">
        <f>O158*H158</f>
        <v>0</v>
      </c>
      <c r="Q158" s="138">
        <v>0</v>
      </c>
      <c r="R158" s="138">
        <f>Q158*H158</f>
        <v>0</v>
      </c>
      <c r="S158" s="138">
        <v>0</v>
      </c>
      <c r="T158" s="139">
        <f>S158*H158</f>
        <v>0</v>
      </c>
      <c r="AR158" s="140" t="s">
        <v>85</v>
      </c>
      <c r="AT158" s="140" t="s">
        <v>130</v>
      </c>
      <c r="AU158" s="140" t="s">
        <v>75</v>
      </c>
      <c r="AY158" s="18" t="s">
        <v>128</v>
      </c>
      <c r="BE158" s="141">
        <f>IF(N158="základní",J158,0)</f>
        <v>0</v>
      </c>
      <c r="BF158" s="141">
        <f>IF(N158="snížená",J158,0)</f>
        <v>0</v>
      </c>
      <c r="BG158" s="141">
        <f>IF(N158="zákl. přenesená",J158,0)</f>
        <v>0</v>
      </c>
      <c r="BH158" s="141">
        <f>IF(N158="sníž. přenesená",J158,0)</f>
        <v>0</v>
      </c>
      <c r="BI158" s="141">
        <f>IF(N158="nulová",J158,0)</f>
        <v>0</v>
      </c>
      <c r="BJ158" s="18" t="s">
        <v>78</v>
      </c>
      <c r="BK158" s="141">
        <f>ROUND(I158*H158,2)</f>
        <v>0</v>
      </c>
      <c r="BL158" s="18" t="s">
        <v>85</v>
      </c>
      <c r="BM158" s="140" t="s">
        <v>253</v>
      </c>
    </row>
    <row r="159" spans="2:65" s="1" customFormat="1">
      <c r="B159" s="33"/>
      <c r="D159" s="142" t="s">
        <v>135</v>
      </c>
      <c r="F159" s="143" t="s">
        <v>254</v>
      </c>
      <c r="I159" s="144"/>
      <c r="L159" s="33"/>
      <c r="M159" s="145"/>
      <c r="T159" s="54"/>
      <c r="AT159" s="18" t="s">
        <v>135</v>
      </c>
      <c r="AU159" s="18" t="s">
        <v>75</v>
      </c>
    </row>
    <row r="160" spans="2:65" s="11" customFormat="1" ht="22.9" customHeight="1">
      <c r="B160" s="116"/>
      <c r="D160" s="117" t="s">
        <v>69</v>
      </c>
      <c r="E160" s="126" t="s">
        <v>255</v>
      </c>
      <c r="F160" s="126" t="s">
        <v>256</v>
      </c>
      <c r="I160" s="119"/>
      <c r="J160" s="127">
        <f>BK160</f>
        <v>0</v>
      </c>
      <c r="L160" s="116"/>
      <c r="M160" s="121"/>
      <c r="P160" s="122">
        <f>SUM(P161:P162)</f>
        <v>0</v>
      </c>
      <c r="R160" s="122">
        <f>SUM(R161:R162)</f>
        <v>0</v>
      </c>
      <c r="T160" s="123">
        <f>SUM(T161:T162)</f>
        <v>0</v>
      </c>
      <c r="AR160" s="117" t="s">
        <v>78</v>
      </c>
      <c r="AT160" s="124" t="s">
        <v>69</v>
      </c>
      <c r="AU160" s="124" t="s">
        <v>78</v>
      </c>
      <c r="AY160" s="117" t="s">
        <v>128</v>
      </c>
      <c r="BK160" s="125">
        <f>SUM(BK161:BK162)</f>
        <v>0</v>
      </c>
    </row>
    <row r="161" spans="2:65" s="1" customFormat="1" ht="49.15" customHeight="1">
      <c r="B161" s="128"/>
      <c r="C161" s="129" t="s">
        <v>196</v>
      </c>
      <c r="D161" s="129" t="s">
        <v>130</v>
      </c>
      <c r="E161" s="130" t="s">
        <v>257</v>
      </c>
      <c r="F161" s="131" t="s">
        <v>258</v>
      </c>
      <c r="G161" s="132" t="s">
        <v>173</v>
      </c>
      <c r="H161" s="133">
        <v>0.80100000000000005</v>
      </c>
      <c r="I161" s="134"/>
      <c r="J161" s="135">
        <f>ROUND(I161*H161,2)</f>
        <v>0</v>
      </c>
      <c r="K161" s="131" t="s">
        <v>134</v>
      </c>
      <c r="L161" s="33"/>
      <c r="M161" s="136" t="s">
        <v>3</v>
      </c>
      <c r="N161" s="137" t="s">
        <v>41</v>
      </c>
      <c r="P161" s="138">
        <f>O161*H161</f>
        <v>0</v>
      </c>
      <c r="Q161" s="138">
        <v>0</v>
      </c>
      <c r="R161" s="138">
        <f>Q161*H161</f>
        <v>0</v>
      </c>
      <c r="S161" s="138">
        <v>0</v>
      </c>
      <c r="T161" s="139">
        <f>S161*H161</f>
        <v>0</v>
      </c>
      <c r="AR161" s="140" t="s">
        <v>85</v>
      </c>
      <c r="AT161" s="140" t="s">
        <v>130</v>
      </c>
      <c r="AU161" s="140" t="s">
        <v>75</v>
      </c>
      <c r="AY161" s="18" t="s">
        <v>128</v>
      </c>
      <c r="BE161" s="141">
        <f>IF(N161="základní",J161,0)</f>
        <v>0</v>
      </c>
      <c r="BF161" s="141">
        <f>IF(N161="snížená",J161,0)</f>
        <v>0</v>
      </c>
      <c r="BG161" s="141">
        <f>IF(N161="zákl. přenesená",J161,0)</f>
        <v>0</v>
      </c>
      <c r="BH161" s="141">
        <f>IF(N161="sníž. přenesená",J161,0)</f>
        <v>0</v>
      </c>
      <c r="BI161" s="141">
        <f>IF(N161="nulová",J161,0)</f>
        <v>0</v>
      </c>
      <c r="BJ161" s="18" t="s">
        <v>78</v>
      </c>
      <c r="BK161" s="141">
        <f>ROUND(I161*H161,2)</f>
        <v>0</v>
      </c>
      <c r="BL161" s="18" t="s">
        <v>85</v>
      </c>
      <c r="BM161" s="140" t="s">
        <v>259</v>
      </c>
    </row>
    <row r="162" spans="2:65" s="1" customFormat="1">
      <c r="B162" s="33"/>
      <c r="D162" s="142" t="s">
        <v>135</v>
      </c>
      <c r="F162" s="143" t="s">
        <v>260</v>
      </c>
      <c r="I162" s="144"/>
      <c r="L162" s="33"/>
      <c r="M162" s="145"/>
      <c r="T162" s="54"/>
      <c r="AT162" s="18" t="s">
        <v>135</v>
      </c>
      <c r="AU162" s="18" t="s">
        <v>75</v>
      </c>
    </row>
    <row r="163" spans="2:65" s="11" customFormat="1" ht="25.9" customHeight="1">
      <c r="B163" s="116"/>
      <c r="D163" s="117" t="s">
        <v>69</v>
      </c>
      <c r="E163" s="118" t="s">
        <v>261</v>
      </c>
      <c r="F163" s="118" t="s">
        <v>262</v>
      </c>
      <c r="I163" s="119"/>
      <c r="J163" s="120">
        <f>BK163</f>
        <v>0</v>
      </c>
      <c r="L163" s="116"/>
      <c r="M163" s="121"/>
      <c r="P163" s="122">
        <f>P164+P175+P215+P238+P272</f>
        <v>0</v>
      </c>
      <c r="R163" s="122">
        <f>R164+R175+R215+R238+R272</f>
        <v>0</v>
      </c>
      <c r="T163" s="123">
        <f>T164+T175+T215+T238+T272</f>
        <v>0</v>
      </c>
      <c r="AR163" s="117" t="s">
        <v>75</v>
      </c>
      <c r="AT163" s="124" t="s">
        <v>69</v>
      </c>
      <c r="AU163" s="124" t="s">
        <v>70</v>
      </c>
      <c r="AY163" s="117" t="s">
        <v>128</v>
      </c>
      <c r="BK163" s="125">
        <f>BK164+BK175+BK215+BK238+BK272</f>
        <v>0</v>
      </c>
    </row>
    <row r="164" spans="2:65" s="11" customFormat="1" ht="22.9" customHeight="1">
      <c r="B164" s="116"/>
      <c r="D164" s="117" t="s">
        <v>69</v>
      </c>
      <c r="E164" s="126" t="s">
        <v>263</v>
      </c>
      <c r="F164" s="126" t="s">
        <v>264</v>
      </c>
      <c r="I164" s="119"/>
      <c r="J164" s="127">
        <f>BK164</f>
        <v>0</v>
      </c>
      <c r="L164" s="116"/>
      <c r="M164" s="121"/>
      <c r="P164" s="122">
        <f>SUM(P165:P174)</f>
        <v>0</v>
      </c>
      <c r="R164" s="122">
        <f>SUM(R165:R174)</f>
        <v>0</v>
      </c>
      <c r="T164" s="123">
        <f>SUM(T165:T174)</f>
        <v>0</v>
      </c>
      <c r="AR164" s="117" t="s">
        <v>75</v>
      </c>
      <c r="AT164" s="124" t="s">
        <v>69</v>
      </c>
      <c r="AU164" s="124" t="s">
        <v>78</v>
      </c>
      <c r="AY164" s="117" t="s">
        <v>128</v>
      </c>
      <c r="BK164" s="125">
        <f>SUM(BK165:BK174)</f>
        <v>0</v>
      </c>
    </row>
    <row r="165" spans="2:65" s="1" customFormat="1" ht="66.75" customHeight="1">
      <c r="B165" s="128"/>
      <c r="C165" s="129" t="s">
        <v>265</v>
      </c>
      <c r="D165" s="129" t="s">
        <v>130</v>
      </c>
      <c r="E165" s="130" t="s">
        <v>266</v>
      </c>
      <c r="F165" s="131" t="s">
        <v>267</v>
      </c>
      <c r="G165" s="132" t="s">
        <v>209</v>
      </c>
      <c r="H165" s="133">
        <v>78</v>
      </c>
      <c r="I165" s="134"/>
      <c r="J165" s="135">
        <f>ROUND(I165*H165,2)</f>
        <v>0</v>
      </c>
      <c r="K165" s="131" t="s">
        <v>134</v>
      </c>
      <c r="L165" s="33"/>
      <c r="M165" s="136" t="s">
        <v>3</v>
      </c>
      <c r="N165" s="137" t="s">
        <v>41</v>
      </c>
      <c r="P165" s="138">
        <f>O165*H165</f>
        <v>0</v>
      </c>
      <c r="Q165" s="138">
        <v>0</v>
      </c>
      <c r="R165" s="138">
        <f>Q165*H165</f>
        <v>0</v>
      </c>
      <c r="S165" s="138">
        <v>0</v>
      </c>
      <c r="T165" s="139">
        <f>S165*H165</f>
        <v>0</v>
      </c>
      <c r="AR165" s="140" t="s">
        <v>168</v>
      </c>
      <c r="AT165" s="140" t="s">
        <v>130</v>
      </c>
      <c r="AU165" s="140" t="s">
        <v>75</v>
      </c>
      <c r="AY165" s="18" t="s">
        <v>128</v>
      </c>
      <c r="BE165" s="141">
        <f>IF(N165="základní",J165,0)</f>
        <v>0</v>
      </c>
      <c r="BF165" s="141">
        <f>IF(N165="snížená",J165,0)</f>
        <v>0</v>
      </c>
      <c r="BG165" s="141">
        <f>IF(N165="zákl. přenesená",J165,0)</f>
        <v>0</v>
      </c>
      <c r="BH165" s="141">
        <f>IF(N165="sníž. přenesená",J165,0)</f>
        <v>0</v>
      </c>
      <c r="BI165" s="141">
        <f>IF(N165="nulová",J165,0)</f>
        <v>0</v>
      </c>
      <c r="BJ165" s="18" t="s">
        <v>78</v>
      </c>
      <c r="BK165" s="141">
        <f>ROUND(I165*H165,2)</f>
        <v>0</v>
      </c>
      <c r="BL165" s="18" t="s">
        <v>168</v>
      </c>
      <c r="BM165" s="140" t="s">
        <v>268</v>
      </c>
    </row>
    <row r="166" spans="2:65" s="1" customFormat="1">
      <c r="B166" s="33"/>
      <c r="D166" s="142" t="s">
        <v>135</v>
      </c>
      <c r="F166" s="143" t="s">
        <v>269</v>
      </c>
      <c r="I166" s="144"/>
      <c r="L166" s="33"/>
      <c r="M166" s="145"/>
      <c r="T166" s="54"/>
      <c r="AT166" s="18" t="s">
        <v>135</v>
      </c>
      <c r="AU166" s="18" t="s">
        <v>75</v>
      </c>
    </row>
    <row r="167" spans="2:65" s="1" customFormat="1" ht="24.2" customHeight="1">
      <c r="B167" s="128"/>
      <c r="C167" s="167" t="s">
        <v>202</v>
      </c>
      <c r="D167" s="167" t="s">
        <v>193</v>
      </c>
      <c r="E167" s="168" t="s">
        <v>270</v>
      </c>
      <c r="F167" s="169" t="s">
        <v>271</v>
      </c>
      <c r="G167" s="170" t="s">
        <v>209</v>
      </c>
      <c r="H167" s="171">
        <v>28</v>
      </c>
      <c r="I167" s="172"/>
      <c r="J167" s="173">
        <f t="shared" ref="J167:J173" si="0">ROUND(I167*H167,2)</f>
        <v>0</v>
      </c>
      <c r="K167" s="169" t="s">
        <v>134</v>
      </c>
      <c r="L167" s="174"/>
      <c r="M167" s="175" t="s">
        <v>3</v>
      </c>
      <c r="N167" s="176" t="s">
        <v>41</v>
      </c>
      <c r="P167" s="138">
        <f t="shared" ref="P167:P173" si="1">O167*H167</f>
        <v>0</v>
      </c>
      <c r="Q167" s="138">
        <v>0</v>
      </c>
      <c r="R167" s="138">
        <f t="shared" ref="R167:R173" si="2">Q167*H167</f>
        <v>0</v>
      </c>
      <c r="S167" s="138">
        <v>0</v>
      </c>
      <c r="T167" s="139">
        <f t="shared" ref="T167:T173" si="3">S167*H167</f>
        <v>0</v>
      </c>
      <c r="AR167" s="140" t="s">
        <v>215</v>
      </c>
      <c r="AT167" s="140" t="s">
        <v>193</v>
      </c>
      <c r="AU167" s="140" t="s">
        <v>75</v>
      </c>
      <c r="AY167" s="18" t="s">
        <v>128</v>
      </c>
      <c r="BE167" s="141">
        <f t="shared" ref="BE167:BE173" si="4">IF(N167="základní",J167,0)</f>
        <v>0</v>
      </c>
      <c r="BF167" s="141">
        <f t="shared" ref="BF167:BF173" si="5">IF(N167="snížená",J167,0)</f>
        <v>0</v>
      </c>
      <c r="BG167" s="141">
        <f t="shared" ref="BG167:BG173" si="6">IF(N167="zákl. přenesená",J167,0)</f>
        <v>0</v>
      </c>
      <c r="BH167" s="141">
        <f t="shared" ref="BH167:BH173" si="7">IF(N167="sníž. přenesená",J167,0)</f>
        <v>0</v>
      </c>
      <c r="BI167" s="141">
        <f t="shared" ref="BI167:BI173" si="8">IF(N167="nulová",J167,0)</f>
        <v>0</v>
      </c>
      <c r="BJ167" s="18" t="s">
        <v>78</v>
      </c>
      <c r="BK167" s="141">
        <f t="shared" ref="BK167:BK173" si="9">ROUND(I167*H167,2)</f>
        <v>0</v>
      </c>
      <c r="BL167" s="18" t="s">
        <v>168</v>
      </c>
      <c r="BM167" s="140" t="s">
        <v>272</v>
      </c>
    </row>
    <row r="168" spans="2:65" s="1" customFormat="1" ht="24.2" customHeight="1">
      <c r="B168" s="128"/>
      <c r="C168" s="167" t="s">
        <v>273</v>
      </c>
      <c r="D168" s="167" t="s">
        <v>193</v>
      </c>
      <c r="E168" s="168" t="s">
        <v>274</v>
      </c>
      <c r="F168" s="169" t="s">
        <v>275</v>
      </c>
      <c r="G168" s="170" t="s">
        <v>209</v>
      </c>
      <c r="H168" s="171">
        <v>12</v>
      </c>
      <c r="I168" s="172"/>
      <c r="J168" s="173">
        <f t="shared" si="0"/>
        <v>0</v>
      </c>
      <c r="K168" s="169" t="s">
        <v>134</v>
      </c>
      <c r="L168" s="174"/>
      <c r="M168" s="175" t="s">
        <v>3</v>
      </c>
      <c r="N168" s="176" t="s">
        <v>41</v>
      </c>
      <c r="P168" s="138">
        <f t="shared" si="1"/>
        <v>0</v>
      </c>
      <c r="Q168" s="138">
        <v>0</v>
      </c>
      <c r="R168" s="138">
        <f t="shared" si="2"/>
        <v>0</v>
      </c>
      <c r="S168" s="138">
        <v>0</v>
      </c>
      <c r="T168" s="139">
        <f t="shared" si="3"/>
        <v>0</v>
      </c>
      <c r="AR168" s="140" t="s">
        <v>215</v>
      </c>
      <c r="AT168" s="140" t="s">
        <v>193</v>
      </c>
      <c r="AU168" s="140" t="s">
        <v>75</v>
      </c>
      <c r="AY168" s="18" t="s">
        <v>128</v>
      </c>
      <c r="BE168" s="141">
        <f t="shared" si="4"/>
        <v>0</v>
      </c>
      <c r="BF168" s="141">
        <f t="shared" si="5"/>
        <v>0</v>
      </c>
      <c r="BG168" s="141">
        <f t="shared" si="6"/>
        <v>0</v>
      </c>
      <c r="BH168" s="141">
        <f t="shared" si="7"/>
        <v>0</v>
      </c>
      <c r="BI168" s="141">
        <f t="shared" si="8"/>
        <v>0</v>
      </c>
      <c r="BJ168" s="18" t="s">
        <v>78</v>
      </c>
      <c r="BK168" s="141">
        <f t="shared" si="9"/>
        <v>0</v>
      </c>
      <c r="BL168" s="18" t="s">
        <v>168</v>
      </c>
      <c r="BM168" s="140" t="s">
        <v>276</v>
      </c>
    </row>
    <row r="169" spans="2:65" s="1" customFormat="1" ht="24.2" customHeight="1">
      <c r="B169" s="128"/>
      <c r="C169" s="167" t="s">
        <v>210</v>
      </c>
      <c r="D169" s="167" t="s">
        <v>193</v>
      </c>
      <c r="E169" s="168" t="s">
        <v>277</v>
      </c>
      <c r="F169" s="169" t="s">
        <v>278</v>
      </c>
      <c r="G169" s="170" t="s">
        <v>209</v>
      </c>
      <c r="H169" s="171">
        <v>5</v>
      </c>
      <c r="I169" s="172"/>
      <c r="J169" s="173">
        <f t="shared" si="0"/>
        <v>0</v>
      </c>
      <c r="K169" s="169" t="s">
        <v>134</v>
      </c>
      <c r="L169" s="174"/>
      <c r="M169" s="175" t="s">
        <v>3</v>
      </c>
      <c r="N169" s="176" t="s">
        <v>41</v>
      </c>
      <c r="P169" s="138">
        <f t="shared" si="1"/>
        <v>0</v>
      </c>
      <c r="Q169" s="138">
        <v>0</v>
      </c>
      <c r="R169" s="138">
        <f t="shared" si="2"/>
        <v>0</v>
      </c>
      <c r="S169" s="138">
        <v>0</v>
      </c>
      <c r="T169" s="139">
        <f t="shared" si="3"/>
        <v>0</v>
      </c>
      <c r="AR169" s="140" t="s">
        <v>215</v>
      </c>
      <c r="AT169" s="140" t="s">
        <v>193</v>
      </c>
      <c r="AU169" s="140" t="s">
        <v>75</v>
      </c>
      <c r="AY169" s="18" t="s">
        <v>128</v>
      </c>
      <c r="BE169" s="141">
        <f t="shared" si="4"/>
        <v>0</v>
      </c>
      <c r="BF169" s="141">
        <f t="shared" si="5"/>
        <v>0</v>
      </c>
      <c r="BG169" s="141">
        <f t="shared" si="6"/>
        <v>0</v>
      </c>
      <c r="BH169" s="141">
        <f t="shared" si="7"/>
        <v>0</v>
      </c>
      <c r="BI169" s="141">
        <f t="shared" si="8"/>
        <v>0</v>
      </c>
      <c r="BJ169" s="18" t="s">
        <v>78</v>
      </c>
      <c r="BK169" s="141">
        <f t="shared" si="9"/>
        <v>0</v>
      </c>
      <c r="BL169" s="18" t="s">
        <v>168</v>
      </c>
      <c r="BM169" s="140" t="s">
        <v>279</v>
      </c>
    </row>
    <row r="170" spans="2:65" s="1" customFormat="1" ht="24.2" customHeight="1">
      <c r="B170" s="128"/>
      <c r="C170" s="167" t="s">
        <v>280</v>
      </c>
      <c r="D170" s="167" t="s">
        <v>193</v>
      </c>
      <c r="E170" s="168" t="s">
        <v>281</v>
      </c>
      <c r="F170" s="169" t="s">
        <v>282</v>
      </c>
      <c r="G170" s="170" t="s">
        <v>209</v>
      </c>
      <c r="H170" s="171">
        <v>5</v>
      </c>
      <c r="I170" s="172"/>
      <c r="J170" s="173">
        <f t="shared" si="0"/>
        <v>0</v>
      </c>
      <c r="K170" s="169" t="s">
        <v>3</v>
      </c>
      <c r="L170" s="174"/>
      <c r="M170" s="175" t="s">
        <v>3</v>
      </c>
      <c r="N170" s="176" t="s">
        <v>41</v>
      </c>
      <c r="P170" s="138">
        <f t="shared" si="1"/>
        <v>0</v>
      </c>
      <c r="Q170" s="138">
        <v>0</v>
      </c>
      <c r="R170" s="138">
        <f t="shared" si="2"/>
        <v>0</v>
      </c>
      <c r="S170" s="138">
        <v>0</v>
      </c>
      <c r="T170" s="139">
        <f t="shared" si="3"/>
        <v>0</v>
      </c>
      <c r="AR170" s="140" t="s">
        <v>215</v>
      </c>
      <c r="AT170" s="140" t="s">
        <v>193</v>
      </c>
      <c r="AU170" s="140" t="s">
        <v>75</v>
      </c>
      <c r="AY170" s="18" t="s">
        <v>128</v>
      </c>
      <c r="BE170" s="141">
        <f t="shared" si="4"/>
        <v>0</v>
      </c>
      <c r="BF170" s="141">
        <f t="shared" si="5"/>
        <v>0</v>
      </c>
      <c r="BG170" s="141">
        <f t="shared" si="6"/>
        <v>0</v>
      </c>
      <c r="BH170" s="141">
        <f t="shared" si="7"/>
        <v>0</v>
      </c>
      <c r="BI170" s="141">
        <f t="shared" si="8"/>
        <v>0</v>
      </c>
      <c r="BJ170" s="18" t="s">
        <v>78</v>
      </c>
      <c r="BK170" s="141">
        <f t="shared" si="9"/>
        <v>0</v>
      </c>
      <c r="BL170" s="18" t="s">
        <v>168</v>
      </c>
      <c r="BM170" s="140" t="s">
        <v>283</v>
      </c>
    </row>
    <row r="171" spans="2:65" s="1" customFormat="1" ht="24.2" customHeight="1">
      <c r="B171" s="128"/>
      <c r="C171" s="167" t="s">
        <v>215</v>
      </c>
      <c r="D171" s="167" t="s">
        <v>193</v>
      </c>
      <c r="E171" s="168" t="s">
        <v>284</v>
      </c>
      <c r="F171" s="169" t="s">
        <v>285</v>
      </c>
      <c r="G171" s="170" t="s">
        <v>209</v>
      </c>
      <c r="H171" s="171">
        <v>24</v>
      </c>
      <c r="I171" s="172"/>
      <c r="J171" s="173">
        <f t="shared" si="0"/>
        <v>0</v>
      </c>
      <c r="K171" s="169" t="s">
        <v>3</v>
      </c>
      <c r="L171" s="174"/>
      <c r="M171" s="175" t="s">
        <v>3</v>
      </c>
      <c r="N171" s="176" t="s">
        <v>41</v>
      </c>
      <c r="P171" s="138">
        <f t="shared" si="1"/>
        <v>0</v>
      </c>
      <c r="Q171" s="138">
        <v>0</v>
      </c>
      <c r="R171" s="138">
        <f t="shared" si="2"/>
        <v>0</v>
      </c>
      <c r="S171" s="138">
        <v>0</v>
      </c>
      <c r="T171" s="139">
        <f t="shared" si="3"/>
        <v>0</v>
      </c>
      <c r="AR171" s="140" t="s">
        <v>215</v>
      </c>
      <c r="AT171" s="140" t="s">
        <v>193</v>
      </c>
      <c r="AU171" s="140" t="s">
        <v>75</v>
      </c>
      <c r="AY171" s="18" t="s">
        <v>128</v>
      </c>
      <c r="BE171" s="141">
        <f t="shared" si="4"/>
        <v>0</v>
      </c>
      <c r="BF171" s="141">
        <f t="shared" si="5"/>
        <v>0</v>
      </c>
      <c r="BG171" s="141">
        <f t="shared" si="6"/>
        <v>0</v>
      </c>
      <c r="BH171" s="141">
        <f t="shared" si="7"/>
        <v>0</v>
      </c>
      <c r="BI171" s="141">
        <f t="shared" si="8"/>
        <v>0</v>
      </c>
      <c r="BJ171" s="18" t="s">
        <v>78</v>
      </c>
      <c r="BK171" s="141">
        <f t="shared" si="9"/>
        <v>0</v>
      </c>
      <c r="BL171" s="18" t="s">
        <v>168</v>
      </c>
      <c r="BM171" s="140" t="s">
        <v>286</v>
      </c>
    </row>
    <row r="172" spans="2:65" s="1" customFormat="1" ht="24.2" customHeight="1">
      <c r="B172" s="128"/>
      <c r="C172" s="167" t="s">
        <v>287</v>
      </c>
      <c r="D172" s="167" t="s">
        <v>193</v>
      </c>
      <c r="E172" s="168" t="s">
        <v>288</v>
      </c>
      <c r="F172" s="169" t="s">
        <v>289</v>
      </c>
      <c r="G172" s="170" t="s">
        <v>209</v>
      </c>
      <c r="H172" s="171">
        <v>4</v>
      </c>
      <c r="I172" s="172"/>
      <c r="J172" s="173">
        <f t="shared" si="0"/>
        <v>0</v>
      </c>
      <c r="K172" s="169" t="s">
        <v>3</v>
      </c>
      <c r="L172" s="174"/>
      <c r="M172" s="175" t="s">
        <v>3</v>
      </c>
      <c r="N172" s="176" t="s">
        <v>41</v>
      </c>
      <c r="P172" s="138">
        <f t="shared" si="1"/>
        <v>0</v>
      </c>
      <c r="Q172" s="138">
        <v>0</v>
      </c>
      <c r="R172" s="138">
        <f t="shared" si="2"/>
        <v>0</v>
      </c>
      <c r="S172" s="138">
        <v>0</v>
      </c>
      <c r="T172" s="139">
        <f t="shared" si="3"/>
        <v>0</v>
      </c>
      <c r="AR172" s="140" t="s">
        <v>215</v>
      </c>
      <c r="AT172" s="140" t="s">
        <v>193</v>
      </c>
      <c r="AU172" s="140" t="s">
        <v>75</v>
      </c>
      <c r="AY172" s="18" t="s">
        <v>128</v>
      </c>
      <c r="BE172" s="141">
        <f t="shared" si="4"/>
        <v>0</v>
      </c>
      <c r="BF172" s="141">
        <f t="shared" si="5"/>
        <v>0</v>
      </c>
      <c r="BG172" s="141">
        <f t="shared" si="6"/>
        <v>0</v>
      </c>
      <c r="BH172" s="141">
        <f t="shared" si="7"/>
        <v>0</v>
      </c>
      <c r="BI172" s="141">
        <f t="shared" si="8"/>
        <v>0</v>
      </c>
      <c r="BJ172" s="18" t="s">
        <v>78</v>
      </c>
      <c r="BK172" s="141">
        <f t="shared" si="9"/>
        <v>0</v>
      </c>
      <c r="BL172" s="18" t="s">
        <v>168</v>
      </c>
      <c r="BM172" s="140" t="s">
        <v>290</v>
      </c>
    </row>
    <row r="173" spans="2:65" s="1" customFormat="1" ht="49.15" customHeight="1">
      <c r="B173" s="128"/>
      <c r="C173" s="129" t="s">
        <v>220</v>
      </c>
      <c r="D173" s="129" t="s">
        <v>130</v>
      </c>
      <c r="E173" s="130" t="s">
        <v>291</v>
      </c>
      <c r="F173" s="131" t="s">
        <v>292</v>
      </c>
      <c r="G173" s="132" t="s">
        <v>173</v>
      </c>
      <c r="H173" s="133">
        <v>0.01</v>
      </c>
      <c r="I173" s="134"/>
      <c r="J173" s="135">
        <f t="shared" si="0"/>
        <v>0</v>
      </c>
      <c r="K173" s="131" t="s">
        <v>134</v>
      </c>
      <c r="L173" s="33"/>
      <c r="M173" s="136" t="s">
        <v>3</v>
      </c>
      <c r="N173" s="137" t="s">
        <v>41</v>
      </c>
      <c r="P173" s="138">
        <f t="shared" si="1"/>
        <v>0</v>
      </c>
      <c r="Q173" s="138">
        <v>0</v>
      </c>
      <c r="R173" s="138">
        <f t="shared" si="2"/>
        <v>0</v>
      </c>
      <c r="S173" s="138">
        <v>0</v>
      </c>
      <c r="T173" s="139">
        <f t="shared" si="3"/>
        <v>0</v>
      </c>
      <c r="AR173" s="140" t="s">
        <v>168</v>
      </c>
      <c r="AT173" s="140" t="s">
        <v>130</v>
      </c>
      <c r="AU173" s="140" t="s">
        <v>75</v>
      </c>
      <c r="AY173" s="18" t="s">
        <v>128</v>
      </c>
      <c r="BE173" s="141">
        <f t="shared" si="4"/>
        <v>0</v>
      </c>
      <c r="BF173" s="141">
        <f t="shared" si="5"/>
        <v>0</v>
      </c>
      <c r="BG173" s="141">
        <f t="shared" si="6"/>
        <v>0</v>
      </c>
      <c r="BH173" s="141">
        <f t="shared" si="7"/>
        <v>0</v>
      </c>
      <c r="BI173" s="141">
        <f t="shared" si="8"/>
        <v>0</v>
      </c>
      <c r="BJ173" s="18" t="s">
        <v>78</v>
      </c>
      <c r="BK173" s="141">
        <f t="shared" si="9"/>
        <v>0</v>
      </c>
      <c r="BL173" s="18" t="s">
        <v>168</v>
      </c>
      <c r="BM173" s="140" t="s">
        <v>293</v>
      </c>
    </row>
    <row r="174" spans="2:65" s="1" customFormat="1">
      <c r="B174" s="33"/>
      <c r="D174" s="142" t="s">
        <v>135</v>
      </c>
      <c r="F174" s="143" t="s">
        <v>294</v>
      </c>
      <c r="I174" s="144"/>
      <c r="L174" s="33"/>
      <c r="M174" s="145"/>
      <c r="T174" s="54"/>
      <c r="AT174" s="18" t="s">
        <v>135</v>
      </c>
      <c r="AU174" s="18" t="s">
        <v>75</v>
      </c>
    </row>
    <row r="175" spans="2:65" s="11" customFormat="1" ht="22.9" customHeight="1">
      <c r="B175" s="116"/>
      <c r="D175" s="117" t="s">
        <v>69</v>
      </c>
      <c r="E175" s="126" t="s">
        <v>295</v>
      </c>
      <c r="F175" s="126" t="s">
        <v>296</v>
      </c>
      <c r="I175" s="119"/>
      <c r="J175" s="127">
        <f>BK175</f>
        <v>0</v>
      </c>
      <c r="L175" s="116"/>
      <c r="M175" s="121"/>
      <c r="P175" s="122">
        <f>SUM(P176:P214)</f>
        <v>0</v>
      </c>
      <c r="R175" s="122">
        <f>SUM(R176:R214)</f>
        <v>0</v>
      </c>
      <c r="T175" s="123">
        <f>SUM(T176:T214)</f>
        <v>0</v>
      </c>
      <c r="AR175" s="117" t="s">
        <v>75</v>
      </c>
      <c r="AT175" s="124" t="s">
        <v>69</v>
      </c>
      <c r="AU175" s="124" t="s">
        <v>78</v>
      </c>
      <c r="AY175" s="117" t="s">
        <v>128</v>
      </c>
      <c r="BK175" s="125">
        <f>SUM(BK176:BK214)</f>
        <v>0</v>
      </c>
    </row>
    <row r="176" spans="2:65" s="1" customFormat="1" ht="24.2" customHeight="1">
      <c r="B176" s="128"/>
      <c r="C176" s="129" t="s">
        <v>297</v>
      </c>
      <c r="D176" s="129" t="s">
        <v>130</v>
      </c>
      <c r="E176" s="130" t="s">
        <v>298</v>
      </c>
      <c r="F176" s="131" t="s">
        <v>299</v>
      </c>
      <c r="G176" s="132" t="s">
        <v>219</v>
      </c>
      <c r="H176" s="133">
        <v>1</v>
      </c>
      <c r="I176" s="134"/>
      <c r="J176" s="135">
        <f>ROUND(I176*H176,2)</f>
        <v>0</v>
      </c>
      <c r="K176" s="131" t="s">
        <v>134</v>
      </c>
      <c r="L176" s="33"/>
      <c r="M176" s="136" t="s">
        <v>3</v>
      </c>
      <c r="N176" s="137" t="s">
        <v>41</v>
      </c>
      <c r="P176" s="138">
        <f>O176*H176</f>
        <v>0</v>
      </c>
      <c r="Q176" s="138">
        <v>0</v>
      </c>
      <c r="R176" s="138">
        <f>Q176*H176</f>
        <v>0</v>
      </c>
      <c r="S176" s="138">
        <v>0</v>
      </c>
      <c r="T176" s="139">
        <f>S176*H176</f>
        <v>0</v>
      </c>
      <c r="AR176" s="140" t="s">
        <v>168</v>
      </c>
      <c r="AT176" s="140" t="s">
        <v>130</v>
      </c>
      <c r="AU176" s="140" t="s">
        <v>75</v>
      </c>
      <c r="AY176" s="18" t="s">
        <v>128</v>
      </c>
      <c r="BE176" s="141">
        <f>IF(N176="základní",J176,0)</f>
        <v>0</v>
      </c>
      <c r="BF176" s="141">
        <f>IF(N176="snížená",J176,0)</f>
        <v>0</v>
      </c>
      <c r="BG176" s="141">
        <f>IF(N176="zákl. přenesená",J176,0)</f>
        <v>0</v>
      </c>
      <c r="BH176" s="141">
        <f>IF(N176="sníž. přenesená",J176,0)</f>
        <v>0</v>
      </c>
      <c r="BI176" s="141">
        <f>IF(N176="nulová",J176,0)</f>
        <v>0</v>
      </c>
      <c r="BJ176" s="18" t="s">
        <v>78</v>
      </c>
      <c r="BK176" s="141">
        <f>ROUND(I176*H176,2)</f>
        <v>0</v>
      </c>
      <c r="BL176" s="18" t="s">
        <v>168</v>
      </c>
      <c r="BM176" s="140" t="s">
        <v>300</v>
      </c>
    </row>
    <row r="177" spans="2:65" s="1" customFormat="1">
      <c r="B177" s="33"/>
      <c r="D177" s="142" t="s">
        <v>135</v>
      </c>
      <c r="F177" s="143" t="s">
        <v>301</v>
      </c>
      <c r="I177" s="144"/>
      <c r="L177" s="33"/>
      <c r="M177" s="145"/>
      <c r="T177" s="54"/>
      <c r="AT177" s="18" t="s">
        <v>135</v>
      </c>
      <c r="AU177" s="18" t="s">
        <v>75</v>
      </c>
    </row>
    <row r="178" spans="2:65" s="1" customFormat="1" ht="19.5">
      <c r="B178" s="33"/>
      <c r="D178" s="147" t="s">
        <v>302</v>
      </c>
      <c r="F178" s="177" t="s">
        <v>303</v>
      </c>
      <c r="I178" s="144"/>
      <c r="L178" s="33"/>
      <c r="M178" s="145"/>
      <c r="T178" s="54"/>
      <c r="AT178" s="18" t="s">
        <v>302</v>
      </c>
      <c r="AU178" s="18" t="s">
        <v>75</v>
      </c>
    </row>
    <row r="179" spans="2:65" s="1" customFormat="1" ht="24.2" customHeight="1">
      <c r="B179" s="128"/>
      <c r="C179" s="129" t="s">
        <v>224</v>
      </c>
      <c r="D179" s="129" t="s">
        <v>130</v>
      </c>
      <c r="E179" s="130" t="s">
        <v>304</v>
      </c>
      <c r="F179" s="131" t="s">
        <v>305</v>
      </c>
      <c r="G179" s="132" t="s">
        <v>219</v>
      </c>
      <c r="H179" s="133">
        <v>1</v>
      </c>
      <c r="I179" s="134"/>
      <c r="J179" s="135">
        <f>ROUND(I179*H179,2)</f>
        <v>0</v>
      </c>
      <c r="K179" s="131" t="s">
        <v>3</v>
      </c>
      <c r="L179" s="33"/>
      <c r="M179" s="136" t="s">
        <v>3</v>
      </c>
      <c r="N179" s="137" t="s">
        <v>41</v>
      </c>
      <c r="P179" s="138">
        <f>O179*H179</f>
        <v>0</v>
      </c>
      <c r="Q179" s="138">
        <v>0</v>
      </c>
      <c r="R179" s="138">
        <f>Q179*H179</f>
        <v>0</v>
      </c>
      <c r="S179" s="138">
        <v>0</v>
      </c>
      <c r="T179" s="139">
        <f>S179*H179</f>
        <v>0</v>
      </c>
      <c r="AR179" s="140" t="s">
        <v>168</v>
      </c>
      <c r="AT179" s="140" t="s">
        <v>130</v>
      </c>
      <c r="AU179" s="140" t="s">
        <v>75</v>
      </c>
      <c r="AY179" s="18" t="s">
        <v>128</v>
      </c>
      <c r="BE179" s="141">
        <f>IF(N179="základní",J179,0)</f>
        <v>0</v>
      </c>
      <c r="BF179" s="141">
        <f>IF(N179="snížená",J179,0)</f>
        <v>0</v>
      </c>
      <c r="BG179" s="141">
        <f>IF(N179="zákl. přenesená",J179,0)</f>
        <v>0</v>
      </c>
      <c r="BH179" s="141">
        <f>IF(N179="sníž. přenesená",J179,0)</f>
        <v>0</v>
      </c>
      <c r="BI179" s="141">
        <f>IF(N179="nulová",J179,0)</f>
        <v>0</v>
      </c>
      <c r="BJ179" s="18" t="s">
        <v>78</v>
      </c>
      <c r="BK179" s="141">
        <f>ROUND(I179*H179,2)</f>
        <v>0</v>
      </c>
      <c r="BL179" s="18" t="s">
        <v>168</v>
      </c>
      <c r="BM179" s="140" t="s">
        <v>306</v>
      </c>
    </row>
    <row r="180" spans="2:65" s="1" customFormat="1" ht="19.5">
      <c r="B180" s="33"/>
      <c r="D180" s="147" t="s">
        <v>302</v>
      </c>
      <c r="F180" s="177" t="s">
        <v>307</v>
      </c>
      <c r="I180" s="144"/>
      <c r="L180" s="33"/>
      <c r="M180" s="145"/>
      <c r="T180" s="54"/>
      <c r="AT180" s="18" t="s">
        <v>302</v>
      </c>
      <c r="AU180" s="18" t="s">
        <v>75</v>
      </c>
    </row>
    <row r="181" spans="2:65" s="1" customFormat="1" ht="16.5" customHeight="1">
      <c r="B181" s="128"/>
      <c r="C181" s="167" t="s">
        <v>308</v>
      </c>
      <c r="D181" s="167" t="s">
        <v>193</v>
      </c>
      <c r="E181" s="168" t="s">
        <v>309</v>
      </c>
      <c r="F181" s="169" t="s">
        <v>310</v>
      </c>
      <c r="G181" s="170" t="s">
        <v>219</v>
      </c>
      <c r="H181" s="171">
        <v>1</v>
      </c>
      <c r="I181" s="172"/>
      <c r="J181" s="173">
        <f>ROUND(I181*H181,2)</f>
        <v>0</v>
      </c>
      <c r="K181" s="169" t="s">
        <v>134</v>
      </c>
      <c r="L181" s="174"/>
      <c r="M181" s="175" t="s">
        <v>3</v>
      </c>
      <c r="N181" s="176" t="s">
        <v>41</v>
      </c>
      <c r="P181" s="138">
        <f>O181*H181</f>
        <v>0</v>
      </c>
      <c r="Q181" s="138">
        <v>0</v>
      </c>
      <c r="R181" s="138">
        <f>Q181*H181</f>
        <v>0</v>
      </c>
      <c r="S181" s="138">
        <v>0</v>
      </c>
      <c r="T181" s="139">
        <f>S181*H181</f>
        <v>0</v>
      </c>
      <c r="AR181" s="140" t="s">
        <v>215</v>
      </c>
      <c r="AT181" s="140" t="s">
        <v>193</v>
      </c>
      <c r="AU181" s="140" t="s">
        <v>75</v>
      </c>
      <c r="AY181" s="18" t="s">
        <v>128</v>
      </c>
      <c r="BE181" s="141">
        <f>IF(N181="základní",J181,0)</f>
        <v>0</v>
      </c>
      <c r="BF181" s="141">
        <f>IF(N181="snížená",J181,0)</f>
        <v>0</v>
      </c>
      <c r="BG181" s="141">
        <f>IF(N181="zákl. přenesená",J181,0)</f>
        <v>0</v>
      </c>
      <c r="BH181" s="141">
        <f>IF(N181="sníž. přenesená",J181,0)</f>
        <v>0</v>
      </c>
      <c r="BI181" s="141">
        <f>IF(N181="nulová",J181,0)</f>
        <v>0</v>
      </c>
      <c r="BJ181" s="18" t="s">
        <v>78</v>
      </c>
      <c r="BK181" s="141">
        <f>ROUND(I181*H181,2)</f>
        <v>0</v>
      </c>
      <c r="BL181" s="18" t="s">
        <v>168</v>
      </c>
      <c r="BM181" s="140" t="s">
        <v>311</v>
      </c>
    </row>
    <row r="182" spans="2:65" s="1" customFormat="1" ht="16.5" customHeight="1">
      <c r="B182" s="128"/>
      <c r="C182" s="129" t="s">
        <v>228</v>
      </c>
      <c r="D182" s="129" t="s">
        <v>130</v>
      </c>
      <c r="E182" s="130" t="s">
        <v>312</v>
      </c>
      <c r="F182" s="131" t="s">
        <v>313</v>
      </c>
      <c r="G182" s="132" t="s">
        <v>209</v>
      </c>
      <c r="H182" s="133">
        <v>8</v>
      </c>
      <c r="I182" s="134"/>
      <c r="J182" s="135">
        <f>ROUND(I182*H182,2)</f>
        <v>0</v>
      </c>
      <c r="K182" s="131" t="s">
        <v>134</v>
      </c>
      <c r="L182" s="33"/>
      <c r="M182" s="136" t="s">
        <v>3</v>
      </c>
      <c r="N182" s="137" t="s">
        <v>41</v>
      </c>
      <c r="P182" s="138">
        <f>O182*H182</f>
        <v>0</v>
      </c>
      <c r="Q182" s="138">
        <v>0</v>
      </c>
      <c r="R182" s="138">
        <f>Q182*H182</f>
        <v>0</v>
      </c>
      <c r="S182" s="138">
        <v>0</v>
      </c>
      <c r="T182" s="139">
        <f>S182*H182</f>
        <v>0</v>
      </c>
      <c r="AR182" s="140" t="s">
        <v>168</v>
      </c>
      <c r="AT182" s="140" t="s">
        <v>130</v>
      </c>
      <c r="AU182" s="140" t="s">
        <v>75</v>
      </c>
      <c r="AY182" s="18" t="s">
        <v>128</v>
      </c>
      <c r="BE182" s="141">
        <f>IF(N182="základní",J182,0)</f>
        <v>0</v>
      </c>
      <c r="BF182" s="141">
        <f>IF(N182="snížená",J182,0)</f>
        <v>0</v>
      </c>
      <c r="BG182" s="141">
        <f>IF(N182="zákl. přenesená",J182,0)</f>
        <v>0</v>
      </c>
      <c r="BH182" s="141">
        <f>IF(N182="sníž. přenesená",J182,0)</f>
        <v>0</v>
      </c>
      <c r="BI182" s="141">
        <f>IF(N182="nulová",J182,0)</f>
        <v>0</v>
      </c>
      <c r="BJ182" s="18" t="s">
        <v>78</v>
      </c>
      <c r="BK182" s="141">
        <f>ROUND(I182*H182,2)</f>
        <v>0</v>
      </c>
      <c r="BL182" s="18" t="s">
        <v>168</v>
      </c>
      <c r="BM182" s="140" t="s">
        <v>314</v>
      </c>
    </row>
    <row r="183" spans="2:65" s="1" customFormat="1">
      <c r="B183" s="33"/>
      <c r="D183" s="142" t="s">
        <v>135</v>
      </c>
      <c r="F183" s="143" t="s">
        <v>315</v>
      </c>
      <c r="I183" s="144"/>
      <c r="L183" s="33"/>
      <c r="M183" s="145"/>
      <c r="T183" s="54"/>
      <c r="AT183" s="18" t="s">
        <v>135</v>
      </c>
      <c r="AU183" s="18" t="s">
        <v>75</v>
      </c>
    </row>
    <row r="184" spans="2:65" s="1" customFormat="1" ht="16.5" customHeight="1">
      <c r="B184" s="128"/>
      <c r="C184" s="129" t="s">
        <v>316</v>
      </c>
      <c r="D184" s="129" t="s">
        <v>130</v>
      </c>
      <c r="E184" s="130" t="s">
        <v>317</v>
      </c>
      <c r="F184" s="131" t="s">
        <v>318</v>
      </c>
      <c r="G184" s="132" t="s">
        <v>209</v>
      </c>
      <c r="H184" s="133">
        <v>21</v>
      </c>
      <c r="I184" s="134"/>
      <c r="J184" s="135">
        <f>ROUND(I184*H184,2)</f>
        <v>0</v>
      </c>
      <c r="K184" s="131" t="s">
        <v>134</v>
      </c>
      <c r="L184" s="33"/>
      <c r="M184" s="136" t="s">
        <v>3</v>
      </c>
      <c r="N184" s="137" t="s">
        <v>41</v>
      </c>
      <c r="P184" s="138">
        <f>O184*H184</f>
        <v>0</v>
      </c>
      <c r="Q184" s="138">
        <v>0</v>
      </c>
      <c r="R184" s="138">
        <f>Q184*H184</f>
        <v>0</v>
      </c>
      <c r="S184" s="138">
        <v>0</v>
      </c>
      <c r="T184" s="139">
        <f>S184*H184</f>
        <v>0</v>
      </c>
      <c r="AR184" s="140" t="s">
        <v>168</v>
      </c>
      <c r="AT184" s="140" t="s">
        <v>130</v>
      </c>
      <c r="AU184" s="140" t="s">
        <v>75</v>
      </c>
      <c r="AY184" s="18" t="s">
        <v>128</v>
      </c>
      <c r="BE184" s="141">
        <f>IF(N184="základní",J184,0)</f>
        <v>0</v>
      </c>
      <c r="BF184" s="141">
        <f>IF(N184="snížená",J184,0)</f>
        <v>0</v>
      </c>
      <c r="BG184" s="141">
        <f>IF(N184="zákl. přenesená",J184,0)</f>
        <v>0</v>
      </c>
      <c r="BH184" s="141">
        <f>IF(N184="sníž. přenesená",J184,0)</f>
        <v>0</v>
      </c>
      <c r="BI184" s="141">
        <f>IF(N184="nulová",J184,0)</f>
        <v>0</v>
      </c>
      <c r="BJ184" s="18" t="s">
        <v>78</v>
      </c>
      <c r="BK184" s="141">
        <f>ROUND(I184*H184,2)</f>
        <v>0</v>
      </c>
      <c r="BL184" s="18" t="s">
        <v>168</v>
      </c>
      <c r="BM184" s="140" t="s">
        <v>319</v>
      </c>
    </row>
    <row r="185" spans="2:65" s="1" customFormat="1">
      <c r="B185" s="33"/>
      <c r="D185" s="142" t="s">
        <v>135</v>
      </c>
      <c r="F185" s="143" t="s">
        <v>320</v>
      </c>
      <c r="I185" s="144"/>
      <c r="L185" s="33"/>
      <c r="M185" s="145"/>
      <c r="T185" s="54"/>
      <c r="AT185" s="18" t="s">
        <v>135</v>
      </c>
      <c r="AU185" s="18" t="s">
        <v>75</v>
      </c>
    </row>
    <row r="186" spans="2:65" s="1" customFormat="1" ht="21.75" customHeight="1">
      <c r="B186" s="128"/>
      <c r="C186" s="129" t="s">
        <v>232</v>
      </c>
      <c r="D186" s="129" t="s">
        <v>130</v>
      </c>
      <c r="E186" s="130" t="s">
        <v>321</v>
      </c>
      <c r="F186" s="131" t="s">
        <v>322</v>
      </c>
      <c r="G186" s="132" t="s">
        <v>209</v>
      </c>
      <c r="H186" s="133">
        <v>7</v>
      </c>
      <c r="I186" s="134"/>
      <c r="J186" s="135">
        <f>ROUND(I186*H186,2)</f>
        <v>0</v>
      </c>
      <c r="K186" s="131" t="s">
        <v>134</v>
      </c>
      <c r="L186" s="33"/>
      <c r="M186" s="136" t="s">
        <v>3</v>
      </c>
      <c r="N186" s="137" t="s">
        <v>41</v>
      </c>
      <c r="P186" s="138">
        <f>O186*H186</f>
        <v>0</v>
      </c>
      <c r="Q186" s="138">
        <v>0</v>
      </c>
      <c r="R186" s="138">
        <f>Q186*H186</f>
        <v>0</v>
      </c>
      <c r="S186" s="138">
        <v>0</v>
      </c>
      <c r="T186" s="139">
        <f>S186*H186</f>
        <v>0</v>
      </c>
      <c r="AR186" s="140" t="s">
        <v>168</v>
      </c>
      <c r="AT186" s="140" t="s">
        <v>130</v>
      </c>
      <c r="AU186" s="140" t="s">
        <v>75</v>
      </c>
      <c r="AY186" s="18" t="s">
        <v>128</v>
      </c>
      <c r="BE186" s="141">
        <f>IF(N186="základní",J186,0)</f>
        <v>0</v>
      </c>
      <c r="BF186" s="141">
        <f>IF(N186="snížená",J186,0)</f>
        <v>0</v>
      </c>
      <c r="BG186" s="141">
        <f>IF(N186="zákl. přenesená",J186,0)</f>
        <v>0</v>
      </c>
      <c r="BH186" s="141">
        <f>IF(N186="sníž. přenesená",J186,0)</f>
        <v>0</v>
      </c>
      <c r="BI186" s="141">
        <f>IF(N186="nulová",J186,0)</f>
        <v>0</v>
      </c>
      <c r="BJ186" s="18" t="s">
        <v>78</v>
      </c>
      <c r="BK186" s="141">
        <f>ROUND(I186*H186,2)</f>
        <v>0</v>
      </c>
      <c r="BL186" s="18" t="s">
        <v>168</v>
      </c>
      <c r="BM186" s="140" t="s">
        <v>323</v>
      </c>
    </row>
    <row r="187" spans="2:65" s="1" customFormat="1">
      <c r="B187" s="33"/>
      <c r="D187" s="142" t="s">
        <v>135</v>
      </c>
      <c r="F187" s="143" t="s">
        <v>324</v>
      </c>
      <c r="I187" s="144"/>
      <c r="L187" s="33"/>
      <c r="M187" s="145"/>
      <c r="T187" s="54"/>
      <c r="AT187" s="18" t="s">
        <v>135</v>
      </c>
      <c r="AU187" s="18" t="s">
        <v>75</v>
      </c>
    </row>
    <row r="188" spans="2:65" s="1" customFormat="1" ht="21.75" customHeight="1">
      <c r="B188" s="128"/>
      <c r="C188" s="129" t="s">
        <v>325</v>
      </c>
      <c r="D188" s="129" t="s">
        <v>130</v>
      </c>
      <c r="E188" s="130" t="s">
        <v>326</v>
      </c>
      <c r="F188" s="131" t="s">
        <v>327</v>
      </c>
      <c r="G188" s="132" t="s">
        <v>209</v>
      </c>
      <c r="H188" s="133">
        <v>25</v>
      </c>
      <c r="I188" s="134"/>
      <c r="J188" s="135">
        <f>ROUND(I188*H188,2)</f>
        <v>0</v>
      </c>
      <c r="K188" s="131" t="s">
        <v>134</v>
      </c>
      <c r="L188" s="33"/>
      <c r="M188" s="136" t="s">
        <v>3</v>
      </c>
      <c r="N188" s="137" t="s">
        <v>41</v>
      </c>
      <c r="P188" s="138">
        <f>O188*H188</f>
        <v>0</v>
      </c>
      <c r="Q188" s="138">
        <v>0</v>
      </c>
      <c r="R188" s="138">
        <f>Q188*H188</f>
        <v>0</v>
      </c>
      <c r="S188" s="138">
        <v>0</v>
      </c>
      <c r="T188" s="139">
        <f>S188*H188</f>
        <v>0</v>
      </c>
      <c r="AR188" s="140" t="s">
        <v>168</v>
      </c>
      <c r="AT188" s="140" t="s">
        <v>130</v>
      </c>
      <c r="AU188" s="140" t="s">
        <v>75</v>
      </c>
      <c r="AY188" s="18" t="s">
        <v>128</v>
      </c>
      <c r="BE188" s="141">
        <f>IF(N188="základní",J188,0)</f>
        <v>0</v>
      </c>
      <c r="BF188" s="141">
        <f>IF(N188="snížená",J188,0)</f>
        <v>0</v>
      </c>
      <c r="BG188" s="141">
        <f>IF(N188="zákl. přenesená",J188,0)</f>
        <v>0</v>
      </c>
      <c r="BH188" s="141">
        <f>IF(N188="sníž. přenesená",J188,0)</f>
        <v>0</v>
      </c>
      <c r="BI188" s="141">
        <f>IF(N188="nulová",J188,0)</f>
        <v>0</v>
      </c>
      <c r="BJ188" s="18" t="s">
        <v>78</v>
      </c>
      <c r="BK188" s="141">
        <f>ROUND(I188*H188,2)</f>
        <v>0</v>
      </c>
      <c r="BL188" s="18" t="s">
        <v>168</v>
      </c>
      <c r="BM188" s="140" t="s">
        <v>328</v>
      </c>
    </row>
    <row r="189" spans="2:65" s="1" customFormat="1">
      <c r="B189" s="33"/>
      <c r="D189" s="142" t="s">
        <v>135</v>
      </c>
      <c r="F189" s="143" t="s">
        <v>329</v>
      </c>
      <c r="I189" s="144"/>
      <c r="L189" s="33"/>
      <c r="M189" s="145"/>
      <c r="T189" s="54"/>
      <c r="AT189" s="18" t="s">
        <v>135</v>
      </c>
      <c r="AU189" s="18" t="s">
        <v>75</v>
      </c>
    </row>
    <row r="190" spans="2:65" s="1" customFormat="1" ht="21.75" customHeight="1">
      <c r="B190" s="128"/>
      <c r="C190" s="129" t="s">
        <v>236</v>
      </c>
      <c r="D190" s="129" t="s">
        <v>130</v>
      </c>
      <c r="E190" s="130" t="s">
        <v>330</v>
      </c>
      <c r="F190" s="131" t="s">
        <v>331</v>
      </c>
      <c r="G190" s="132" t="s">
        <v>209</v>
      </c>
      <c r="H190" s="133">
        <v>10</v>
      </c>
      <c r="I190" s="134"/>
      <c r="J190" s="135">
        <f>ROUND(I190*H190,2)</f>
        <v>0</v>
      </c>
      <c r="K190" s="131" t="s">
        <v>134</v>
      </c>
      <c r="L190" s="33"/>
      <c r="M190" s="136" t="s">
        <v>3</v>
      </c>
      <c r="N190" s="137" t="s">
        <v>41</v>
      </c>
      <c r="P190" s="138">
        <f>O190*H190</f>
        <v>0</v>
      </c>
      <c r="Q190" s="138">
        <v>0</v>
      </c>
      <c r="R190" s="138">
        <f>Q190*H190</f>
        <v>0</v>
      </c>
      <c r="S190" s="138">
        <v>0</v>
      </c>
      <c r="T190" s="139">
        <f>S190*H190</f>
        <v>0</v>
      </c>
      <c r="AR190" s="140" t="s">
        <v>168</v>
      </c>
      <c r="AT190" s="140" t="s">
        <v>130</v>
      </c>
      <c r="AU190" s="140" t="s">
        <v>75</v>
      </c>
      <c r="AY190" s="18" t="s">
        <v>128</v>
      </c>
      <c r="BE190" s="141">
        <f>IF(N190="základní",J190,0)</f>
        <v>0</v>
      </c>
      <c r="BF190" s="141">
        <f>IF(N190="snížená",J190,0)</f>
        <v>0</v>
      </c>
      <c r="BG190" s="141">
        <f>IF(N190="zákl. přenesená",J190,0)</f>
        <v>0</v>
      </c>
      <c r="BH190" s="141">
        <f>IF(N190="sníž. přenesená",J190,0)</f>
        <v>0</v>
      </c>
      <c r="BI190" s="141">
        <f>IF(N190="nulová",J190,0)</f>
        <v>0</v>
      </c>
      <c r="BJ190" s="18" t="s">
        <v>78</v>
      </c>
      <c r="BK190" s="141">
        <f>ROUND(I190*H190,2)</f>
        <v>0</v>
      </c>
      <c r="BL190" s="18" t="s">
        <v>168</v>
      </c>
      <c r="BM190" s="140" t="s">
        <v>332</v>
      </c>
    </row>
    <row r="191" spans="2:65" s="1" customFormat="1">
      <c r="B191" s="33"/>
      <c r="D191" s="142" t="s">
        <v>135</v>
      </c>
      <c r="F191" s="143" t="s">
        <v>333</v>
      </c>
      <c r="I191" s="144"/>
      <c r="L191" s="33"/>
      <c r="M191" s="145"/>
      <c r="T191" s="54"/>
      <c r="AT191" s="18" t="s">
        <v>135</v>
      </c>
      <c r="AU191" s="18" t="s">
        <v>75</v>
      </c>
    </row>
    <row r="192" spans="2:65" s="1" customFormat="1" ht="24.2" customHeight="1">
      <c r="B192" s="128"/>
      <c r="C192" s="129" t="s">
        <v>334</v>
      </c>
      <c r="D192" s="129" t="s">
        <v>130</v>
      </c>
      <c r="E192" s="130" t="s">
        <v>335</v>
      </c>
      <c r="F192" s="131" t="s">
        <v>336</v>
      </c>
      <c r="G192" s="132" t="s">
        <v>209</v>
      </c>
      <c r="H192" s="133">
        <v>25</v>
      </c>
      <c r="I192" s="134"/>
      <c r="J192" s="135">
        <f>ROUND(I192*H192,2)</f>
        <v>0</v>
      </c>
      <c r="K192" s="131" t="s">
        <v>134</v>
      </c>
      <c r="L192" s="33"/>
      <c r="M192" s="136" t="s">
        <v>3</v>
      </c>
      <c r="N192" s="137" t="s">
        <v>41</v>
      </c>
      <c r="P192" s="138">
        <f>O192*H192</f>
        <v>0</v>
      </c>
      <c r="Q192" s="138">
        <v>0</v>
      </c>
      <c r="R192" s="138">
        <f>Q192*H192</f>
        <v>0</v>
      </c>
      <c r="S192" s="138">
        <v>0</v>
      </c>
      <c r="T192" s="139">
        <f>S192*H192</f>
        <v>0</v>
      </c>
      <c r="AR192" s="140" t="s">
        <v>168</v>
      </c>
      <c r="AT192" s="140" t="s">
        <v>130</v>
      </c>
      <c r="AU192" s="140" t="s">
        <v>75</v>
      </c>
      <c r="AY192" s="18" t="s">
        <v>128</v>
      </c>
      <c r="BE192" s="141">
        <f>IF(N192="základní",J192,0)</f>
        <v>0</v>
      </c>
      <c r="BF192" s="141">
        <f>IF(N192="snížená",J192,0)</f>
        <v>0</v>
      </c>
      <c r="BG192" s="141">
        <f>IF(N192="zákl. přenesená",J192,0)</f>
        <v>0</v>
      </c>
      <c r="BH192" s="141">
        <f>IF(N192="sníž. přenesená",J192,0)</f>
        <v>0</v>
      </c>
      <c r="BI192" s="141">
        <f>IF(N192="nulová",J192,0)</f>
        <v>0</v>
      </c>
      <c r="BJ192" s="18" t="s">
        <v>78</v>
      </c>
      <c r="BK192" s="141">
        <f>ROUND(I192*H192,2)</f>
        <v>0</v>
      </c>
      <c r="BL192" s="18" t="s">
        <v>168</v>
      </c>
      <c r="BM192" s="140" t="s">
        <v>337</v>
      </c>
    </row>
    <row r="193" spans="2:65" s="1" customFormat="1">
      <c r="B193" s="33"/>
      <c r="D193" s="142" t="s">
        <v>135</v>
      </c>
      <c r="F193" s="143" t="s">
        <v>338</v>
      </c>
      <c r="I193" s="144"/>
      <c r="L193" s="33"/>
      <c r="M193" s="145"/>
      <c r="T193" s="54"/>
      <c r="AT193" s="18" t="s">
        <v>135</v>
      </c>
      <c r="AU193" s="18" t="s">
        <v>75</v>
      </c>
    </row>
    <row r="194" spans="2:65" s="1" customFormat="1" ht="21.75" customHeight="1">
      <c r="B194" s="128"/>
      <c r="C194" s="129" t="s">
        <v>240</v>
      </c>
      <c r="D194" s="129" t="s">
        <v>130</v>
      </c>
      <c r="E194" s="130" t="s">
        <v>339</v>
      </c>
      <c r="F194" s="131" t="s">
        <v>340</v>
      </c>
      <c r="G194" s="132" t="s">
        <v>209</v>
      </c>
      <c r="H194" s="133">
        <v>1</v>
      </c>
      <c r="I194" s="134"/>
      <c r="J194" s="135">
        <f>ROUND(I194*H194,2)</f>
        <v>0</v>
      </c>
      <c r="K194" s="131" t="s">
        <v>134</v>
      </c>
      <c r="L194" s="33"/>
      <c r="M194" s="136" t="s">
        <v>3</v>
      </c>
      <c r="N194" s="137" t="s">
        <v>41</v>
      </c>
      <c r="P194" s="138">
        <f>O194*H194</f>
        <v>0</v>
      </c>
      <c r="Q194" s="138">
        <v>0</v>
      </c>
      <c r="R194" s="138">
        <f>Q194*H194</f>
        <v>0</v>
      </c>
      <c r="S194" s="138">
        <v>0</v>
      </c>
      <c r="T194" s="139">
        <f>S194*H194</f>
        <v>0</v>
      </c>
      <c r="AR194" s="140" t="s">
        <v>168</v>
      </c>
      <c r="AT194" s="140" t="s">
        <v>130</v>
      </c>
      <c r="AU194" s="140" t="s">
        <v>75</v>
      </c>
      <c r="AY194" s="18" t="s">
        <v>128</v>
      </c>
      <c r="BE194" s="141">
        <f>IF(N194="základní",J194,0)</f>
        <v>0</v>
      </c>
      <c r="BF194" s="141">
        <f>IF(N194="snížená",J194,0)</f>
        <v>0</v>
      </c>
      <c r="BG194" s="141">
        <f>IF(N194="zákl. přenesená",J194,0)</f>
        <v>0</v>
      </c>
      <c r="BH194" s="141">
        <f>IF(N194="sníž. přenesená",J194,0)</f>
        <v>0</v>
      </c>
      <c r="BI194" s="141">
        <f>IF(N194="nulová",J194,0)</f>
        <v>0</v>
      </c>
      <c r="BJ194" s="18" t="s">
        <v>78</v>
      </c>
      <c r="BK194" s="141">
        <f>ROUND(I194*H194,2)</f>
        <v>0</v>
      </c>
      <c r="BL194" s="18" t="s">
        <v>168</v>
      </c>
      <c r="BM194" s="140" t="s">
        <v>341</v>
      </c>
    </row>
    <row r="195" spans="2:65" s="1" customFormat="1">
      <c r="B195" s="33"/>
      <c r="D195" s="142" t="s">
        <v>135</v>
      </c>
      <c r="F195" s="143" t="s">
        <v>342</v>
      </c>
      <c r="I195" s="144"/>
      <c r="L195" s="33"/>
      <c r="M195" s="145"/>
      <c r="T195" s="54"/>
      <c r="AT195" s="18" t="s">
        <v>135</v>
      </c>
      <c r="AU195" s="18" t="s">
        <v>75</v>
      </c>
    </row>
    <row r="196" spans="2:65" s="1" customFormat="1" ht="21.75" customHeight="1">
      <c r="B196" s="128"/>
      <c r="C196" s="129" t="s">
        <v>343</v>
      </c>
      <c r="D196" s="129" t="s">
        <v>130</v>
      </c>
      <c r="E196" s="130" t="s">
        <v>344</v>
      </c>
      <c r="F196" s="131" t="s">
        <v>345</v>
      </c>
      <c r="G196" s="132" t="s">
        <v>209</v>
      </c>
      <c r="H196" s="133">
        <v>10</v>
      </c>
      <c r="I196" s="134"/>
      <c r="J196" s="135">
        <f>ROUND(I196*H196,2)</f>
        <v>0</v>
      </c>
      <c r="K196" s="131" t="s">
        <v>134</v>
      </c>
      <c r="L196" s="33"/>
      <c r="M196" s="136" t="s">
        <v>3</v>
      </c>
      <c r="N196" s="137" t="s">
        <v>41</v>
      </c>
      <c r="P196" s="138">
        <f>O196*H196</f>
        <v>0</v>
      </c>
      <c r="Q196" s="138">
        <v>0</v>
      </c>
      <c r="R196" s="138">
        <f>Q196*H196</f>
        <v>0</v>
      </c>
      <c r="S196" s="138">
        <v>0</v>
      </c>
      <c r="T196" s="139">
        <f>S196*H196</f>
        <v>0</v>
      </c>
      <c r="AR196" s="140" t="s">
        <v>168</v>
      </c>
      <c r="AT196" s="140" t="s">
        <v>130</v>
      </c>
      <c r="AU196" s="140" t="s">
        <v>75</v>
      </c>
      <c r="AY196" s="18" t="s">
        <v>128</v>
      </c>
      <c r="BE196" s="141">
        <f>IF(N196="základní",J196,0)</f>
        <v>0</v>
      </c>
      <c r="BF196" s="141">
        <f>IF(N196="snížená",J196,0)</f>
        <v>0</v>
      </c>
      <c r="BG196" s="141">
        <f>IF(N196="zákl. přenesená",J196,0)</f>
        <v>0</v>
      </c>
      <c r="BH196" s="141">
        <f>IF(N196="sníž. přenesená",J196,0)</f>
        <v>0</v>
      </c>
      <c r="BI196" s="141">
        <f>IF(N196="nulová",J196,0)</f>
        <v>0</v>
      </c>
      <c r="BJ196" s="18" t="s">
        <v>78</v>
      </c>
      <c r="BK196" s="141">
        <f>ROUND(I196*H196,2)</f>
        <v>0</v>
      </c>
      <c r="BL196" s="18" t="s">
        <v>168</v>
      </c>
      <c r="BM196" s="140" t="s">
        <v>346</v>
      </c>
    </row>
    <row r="197" spans="2:65" s="1" customFormat="1">
      <c r="B197" s="33"/>
      <c r="D197" s="142" t="s">
        <v>135</v>
      </c>
      <c r="F197" s="143" t="s">
        <v>347</v>
      </c>
      <c r="I197" s="144"/>
      <c r="L197" s="33"/>
      <c r="M197" s="145"/>
      <c r="T197" s="54"/>
      <c r="AT197" s="18" t="s">
        <v>135</v>
      </c>
      <c r="AU197" s="18" t="s">
        <v>75</v>
      </c>
    </row>
    <row r="198" spans="2:65" s="1" customFormat="1" ht="24.2" customHeight="1">
      <c r="B198" s="128"/>
      <c r="C198" s="167" t="s">
        <v>245</v>
      </c>
      <c r="D198" s="167" t="s">
        <v>193</v>
      </c>
      <c r="E198" s="168" t="s">
        <v>348</v>
      </c>
      <c r="F198" s="169" t="s">
        <v>349</v>
      </c>
      <c r="G198" s="170" t="s">
        <v>219</v>
      </c>
      <c r="H198" s="171">
        <v>5</v>
      </c>
      <c r="I198" s="172"/>
      <c r="J198" s="173">
        <f>ROUND(I198*H198,2)</f>
        <v>0</v>
      </c>
      <c r="K198" s="169" t="s">
        <v>134</v>
      </c>
      <c r="L198" s="174"/>
      <c r="M198" s="175" t="s">
        <v>3</v>
      </c>
      <c r="N198" s="176" t="s">
        <v>41</v>
      </c>
      <c r="P198" s="138">
        <f>O198*H198</f>
        <v>0</v>
      </c>
      <c r="Q198" s="138">
        <v>0</v>
      </c>
      <c r="R198" s="138">
        <f>Q198*H198</f>
        <v>0</v>
      </c>
      <c r="S198" s="138">
        <v>0</v>
      </c>
      <c r="T198" s="139">
        <f>S198*H198</f>
        <v>0</v>
      </c>
      <c r="AR198" s="140" t="s">
        <v>215</v>
      </c>
      <c r="AT198" s="140" t="s">
        <v>193</v>
      </c>
      <c r="AU198" s="140" t="s">
        <v>75</v>
      </c>
      <c r="AY198" s="18" t="s">
        <v>128</v>
      </c>
      <c r="BE198" s="141">
        <f>IF(N198="základní",J198,0)</f>
        <v>0</v>
      </c>
      <c r="BF198" s="141">
        <f>IF(N198="snížená",J198,0)</f>
        <v>0</v>
      </c>
      <c r="BG198" s="141">
        <f>IF(N198="zákl. přenesená",J198,0)</f>
        <v>0</v>
      </c>
      <c r="BH198" s="141">
        <f>IF(N198="sníž. přenesená",J198,0)</f>
        <v>0</v>
      </c>
      <c r="BI198" s="141">
        <f>IF(N198="nulová",J198,0)</f>
        <v>0</v>
      </c>
      <c r="BJ198" s="18" t="s">
        <v>78</v>
      </c>
      <c r="BK198" s="141">
        <f>ROUND(I198*H198,2)</f>
        <v>0</v>
      </c>
      <c r="BL198" s="18" t="s">
        <v>168</v>
      </c>
      <c r="BM198" s="140" t="s">
        <v>350</v>
      </c>
    </row>
    <row r="199" spans="2:65" s="1" customFormat="1" ht="24.2" customHeight="1">
      <c r="B199" s="128"/>
      <c r="C199" s="129" t="s">
        <v>351</v>
      </c>
      <c r="D199" s="129" t="s">
        <v>130</v>
      </c>
      <c r="E199" s="130" t="s">
        <v>352</v>
      </c>
      <c r="F199" s="131" t="s">
        <v>353</v>
      </c>
      <c r="G199" s="132" t="s">
        <v>219</v>
      </c>
      <c r="H199" s="133">
        <v>8</v>
      </c>
      <c r="I199" s="134"/>
      <c r="J199" s="135">
        <f>ROUND(I199*H199,2)</f>
        <v>0</v>
      </c>
      <c r="K199" s="131" t="s">
        <v>134</v>
      </c>
      <c r="L199" s="33"/>
      <c r="M199" s="136" t="s">
        <v>3</v>
      </c>
      <c r="N199" s="137" t="s">
        <v>41</v>
      </c>
      <c r="P199" s="138">
        <f>O199*H199</f>
        <v>0</v>
      </c>
      <c r="Q199" s="138">
        <v>0</v>
      </c>
      <c r="R199" s="138">
        <f>Q199*H199</f>
        <v>0</v>
      </c>
      <c r="S199" s="138">
        <v>0</v>
      </c>
      <c r="T199" s="139">
        <f>S199*H199</f>
        <v>0</v>
      </c>
      <c r="AR199" s="140" t="s">
        <v>168</v>
      </c>
      <c r="AT199" s="140" t="s">
        <v>130</v>
      </c>
      <c r="AU199" s="140" t="s">
        <v>75</v>
      </c>
      <c r="AY199" s="18" t="s">
        <v>128</v>
      </c>
      <c r="BE199" s="141">
        <f>IF(N199="základní",J199,0)</f>
        <v>0</v>
      </c>
      <c r="BF199" s="141">
        <f>IF(N199="snížená",J199,0)</f>
        <v>0</v>
      </c>
      <c r="BG199" s="141">
        <f>IF(N199="zákl. přenesená",J199,0)</f>
        <v>0</v>
      </c>
      <c r="BH199" s="141">
        <f>IF(N199="sníž. přenesená",J199,0)</f>
        <v>0</v>
      </c>
      <c r="BI199" s="141">
        <f>IF(N199="nulová",J199,0)</f>
        <v>0</v>
      </c>
      <c r="BJ199" s="18" t="s">
        <v>78</v>
      </c>
      <c r="BK199" s="141">
        <f>ROUND(I199*H199,2)</f>
        <v>0</v>
      </c>
      <c r="BL199" s="18" t="s">
        <v>168</v>
      </c>
      <c r="BM199" s="140" t="s">
        <v>354</v>
      </c>
    </row>
    <row r="200" spans="2:65" s="1" customFormat="1">
      <c r="B200" s="33"/>
      <c r="D200" s="142" t="s">
        <v>135</v>
      </c>
      <c r="F200" s="143" t="s">
        <v>355</v>
      </c>
      <c r="I200" s="144"/>
      <c r="L200" s="33"/>
      <c r="M200" s="145"/>
      <c r="T200" s="54"/>
      <c r="AT200" s="18" t="s">
        <v>135</v>
      </c>
      <c r="AU200" s="18" t="s">
        <v>75</v>
      </c>
    </row>
    <row r="201" spans="2:65" s="1" customFormat="1" ht="24.2" customHeight="1">
      <c r="B201" s="128"/>
      <c r="C201" s="129" t="s">
        <v>249</v>
      </c>
      <c r="D201" s="129" t="s">
        <v>130</v>
      </c>
      <c r="E201" s="130" t="s">
        <v>356</v>
      </c>
      <c r="F201" s="131" t="s">
        <v>357</v>
      </c>
      <c r="G201" s="132" t="s">
        <v>219</v>
      </c>
      <c r="H201" s="133">
        <v>10</v>
      </c>
      <c r="I201" s="134"/>
      <c r="J201" s="135">
        <f>ROUND(I201*H201,2)</f>
        <v>0</v>
      </c>
      <c r="K201" s="131" t="s">
        <v>134</v>
      </c>
      <c r="L201" s="33"/>
      <c r="M201" s="136" t="s">
        <v>3</v>
      </c>
      <c r="N201" s="137" t="s">
        <v>41</v>
      </c>
      <c r="P201" s="138">
        <f>O201*H201</f>
        <v>0</v>
      </c>
      <c r="Q201" s="138">
        <v>0</v>
      </c>
      <c r="R201" s="138">
        <f>Q201*H201</f>
        <v>0</v>
      </c>
      <c r="S201" s="138">
        <v>0</v>
      </c>
      <c r="T201" s="139">
        <f>S201*H201</f>
        <v>0</v>
      </c>
      <c r="AR201" s="140" t="s">
        <v>168</v>
      </c>
      <c r="AT201" s="140" t="s">
        <v>130</v>
      </c>
      <c r="AU201" s="140" t="s">
        <v>75</v>
      </c>
      <c r="AY201" s="18" t="s">
        <v>128</v>
      </c>
      <c r="BE201" s="141">
        <f>IF(N201="základní",J201,0)</f>
        <v>0</v>
      </c>
      <c r="BF201" s="141">
        <f>IF(N201="snížená",J201,0)</f>
        <v>0</v>
      </c>
      <c r="BG201" s="141">
        <f>IF(N201="zákl. přenesená",J201,0)</f>
        <v>0</v>
      </c>
      <c r="BH201" s="141">
        <f>IF(N201="sníž. přenesená",J201,0)</f>
        <v>0</v>
      </c>
      <c r="BI201" s="141">
        <f>IF(N201="nulová",J201,0)</f>
        <v>0</v>
      </c>
      <c r="BJ201" s="18" t="s">
        <v>78</v>
      </c>
      <c r="BK201" s="141">
        <f>ROUND(I201*H201,2)</f>
        <v>0</v>
      </c>
      <c r="BL201" s="18" t="s">
        <v>168</v>
      </c>
      <c r="BM201" s="140" t="s">
        <v>358</v>
      </c>
    </row>
    <row r="202" spans="2:65" s="1" customFormat="1">
      <c r="B202" s="33"/>
      <c r="D202" s="142" t="s">
        <v>135</v>
      </c>
      <c r="F202" s="143" t="s">
        <v>359</v>
      </c>
      <c r="I202" s="144"/>
      <c r="L202" s="33"/>
      <c r="M202" s="145"/>
      <c r="T202" s="54"/>
      <c r="AT202" s="18" t="s">
        <v>135</v>
      </c>
      <c r="AU202" s="18" t="s">
        <v>75</v>
      </c>
    </row>
    <row r="203" spans="2:65" s="1" customFormat="1" ht="24.2" customHeight="1">
      <c r="B203" s="128"/>
      <c r="C203" s="129" t="s">
        <v>360</v>
      </c>
      <c r="D203" s="129" t="s">
        <v>130</v>
      </c>
      <c r="E203" s="130" t="s">
        <v>361</v>
      </c>
      <c r="F203" s="131" t="s">
        <v>362</v>
      </c>
      <c r="G203" s="132" t="s">
        <v>219</v>
      </c>
      <c r="H203" s="133">
        <v>1</v>
      </c>
      <c r="I203" s="134"/>
      <c r="J203" s="135">
        <f>ROUND(I203*H203,2)</f>
        <v>0</v>
      </c>
      <c r="K203" s="131" t="s">
        <v>3</v>
      </c>
      <c r="L203" s="33"/>
      <c r="M203" s="136" t="s">
        <v>3</v>
      </c>
      <c r="N203" s="137" t="s">
        <v>41</v>
      </c>
      <c r="P203" s="138">
        <f>O203*H203</f>
        <v>0</v>
      </c>
      <c r="Q203" s="138">
        <v>0</v>
      </c>
      <c r="R203" s="138">
        <f>Q203*H203</f>
        <v>0</v>
      </c>
      <c r="S203" s="138">
        <v>0</v>
      </c>
      <c r="T203" s="139">
        <f>S203*H203</f>
        <v>0</v>
      </c>
      <c r="AR203" s="140" t="s">
        <v>168</v>
      </c>
      <c r="AT203" s="140" t="s">
        <v>130</v>
      </c>
      <c r="AU203" s="140" t="s">
        <v>75</v>
      </c>
      <c r="AY203" s="18" t="s">
        <v>128</v>
      </c>
      <c r="BE203" s="141">
        <f>IF(N203="základní",J203,0)</f>
        <v>0</v>
      </c>
      <c r="BF203" s="141">
        <f>IF(N203="snížená",J203,0)</f>
        <v>0</v>
      </c>
      <c r="BG203" s="141">
        <f>IF(N203="zákl. přenesená",J203,0)</f>
        <v>0</v>
      </c>
      <c r="BH203" s="141">
        <f>IF(N203="sníž. přenesená",J203,0)</f>
        <v>0</v>
      </c>
      <c r="BI203" s="141">
        <f>IF(N203="nulová",J203,0)</f>
        <v>0</v>
      </c>
      <c r="BJ203" s="18" t="s">
        <v>78</v>
      </c>
      <c r="BK203" s="141">
        <f>ROUND(I203*H203,2)</f>
        <v>0</v>
      </c>
      <c r="BL203" s="18" t="s">
        <v>168</v>
      </c>
      <c r="BM203" s="140" t="s">
        <v>363</v>
      </c>
    </row>
    <row r="204" spans="2:65" s="1" customFormat="1" ht="16.5" customHeight="1">
      <c r="B204" s="128"/>
      <c r="C204" s="129" t="s">
        <v>253</v>
      </c>
      <c r="D204" s="129" t="s">
        <v>130</v>
      </c>
      <c r="E204" s="130" t="s">
        <v>364</v>
      </c>
      <c r="F204" s="131" t="s">
        <v>365</v>
      </c>
      <c r="G204" s="132" t="s">
        <v>219</v>
      </c>
      <c r="H204" s="133">
        <v>2</v>
      </c>
      <c r="I204" s="134"/>
      <c r="J204" s="135">
        <f>ROUND(I204*H204,2)</f>
        <v>0</v>
      </c>
      <c r="K204" s="131" t="s">
        <v>3</v>
      </c>
      <c r="L204" s="33"/>
      <c r="M204" s="136" t="s">
        <v>3</v>
      </c>
      <c r="N204" s="137" t="s">
        <v>41</v>
      </c>
      <c r="P204" s="138">
        <f>O204*H204</f>
        <v>0</v>
      </c>
      <c r="Q204" s="138">
        <v>0</v>
      </c>
      <c r="R204" s="138">
        <f>Q204*H204</f>
        <v>0</v>
      </c>
      <c r="S204" s="138">
        <v>0</v>
      </c>
      <c r="T204" s="139">
        <f>S204*H204</f>
        <v>0</v>
      </c>
      <c r="AR204" s="140" t="s">
        <v>168</v>
      </c>
      <c r="AT204" s="140" t="s">
        <v>130</v>
      </c>
      <c r="AU204" s="140" t="s">
        <v>75</v>
      </c>
      <c r="AY204" s="18" t="s">
        <v>128</v>
      </c>
      <c r="BE204" s="141">
        <f>IF(N204="základní",J204,0)</f>
        <v>0</v>
      </c>
      <c r="BF204" s="141">
        <f>IF(N204="snížená",J204,0)</f>
        <v>0</v>
      </c>
      <c r="BG204" s="141">
        <f>IF(N204="zákl. přenesená",J204,0)</f>
        <v>0</v>
      </c>
      <c r="BH204" s="141">
        <f>IF(N204="sníž. přenesená",J204,0)</f>
        <v>0</v>
      </c>
      <c r="BI204" s="141">
        <f>IF(N204="nulová",J204,0)</f>
        <v>0</v>
      </c>
      <c r="BJ204" s="18" t="s">
        <v>78</v>
      </c>
      <c r="BK204" s="141">
        <f>ROUND(I204*H204,2)</f>
        <v>0</v>
      </c>
      <c r="BL204" s="18" t="s">
        <v>168</v>
      </c>
      <c r="BM204" s="140" t="s">
        <v>366</v>
      </c>
    </row>
    <row r="205" spans="2:65" s="1" customFormat="1" ht="16.5" customHeight="1">
      <c r="B205" s="128"/>
      <c r="C205" s="129" t="s">
        <v>367</v>
      </c>
      <c r="D205" s="129" t="s">
        <v>130</v>
      </c>
      <c r="E205" s="130" t="s">
        <v>368</v>
      </c>
      <c r="F205" s="131" t="s">
        <v>369</v>
      </c>
      <c r="G205" s="132" t="s">
        <v>219</v>
      </c>
      <c r="H205" s="133">
        <v>1</v>
      </c>
      <c r="I205" s="134"/>
      <c r="J205" s="135">
        <f>ROUND(I205*H205,2)</f>
        <v>0</v>
      </c>
      <c r="K205" s="131" t="s">
        <v>134</v>
      </c>
      <c r="L205" s="33"/>
      <c r="M205" s="136" t="s">
        <v>3</v>
      </c>
      <c r="N205" s="137" t="s">
        <v>41</v>
      </c>
      <c r="P205" s="138">
        <f>O205*H205</f>
        <v>0</v>
      </c>
      <c r="Q205" s="138">
        <v>0</v>
      </c>
      <c r="R205" s="138">
        <f>Q205*H205</f>
        <v>0</v>
      </c>
      <c r="S205" s="138">
        <v>0</v>
      </c>
      <c r="T205" s="139">
        <f>S205*H205</f>
        <v>0</v>
      </c>
      <c r="AR205" s="140" t="s">
        <v>168</v>
      </c>
      <c r="AT205" s="140" t="s">
        <v>130</v>
      </c>
      <c r="AU205" s="140" t="s">
        <v>75</v>
      </c>
      <c r="AY205" s="18" t="s">
        <v>128</v>
      </c>
      <c r="BE205" s="141">
        <f>IF(N205="základní",J205,0)</f>
        <v>0</v>
      </c>
      <c r="BF205" s="141">
        <f>IF(N205="snížená",J205,0)</f>
        <v>0</v>
      </c>
      <c r="BG205" s="141">
        <f>IF(N205="zákl. přenesená",J205,0)</f>
        <v>0</v>
      </c>
      <c r="BH205" s="141">
        <f>IF(N205="sníž. přenesená",J205,0)</f>
        <v>0</v>
      </c>
      <c r="BI205" s="141">
        <f>IF(N205="nulová",J205,0)</f>
        <v>0</v>
      </c>
      <c r="BJ205" s="18" t="s">
        <v>78</v>
      </c>
      <c r="BK205" s="141">
        <f>ROUND(I205*H205,2)</f>
        <v>0</v>
      </c>
      <c r="BL205" s="18" t="s">
        <v>168</v>
      </c>
      <c r="BM205" s="140" t="s">
        <v>370</v>
      </c>
    </row>
    <row r="206" spans="2:65" s="1" customFormat="1">
      <c r="B206" s="33"/>
      <c r="D206" s="142" t="s">
        <v>135</v>
      </c>
      <c r="F206" s="143" t="s">
        <v>371</v>
      </c>
      <c r="I206" s="144"/>
      <c r="L206" s="33"/>
      <c r="M206" s="145"/>
      <c r="T206" s="54"/>
      <c r="AT206" s="18" t="s">
        <v>135</v>
      </c>
      <c r="AU206" s="18" t="s">
        <v>75</v>
      </c>
    </row>
    <row r="207" spans="2:65" s="1" customFormat="1" ht="24.2" customHeight="1">
      <c r="B207" s="128"/>
      <c r="C207" s="129" t="s">
        <v>259</v>
      </c>
      <c r="D207" s="129" t="s">
        <v>130</v>
      </c>
      <c r="E207" s="130" t="s">
        <v>372</v>
      </c>
      <c r="F207" s="131" t="s">
        <v>373</v>
      </c>
      <c r="G207" s="132" t="s">
        <v>219</v>
      </c>
      <c r="H207" s="133">
        <v>1</v>
      </c>
      <c r="I207" s="134"/>
      <c r="J207" s="135">
        <f>ROUND(I207*H207,2)</f>
        <v>0</v>
      </c>
      <c r="K207" s="131" t="s">
        <v>3</v>
      </c>
      <c r="L207" s="33"/>
      <c r="M207" s="136" t="s">
        <v>3</v>
      </c>
      <c r="N207" s="137" t="s">
        <v>41</v>
      </c>
      <c r="P207" s="138">
        <f>O207*H207</f>
        <v>0</v>
      </c>
      <c r="Q207" s="138">
        <v>0</v>
      </c>
      <c r="R207" s="138">
        <f>Q207*H207</f>
        <v>0</v>
      </c>
      <c r="S207" s="138">
        <v>0</v>
      </c>
      <c r="T207" s="139">
        <f>S207*H207</f>
        <v>0</v>
      </c>
      <c r="AR207" s="140" t="s">
        <v>168</v>
      </c>
      <c r="AT207" s="140" t="s">
        <v>130</v>
      </c>
      <c r="AU207" s="140" t="s">
        <v>75</v>
      </c>
      <c r="AY207" s="18" t="s">
        <v>128</v>
      </c>
      <c r="BE207" s="141">
        <f>IF(N207="základní",J207,0)</f>
        <v>0</v>
      </c>
      <c r="BF207" s="141">
        <f>IF(N207="snížená",J207,0)</f>
        <v>0</v>
      </c>
      <c r="BG207" s="141">
        <f>IF(N207="zákl. přenesená",J207,0)</f>
        <v>0</v>
      </c>
      <c r="BH207" s="141">
        <f>IF(N207="sníž. přenesená",J207,0)</f>
        <v>0</v>
      </c>
      <c r="BI207" s="141">
        <f>IF(N207="nulová",J207,0)</f>
        <v>0</v>
      </c>
      <c r="BJ207" s="18" t="s">
        <v>78</v>
      </c>
      <c r="BK207" s="141">
        <f>ROUND(I207*H207,2)</f>
        <v>0</v>
      </c>
      <c r="BL207" s="18" t="s">
        <v>168</v>
      </c>
      <c r="BM207" s="140" t="s">
        <v>374</v>
      </c>
    </row>
    <row r="208" spans="2:65" s="1" customFormat="1" ht="24.2" customHeight="1">
      <c r="B208" s="128"/>
      <c r="C208" s="129" t="s">
        <v>375</v>
      </c>
      <c r="D208" s="129" t="s">
        <v>130</v>
      </c>
      <c r="E208" s="130" t="s">
        <v>376</v>
      </c>
      <c r="F208" s="131" t="s">
        <v>373</v>
      </c>
      <c r="G208" s="132" t="s">
        <v>219</v>
      </c>
      <c r="H208" s="133">
        <v>1</v>
      </c>
      <c r="I208" s="134"/>
      <c r="J208" s="135">
        <f>ROUND(I208*H208,2)</f>
        <v>0</v>
      </c>
      <c r="K208" s="131" t="s">
        <v>3</v>
      </c>
      <c r="L208" s="33"/>
      <c r="M208" s="136" t="s">
        <v>3</v>
      </c>
      <c r="N208" s="137" t="s">
        <v>41</v>
      </c>
      <c r="P208" s="138">
        <f>O208*H208</f>
        <v>0</v>
      </c>
      <c r="Q208" s="138">
        <v>0</v>
      </c>
      <c r="R208" s="138">
        <f>Q208*H208</f>
        <v>0</v>
      </c>
      <c r="S208" s="138">
        <v>0</v>
      </c>
      <c r="T208" s="139">
        <f>S208*H208</f>
        <v>0</v>
      </c>
      <c r="AR208" s="140" t="s">
        <v>168</v>
      </c>
      <c r="AT208" s="140" t="s">
        <v>130</v>
      </c>
      <c r="AU208" s="140" t="s">
        <v>75</v>
      </c>
      <c r="AY208" s="18" t="s">
        <v>128</v>
      </c>
      <c r="BE208" s="141">
        <f>IF(N208="základní",J208,0)</f>
        <v>0</v>
      </c>
      <c r="BF208" s="141">
        <f>IF(N208="snížená",J208,0)</f>
        <v>0</v>
      </c>
      <c r="BG208" s="141">
        <f>IF(N208="zákl. přenesená",J208,0)</f>
        <v>0</v>
      </c>
      <c r="BH208" s="141">
        <f>IF(N208="sníž. přenesená",J208,0)</f>
        <v>0</v>
      </c>
      <c r="BI208" s="141">
        <f>IF(N208="nulová",J208,0)</f>
        <v>0</v>
      </c>
      <c r="BJ208" s="18" t="s">
        <v>78</v>
      </c>
      <c r="BK208" s="141">
        <f>ROUND(I208*H208,2)</f>
        <v>0</v>
      </c>
      <c r="BL208" s="18" t="s">
        <v>168</v>
      </c>
      <c r="BM208" s="140" t="s">
        <v>377</v>
      </c>
    </row>
    <row r="209" spans="2:65" s="1" customFormat="1" ht="24.2" customHeight="1">
      <c r="B209" s="128"/>
      <c r="C209" s="129" t="s">
        <v>268</v>
      </c>
      <c r="D209" s="129" t="s">
        <v>130</v>
      </c>
      <c r="E209" s="130" t="s">
        <v>378</v>
      </c>
      <c r="F209" s="131" t="s">
        <v>379</v>
      </c>
      <c r="G209" s="132" t="s">
        <v>209</v>
      </c>
      <c r="H209" s="133">
        <v>66</v>
      </c>
      <c r="I209" s="134"/>
      <c r="J209" s="135">
        <f>ROUND(I209*H209,2)</f>
        <v>0</v>
      </c>
      <c r="K209" s="131" t="s">
        <v>134</v>
      </c>
      <c r="L209" s="33"/>
      <c r="M209" s="136" t="s">
        <v>3</v>
      </c>
      <c r="N209" s="137" t="s">
        <v>41</v>
      </c>
      <c r="P209" s="138">
        <f>O209*H209</f>
        <v>0</v>
      </c>
      <c r="Q209" s="138">
        <v>0</v>
      </c>
      <c r="R209" s="138">
        <f>Q209*H209</f>
        <v>0</v>
      </c>
      <c r="S209" s="138">
        <v>0</v>
      </c>
      <c r="T209" s="139">
        <f>S209*H209</f>
        <v>0</v>
      </c>
      <c r="AR209" s="140" t="s">
        <v>168</v>
      </c>
      <c r="AT209" s="140" t="s">
        <v>130</v>
      </c>
      <c r="AU209" s="140" t="s">
        <v>75</v>
      </c>
      <c r="AY209" s="18" t="s">
        <v>128</v>
      </c>
      <c r="BE209" s="141">
        <f>IF(N209="základní",J209,0)</f>
        <v>0</v>
      </c>
      <c r="BF209" s="141">
        <f>IF(N209="snížená",J209,0)</f>
        <v>0</v>
      </c>
      <c r="BG209" s="141">
        <f>IF(N209="zákl. přenesená",J209,0)</f>
        <v>0</v>
      </c>
      <c r="BH209" s="141">
        <f>IF(N209="sníž. přenesená",J209,0)</f>
        <v>0</v>
      </c>
      <c r="BI209" s="141">
        <f>IF(N209="nulová",J209,0)</f>
        <v>0</v>
      </c>
      <c r="BJ209" s="18" t="s">
        <v>78</v>
      </c>
      <c r="BK209" s="141">
        <f>ROUND(I209*H209,2)</f>
        <v>0</v>
      </c>
      <c r="BL209" s="18" t="s">
        <v>168</v>
      </c>
      <c r="BM209" s="140" t="s">
        <v>380</v>
      </c>
    </row>
    <row r="210" spans="2:65" s="1" customFormat="1">
      <c r="B210" s="33"/>
      <c r="D210" s="142" t="s">
        <v>135</v>
      </c>
      <c r="F210" s="143" t="s">
        <v>381</v>
      </c>
      <c r="I210" s="144"/>
      <c r="L210" s="33"/>
      <c r="M210" s="145"/>
      <c r="T210" s="54"/>
      <c r="AT210" s="18" t="s">
        <v>135</v>
      </c>
      <c r="AU210" s="18" t="s">
        <v>75</v>
      </c>
    </row>
    <row r="211" spans="2:65" s="1" customFormat="1" ht="24.2" customHeight="1">
      <c r="B211" s="128"/>
      <c r="C211" s="129" t="s">
        <v>382</v>
      </c>
      <c r="D211" s="129" t="s">
        <v>130</v>
      </c>
      <c r="E211" s="130" t="s">
        <v>383</v>
      </c>
      <c r="F211" s="131" t="s">
        <v>384</v>
      </c>
      <c r="G211" s="132" t="s">
        <v>209</v>
      </c>
      <c r="H211" s="133">
        <v>31</v>
      </c>
      <c r="I211" s="134"/>
      <c r="J211" s="135">
        <f>ROUND(I211*H211,2)</f>
        <v>0</v>
      </c>
      <c r="K211" s="131" t="s">
        <v>134</v>
      </c>
      <c r="L211" s="33"/>
      <c r="M211" s="136" t="s">
        <v>3</v>
      </c>
      <c r="N211" s="137" t="s">
        <v>41</v>
      </c>
      <c r="P211" s="138">
        <f>O211*H211</f>
        <v>0</v>
      </c>
      <c r="Q211" s="138">
        <v>0</v>
      </c>
      <c r="R211" s="138">
        <f>Q211*H211</f>
        <v>0</v>
      </c>
      <c r="S211" s="138">
        <v>0</v>
      </c>
      <c r="T211" s="139">
        <f>S211*H211</f>
        <v>0</v>
      </c>
      <c r="AR211" s="140" t="s">
        <v>168</v>
      </c>
      <c r="AT211" s="140" t="s">
        <v>130</v>
      </c>
      <c r="AU211" s="140" t="s">
        <v>75</v>
      </c>
      <c r="AY211" s="18" t="s">
        <v>128</v>
      </c>
      <c r="BE211" s="141">
        <f>IF(N211="základní",J211,0)</f>
        <v>0</v>
      </c>
      <c r="BF211" s="141">
        <f>IF(N211="snížená",J211,0)</f>
        <v>0</v>
      </c>
      <c r="BG211" s="141">
        <f>IF(N211="zákl. přenesená",J211,0)</f>
        <v>0</v>
      </c>
      <c r="BH211" s="141">
        <f>IF(N211="sníž. přenesená",J211,0)</f>
        <v>0</v>
      </c>
      <c r="BI211" s="141">
        <f>IF(N211="nulová",J211,0)</f>
        <v>0</v>
      </c>
      <c r="BJ211" s="18" t="s">
        <v>78</v>
      </c>
      <c r="BK211" s="141">
        <f>ROUND(I211*H211,2)</f>
        <v>0</v>
      </c>
      <c r="BL211" s="18" t="s">
        <v>168</v>
      </c>
      <c r="BM211" s="140" t="s">
        <v>385</v>
      </c>
    </row>
    <row r="212" spans="2:65" s="1" customFormat="1">
      <c r="B212" s="33"/>
      <c r="D212" s="142" t="s">
        <v>135</v>
      </c>
      <c r="F212" s="143" t="s">
        <v>386</v>
      </c>
      <c r="I212" s="144"/>
      <c r="L212" s="33"/>
      <c r="M212" s="145"/>
      <c r="T212" s="54"/>
      <c r="AT212" s="18" t="s">
        <v>135</v>
      </c>
      <c r="AU212" s="18" t="s">
        <v>75</v>
      </c>
    </row>
    <row r="213" spans="2:65" s="1" customFormat="1" ht="49.15" customHeight="1">
      <c r="B213" s="128"/>
      <c r="C213" s="129" t="s">
        <v>272</v>
      </c>
      <c r="D213" s="129" t="s">
        <v>130</v>
      </c>
      <c r="E213" s="130" t="s">
        <v>387</v>
      </c>
      <c r="F213" s="131" t="s">
        <v>388</v>
      </c>
      <c r="G213" s="132" t="s">
        <v>173</v>
      </c>
      <c r="H213" s="133">
        <v>0.27400000000000002</v>
      </c>
      <c r="I213" s="134"/>
      <c r="J213" s="135">
        <f>ROUND(I213*H213,2)</f>
        <v>0</v>
      </c>
      <c r="K213" s="131" t="s">
        <v>134</v>
      </c>
      <c r="L213" s="33"/>
      <c r="M213" s="136" t="s">
        <v>3</v>
      </c>
      <c r="N213" s="137" t="s">
        <v>41</v>
      </c>
      <c r="P213" s="138">
        <f>O213*H213</f>
        <v>0</v>
      </c>
      <c r="Q213" s="138">
        <v>0</v>
      </c>
      <c r="R213" s="138">
        <f>Q213*H213</f>
        <v>0</v>
      </c>
      <c r="S213" s="138">
        <v>0</v>
      </c>
      <c r="T213" s="139">
        <f>S213*H213</f>
        <v>0</v>
      </c>
      <c r="AR213" s="140" t="s">
        <v>168</v>
      </c>
      <c r="AT213" s="140" t="s">
        <v>130</v>
      </c>
      <c r="AU213" s="140" t="s">
        <v>75</v>
      </c>
      <c r="AY213" s="18" t="s">
        <v>128</v>
      </c>
      <c r="BE213" s="141">
        <f>IF(N213="základní",J213,0)</f>
        <v>0</v>
      </c>
      <c r="BF213" s="141">
        <f>IF(N213="snížená",J213,0)</f>
        <v>0</v>
      </c>
      <c r="BG213" s="141">
        <f>IF(N213="zákl. přenesená",J213,0)</f>
        <v>0</v>
      </c>
      <c r="BH213" s="141">
        <f>IF(N213="sníž. přenesená",J213,0)</f>
        <v>0</v>
      </c>
      <c r="BI213" s="141">
        <f>IF(N213="nulová",J213,0)</f>
        <v>0</v>
      </c>
      <c r="BJ213" s="18" t="s">
        <v>78</v>
      </c>
      <c r="BK213" s="141">
        <f>ROUND(I213*H213,2)</f>
        <v>0</v>
      </c>
      <c r="BL213" s="18" t="s">
        <v>168</v>
      </c>
      <c r="BM213" s="140" t="s">
        <v>389</v>
      </c>
    </row>
    <row r="214" spans="2:65" s="1" customFormat="1">
      <c r="B214" s="33"/>
      <c r="D214" s="142" t="s">
        <v>135</v>
      </c>
      <c r="F214" s="143" t="s">
        <v>390</v>
      </c>
      <c r="I214" s="144"/>
      <c r="L214" s="33"/>
      <c r="M214" s="145"/>
      <c r="T214" s="54"/>
      <c r="AT214" s="18" t="s">
        <v>135</v>
      </c>
      <c r="AU214" s="18" t="s">
        <v>75</v>
      </c>
    </row>
    <row r="215" spans="2:65" s="11" customFormat="1" ht="22.9" customHeight="1">
      <c r="B215" s="116"/>
      <c r="D215" s="117" t="s">
        <v>69</v>
      </c>
      <c r="E215" s="126" t="s">
        <v>391</v>
      </c>
      <c r="F215" s="126" t="s">
        <v>392</v>
      </c>
      <c r="I215" s="119"/>
      <c r="J215" s="127">
        <f>BK215</f>
        <v>0</v>
      </c>
      <c r="L215" s="116"/>
      <c r="M215" s="121"/>
      <c r="P215" s="122">
        <f>SUM(P216:P237)</f>
        <v>0</v>
      </c>
      <c r="R215" s="122">
        <f>SUM(R216:R237)</f>
        <v>0</v>
      </c>
      <c r="T215" s="123">
        <f>SUM(T216:T237)</f>
        <v>0</v>
      </c>
      <c r="AR215" s="117" t="s">
        <v>75</v>
      </c>
      <c r="AT215" s="124" t="s">
        <v>69</v>
      </c>
      <c r="AU215" s="124" t="s">
        <v>78</v>
      </c>
      <c r="AY215" s="117" t="s">
        <v>128</v>
      </c>
      <c r="BK215" s="125">
        <f>SUM(BK216:BK237)</f>
        <v>0</v>
      </c>
    </row>
    <row r="216" spans="2:65" s="1" customFormat="1" ht="21.75" customHeight="1">
      <c r="B216" s="128"/>
      <c r="C216" s="129" t="s">
        <v>393</v>
      </c>
      <c r="D216" s="129" t="s">
        <v>130</v>
      </c>
      <c r="E216" s="130" t="s">
        <v>394</v>
      </c>
      <c r="F216" s="131" t="s">
        <v>395</v>
      </c>
      <c r="G216" s="132" t="s">
        <v>219</v>
      </c>
      <c r="H216" s="133">
        <v>1</v>
      </c>
      <c r="I216" s="134"/>
      <c r="J216" s="135">
        <f>ROUND(I216*H216,2)</f>
        <v>0</v>
      </c>
      <c r="K216" s="131" t="s">
        <v>134</v>
      </c>
      <c r="L216" s="33"/>
      <c r="M216" s="136" t="s">
        <v>3</v>
      </c>
      <c r="N216" s="137" t="s">
        <v>41</v>
      </c>
      <c r="P216" s="138">
        <f>O216*H216</f>
        <v>0</v>
      </c>
      <c r="Q216" s="138">
        <v>0</v>
      </c>
      <c r="R216" s="138">
        <f>Q216*H216</f>
        <v>0</v>
      </c>
      <c r="S216" s="138">
        <v>0</v>
      </c>
      <c r="T216" s="139">
        <f>S216*H216</f>
        <v>0</v>
      </c>
      <c r="AR216" s="140" t="s">
        <v>168</v>
      </c>
      <c r="AT216" s="140" t="s">
        <v>130</v>
      </c>
      <c r="AU216" s="140" t="s">
        <v>75</v>
      </c>
      <c r="AY216" s="18" t="s">
        <v>128</v>
      </c>
      <c r="BE216" s="141">
        <f>IF(N216="základní",J216,0)</f>
        <v>0</v>
      </c>
      <c r="BF216" s="141">
        <f>IF(N216="snížená",J216,0)</f>
        <v>0</v>
      </c>
      <c r="BG216" s="141">
        <f>IF(N216="zákl. přenesená",J216,0)</f>
        <v>0</v>
      </c>
      <c r="BH216" s="141">
        <f>IF(N216="sníž. přenesená",J216,0)</f>
        <v>0</v>
      </c>
      <c r="BI216" s="141">
        <f>IF(N216="nulová",J216,0)</f>
        <v>0</v>
      </c>
      <c r="BJ216" s="18" t="s">
        <v>78</v>
      </c>
      <c r="BK216" s="141">
        <f>ROUND(I216*H216,2)</f>
        <v>0</v>
      </c>
      <c r="BL216" s="18" t="s">
        <v>168</v>
      </c>
      <c r="BM216" s="140" t="s">
        <v>396</v>
      </c>
    </row>
    <row r="217" spans="2:65" s="1" customFormat="1">
      <c r="B217" s="33"/>
      <c r="D217" s="142" t="s">
        <v>135</v>
      </c>
      <c r="F217" s="143" t="s">
        <v>397</v>
      </c>
      <c r="I217" s="144"/>
      <c r="L217" s="33"/>
      <c r="M217" s="145"/>
      <c r="T217" s="54"/>
      <c r="AT217" s="18" t="s">
        <v>135</v>
      </c>
      <c r="AU217" s="18" t="s">
        <v>75</v>
      </c>
    </row>
    <row r="218" spans="2:65" s="1" customFormat="1" ht="19.5">
      <c r="B218" s="33"/>
      <c r="D218" s="147" t="s">
        <v>302</v>
      </c>
      <c r="F218" s="177" t="s">
        <v>398</v>
      </c>
      <c r="I218" s="144"/>
      <c r="L218" s="33"/>
      <c r="M218" s="145"/>
      <c r="T218" s="54"/>
      <c r="AT218" s="18" t="s">
        <v>302</v>
      </c>
      <c r="AU218" s="18" t="s">
        <v>75</v>
      </c>
    </row>
    <row r="219" spans="2:65" s="1" customFormat="1" ht="37.9" customHeight="1">
      <c r="B219" s="128"/>
      <c r="C219" s="129" t="s">
        <v>276</v>
      </c>
      <c r="D219" s="129" t="s">
        <v>130</v>
      </c>
      <c r="E219" s="130" t="s">
        <v>399</v>
      </c>
      <c r="F219" s="131" t="s">
        <v>400</v>
      </c>
      <c r="G219" s="132" t="s">
        <v>209</v>
      </c>
      <c r="H219" s="133">
        <v>5</v>
      </c>
      <c r="I219" s="134"/>
      <c r="J219" s="135">
        <f>ROUND(I219*H219,2)</f>
        <v>0</v>
      </c>
      <c r="K219" s="131" t="s">
        <v>3</v>
      </c>
      <c r="L219" s="33"/>
      <c r="M219" s="136" t="s">
        <v>3</v>
      </c>
      <c r="N219" s="137" t="s">
        <v>41</v>
      </c>
      <c r="P219" s="138">
        <f>O219*H219</f>
        <v>0</v>
      </c>
      <c r="Q219" s="138">
        <v>0</v>
      </c>
      <c r="R219" s="138">
        <f>Q219*H219</f>
        <v>0</v>
      </c>
      <c r="S219" s="138">
        <v>0</v>
      </c>
      <c r="T219" s="139">
        <f>S219*H219</f>
        <v>0</v>
      </c>
      <c r="AR219" s="140" t="s">
        <v>168</v>
      </c>
      <c r="AT219" s="140" t="s">
        <v>130</v>
      </c>
      <c r="AU219" s="140" t="s">
        <v>75</v>
      </c>
      <c r="AY219" s="18" t="s">
        <v>128</v>
      </c>
      <c r="BE219" s="141">
        <f>IF(N219="základní",J219,0)</f>
        <v>0</v>
      </c>
      <c r="BF219" s="141">
        <f>IF(N219="snížená",J219,0)</f>
        <v>0</v>
      </c>
      <c r="BG219" s="141">
        <f>IF(N219="zákl. přenesená",J219,0)</f>
        <v>0</v>
      </c>
      <c r="BH219" s="141">
        <f>IF(N219="sníž. přenesená",J219,0)</f>
        <v>0</v>
      </c>
      <c r="BI219" s="141">
        <f>IF(N219="nulová",J219,0)</f>
        <v>0</v>
      </c>
      <c r="BJ219" s="18" t="s">
        <v>78</v>
      </c>
      <c r="BK219" s="141">
        <f>ROUND(I219*H219,2)</f>
        <v>0</v>
      </c>
      <c r="BL219" s="18" t="s">
        <v>168</v>
      </c>
      <c r="BM219" s="140" t="s">
        <v>401</v>
      </c>
    </row>
    <row r="220" spans="2:65" s="1" customFormat="1" ht="37.9" customHeight="1">
      <c r="B220" s="128"/>
      <c r="C220" s="129" t="s">
        <v>402</v>
      </c>
      <c r="D220" s="129" t="s">
        <v>130</v>
      </c>
      <c r="E220" s="130" t="s">
        <v>403</v>
      </c>
      <c r="F220" s="131" t="s">
        <v>404</v>
      </c>
      <c r="G220" s="132" t="s">
        <v>209</v>
      </c>
      <c r="H220" s="133">
        <v>52</v>
      </c>
      <c r="I220" s="134"/>
      <c r="J220" s="135">
        <f>ROUND(I220*H220,2)</f>
        <v>0</v>
      </c>
      <c r="K220" s="131" t="s">
        <v>3</v>
      </c>
      <c r="L220" s="33"/>
      <c r="M220" s="136" t="s">
        <v>3</v>
      </c>
      <c r="N220" s="137" t="s">
        <v>41</v>
      </c>
      <c r="P220" s="138">
        <f>O220*H220</f>
        <v>0</v>
      </c>
      <c r="Q220" s="138">
        <v>0</v>
      </c>
      <c r="R220" s="138">
        <f>Q220*H220</f>
        <v>0</v>
      </c>
      <c r="S220" s="138">
        <v>0</v>
      </c>
      <c r="T220" s="139">
        <f>S220*H220</f>
        <v>0</v>
      </c>
      <c r="AR220" s="140" t="s">
        <v>168</v>
      </c>
      <c r="AT220" s="140" t="s">
        <v>130</v>
      </c>
      <c r="AU220" s="140" t="s">
        <v>75</v>
      </c>
      <c r="AY220" s="18" t="s">
        <v>128</v>
      </c>
      <c r="BE220" s="141">
        <f>IF(N220="základní",J220,0)</f>
        <v>0</v>
      </c>
      <c r="BF220" s="141">
        <f>IF(N220="snížená",J220,0)</f>
        <v>0</v>
      </c>
      <c r="BG220" s="141">
        <f>IF(N220="zákl. přenesená",J220,0)</f>
        <v>0</v>
      </c>
      <c r="BH220" s="141">
        <f>IF(N220="sníž. přenesená",J220,0)</f>
        <v>0</v>
      </c>
      <c r="BI220" s="141">
        <f>IF(N220="nulová",J220,0)</f>
        <v>0</v>
      </c>
      <c r="BJ220" s="18" t="s">
        <v>78</v>
      </c>
      <c r="BK220" s="141">
        <f>ROUND(I220*H220,2)</f>
        <v>0</v>
      </c>
      <c r="BL220" s="18" t="s">
        <v>168</v>
      </c>
      <c r="BM220" s="140" t="s">
        <v>405</v>
      </c>
    </row>
    <row r="221" spans="2:65" s="1" customFormat="1" ht="37.9" customHeight="1">
      <c r="B221" s="128"/>
      <c r="C221" s="129" t="s">
        <v>279</v>
      </c>
      <c r="D221" s="129" t="s">
        <v>130</v>
      </c>
      <c r="E221" s="130" t="s">
        <v>406</v>
      </c>
      <c r="F221" s="131" t="s">
        <v>407</v>
      </c>
      <c r="G221" s="132" t="s">
        <v>209</v>
      </c>
      <c r="H221" s="133">
        <v>16</v>
      </c>
      <c r="I221" s="134"/>
      <c r="J221" s="135">
        <f>ROUND(I221*H221,2)</f>
        <v>0</v>
      </c>
      <c r="K221" s="131" t="s">
        <v>3</v>
      </c>
      <c r="L221" s="33"/>
      <c r="M221" s="136" t="s">
        <v>3</v>
      </c>
      <c r="N221" s="137" t="s">
        <v>41</v>
      </c>
      <c r="P221" s="138">
        <f>O221*H221</f>
        <v>0</v>
      </c>
      <c r="Q221" s="138">
        <v>0</v>
      </c>
      <c r="R221" s="138">
        <f>Q221*H221</f>
        <v>0</v>
      </c>
      <c r="S221" s="138">
        <v>0</v>
      </c>
      <c r="T221" s="139">
        <f>S221*H221</f>
        <v>0</v>
      </c>
      <c r="AR221" s="140" t="s">
        <v>168</v>
      </c>
      <c r="AT221" s="140" t="s">
        <v>130</v>
      </c>
      <c r="AU221" s="140" t="s">
        <v>75</v>
      </c>
      <c r="AY221" s="18" t="s">
        <v>128</v>
      </c>
      <c r="BE221" s="141">
        <f>IF(N221="základní",J221,0)</f>
        <v>0</v>
      </c>
      <c r="BF221" s="141">
        <f>IF(N221="snížená",J221,0)</f>
        <v>0</v>
      </c>
      <c r="BG221" s="141">
        <f>IF(N221="zákl. přenesená",J221,0)</f>
        <v>0</v>
      </c>
      <c r="BH221" s="141">
        <f>IF(N221="sníž. přenesená",J221,0)</f>
        <v>0</v>
      </c>
      <c r="BI221" s="141">
        <f>IF(N221="nulová",J221,0)</f>
        <v>0</v>
      </c>
      <c r="BJ221" s="18" t="s">
        <v>78</v>
      </c>
      <c r="BK221" s="141">
        <f>ROUND(I221*H221,2)</f>
        <v>0</v>
      </c>
      <c r="BL221" s="18" t="s">
        <v>168</v>
      </c>
      <c r="BM221" s="140" t="s">
        <v>408</v>
      </c>
    </row>
    <row r="222" spans="2:65" s="1" customFormat="1" ht="37.9" customHeight="1">
      <c r="B222" s="128"/>
      <c r="C222" s="129" t="s">
        <v>409</v>
      </c>
      <c r="D222" s="129" t="s">
        <v>130</v>
      </c>
      <c r="E222" s="130" t="s">
        <v>410</v>
      </c>
      <c r="F222" s="131" t="s">
        <v>411</v>
      </c>
      <c r="G222" s="132" t="s">
        <v>209</v>
      </c>
      <c r="H222" s="133">
        <v>5</v>
      </c>
      <c r="I222" s="134"/>
      <c r="J222" s="135">
        <f>ROUND(I222*H222,2)</f>
        <v>0</v>
      </c>
      <c r="K222" s="131" t="s">
        <v>3</v>
      </c>
      <c r="L222" s="33"/>
      <c r="M222" s="136" t="s">
        <v>3</v>
      </c>
      <c r="N222" s="137" t="s">
        <v>41</v>
      </c>
      <c r="P222" s="138">
        <f>O222*H222</f>
        <v>0</v>
      </c>
      <c r="Q222" s="138">
        <v>0</v>
      </c>
      <c r="R222" s="138">
        <f>Q222*H222</f>
        <v>0</v>
      </c>
      <c r="S222" s="138">
        <v>0</v>
      </c>
      <c r="T222" s="139">
        <f>S222*H222</f>
        <v>0</v>
      </c>
      <c r="AR222" s="140" t="s">
        <v>168</v>
      </c>
      <c r="AT222" s="140" t="s">
        <v>130</v>
      </c>
      <c r="AU222" s="140" t="s">
        <v>75</v>
      </c>
      <c r="AY222" s="18" t="s">
        <v>128</v>
      </c>
      <c r="BE222" s="141">
        <f>IF(N222="základní",J222,0)</f>
        <v>0</v>
      </c>
      <c r="BF222" s="141">
        <f>IF(N222="snížená",J222,0)</f>
        <v>0</v>
      </c>
      <c r="BG222" s="141">
        <f>IF(N222="zákl. přenesená",J222,0)</f>
        <v>0</v>
      </c>
      <c r="BH222" s="141">
        <f>IF(N222="sníž. přenesená",J222,0)</f>
        <v>0</v>
      </c>
      <c r="BI222" s="141">
        <f>IF(N222="nulová",J222,0)</f>
        <v>0</v>
      </c>
      <c r="BJ222" s="18" t="s">
        <v>78</v>
      </c>
      <c r="BK222" s="141">
        <f>ROUND(I222*H222,2)</f>
        <v>0</v>
      </c>
      <c r="BL222" s="18" t="s">
        <v>168</v>
      </c>
      <c r="BM222" s="140" t="s">
        <v>412</v>
      </c>
    </row>
    <row r="223" spans="2:65" s="1" customFormat="1" ht="24.2" customHeight="1">
      <c r="B223" s="128"/>
      <c r="C223" s="129" t="s">
        <v>283</v>
      </c>
      <c r="D223" s="129" t="s">
        <v>130</v>
      </c>
      <c r="E223" s="130" t="s">
        <v>413</v>
      </c>
      <c r="F223" s="131" t="s">
        <v>414</v>
      </c>
      <c r="G223" s="132" t="s">
        <v>219</v>
      </c>
      <c r="H223" s="133">
        <v>24</v>
      </c>
      <c r="I223" s="134"/>
      <c r="J223" s="135">
        <f>ROUND(I223*H223,2)</f>
        <v>0</v>
      </c>
      <c r="K223" s="131" t="s">
        <v>134</v>
      </c>
      <c r="L223" s="33"/>
      <c r="M223" s="136" t="s">
        <v>3</v>
      </c>
      <c r="N223" s="137" t="s">
        <v>41</v>
      </c>
      <c r="P223" s="138">
        <f>O223*H223</f>
        <v>0</v>
      </c>
      <c r="Q223" s="138">
        <v>0</v>
      </c>
      <c r="R223" s="138">
        <f>Q223*H223</f>
        <v>0</v>
      </c>
      <c r="S223" s="138">
        <v>0</v>
      </c>
      <c r="T223" s="139">
        <f>S223*H223</f>
        <v>0</v>
      </c>
      <c r="AR223" s="140" t="s">
        <v>168</v>
      </c>
      <c r="AT223" s="140" t="s">
        <v>130</v>
      </c>
      <c r="AU223" s="140" t="s">
        <v>75</v>
      </c>
      <c r="AY223" s="18" t="s">
        <v>128</v>
      </c>
      <c r="BE223" s="141">
        <f>IF(N223="základní",J223,0)</f>
        <v>0</v>
      </c>
      <c r="BF223" s="141">
        <f>IF(N223="snížená",J223,0)</f>
        <v>0</v>
      </c>
      <c r="BG223" s="141">
        <f>IF(N223="zákl. přenesená",J223,0)</f>
        <v>0</v>
      </c>
      <c r="BH223" s="141">
        <f>IF(N223="sníž. přenesená",J223,0)</f>
        <v>0</v>
      </c>
      <c r="BI223" s="141">
        <f>IF(N223="nulová",J223,0)</f>
        <v>0</v>
      </c>
      <c r="BJ223" s="18" t="s">
        <v>78</v>
      </c>
      <c r="BK223" s="141">
        <f>ROUND(I223*H223,2)</f>
        <v>0</v>
      </c>
      <c r="BL223" s="18" t="s">
        <v>168</v>
      </c>
      <c r="BM223" s="140" t="s">
        <v>415</v>
      </c>
    </row>
    <row r="224" spans="2:65" s="1" customFormat="1">
      <c r="B224" s="33"/>
      <c r="D224" s="142" t="s">
        <v>135</v>
      </c>
      <c r="F224" s="143" t="s">
        <v>416</v>
      </c>
      <c r="I224" s="144"/>
      <c r="L224" s="33"/>
      <c r="M224" s="145"/>
      <c r="T224" s="54"/>
      <c r="AT224" s="18" t="s">
        <v>135</v>
      </c>
      <c r="AU224" s="18" t="s">
        <v>75</v>
      </c>
    </row>
    <row r="225" spans="2:65" s="1" customFormat="1" ht="24.2" customHeight="1">
      <c r="B225" s="128"/>
      <c r="C225" s="129" t="s">
        <v>417</v>
      </c>
      <c r="D225" s="129" t="s">
        <v>130</v>
      </c>
      <c r="E225" s="130" t="s">
        <v>418</v>
      </c>
      <c r="F225" s="131" t="s">
        <v>419</v>
      </c>
      <c r="G225" s="132" t="s">
        <v>219</v>
      </c>
      <c r="H225" s="133">
        <v>2</v>
      </c>
      <c r="I225" s="134"/>
      <c r="J225" s="135">
        <f>ROUND(I225*H225,2)</f>
        <v>0</v>
      </c>
      <c r="K225" s="131" t="s">
        <v>134</v>
      </c>
      <c r="L225" s="33"/>
      <c r="M225" s="136" t="s">
        <v>3</v>
      </c>
      <c r="N225" s="137" t="s">
        <v>41</v>
      </c>
      <c r="P225" s="138">
        <f>O225*H225</f>
        <v>0</v>
      </c>
      <c r="Q225" s="138">
        <v>0</v>
      </c>
      <c r="R225" s="138">
        <f>Q225*H225</f>
        <v>0</v>
      </c>
      <c r="S225" s="138">
        <v>0</v>
      </c>
      <c r="T225" s="139">
        <f>S225*H225</f>
        <v>0</v>
      </c>
      <c r="AR225" s="140" t="s">
        <v>168</v>
      </c>
      <c r="AT225" s="140" t="s">
        <v>130</v>
      </c>
      <c r="AU225" s="140" t="s">
        <v>75</v>
      </c>
      <c r="AY225" s="18" t="s">
        <v>128</v>
      </c>
      <c r="BE225" s="141">
        <f>IF(N225="základní",J225,0)</f>
        <v>0</v>
      </c>
      <c r="BF225" s="141">
        <f>IF(N225="snížená",J225,0)</f>
        <v>0</v>
      </c>
      <c r="BG225" s="141">
        <f>IF(N225="zákl. přenesená",J225,0)</f>
        <v>0</v>
      </c>
      <c r="BH225" s="141">
        <f>IF(N225="sníž. přenesená",J225,0)</f>
        <v>0</v>
      </c>
      <c r="BI225" s="141">
        <f>IF(N225="nulová",J225,0)</f>
        <v>0</v>
      </c>
      <c r="BJ225" s="18" t="s">
        <v>78</v>
      </c>
      <c r="BK225" s="141">
        <f>ROUND(I225*H225,2)</f>
        <v>0</v>
      </c>
      <c r="BL225" s="18" t="s">
        <v>168</v>
      </c>
      <c r="BM225" s="140" t="s">
        <v>420</v>
      </c>
    </row>
    <row r="226" spans="2:65" s="1" customFormat="1">
      <c r="B226" s="33"/>
      <c r="D226" s="142" t="s">
        <v>135</v>
      </c>
      <c r="F226" s="143" t="s">
        <v>421</v>
      </c>
      <c r="I226" s="144"/>
      <c r="L226" s="33"/>
      <c r="M226" s="145"/>
      <c r="T226" s="54"/>
      <c r="AT226" s="18" t="s">
        <v>135</v>
      </c>
      <c r="AU226" s="18" t="s">
        <v>75</v>
      </c>
    </row>
    <row r="227" spans="2:65" s="1" customFormat="1" ht="33" customHeight="1">
      <c r="B227" s="128"/>
      <c r="C227" s="129" t="s">
        <v>286</v>
      </c>
      <c r="D227" s="129" t="s">
        <v>130</v>
      </c>
      <c r="E227" s="130" t="s">
        <v>422</v>
      </c>
      <c r="F227" s="131" t="s">
        <v>423</v>
      </c>
      <c r="G227" s="132" t="s">
        <v>219</v>
      </c>
      <c r="H227" s="133">
        <v>2</v>
      </c>
      <c r="I227" s="134"/>
      <c r="J227" s="135">
        <f>ROUND(I227*H227,2)</f>
        <v>0</v>
      </c>
      <c r="K227" s="131" t="s">
        <v>134</v>
      </c>
      <c r="L227" s="33"/>
      <c r="M227" s="136" t="s">
        <v>3</v>
      </c>
      <c r="N227" s="137" t="s">
        <v>41</v>
      </c>
      <c r="P227" s="138">
        <f>O227*H227</f>
        <v>0</v>
      </c>
      <c r="Q227" s="138">
        <v>0</v>
      </c>
      <c r="R227" s="138">
        <f>Q227*H227</f>
        <v>0</v>
      </c>
      <c r="S227" s="138">
        <v>0</v>
      </c>
      <c r="T227" s="139">
        <f>S227*H227</f>
        <v>0</v>
      </c>
      <c r="AR227" s="140" t="s">
        <v>168</v>
      </c>
      <c r="AT227" s="140" t="s">
        <v>130</v>
      </c>
      <c r="AU227" s="140" t="s">
        <v>75</v>
      </c>
      <c r="AY227" s="18" t="s">
        <v>128</v>
      </c>
      <c r="BE227" s="141">
        <f>IF(N227="základní",J227,0)</f>
        <v>0</v>
      </c>
      <c r="BF227" s="141">
        <f>IF(N227="snížená",J227,0)</f>
        <v>0</v>
      </c>
      <c r="BG227" s="141">
        <f>IF(N227="zákl. přenesená",J227,0)</f>
        <v>0</v>
      </c>
      <c r="BH227" s="141">
        <f>IF(N227="sníž. přenesená",J227,0)</f>
        <v>0</v>
      </c>
      <c r="BI227" s="141">
        <f>IF(N227="nulová",J227,0)</f>
        <v>0</v>
      </c>
      <c r="BJ227" s="18" t="s">
        <v>78</v>
      </c>
      <c r="BK227" s="141">
        <f>ROUND(I227*H227,2)</f>
        <v>0</v>
      </c>
      <c r="BL227" s="18" t="s">
        <v>168</v>
      </c>
      <c r="BM227" s="140" t="s">
        <v>424</v>
      </c>
    </row>
    <row r="228" spans="2:65" s="1" customFormat="1">
      <c r="B228" s="33"/>
      <c r="D228" s="142" t="s">
        <v>135</v>
      </c>
      <c r="F228" s="143" t="s">
        <v>425</v>
      </c>
      <c r="I228" s="144"/>
      <c r="L228" s="33"/>
      <c r="M228" s="145"/>
      <c r="T228" s="54"/>
      <c r="AT228" s="18" t="s">
        <v>135</v>
      </c>
      <c r="AU228" s="18" t="s">
        <v>75</v>
      </c>
    </row>
    <row r="229" spans="2:65" s="1" customFormat="1" ht="24.2" customHeight="1">
      <c r="B229" s="128"/>
      <c r="C229" s="129" t="s">
        <v>426</v>
      </c>
      <c r="D229" s="129" t="s">
        <v>130</v>
      </c>
      <c r="E229" s="130" t="s">
        <v>427</v>
      </c>
      <c r="F229" s="131" t="s">
        <v>428</v>
      </c>
      <c r="G229" s="132" t="s">
        <v>219</v>
      </c>
      <c r="H229" s="133">
        <v>4</v>
      </c>
      <c r="I229" s="134"/>
      <c r="J229" s="135">
        <f>ROUND(I229*H229,2)</f>
        <v>0</v>
      </c>
      <c r="K229" s="131" t="s">
        <v>134</v>
      </c>
      <c r="L229" s="33"/>
      <c r="M229" s="136" t="s">
        <v>3</v>
      </c>
      <c r="N229" s="137" t="s">
        <v>41</v>
      </c>
      <c r="P229" s="138">
        <f>O229*H229</f>
        <v>0</v>
      </c>
      <c r="Q229" s="138">
        <v>0</v>
      </c>
      <c r="R229" s="138">
        <f>Q229*H229</f>
        <v>0</v>
      </c>
      <c r="S229" s="138">
        <v>0</v>
      </c>
      <c r="T229" s="139">
        <f>S229*H229</f>
        <v>0</v>
      </c>
      <c r="AR229" s="140" t="s">
        <v>168</v>
      </c>
      <c r="AT229" s="140" t="s">
        <v>130</v>
      </c>
      <c r="AU229" s="140" t="s">
        <v>75</v>
      </c>
      <c r="AY229" s="18" t="s">
        <v>128</v>
      </c>
      <c r="BE229" s="141">
        <f>IF(N229="základní",J229,0)</f>
        <v>0</v>
      </c>
      <c r="BF229" s="141">
        <f>IF(N229="snížená",J229,0)</f>
        <v>0</v>
      </c>
      <c r="BG229" s="141">
        <f>IF(N229="zákl. přenesená",J229,0)</f>
        <v>0</v>
      </c>
      <c r="BH229" s="141">
        <f>IF(N229="sníž. přenesená",J229,0)</f>
        <v>0</v>
      </c>
      <c r="BI229" s="141">
        <f>IF(N229="nulová",J229,0)</f>
        <v>0</v>
      </c>
      <c r="BJ229" s="18" t="s">
        <v>78</v>
      </c>
      <c r="BK229" s="141">
        <f>ROUND(I229*H229,2)</f>
        <v>0</v>
      </c>
      <c r="BL229" s="18" t="s">
        <v>168</v>
      </c>
      <c r="BM229" s="140" t="s">
        <v>429</v>
      </c>
    </row>
    <row r="230" spans="2:65" s="1" customFormat="1">
      <c r="B230" s="33"/>
      <c r="D230" s="142" t="s">
        <v>135</v>
      </c>
      <c r="F230" s="143" t="s">
        <v>430</v>
      </c>
      <c r="I230" s="144"/>
      <c r="L230" s="33"/>
      <c r="M230" s="145"/>
      <c r="T230" s="54"/>
      <c r="AT230" s="18" t="s">
        <v>135</v>
      </c>
      <c r="AU230" s="18" t="s">
        <v>75</v>
      </c>
    </row>
    <row r="231" spans="2:65" s="1" customFormat="1" ht="21.75" customHeight="1">
      <c r="B231" s="128"/>
      <c r="C231" s="129" t="s">
        <v>290</v>
      </c>
      <c r="D231" s="129" t="s">
        <v>130</v>
      </c>
      <c r="E231" s="130" t="s">
        <v>431</v>
      </c>
      <c r="F231" s="131" t="s">
        <v>432</v>
      </c>
      <c r="G231" s="132" t="s">
        <v>219</v>
      </c>
      <c r="H231" s="133">
        <v>1</v>
      </c>
      <c r="I231" s="134"/>
      <c r="J231" s="135">
        <f>ROUND(I231*H231,2)</f>
        <v>0</v>
      </c>
      <c r="K231" s="131" t="s">
        <v>3</v>
      </c>
      <c r="L231" s="33"/>
      <c r="M231" s="136" t="s">
        <v>3</v>
      </c>
      <c r="N231" s="137" t="s">
        <v>41</v>
      </c>
      <c r="P231" s="138">
        <f>O231*H231</f>
        <v>0</v>
      </c>
      <c r="Q231" s="138">
        <v>0</v>
      </c>
      <c r="R231" s="138">
        <f>Q231*H231</f>
        <v>0</v>
      </c>
      <c r="S231" s="138">
        <v>0</v>
      </c>
      <c r="T231" s="139">
        <f>S231*H231</f>
        <v>0</v>
      </c>
      <c r="AR231" s="140" t="s">
        <v>168</v>
      </c>
      <c r="AT231" s="140" t="s">
        <v>130</v>
      </c>
      <c r="AU231" s="140" t="s">
        <v>75</v>
      </c>
      <c r="AY231" s="18" t="s">
        <v>128</v>
      </c>
      <c r="BE231" s="141">
        <f>IF(N231="základní",J231,0)</f>
        <v>0</v>
      </c>
      <c r="BF231" s="141">
        <f>IF(N231="snížená",J231,0)</f>
        <v>0</v>
      </c>
      <c r="BG231" s="141">
        <f>IF(N231="zákl. přenesená",J231,0)</f>
        <v>0</v>
      </c>
      <c r="BH231" s="141">
        <f>IF(N231="sníž. přenesená",J231,0)</f>
        <v>0</v>
      </c>
      <c r="BI231" s="141">
        <f>IF(N231="nulová",J231,0)</f>
        <v>0</v>
      </c>
      <c r="BJ231" s="18" t="s">
        <v>78</v>
      </c>
      <c r="BK231" s="141">
        <f>ROUND(I231*H231,2)</f>
        <v>0</v>
      </c>
      <c r="BL231" s="18" t="s">
        <v>168</v>
      </c>
      <c r="BM231" s="140" t="s">
        <v>433</v>
      </c>
    </row>
    <row r="232" spans="2:65" s="1" customFormat="1" ht="33" customHeight="1">
      <c r="B232" s="128"/>
      <c r="C232" s="129" t="s">
        <v>434</v>
      </c>
      <c r="D232" s="129" t="s">
        <v>130</v>
      </c>
      <c r="E232" s="130" t="s">
        <v>435</v>
      </c>
      <c r="F232" s="131" t="s">
        <v>436</v>
      </c>
      <c r="G232" s="132" t="s">
        <v>209</v>
      </c>
      <c r="H232" s="133">
        <v>98</v>
      </c>
      <c r="I232" s="134"/>
      <c r="J232" s="135">
        <f>ROUND(I232*H232,2)</f>
        <v>0</v>
      </c>
      <c r="K232" s="131" t="s">
        <v>134</v>
      </c>
      <c r="L232" s="33"/>
      <c r="M232" s="136" t="s">
        <v>3</v>
      </c>
      <c r="N232" s="137" t="s">
        <v>41</v>
      </c>
      <c r="P232" s="138">
        <f>O232*H232</f>
        <v>0</v>
      </c>
      <c r="Q232" s="138">
        <v>0</v>
      </c>
      <c r="R232" s="138">
        <f>Q232*H232</f>
        <v>0</v>
      </c>
      <c r="S232" s="138">
        <v>0</v>
      </c>
      <c r="T232" s="139">
        <f>S232*H232</f>
        <v>0</v>
      </c>
      <c r="AR232" s="140" t="s">
        <v>168</v>
      </c>
      <c r="AT232" s="140" t="s">
        <v>130</v>
      </c>
      <c r="AU232" s="140" t="s">
        <v>75</v>
      </c>
      <c r="AY232" s="18" t="s">
        <v>128</v>
      </c>
      <c r="BE232" s="141">
        <f>IF(N232="základní",J232,0)</f>
        <v>0</v>
      </c>
      <c r="BF232" s="141">
        <f>IF(N232="snížená",J232,0)</f>
        <v>0</v>
      </c>
      <c r="BG232" s="141">
        <f>IF(N232="zákl. přenesená",J232,0)</f>
        <v>0</v>
      </c>
      <c r="BH232" s="141">
        <f>IF(N232="sníž. přenesená",J232,0)</f>
        <v>0</v>
      </c>
      <c r="BI232" s="141">
        <f>IF(N232="nulová",J232,0)</f>
        <v>0</v>
      </c>
      <c r="BJ232" s="18" t="s">
        <v>78</v>
      </c>
      <c r="BK232" s="141">
        <f>ROUND(I232*H232,2)</f>
        <v>0</v>
      </c>
      <c r="BL232" s="18" t="s">
        <v>168</v>
      </c>
      <c r="BM232" s="140" t="s">
        <v>437</v>
      </c>
    </row>
    <row r="233" spans="2:65" s="1" customFormat="1">
      <c r="B233" s="33"/>
      <c r="D233" s="142" t="s">
        <v>135</v>
      </c>
      <c r="F233" s="143" t="s">
        <v>438</v>
      </c>
      <c r="I233" s="144"/>
      <c r="L233" s="33"/>
      <c r="M233" s="145"/>
      <c r="T233" s="54"/>
      <c r="AT233" s="18" t="s">
        <v>135</v>
      </c>
      <c r="AU233" s="18" t="s">
        <v>75</v>
      </c>
    </row>
    <row r="234" spans="2:65" s="1" customFormat="1" ht="37.9" customHeight="1">
      <c r="B234" s="128"/>
      <c r="C234" s="129" t="s">
        <v>293</v>
      </c>
      <c r="D234" s="129" t="s">
        <v>130</v>
      </c>
      <c r="E234" s="130" t="s">
        <v>439</v>
      </c>
      <c r="F234" s="131" t="s">
        <v>440</v>
      </c>
      <c r="G234" s="132" t="s">
        <v>209</v>
      </c>
      <c r="H234" s="133">
        <v>98</v>
      </c>
      <c r="I234" s="134"/>
      <c r="J234" s="135">
        <f>ROUND(I234*H234,2)</f>
        <v>0</v>
      </c>
      <c r="K234" s="131" t="s">
        <v>134</v>
      </c>
      <c r="L234" s="33"/>
      <c r="M234" s="136" t="s">
        <v>3</v>
      </c>
      <c r="N234" s="137" t="s">
        <v>41</v>
      </c>
      <c r="P234" s="138">
        <f>O234*H234</f>
        <v>0</v>
      </c>
      <c r="Q234" s="138">
        <v>0</v>
      </c>
      <c r="R234" s="138">
        <f>Q234*H234</f>
        <v>0</v>
      </c>
      <c r="S234" s="138">
        <v>0</v>
      </c>
      <c r="T234" s="139">
        <f>S234*H234</f>
        <v>0</v>
      </c>
      <c r="AR234" s="140" t="s">
        <v>168</v>
      </c>
      <c r="AT234" s="140" t="s">
        <v>130</v>
      </c>
      <c r="AU234" s="140" t="s">
        <v>75</v>
      </c>
      <c r="AY234" s="18" t="s">
        <v>128</v>
      </c>
      <c r="BE234" s="141">
        <f>IF(N234="základní",J234,0)</f>
        <v>0</v>
      </c>
      <c r="BF234" s="141">
        <f>IF(N234="snížená",J234,0)</f>
        <v>0</v>
      </c>
      <c r="BG234" s="141">
        <f>IF(N234="zákl. přenesená",J234,0)</f>
        <v>0</v>
      </c>
      <c r="BH234" s="141">
        <f>IF(N234="sníž. přenesená",J234,0)</f>
        <v>0</v>
      </c>
      <c r="BI234" s="141">
        <f>IF(N234="nulová",J234,0)</f>
        <v>0</v>
      </c>
      <c r="BJ234" s="18" t="s">
        <v>78</v>
      </c>
      <c r="BK234" s="141">
        <f>ROUND(I234*H234,2)</f>
        <v>0</v>
      </c>
      <c r="BL234" s="18" t="s">
        <v>168</v>
      </c>
      <c r="BM234" s="140" t="s">
        <v>441</v>
      </c>
    </row>
    <row r="235" spans="2:65" s="1" customFormat="1">
      <c r="B235" s="33"/>
      <c r="D235" s="142" t="s">
        <v>135</v>
      </c>
      <c r="F235" s="143" t="s">
        <v>442</v>
      </c>
      <c r="I235" s="144"/>
      <c r="L235" s="33"/>
      <c r="M235" s="145"/>
      <c r="T235" s="54"/>
      <c r="AT235" s="18" t="s">
        <v>135</v>
      </c>
      <c r="AU235" s="18" t="s">
        <v>75</v>
      </c>
    </row>
    <row r="236" spans="2:65" s="1" customFormat="1" ht="49.15" customHeight="1">
      <c r="B236" s="128"/>
      <c r="C236" s="129" t="s">
        <v>443</v>
      </c>
      <c r="D236" s="129" t="s">
        <v>130</v>
      </c>
      <c r="E236" s="130" t="s">
        <v>444</v>
      </c>
      <c r="F236" s="131" t="s">
        <v>445</v>
      </c>
      <c r="G236" s="132" t="s">
        <v>173</v>
      </c>
      <c r="H236" s="133">
        <v>2.5000000000000001E-2</v>
      </c>
      <c r="I236" s="134"/>
      <c r="J236" s="135">
        <f>ROUND(I236*H236,2)</f>
        <v>0</v>
      </c>
      <c r="K236" s="131" t="s">
        <v>134</v>
      </c>
      <c r="L236" s="33"/>
      <c r="M236" s="136" t="s">
        <v>3</v>
      </c>
      <c r="N236" s="137" t="s">
        <v>41</v>
      </c>
      <c r="P236" s="138">
        <f>O236*H236</f>
        <v>0</v>
      </c>
      <c r="Q236" s="138">
        <v>0</v>
      </c>
      <c r="R236" s="138">
        <f>Q236*H236</f>
        <v>0</v>
      </c>
      <c r="S236" s="138">
        <v>0</v>
      </c>
      <c r="T236" s="139">
        <f>S236*H236</f>
        <v>0</v>
      </c>
      <c r="AR236" s="140" t="s">
        <v>168</v>
      </c>
      <c r="AT236" s="140" t="s">
        <v>130</v>
      </c>
      <c r="AU236" s="140" t="s">
        <v>75</v>
      </c>
      <c r="AY236" s="18" t="s">
        <v>128</v>
      </c>
      <c r="BE236" s="141">
        <f>IF(N236="základní",J236,0)</f>
        <v>0</v>
      </c>
      <c r="BF236" s="141">
        <f>IF(N236="snížená",J236,0)</f>
        <v>0</v>
      </c>
      <c r="BG236" s="141">
        <f>IF(N236="zákl. přenesená",J236,0)</f>
        <v>0</v>
      </c>
      <c r="BH236" s="141">
        <f>IF(N236="sníž. přenesená",J236,0)</f>
        <v>0</v>
      </c>
      <c r="BI236" s="141">
        <f>IF(N236="nulová",J236,0)</f>
        <v>0</v>
      </c>
      <c r="BJ236" s="18" t="s">
        <v>78</v>
      </c>
      <c r="BK236" s="141">
        <f>ROUND(I236*H236,2)</f>
        <v>0</v>
      </c>
      <c r="BL236" s="18" t="s">
        <v>168</v>
      </c>
      <c r="BM236" s="140" t="s">
        <v>446</v>
      </c>
    </row>
    <row r="237" spans="2:65" s="1" customFormat="1">
      <c r="B237" s="33"/>
      <c r="D237" s="142" t="s">
        <v>135</v>
      </c>
      <c r="F237" s="143" t="s">
        <v>447</v>
      </c>
      <c r="I237" s="144"/>
      <c r="L237" s="33"/>
      <c r="M237" s="145"/>
      <c r="T237" s="54"/>
      <c r="AT237" s="18" t="s">
        <v>135</v>
      </c>
      <c r="AU237" s="18" t="s">
        <v>75</v>
      </c>
    </row>
    <row r="238" spans="2:65" s="11" customFormat="1" ht="22.9" customHeight="1">
      <c r="B238" s="116"/>
      <c r="D238" s="117" t="s">
        <v>69</v>
      </c>
      <c r="E238" s="126" t="s">
        <v>448</v>
      </c>
      <c r="F238" s="126" t="s">
        <v>449</v>
      </c>
      <c r="I238" s="119"/>
      <c r="J238" s="127">
        <f>BK238</f>
        <v>0</v>
      </c>
      <c r="L238" s="116"/>
      <c r="M238" s="121"/>
      <c r="P238" s="122">
        <f>SUM(P239:P271)</f>
        <v>0</v>
      </c>
      <c r="R238" s="122">
        <f>SUM(R239:R271)</f>
        <v>0</v>
      </c>
      <c r="T238" s="123">
        <f>SUM(T239:T271)</f>
        <v>0</v>
      </c>
      <c r="AR238" s="117" t="s">
        <v>75</v>
      </c>
      <c r="AT238" s="124" t="s">
        <v>69</v>
      </c>
      <c r="AU238" s="124" t="s">
        <v>78</v>
      </c>
      <c r="AY238" s="117" t="s">
        <v>128</v>
      </c>
      <c r="BK238" s="125">
        <f>SUM(BK239:BK271)</f>
        <v>0</v>
      </c>
    </row>
    <row r="239" spans="2:65" s="1" customFormat="1" ht="33" customHeight="1">
      <c r="B239" s="128"/>
      <c r="C239" s="129" t="s">
        <v>300</v>
      </c>
      <c r="D239" s="129" t="s">
        <v>130</v>
      </c>
      <c r="E239" s="130" t="s">
        <v>450</v>
      </c>
      <c r="F239" s="131" t="s">
        <v>451</v>
      </c>
      <c r="G239" s="132" t="s">
        <v>452</v>
      </c>
      <c r="H239" s="133">
        <v>8</v>
      </c>
      <c r="I239" s="134"/>
      <c r="J239" s="135">
        <f>ROUND(I239*H239,2)</f>
        <v>0</v>
      </c>
      <c r="K239" s="131" t="s">
        <v>134</v>
      </c>
      <c r="L239" s="33"/>
      <c r="M239" s="136" t="s">
        <v>3</v>
      </c>
      <c r="N239" s="137" t="s">
        <v>41</v>
      </c>
      <c r="P239" s="138">
        <f>O239*H239</f>
        <v>0</v>
      </c>
      <c r="Q239" s="138">
        <v>0</v>
      </c>
      <c r="R239" s="138">
        <f>Q239*H239</f>
        <v>0</v>
      </c>
      <c r="S239" s="138">
        <v>0</v>
      </c>
      <c r="T239" s="139">
        <f>S239*H239</f>
        <v>0</v>
      </c>
      <c r="AR239" s="140" t="s">
        <v>168</v>
      </c>
      <c r="AT239" s="140" t="s">
        <v>130</v>
      </c>
      <c r="AU239" s="140" t="s">
        <v>75</v>
      </c>
      <c r="AY239" s="18" t="s">
        <v>128</v>
      </c>
      <c r="BE239" s="141">
        <f>IF(N239="základní",J239,0)</f>
        <v>0</v>
      </c>
      <c r="BF239" s="141">
        <f>IF(N239="snížená",J239,0)</f>
        <v>0</v>
      </c>
      <c r="BG239" s="141">
        <f>IF(N239="zákl. přenesená",J239,0)</f>
        <v>0</v>
      </c>
      <c r="BH239" s="141">
        <f>IF(N239="sníž. přenesená",J239,0)</f>
        <v>0</v>
      </c>
      <c r="BI239" s="141">
        <f>IF(N239="nulová",J239,0)</f>
        <v>0</v>
      </c>
      <c r="BJ239" s="18" t="s">
        <v>78</v>
      </c>
      <c r="BK239" s="141">
        <f>ROUND(I239*H239,2)</f>
        <v>0</v>
      </c>
      <c r="BL239" s="18" t="s">
        <v>168</v>
      </c>
      <c r="BM239" s="140" t="s">
        <v>453</v>
      </c>
    </row>
    <row r="240" spans="2:65" s="1" customFormat="1">
      <c r="B240" s="33"/>
      <c r="D240" s="142" t="s">
        <v>135</v>
      </c>
      <c r="F240" s="143" t="s">
        <v>454</v>
      </c>
      <c r="I240" s="144"/>
      <c r="L240" s="33"/>
      <c r="M240" s="145"/>
      <c r="T240" s="54"/>
      <c r="AT240" s="18" t="s">
        <v>135</v>
      </c>
      <c r="AU240" s="18" t="s">
        <v>75</v>
      </c>
    </row>
    <row r="241" spans="2:65" s="1" customFormat="1" ht="24.2" customHeight="1">
      <c r="B241" s="128"/>
      <c r="C241" s="129" t="s">
        <v>455</v>
      </c>
      <c r="D241" s="129" t="s">
        <v>130</v>
      </c>
      <c r="E241" s="130" t="s">
        <v>456</v>
      </c>
      <c r="F241" s="131" t="s">
        <v>457</v>
      </c>
      <c r="G241" s="132" t="s">
        <v>452</v>
      </c>
      <c r="H241" s="133">
        <v>1</v>
      </c>
      <c r="I241" s="134"/>
      <c r="J241" s="135">
        <f>ROUND(I241*H241,2)</f>
        <v>0</v>
      </c>
      <c r="K241" s="131" t="s">
        <v>134</v>
      </c>
      <c r="L241" s="33"/>
      <c r="M241" s="136" t="s">
        <v>3</v>
      </c>
      <c r="N241" s="137" t="s">
        <v>41</v>
      </c>
      <c r="P241" s="138">
        <f>O241*H241</f>
        <v>0</v>
      </c>
      <c r="Q241" s="138">
        <v>0</v>
      </c>
      <c r="R241" s="138">
        <f>Q241*H241</f>
        <v>0</v>
      </c>
      <c r="S241" s="138">
        <v>0</v>
      </c>
      <c r="T241" s="139">
        <f>S241*H241</f>
        <v>0</v>
      </c>
      <c r="AR241" s="140" t="s">
        <v>168</v>
      </c>
      <c r="AT241" s="140" t="s">
        <v>130</v>
      </c>
      <c r="AU241" s="140" t="s">
        <v>75</v>
      </c>
      <c r="AY241" s="18" t="s">
        <v>128</v>
      </c>
      <c r="BE241" s="141">
        <f>IF(N241="základní",J241,0)</f>
        <v>0</v>
      </c>
      <c r="BF241" s="141">
        <f>IF(N241="snížená",J241,0)</f>
        <v>0</v>
      </c>
      <c r="BG241" s="141">
        <f>IF(N241="zákl. přenesená",J241,0)</f>
        <v>0</v>
      </c>
      <c r="BH241" s="141">
        <f>IF(N241="sníž. přenesená",J241,0)</f>
        <v>0</v>
      </c>
      <c r="BI241" s="141">
        <f>IF(N241="nulová",J241,0)</f>
        <v>0</v>
      </c>
      <c r="BJ241" s="18" t="s">
        <v>78</v>
      </c>
      <c r="BK241" s="141">
        <f>ROUND(I241*H241,2)</f>
        <v>0</v>
      </c>
      <c r="BL241" s="18" t="s">
        <v>168</v>
      </c>
      <c r="BM241" s="140" t="s">
        <v>458</v>
      </c>
    </row>
    <row r="242" spans="2:65" s="1" customFormat="1">
      <c r="B242" s="33"/>
      <c r="D242" s="142" t="s">
        <v>135</v>
      </c>
      <c r="F242" s="143" t="s">
        <v>459</v>
      </c>
      <c r="I242" s="144"/>
      <c r="L242" s="33"/>
      <c r="M242" s="145"/>
      <c r="T242" s="54"/>
      <c r="AT242" s="18" t="s">
        <v>135</v>
      </c>
      <c r="AU242" s="18" t="s">
        <v>75</v>
      </c>
    </row>
    <row r="243" spans="2:65" s="1" customFormat="1" ht="24.2" customHeight="1">
      <c r="B243" s="128"/>
      <c r="C243" s="129" t="s">
        <v>306</v>
      </c>
      <c r="D243" s="129" t="s">
        <v>130</v>
      </c>
      <c r="E243" s="130" t="s">
        <v>460</v>
      </c>
      <c r="F243" s="131" t="s">
        <v>461</v>
      </c>
      <c r="G243" s="132" t="s">
        <v>452</v>
      </c>
      <c r="H243" s="133">
        <v>3</v>
      </c>
      <c r="I243" s="134"/>
      <c r="J243" s="135">
        <f>ROUND(I243*H243,2)</f>
        <v>0</v>
      </c>
      <c r="K243" s="131" t="s">
        <v>134</v>
      </c>
      <c r="L243" s="33"/>
      <c r="M243" s="136" t="s">
        <v>3</v>
      </c>
      <c r="N243" s="137" t="s">
        <v>41</v>
      </c>
      <c r="P243" s="138">
        <f>O243*H243</f>
        <v>0</v>
      </c>
      <c r="Q243" s="138">
        <v>0</v>
      </c>
      <c r="R243" s="138">
        <f>Q243*H243</f>
        <v>0</v>
      </c>
      <c r="S243" s="138">
        <v>0</v>
      </c>
      <c r="T243" s="139">
        <f>S243*H243</f>
        <v>0</v>
      </c>
      <c r="AR243" s="140" t="s">
        <v>168</v>
      </c>
      <c r="AT243" s="140" t="s">
        <v>130</v>
      </c>
      <c r="AU243" s="140" t="s">
        <v>75</v>
      </c>
      <c r="AY243" s="18" t="s">
        <v>128</v>
      </c>
      <c r="BE243" s="141">
        <f>IF(N243="základní",J243,0)</f>
        <v>0</v>
      </c>
      <c r="BF243" s="141">
        <f>IF(N243="snížená",J243,0)</f>
        <v>0</v>
      </c>
      <c r="BG243" s="141">
        <f>IF(N243="zákl. přenesená",J243,0)</f>
        <v>0</v>
      </c>
      <c r="BH243" s="141">
        <f>IF(N243="sníž. přenesená",J243,0)</f>
        <v>0</v>
      </c>
      <c r="BI243" s="141">
        <f>IF(N243="nulová",J243,0)</f>
        <v>0</v>
      </c>
      <c r="BJ243" s="18" t="s">
        <v>78</v>
      </c>
      <c r="BK243" s="141">
        <f>ROUND(I243*H243,2)</f>
        <v>0</v>
      </c>
      <c r="BL243" s="18" t="s">
        <v>168</v>
      </c>
      <c r="BM243" s="140" t="s">
        <v>462</v>
      </c>
    </row>
    <row r="244" spans="2:65" s="1" customFormat="1">
      <c r="B244" s="33"/>
      <c r="D244" s="142" t="s">
        <v>135</v>
      </c>
      <c r="F244" s="143" t="s">
        <v>463</v>
      </c>
      <c r="I244" s="144"/>
      <c r="L244" s="33"/>
      <c r="M244" s="145"/>
      <c r="T244" s="54"/>
      <c r="AT244" s="18" t="s">
        <v>135</v>
      </c>
      <c r="AU244" s="18" t="s">
        <v>75</v>
      </c>
    </row>
    <row r="245" spans="2:65" s="1" customFormat="1" ht="33" customHeight="1">
      <c r="B245" s="128"/>
      <c r="C245" s="129" t="s">
        <v>464</v>
      </c>
      <c r="D245" s="129" t="s">
        <v>130</v>
      </c>
      <c r="E245" s="130" t="s">
        <v>465</v>
      </c>
      <c r="F245" s="131" t="s">
        <v>466</v>
      </c>
      <c r="G245" s="132" t="s">
        <v>452</v>
      </c>
      <c r="H245" s="133">
        <v>4</v>
      </c>
      <c r="I245" s="134"/>
      <c r="J245" s="135">
        <f>ROUND(I245*H245,2)</f>
        <v>0</v>
      </c>
      <c r="K245" s="131" t="s">
        <v>134</v>
      </c>
      <c r="L245" s="33"/>
      <c r="M245" s="136" t="s">
        <v>3</v>
      </c>
      <c r="N245" s="137" t="s">
        <v>41</v>
      </c>
      <c r="P245" s="138">
        <f>O245*H245</f>
        <v>0</v>
      </c>
      <c r="Q245" s="138">
        <v>0</v>
      </c>
      <c r="R245" s="138">
        <f>Q245*H245</f>
        <v>0</v>
      </c>
      <c r="S245" s="138">
        <v>0</v>
      </c>
      <c r="T245" s="139">
        <f>S245*H245</f>
        <v>0</v>
      </c>
      <c r="AR245" s="140" t="s">
        <v>168</v>
      </c>
      <c r="AT245" s="140" t="s">
        <v>130</v>
      </c>
      <c r="AU245" s="140" t="s">
        <v>75</v>
      </c>
      <c r="AY245" s="18" t="s">
        <v>128</v>
      </c>
      <c r="BE245" s="141">
        <f>IF(N245="základní",J245,0)</f>
        <v>0</v>
      </c>
      <c r="BF245" s="141">
        <f>IF(N245="snížená",J245,0)</f>
        <v>0</v>
      </c>
      <c r="BG245" s="141">
        <f>IF(N245="zákl. přenesená",J245,0)</f>
        <v>0</v>
      </c>
      <c r="BH245" s="141">
        <f>IF(N245="sníž. přenesená",J245,0)</f>
        <v>0</v>
      </c>
      <c r="BI245" s="141">
        <f>IF(N245="nulová",J245,0)</f>
        <v>0</v>
      </c>
      <c r="BJ245" s="18" t="s">
        <v>78</v>
      </c>
      <c r="BK245" s="141">
        <f>ROUND(I245*H245,2)</f>
        <v>0</v>
      </c>
      <c r="BL245" s="18" t="s">
        <v>168</v>
      </c>
      <c r="BM245" s="140" t="s">
        <v>467</v>
      </c>
    </row>
    <row r="246" spans="2:65" s="1" customFormat="1">
      <c r="B246" s="33"/>
      <c r="D246" s="142" t="s">
        <v>135</v>
      </c>
      <c r="F246" s="143" t="s">
        <v>468</v>
      </c>
      <c r="I246" s="144"/>
      <c r="L246" s="33"/>
      <c r="M246" s="145"/>
      <c r="T246" s="54"/>
      <c r="AT246" s="18" t="s">
        <v>135</v>
      </c>
      <c r="AU246" s="18" t="s">
        <v>75</v>
      </c>
    </row>
    <row r="247" spans="2:65" s="1" customFormat="1" ht="37.9" customHeight="1">
      <c r="B247" s="128"/>
      <c r="C247" s="129" t="s">
        <v>311</v>
      </c>
      <c r="D247" s="129" t="s">
        <v>130</v>
      </c>
      <c r="E247" s="130" t="s">
        <v>469</v>
      </c>
      <c r="F247" s="131" t="s">
        <v>470</v>
      </c>
      <c r="G247" s="132" t="s">
        <v>452</v>
      </c>
      <c r="H247" s="133">
        <v>1</v>
      </c>
      <c r="I247" s="134"/>
      <c r="J247" s="135">
        <f>ROUND(I247*H247,2)</f>
        <v>0</v>
      </c>
      <c r="K247" s="131" t="s">
        <v>134</v>
      </c>
      <c r="L247" s="33"/>
      <c r="M247" s="136" t="s">
        <v>3</v>
      </c>
      <c r="N247" s="137" t="s">
        <v>41</v>
      </c>
      <c r="P247" s="138">
        <f>O247*H247</f>
        <v>0</v>
      </c>
      <c r="Q247" s="138">
        <v>0</v>
      </c>
      <c r="R247" s="138">
        <f>Q247*H247</f>
        <v>0</v>
      </c>
      <c r="S247" s="138">
        <v>0</v>
      </c>
      <c r="T247" s="139">
        <f>S247*H247</f>
        <v>0</v>
      </c>
      <c r="AR247" s="140" t="s">
        <v>168</v>
      </c>
      <c r="AT247" s="140" t="s">
        <v>130</v>
      </c>
      <c r="AU247" s="140" t="s">
        <v>75</v>
      </c>
      <c r="AY247" s="18" t="s">
        <v>128</v>
      </c>
      <c r="BE247" s="141">
        <f>IF(N247="základní",J247,0)</f>
        <v>0</v>
      </c>
      <c r="BF247" s="141">
        <f>IF(N247="snížená",J247,0)</f>
        <v>0</v>
      </c>
      <c r="BG247" s="141">
        <f>IF(N247="zákl. přenesená",J247,0)</f>
        <v>0</v>
      </c>
      <c r="BH247" s="141">
        <f>IF(N247="sníž. přenesená",J247,0)</f>
        <v>0</v>
      </c>
      <c r="BI247" s="141">
        <f>IF(N247="nulová",J247,0)</f>
        <v>0</v>
      </c>
      <c r="BJ247" s="18" t="s">
        <v>78</v>
      </c>
      <c r="BK247" s="141">
        <f>ROUND(I247*H247,2)</f>
        <v>0</v>
      </c>
      <c r="BL247" s="18" t="s">
        <v>168</v>
      </c>
      <c r="BM247" s="140" t="s">
        <v>471</v>
      </c>
    </row>
    <row r="248" spans="2:65" s="1" customFormat="1">
      <c r="B248" s="33"/>
      <c r="D248" s="142" t="s">
        <v>135</v>
      </c>
      <c r="F248" s="143" t="s">
        <v>472</v>
      </c>
      <c r="I248" s="144"/>
      <c r="L248" s="33"/>
      <c r="M248" s="145"/>
      <c r="T248" s="54"/>
      <c r="AT248" s="18" t="s">
        <v>135</v>
      </c>
      <c r="AU248" s="18" t="s">
        <v>75</v>
      </c>
    </row>
    <row r="249" spans="2:65" s="1" customFormat="1" ht="24.2" customHeight="1">
      <c r="B249" s="128"/>
      <c r="C249" s="129" t="s">
        <v>473</v>
      </c>
      <c r="D249" s="129" t="s">
        <v>130</v>
      </c>
      <c r="E249" s="130" t="s">
        <v>474</v>
      </c>
      <c r="F249" s="131" t="s">
        <v>475</v>
      </c>
      <c r="G249" s="132" t="s">
        <v>219</v>
      </c>
      <c r="H249" s="133">
        <v>1</v>
      </c>
      <c r="I249" s="134"/>
      <c r="J249" s="135">
        <f>ROUND(I249*H249,2)</f>
        <v>0</v>
      </c>
      <c r="K249" s="131" t="s">
        <v>134</v>
      </c>
      <c r="L249" s="33"/>
      <c r="M249" s="136" t="s">
        <v>3</v>
      </c>
      <c r="N249" s="137" t="s">
        <v>41</v>
      </c>
      <c r="P249" s="138">
        <f>O249*H249</f>
        <v>0</v>
      </c>
      <c r="Q249" s="138">
        <v>0</v>
      </c>
      <c r="R249" s="138">
        <f>Q249*H249</f>
        <v>0</v>
      </c>
      <c r="S249" s="138">
        <v>0</v>
      </c>
      <c r="T249" s="139">
        <f>S249*H249</f>
        <v>0</v>
      </c>
      <c r="AR249" s="140" t="s">
        <v>168</v>
      </c>
      <c r="AT249" s="140" t="s">
        <v>130</v>
      </c>
      <c r="AU249" s="140" t="s">
        <v>75</v>
      </c>
      <c r="AY249" s="18" t="s">
        <v>128</v>
      </c>
      <c r="BE249" s="141">
        <f>IF(N249="základní",J249,0)</f>
        <v>0</v>
      </c>
      <c r="BF249" s="141">
        <f>IF(N249="snížená",J249,0)</f>
        <v>0</v>
      </c>
      <c r="BG249" s="141">
        <f>IF(N249="zákl. přenesená",J249,0)</f>
        <v>0</v>
      </c>
      <c r="BH249" s="141">
        <f>IF(N249="sníž. přenesená",J249,0)</f>
        <v>0</v>
      </c>
      <c r="BI249" s="141">
        <f>IF(N249="nulová",J249,0)</f>
        <v>0</v>
      </c>
      <c r="BJ249" s="18" t="s">
        <v>78</v>
      </c>
      <c r="BK249" s="141">
        <f>ROUND(I249*H249,2)</f>
        <v>0</v>
      </c>
      <c r="BL249" s="18" t="s">
        <v>168</v>
      </c>
      <c r="BM249" s="140" t="s">
        <v>476</v>
      </c>
    </row>
    <row r="250" spans="2:65" s="1" customFormat="1">
      <c r="B250" s="33"/>
      <c r="D250" s="142" t="s">
        <v>135</v>
      </c>
      <c r="F250" s="143" t="s">
        <v>477</v>
      </c>
      <c r="I250" s="144"/>
      <c r="L250" s="33"/>
      <c r="M250" s="145"/>
      <c r="T250" s="54"/>
      <c r="AT250" s="18" t="s">
        <v>135</v>
      </c>
      <c r="AU250" s="18" t="s">
        <v>75</v>
      </c>
    </row>
    <row r="251" spans="2:65" s="1" customFormat="1" ht="16.5" customHeight="1">
      <c r="B251" s="128"/>
      <c r="C251" s="167" t="s">
        <v>314</v>
      </c>
      <c r="D251" s="167" t="s">
        <v>193</v>
      </c>
      <c r="E251" s="168" t="s">
        <v>478</v>
      </c>
      <c r="F251" s="169" t="s">
        <v>479</v>
      </c>
      <c r="G251" s="170" t="s">
        <v>219</v>
      </c>
      <c r="H251" s="171">
        <v>1</v>
      </c>
      <c r="I251" s="172"/>
      <c r="J251" s="173">
        <f>ROUND(I251*H251,2)</f>
        <v>0</v>
      </c>
      <c r="K251" s="169" t="s">
        <v>134</v>
      </c>
      <c r="L251" s="174"/>
      <c r="M251" s="175" t="s">
        <v>3</v>
      </c>
      <c r="N251" s="176" t="s">
        <v>41</v>
      </c>
      <c r="P251" s="138">
        <f>O251*H251</f>
        <v>0</v>
      </c>
      <c r="Q251" s="138">
        <v>0</v>
      </c>
      <c r="R251" s="138">
        <f>Q251*H251</f>
        <v>0</v>
      </c>
      <c r="S251" s="138">
        <v>0</v>
      </c>
      <c r="T251" s="139">
        <f>S251*H251</f>
        <v>0</v>
      </c>
      <c r="AR251" s="140" t="s">
        <v>215</v>
      </c>
      <c r="AT251" s="140" t="s">
        <v>193</v>
      </c>
      <c r="AU251" s="140" t="s">
        <v>75</v>
      </c>
      <c r="AY251" s="18" t="s">
        <v>128</v>
      </c>
      <c r="BE251" s="141">
        <f>IF(N251="základní",J251,0)</f>
        <v>0</v>
      </c>
      <c r="BF251" s="141">
        <f>IF(N251="snížená",J251,0)</f>
        <v>0</v>
      </c>
      <c r="BG251" s="141">
        <f>IF(N251="zákl. přenesená",J251,0)</f>
        <v>0</v>
      </c>
      <c r="BH251" s="141">
        <f>IF(N251="sníž. přenesená",J251,0)</f>
        <v>0</v>
      </c>
      <c r="BI251" s="141">
        <f>IF(N251="nulová",J251,0)</f>
        <v>0</v>
      </c>
      <c r="BJ251" s="18" t="s">
        <v>78</v>
      </c>
      <c r="BK251" s="141">
        <f>ROUND(I251*H251,2)</f>
        <v>0</v>
      </c>
      <c r="BL251" s="18" t="s">
        <v>168</v>
      </c>
      <c r="BM251" s="140" t="s">
        <v>480</v>
      </c>
    </row>
    <row r="252" spans="2:65" s="1" customFormat="1" ht="24.2" customHeight="1">
      <c r="B252" s="128"/>
      <c r="C252" s="129" t="s">
        <v>481</v>
      </c>
      <c r="D252" s="129" t="s">
        <v>130</v>
      </c>
      <c r="E252" s="130" t="s">
        <v>482</v>
      </c>
      <c r="F252" s="131" t="s">
        <v>483</v>
      </c>
      <c r="G252" s="132" t="s">
        <v>219</v>
      </c>
      <c r="H252" s="133">
        <v>1</v>
      </c>
      <c r="I252" s="134"/>
      <c r="J252" s="135">
        <f>ROUND(I252*H252,2)</f>
        <v>0</v>
      </c>
      <c r="K252" s="131" t="s">
        <v>134</v>
      </c>
      <c r="L252" s="33"/>
      <c r="M252" s="136" t="s">
        <v>3</v>
      </c>
      <c r="N252" s="137" t="s">
        <v>41</v>
      </c>
      <c r="P252" s="138">
        <f>O252*H252</f>
        <v>0</v>
      </c>
      <c r="Q252" s="138">
        <v>0</v>
      </c>
      <c r="R252" s="138">
        <f>Q252*H252</f>
        <v>0</v>
      </c>
      <c r="S252" s="138">
        <v>0</v>
      </c>
      <c r="T252" s="139">
        <f>S252*H252</f>
        <v>0</v>
      </c>
      <c r="AR252" s="140" t="s">
        <v>168</v>
      </c>
      <c r="AT252" s="140" t="s">
        <v>130</v>
      </c>
      <c r="AU252" s="140" t="s">
        <v>75</v>
      </c>
      <c r="AY252" s="18" t="s">
        <v>128</v>
      </c>
      <c r="BE252" s="141">
        <f>IF(N252="základní",J252,0)</f>
        <v>0</v>
      </c>
      <c r="BF252" s="141">
        <f>IF(N252="snížená",J252,0)</f>
        <v>0</v>
      </c>
      <c r="BG252" s="141">
        <f>IF(N252="zákl. přenesená",J252,0)</f>
        <v>0</v>
      </c>
      <c r="BH252" s="141">
        <f>IF(N252="sníž. přenesená",J252,0)</f>
        <v>0</v>
      </c>
      <c r="BI252" s="141">
        <f>IF(N252="nulová",J252,0)</f>
        <v>0</v>
      </c>
      <c r="BJ252" s="18" t="s">
        <v>78</v>
      </c>
      <c r="BK252" s="141">
        <f>ROUND(I252*H252,2)</f>
        <v>0</v>
      </c>
      <c r="BL252" s="18" t="s">
        <v>168</v>
      </c>
      <c r="BM252" s="140" t="s">
        <v>484</v>
      </c>
    </row>
    <row r="253" spans="2:65" s="1" customFormat="1">
      <c r="B253" s="33"/>
      <c r="D253" s="142" t="s">
        <v>135</v>
      </c>
      <c r="F253" s="143" t="s">
        <v>485</v>
      </c>
      <c r="I253" s="144"/>
      <c r="L253" s="33"/>
      <c r="M253" s="145"/>
      <c r="T253" s="54"/>
      <c r="AT253" s="18" t="s">
        <v>135</v>
      </c>
      <c r="AU253" s="18" t="s">
        <v>75</v>
      </c>
    </row>
    <row r="254" spans="2:65" s="1" customFormat="1" ht="21.75" customHeight="1">
      <c r="B254" s="128"/>
      <c r="C254" s="167" t="s">
        <v>319</v>
      </c>
      <c r="D254" s="167" t="s">
        <v>193</v>
      </c>
      <c r="E254" s="168" t="s">
        <v>486</v>
      </c>
      <c r="F254" s="169" t="s">
        <v>487</v>
      </c>
      <c r="G254" s="170" t="s">
        <v>219</v>
      </c>
      <c r="H254" s="171">
        <v>1</v>
      </c>
      <c r="I254" s="172"/>
      <c r="J254" s="173">
        <f>ROUND(I254*H254,2)</f>
        <v>0</v>
      </c>
      <c r="K254" s="169" t="s">
        <v>134</v>
      </c>
      <c r="L254" s="174"/>
      <c r="M254" s="175" t="s">
        <v>3</v>
      </c>
      <c r="N254" s="176" t="s">
        <v>41</v>
      </c>
      <c r="P254" s="138">
        <f>O254*H254</f>
        <v>0</v>
      </c>
      <c r="Q254" s="138">
        <v>0</v>
      </c>
      <c r="R254" s="138">
        <f>Q254*H254</f>
        <v>0</v>
      </c>
      <c r="S254" s="138">
        <v>0</v>
      </c>
      <c r="T254" s="139">
        <f>S254*H254</f>
        <v>0</v>
      </c>
      <c r="AR254" s="140" t="s">
        <v>215</v>
      </c>
      <c r="AT254" s="140" t="s">
        <v>193</v>
      </c>
      <c r="AU254" s="140" t="s">
        <v>75</v>
      </c>
      <c r="AY254" s="18" t="s">
        <v>128</v>
      </c>
      <c r="BE254" s="141">
        <f>IF(N254="základní",J254,0)</f>
        <v>0</v>
      </c>
      <c r="BF254" s="141">
        <f>IF(N254="snížená",J254,0)</f>
        <v>0</v>
      </c>
      <c r="BG254" s="141">
        <f>IF(N254="zákl. přenesená",J254,0)</f>
        <v>0</v>
      </c>
      <c r="BH254" s="141">
        <f>IF(N254="sníž. přenesená",J254,0)</f>
        <v>0</v>
      </c>
      <c r="BI254" s="141">
        <f>IF(N254="nulová",J254,0)</f>
        <v>0</v>
      </c>
      <c r="BJ254" s="18" t="s">
        <v>78</v>
      </c>
      <c r="BK254" s="141">
        <f>ROUND(I254*H254,2)</f>
        <v>0</v>
      </c>
      <c r="BL254" s="18" t="s">
        <v>168</v>
      </c>
      <c r="BM254" s="140" t="s">
        <v>488</v>
      </c>
    </row>
    <row r="255" spans="2:65" s="1" customFormat="1" ht="37.9" customHeight="1">
      <c r="B255" s="128"/>
      <c r="C255" s="129" t="s">
        <v>489</v>
      </c>
      <c r="D255" s="129" t="s">
        <v>130</v>
      </c>
      <c r="E255" s="130" t="s">
        <v>490</v>
      </c>
      <c r="F255" s="131" t="s">
        <v>491</v>
      </c>
      <c r="G255" s="132" t="s">
        <v>452</v>
      </c>
      <c r="H255" s="133">
        <v>1</v>
      </c>
      <c r="I255" s="134"/>
      <c r="J255" s="135">
        <f>ROUND(I255*H255,2)</f>
        <v>0</v>
      </c>
      <c r="K255" s="131" t="s">
        <v>134</v>
      </c>
      <c r="L255" s="33"/>
      <c r="M255" s="136" t="s">
        <v>3</v>
      </c>
      <c r="N255" s="137" t="s">
        <v>41</v>
      </c>
      <c r="P255" s="138">
        <f>O255*H255</f>
        <v>0</v>
      </c>
      <c r="Q255" s="138">
        <v>0</v>
      </c>
      <c r="R255" s="138">
        <f>Q255*H255</f>
        <v>0</v>
      </c>
      <c r="S255" s="138">
        <v>0</v>
      </c>
      <c r="T255" s="139">
        <f>S255*H255</f>
        <v>0</v>
      </c>
      <c r="AR255" s="140" t="s">
        <v>168</v>
      </c>
      <c r="AT255" s="140" t="s">
        <v>130</v>
      </c>
      <c r="AU255" s="140" t="s">
        <v>75</v>
      </c>
      <c r="AY255" s="18" t="s">
        <v>128</v>
      </c>
      <c r="BE255" s="141">
        <f>IF(N255="základní",J255,0)</f>
        <v>0</v>
      </c>
      <c r="BF255" s="141">
        <f>IF(N255="snížená",J255,0)</f>
        <v>0</v>
      </c>
      <c r="BG255" s="141">
        <f>IF(N255="zákl. přenesená",J255,0)</f>
        <v>0</v>
      </c>
      <c r="BH255" s="141">
        <f>IF(N255="sníž. přenesená",J255,0)</f>
        <v>0</v>
      </c>
      <c r="BI255" s="141">
        <f>IF(N255="nulová",J255,0)</f>
        <v>0</v>
      </c>
      <c r="BJ255" s="18" t="s">
        <v>78</v>
      </c>
      <c r="BK255" s="141">
        <f>ROUND(I255*H255,2)</f>
        <v>0</v>
      </c>
      <c r="BL255" s="18" t="s">
        <v>168</v>
      </c>
      <c r="BM255" s="140" t="s">
        <v>492</v>
      </c>
    </row>
    <row r="256" spans="2:65" s="1" customFormat="1">
      <c r="B256" s="33"/>
      <c r="D256" s="142" t="s">
        <v>135</v>
      </c>
      <c r="F256" s="143" t="s">
        <v>493</v>
      </c>
      <c r="I256" s="144"/>
      <c r="L256" s="33"/>
      <c r="M256" s="145"/>
      <c r="T256" s="54"/>
      <c r="AT256" s="18" t="s">
        <v>135</v>
      </c>
      <c r="AU256" s="18" t="s">
        <v>75</v>
      </c>
    </row>
    <row r="257" spans="2:65" s="1" customFormat="1" ht="44.25" customHeight="1">
      <c r="B257" s="128"/>
      <c r="C257" s="129" t="s">
        <v>323</v>
      </c>
      <c r="D257" s="129" t="s">
        <v>130</v>
      </c>
      <c r="E257" s="130" t="s">
        <v>494</v>
      </c>
      <c r="F257" s="131" t="s">
        <v>495</v>
      </c>
      <c r="G257" s="132" t="s">
        <v>452</v>
      </c>
      <c r="H257" s="133">
        <v>1</v>
      </c>
      <c r="I257" s="134"/>
      <c r="J257" s="135">
        <f>ROUND(I257*H257,2)</f>
        <v>0</v>
      </c>
      <c r="K257" s="131" t="s">
        <v>134</v>
      </c>
      <c r="L257" s="33"/>
      <c r="M257" s="136" t="s">
        <v>3</v>
      </c>
      <c r="N257" s="137" t="s">
        <v>41</v>
      </c>
      <c r="P257" s="138">
        <f>O257*H257</f>
        <v>0</v>
      </c>
      <c r="Q257" s="138">
        <v>0</v>
      </c>
      <c r="R257" s="138">
        <f>Q257*H257</f>
        <v>0</v>
      </c>
      <c r="S257" s="138">
        <v>0</v>
      </c>
      <c r="T257" s="139">
        <f>S257*H257</f>
        <v>0</v>
      </c>
      <c r="AR257" s="140" t="s">
        <v>168</v>
      </c>
      <c r="AT257" s="140" t="s">
        <v>130</v>
      </c>
      <c r="AU257" s="140" t="s">
        <v>75</v>
      </c>
      <c r="AY257" s="18" t="s">
        <v>128</v>
      </c>
      <c r="BE257" s="141">
        <f>IF(N257="základní",J257,0)</f>
        <v>0</v>
      </c>
      <c r="BF257" s="141">
        <f>IF(N257="snížená",J257,0)</f>
        <v>0</v>
      </c>
      <c r="BG257" s="141">
        <f>IF(N257="zákl. přenesená",J257,0)</f>
        <v>0</v>
      </c>
      <c r="BH257" s="141">
        <f>IF(N257="sníž. přenesená",J257,0)</f>
        <v>0</v>
      </c>
      <c r="BI257" s="141">
        <f>IF(N257="nulová",J257,0)</f>
        <v>0</v>
      </c>
      <c r="BJ257" s="18" t="s">
        <v>78</v>
      </c>
      <c r="BK257" s="141">
        <f>ROUND(I257*H257,2)</f>
        <v>0</v>
      </c>
      <c r="BL257" s="18" t="s">
        <v>168</v>
      </c>
      <c r="BM257" s="140" t="s">
        <v>496</v>
      </c>
    </row>
    <row r="258" spans="2:65" s="1" customFormat="1">
      <c r="B258" s="33"/>
      <c r="D258" s="142" t="s">
        <v>135</v>
      </c>
      <c r="F258" s="143" t="s">
        <v>497</v>
      </c>
      <c r="I258" s="144"/>
      <c r="L258" s="33"/>
      <c r="M258" s="145"/>
      <c r="T258" s="54"/>
      <c r="AT258" s="18" t="s">
        <v>135</v>
      </c>
      <c r="AU258" s="18" t="s">
        <v>75</v>
      </c>
    </row>
    <row r="259" spans="2:65" s="1" customFormat="1" ht="24.2" customHeight="1">
      <c r="B259" s="128"/>
      <c r="C259" s="129" t="s">
        <v>498</v>
      </c>
      <c r="D259" s="129" t="s">
        <v>130</v>
      </c>
      <c r="E259" s="130" t="s">
        <v>499</v>
      </c>
      <c r="F259" s="131" t="s">
        <v>500</v>
      </c>
      <c r="G259" s="132" t="s">
        <v>452</v>
      </c>
      <c r="H259" s="133">
        <v>1</v>
      </c>
      <c r="I259" s="134"/>
      <c r="J259" s="135">
        <f>ROUND(I259*H259,2)</f>
        <v>0</v>
      </c>
      <c r="K259" s="131" t="s">
        <v>3</v>
      </c>
      <c r="L259" s="33"/>
      <c r="M259" s="136" t="s">
        <v>3</v>
      </c>
      <c r="N259" s="137" t="s">
        <v>41</v>
      </c>
      <c r="P259" s="138">
        <f>O259*H259</f>
        <v>0</v>
      </c>
      <c r="Q259" s="138">
        <v>0</v>
      </c>
      <c r="R259" s="138">
        <f>Q259*H259</f>
        <v>0</v>
      </c>
      <c r="S259" s="138">
        <v>0</v>
      </c>
      <c r="T259" s="139">
        <f>S259*H259</f>
        <v>0</v>
      </c>
      <c r="AR259" s="140" t="s">
        <v>168</v>
      </c>
      <c r="AT259" s="140" t="s">
        <v>130</v>
      </c>
      <c r="AU259" s="140" t="s">
        <v>75</v>
      </c>
      <c r="AY259" s="18" t="s">
        <v>128</v>
      </c>
      <c r="BE259" s="141">
        <f>IF(N259="základní",J259,0)</f>
        <v>0</v>
      </c>
      <c r="BF259" s="141">
        <f>IF(N259="snížená",J259,0)</f>
        <v>0</v>
      </c>
      <c r="BG259" s="141">
        <f>IF(N259="zákl. přenesená",J259,0)</f>
        <v>0</v>
      </c>
      <c r="BH259" s="141">
        <f>IF(N259="sníž. přenesená",J259,0)</f>
        <v>0</v>
      </c>
      <c r="BI259" s="141">
        <f>IF(N259="nulová",J259,0)</f>
        <v>0</v>
      </c>
      <c r="BJ259" s="18" t="s">
        <v>78</v>
      </c>
      <c r="BK259" s="141">
        <f>ROUND(I259*H259,2)</f>
        <v>0</v>
      </c>
      <c r="BL259" s="18" t="s">
        <v>168</v>
      </c>
      <c r="BM259" s="140" t="s">
        <v>501</v>
      </c>
    </row>
    <row r="260" spans="2:65" s="1" customFormat="1" ht="24.2" customHeight="1">
      <c r="B260" s="128"/>
      <c r="C260" s="129" t="s">
        <v>328</v>
      </c>
      <c r="D260" s="129" t="s">
        <v>130</v>
      </c>
      <c r="E260" s="130" t="s">
        <v>502</v>
      </c>
      <c r="F260" s="131" t="s">
        <v>503</v>
      </c>
      <c r="G260" s="132" t="s">
        <v>452</v>
      </c>
      <c r="H260" s="133">
        <v>10</v>
      </c>
      <c r="I260" s="134"/>
      <c r="J260" s="135">
        <f>ROUND(I260*H260,2)</f>
        <v>0</v>
      </c>
      <c r="K260" s="131" t="s">
        <v>134</v>
      </c>
      <c r="L260" s="33"/>
      <c r="M260" s="136" t="s">
        <v>3</v>
      </c>
      <c r="N260" s="137" t="s">
        <v>41</v>
      </c>
      <c r="P260" s="138">
        <f>O260*H260</f>
        <v>0</v>
      </c>
      <c r="Q260" s="138">
        <v>0</v>
      </c>
      <c r="R260" s="138">
        <f>Q260*H260</f>
        <v>0</v>
      </c>
      <c r="S260" s="138">
        <v>0</v>
      </c>
      <c r="T260" s="139">
        <f>S260*H260</f>
        <v>0</v>
      </c>
      <c r="AR260" s="140" t="s">
        <v>168</v>
      </c>
      <c r="AT260" s="140" t="s">
        <v>130</v>
      </c>
      <c r="AU260" s="140" t="s">
        <v>75</v>
      </c>
      <c r="AY260" s="18" t="s">
        <v>128</v>
      </c>
      <c r="BE260" s="141">
        <f>IF(N260="základní",J260,0)</f>
        <v>0</v>
      </c>
      <c r="BF260" s="141">
        <f>IF(N260="snížená",J260,0)</f>
        <v>0</v>
      </c>
      <c r="BG260" s="141">
        <f>IF(N260="zákl. přenesená",J260,0)</f>
        <v>0</v>
      </c>
      <c r="BH260" s="141">
        <f>IF(N260="sníž. přenesená",J260,0)</f>
        <v>0</v>
      </c>
      <c r="BI260" s="141">
        <f>IF(N260="nulová",J260,0)</f>
        <v>0</v>
      </c>
      <c r="BJ260" s="18" t="s">
        <v>78</v>
      </c>
      <c r="BK260" s="141">
        <f>ROUND(I260*H260,2)</f>
        <v>0</v>
      </c>
      <c r="BL260" s="18" t="s">
        <v>168</v>
      </c>
      <c r="BM260" s="140" t="s">
        <v>504</v>
      </c>
    </row>
    <row r="261" spans="2:65" s="1" customFormat="1">
      <c r="B261" s="33"/>
      <c r="D261" s="142" t="s">
        <v>135</v>
      </c>
      <c r="F261" s="143" t="s">
        <v>505</v>
      </c>
      <c r="I261" s="144"/>
      <c r="L261" s="33"/>
      <c r="M261" s="145"/>
      <c r="T261" s="54"/>
      <c r="AT261" s="18" t="s">
        <v>135</v>
      </c>
      <c r="AU261" s="18" t="s">
        <v>75</v>
      </c>
    </row>
    <row r="262" spans="2:65" s="1" customFormat="1" ht="24.2" customHeight="1">
      <c r="B262" s="128"/>
      <c r="C262" s="167" t="s">
        <v>506</v>
      </c>
      <c r="D262" s="167" t="s">
        <v>193</v>
      </c>
      <c r="E262" s="168" t="s">
        <v>507</v>
      </c>
      <c r="F262" s="169" t="s">
        <v>508</v>
      </c>
      <c r="G262" s="170" t="s">
        <v>219</v>
      </c>
      <c r="H262" s="171">
        <v>10</v>
      </c>
      <c r="I262" s="172"/>
      <c r="J262" s="173">
        <f>ROUND(I262*H262,2)</f>
        <v>0</v>
      </c>
      <c r="K262" s="169" t="s">
        <v>134</v>
      </c>
      <c r="L262" s="174"/>
      <c r="M262" s="175" t="s">
        <v>3</v>
      </c>
      <c r="N262" s="176" t="s">
        <v>41</v>
      </c>
      <c r="P262" s="138">
        <f>O262*H262</f>
        <v>0</v>
      </c>
      <c r="Q262" s="138">
        <v>0</v>
      </c>
      <c r="R262" s="138">
        <f>Q262*H262</f>
        <v>0</v>
      </c>
      <c r="S262" s="138">
        <v>0</v>
      </c>
      <c r="T262" s="139">
        <f>S262*H262</f>
        <v>0</v>
      </c>
      <c r="AR262" s="140" t="s">
        <v>215</v>
      </c>
      <c r="AT262" s="140" t="s">
        <v>193</v>
      </c>
      <c r="AU262" s="140" t="s">
        <v>75</v>
      </c>
      <c r="AY262" s="18" t="s">
        <v>128</v>
      </c>
      <c r="BE262" s="141">
        <f>IF(N262="základní",J262,0)</f>
        <v>0</v>
      </c>
      <c r="BF262" s="141">
        <f>IF(N262="snížená",J262,0)</f>
        <v>0</v>
      </c>
      <c r="BG262" s="141">
        <f>IF(N262="zákl. přenesená",J262,0)</f>
        <v>0</v>
      </c>
      <c r="BH262" s="141">
        <f>IF(N262="sníž. přenesená",J262,0)</f>
        <v>0</v>
      </c>
      <c r="BI262" s="141">
        <f>IF(N262="nulová",J262,0)</f>
        <v>0</v>
      </c>
      <c r="BJ262" s="18" t="s">
        <v>78</v>
      </c>
      <c r="BK262" s="141">
        <f>ROUND(I262*H262,2)</f>
        <v>0</v>
      </c>
      <c r="BL262" s="18" t="s">
        <v>168</v>
      </c>
      <c r="BM262" s="140" t="s">
        <v>509</v>
      </c>
    </row>
    <row r="263" spans="2:65" s="1" customFormat="1" ht="33" customHeight="1">
      <c r="B263" s="128"/>
      <c r="C263" s="129" t="s">
        <v>332</v>
      </c>
      <c r="D263" s="129" t="s">
        <v>130</v>
      </c>
      <c r="E263" s="130" t="s">
        <v>510</v>
      </c>
      <c r="F263" s="131" t="s">
        <v>511</v>
      </c>
      <c r="G263" s="132" t="s">
        <v>452</v>
      </c>
      <c r="H263" s="133">
        <v>1</v>
      </c>
      <c r="I263" s="134"/>
      <c r="J263" s="135">
        <f>ROUND(I263*H263,2)</f>
        <v>0</v>
      </c>
      <c r="K263" s="131" t="s">
        <v>3</v>
      </c>
      <c r="L263" s="33"/>
      <c r="M263" s="136" t="s">
        <v>3</v>
      </c>
      <c r="N263" s="137" t="s">
        <v>41</v>
      </c>
      <c r="P263" s="138">
        <f>O263*H263</f>
        <v>0</v>
      </c>
      <c r="Q263" s="138">
        <v>0</v>
      </c>
      <c r="R263" s="138">
        <f>Q263*H263</f>
        <v>0</v>
      </c>
      <c r="S263" s="138">
        <v>0</v>
      </c>
      <c r="T263" s="139">
        <f>S263*H263</f>
        <v>0</v>
      </c>
      <c r="AR263" s="140" t="s">
        <v>168</v>
      </c>
      <c r="AT263" s="140" t="s">
        <v>130</v>
      </c>
      <c r="AU263" s="140" t="s">
        <v>75</v>
      </c>
      <c r="AY263" s="18" t="s">
        <v>128</v>
      </c>
      <c r="BE263" s="141">
        <f>IF(N263="základní",J263,0)</f>
        <v>0</v>
      </c>
      <c r="BF263" s="141">
        <f>IF(N263="snížená",J263,0)</f>
        <v>0</v>
      </c>
      <c r="BG263" s="141">
        <f>IF(N263="zákl. přenesená",J263,0)</f>
        <v>0</v>
      </c>
      <c r="BH263" s="141">
        <f>IF(N263="sníž. přenesená",J263,0)</f>
        <v>0</v>
      </c>
      <c r="BI263" s="141">
        <f>IF(N263="nulová",J263,0)</f>
        <v>0</v>
      </c>
      <c r="BJ263" s="18" t="s">
        <v>78</v>
      </c>
      <c r="BK263" s="141">
        <f>ROUND(I263*H263,2)</f>
        <v>0</v>
      </c>
      <c r="BL263" s="18" t="s">
        <v>168</v>
      </c>
      <c r="BM263" s="140" t="s">
        <v>512</v>
      </c>
    </row>
    <row r="264" spans="2:65" s="1" customFormat="1" ht="16.5" customHeight="1">
      <c r="B264" s="128"/>
      <c r="C264" s="129" t="s">
        <v>513</v>
      </c>
      <c r="D264" s="129" t="s">
        <v>130</v>
      </c>
      <c r="E264" s="130" t="s">
        <v>514</v>
      </c>
      <c r="F264" s="131" t="s">
        <v>515</v>
      </c>
      <c r="G264" s="132" t="s">
        <v>452</v>
      </c>
      <c r="H264" s="133">
        <v>4</v>
      </c>
      <c r="I264" s="134"/>
      <c r="J264" s="135">
        <f>ROUND(I264*H264,2)</f>
        <v>0</v>
      </c>
      <c r="K264" s="131" t="s">
        <v>134</v>
      </c>
      <c r="L264" s="33"/>
      <c r="M264" s="136" t="s">
        <v>3</v>
      </c>
      <c r="N264" s="137" t="s">
        <v>41</v>
      </c>
      <c r="P264" s="138">
        <f>O264*H264</f>
        <v>0</v>
      </c>
      <c r="Q264" s="138">
        <v>0</v>
      </c>
      <c r="R264" s="138">
        <f>Q264*H264</f>
        <v>0</v>
      </c>
      <c r="S264" s="138">
        <v>0</v>
      </c>
      <c r="T264" s="139">
        <f>S264*H264</f>
        <v>0</v>
      </c>
      <c r="AR264" s="140" t="s">
        <v>168</v>
      </c>
      <c r="AT264" s="140" t="s">
        <v>130</v>
      </c>
      <c r="AU264" s="140" t="s">
        <v>75</v>
      </c>
      <c r="AY264" s="18" t="s">
        <v>128</v>
      </c>
      <c r="BE264" s="141">
        <f>IF(N264="základní",J264,0)</f>
        <v>0</v>
      </c>
      <c r="BF264" s="141">
        <f>IF(N264="snížená",J264,0)</f>
        <v>0</v>
      </c>
      <c r="BG264" s="141">
        <f>IF(N264="zákl. přenesená",J264,0)</f>
        <v>0</v>
      </c>
      <c r="BH264" s="141">
        <f>IF(N264="sníž. přenesená",J264,0)</f>
        <v>0</v>
      </c>
      <c r="BI264" s="141">
        <f>IF(N264="nulová",J264,0)</f>
        <v>0</v>
      </c>
      <c r="BJ264" s="18" t="s">
        <v>78</v>
      </c>
      <c r="BK264" s="141">
        <f>ROUND(I264*H264,2)</f>
        <v>0</v>
      </c>
      <c r="BL264" s="18" t="s">
        <v>168</v>
      </c>
      <c r="BM264" s="140" t="s">
        <v>516</v>
      </c>
    </row>
    <row r="265" spans="2:65" s="1" customFormat="1">
      <c r="B265" s="33"/>
      <c r="D265" s="142" t="s">
        <v>135</v>
      </c>
      <c r="F265" s="143" t="s">
        <v>517</v>
      </c>
      <c r="I265" s="144"/>
      <c r="L265" s="33"/>
      <c r="M265" s="145"/>
      <c r="T265" s="54"/>
      <c r="AT265" s="18" t="s">
        <v>135</v>
      </c>
      <c r="AU265" s="18" t="s">
        <v>75</v>
      </c>
    </row>
    <row r="266" spans="2:65" s="1" customFormat="1" ht="24.2" customHeight="1">
      <c r="B266" s="128"/>
      <c r="C266" s="129" t="s">
        <v>337</v>
      </c>
      <c r="D266" s="129" t="s">
        <v>130</v>
      </c>
      <c r="E266" s="130" t="s">
        <v>518</v>
      </c>
      <c r="F266" s="131" t="s">
        <v>519</v>
      </c>
      <c r="G266" s="132" t="s">
        <v>452</v>
      </c>
      <c r="H266" s="133">
        <v>1</v>
      </c>
      <c r="I266" s="134"/>
      <c r="J266" s="135">
        <f>ROUND(I266*H266,2)</f>
        <v>0</v>
      </c>
      <c r="K266" s="131" t="s">
        <v>3</v>
      </c>
      <c r="L266" s="33"/>
      <c r="M266" s="136" t="s">
        <v>3</v>
      </c>
      <c r="N266" s="137" t="s">
        <v>41</v>
      </c>
      <c r="P266" s="138">
        <f>O266*H266</f>
        <v>0</v>
      </c>
      <c r="Q266" s="138">
        <v>0</v>
      </c>
      <c r="R266" s="138">
        <f>Q266*H266</f>
        <v>0</v>
      </c>
      <c r="S266" s="138">
        <v>0</v>
      </c>
      <c r="T266" s="139">
        <f>S266*H266</f>
        <v>0</v>
      </c>
      <c r="AR266" s="140" t="s">
        <v>168</v>
      </c>
      <c r="AT266" s="140" t="s">
        <v>130</v>
      </c>
      <c r="AU266" s="140" t="s">
        <v>75</v>
      </c>
      <c r="AY266" s="18" t="s">
        <v>128</v>
      </c>
      <c r="BE266" s="141">
        <f>IF(N266="základní",J266,0)</f>
        <v>0</v>
      </c>
      <c r="BF266" s="141">
        <f>IF(N266="snížená",J266,0)</f>
        <v>0</v>
      </c>
      <c r="BG266" s="141">
        <f>IF(N266="zákl. přenesená",J266,0)</f>
        <v>0</v>
      </c>
      <c r="BH266" s="141">
        <f>IF(N266="sníž. přenesená",J266,0)</f>
        <v>0</v>
      </c>
      <c r="BI266" s="141">
        <f>IF(N266="nulová",J266,0)</f>
        <v>0</v>
      </c>
      <c r="BJ266" s="18" t="s">
        <v>78</v>
      </c>
      <c r="BK266" s="141">
        <f>ROUND(I266*H266,2)</f>
        <v>0</v>
      </c>
      <c r="BL266" s="18" t="s">
        <v>168</v>
      </c>
      <c r="BM266" s="140" t="s">
        <v>520</v>
      </c>
    </row>
    <row r="267" spans="2:65" s="1" customFormat="1" ht="24.2" customHeight="1">
      <c r="B267" s="128"/>
      <c r="C267" s="129" t="s">
        <v>521</v>
      </c>
      <c r="D267" s="129" t="s">
        <v>130</v>
      </c>
      <c r="E267" s="130" t="s">
        <v>522</v>
      </c>
      <c r="F267" s="131" t="s">
        <v>523</v>
      </c>
      <c r="G267" s="132" t="s">
        <v>219</v>
      </c>
      <c r="H267" s="133">
        <v>5</v>
      </c>
      <c r="I267" s="134"/>
      <c r="J267" s="135">
        <f>ROUND(I267*H267,2)</f>
        <v>0</v>
      </c>
      <c r="K267" s="131" t="s">
        <v>134</v>
      </c>
      <c r="L267" s="33"/>
      <c r="M267" s="136" t="s">
        <v>3</v>
      </c>
      <c r="N267" s="137" t="s">
        <v>41</v>
      </c>
      <c r="P267" s="138">
        <f>O267*H267</f>
        <v>0</v>
      </c>
      <c r="Q267" s="138">
        <v>0</v>
      </c>
      <c r="R267" s="138">
        <f>Q267*H267</f>
        <v>0</v>
      </c>
      <c r="S267" s="138">
        <v>0</v>
      </c>
      <c r="T267" s="139">
        <f>S267*H267</f>
        <v>0</v>
      </c>
      <c r="AR267" s="140" t="s">
        <v>168</v>
      </c>
      <c r="AT267" s="140" t="s">
        <v>130</v>
      </c>
      <c r="AU267" s="140" t="s">
        <v>75</v>
      </c>
      <c r="AY267" s="18" t="s">
        <v>128</v>
      </c>
      <c r="BE267" s="141">
        <f>IF(N267="základní",J267,0)</f>
        <v>0</v>
      </c>
      <c r="BF267" s="141">
        <f>IF(N267="snížená",J267,0)</f>
        <v>0</v>
      </c>
      <c r="BG267" s="141">
        <f>IF(N267="zákl. přenesená",J267,0)</f>
        <v>0</v>
      </c>
      <c r="BH267" s="141">
        <f>IF(N267="sníž. přenesená",J267,0)</f>
        <v>0</v>
      </c>
      <c r="BI267" s="141">
        <f>IF(N267="nulová",J267,0)</f>
        <v>0</v>
      </c>
      <c r="BJ267" s="18" t="s">
        <v>78</v>
      </c>
      <c r="BK267" s="141">
        <f>ROUND(I267*H267,2)</f>
        <v>0</v>
      </c>
      <c r="BL267" s="18" t="s">
        <v>168</v>
      </c>
      <c r="BM267" s="140" t="s">
        <v>524</v>
      </c>
    </row>
    <row r="268" spans="2:65" s="1" customFormat="1">
      <c r="B268" s="33"/>
      <c r="D268" s="142" t="s">
        <v>135</v>
      </c>
      <c r="F268" s="143" t="s">
        <v>525</v>
      </c>
      <c r="I268" s="144"/>
      <c r="L268" s="33"/>
      <c r="M268" s="145"/>
      <c r="T268" s="54"/>
      <c r="AT268" s="18" t="s">
        <v>135</v>
      </c>
      <c r="AU268" s="18" t="s">
        <v>75</v>
      </c>
    </row>
    <row r="269" spans="2:65" s="1" customFormat="1" ht="16.5" customHeight="1">
      <c r="B269" s="128"/>
      <c r="C269" s="129" t="s">
        <v>341</v>
      </c>
      <c r="D269" s="129" t="s">
        <v>130</v>
      </c>
      <c r="E269" s="130" t="s">
        <v>526</v>
      </c>
      <c r="F269" s="131" t="s">
        <v>527</v>
      </c>
      <c r="G269" s="132" t="s">
        <v>219</v>
      </c>
      <c r="H269" s="133">
        <v>5</v>
      </c>
      <c r="I269" s="134"/>
      <c r="J269" s="135">
        <f>ROUND(I269*H269,2)</f>
        <v>0</v>
      </c>
      <c r="K269" s="131" t="s">
        <v>3</v>
      </c>
      <c r="L269" s="33"/>
      <c r="M269" s="136" t="s">
        <v>3</v>
      </c>
      <c r="N269" s="137" t="s">
        <v>41</v>
      </c>
      <c r="P269" s="138">
        <f>O269*H269</f>
        <v>0</v>
      </c>
      <c r="Q269" s="138">
        <v>0</v>
      </c>
      <c r="R269" s="138">
        <f>Q269*H269</f>
        <v>0</v>
      </c>
      <c r="S269" s="138">
        <v>0</v>
      </c>
      <c r="T269" s="139">
        <f>S269*H269</f>
        <v>0</v>
      </c>
      <c r="AR269" s="140" t="s">
        <v>168</v>
      </c>
      <c r="AT269" s="140" t="s">
        <v>130</v>
      </c>
      <c r="AU269" s="140" t="s">
        <v>75</v>
      </c>
      <c r="AY269" s="18" t="s">
        <v>128</v>
      </c>
      <c r="BE269" s="141">
        <f>IF(N269="základní",J269,0)</f>
        <v>0</v>
      </c>
      <c r="BF269" s="141">
        <f>IF(N269="snížená",J269,0)</f>
        <v>0</v>
      </c>
      <c r="BG269" s="141">
        <f>IF(N269="zákl. přenesená",J269,0)</f>
        <v>0</v>
      </c>
      <c r="BH269" s="141">
        <f>IF(N269="sníž. přenesená",J269,0)</f>
        <v>0</v>
      </c>
      <c r="BI269" s="141">
        <f>IF(N269="nulová",J269,0)</f>
        <v>0</v>
      </c>
      <c r="BJ269" s="18" t="s">
        <v>78</v>
      </c>
      <c r="BK269" s="141">
        <f>ROUND(I269*H269,2)</f>
        <v>0</v>
      </c>
      <c r="BL269" s="18" t="s">
        <v>168</v>
      </c>
      <c r="BM269" s="140" t="s">
        <v>528</v>
      </c>
    </row>
    <row r="270" spans="2:65" s="1" customFormat="1" ht="49.15" customHeight="1">
      <c r="B270" s="128"/>
      <c r="C270" s="129" t="s">
        <v>529</v>
      </c>
      <c r="D270" s="129" t="s">
        <v>130</v>
      </c>
      <c r="E270" s="130" t="s">
        <v>530</v>
      </c>
      <c r="F270" s="131" t="s">
        <v>531</v>
      </c>
      <c r="G270" s="132" t="s">
        <v>173</v>
      </c>
      <c r="H270" s="133">
        <v>0.39900000000000002</v>
      </c>
      <c r="I270" s="134"/>
      <c r="J270" s="135">
        <f>ROUND(I270*H270,2)</f>
        <v>0</v>
      </c>
      <c r="K270" s="131" t="s">
        <v>134</v>
      </c>
      <c r="L270" s="33"/>
      <c r="M270" s="136" t="s">
        <v>3</v>
      </c>
      <c r="N270" s="137" t="s">
        <v>41</v>
      </c>
      <c r="P270" s="138">
        <f>O270*H270</f>
        <v>0</v>
      </c>
      <c r="Q270" s="138">
        <v>0</v>
      </c>
      <c r="R270" s="138">
        <f>Q270*H270</f>
        <v>0</v>
      </c>
      <c r="S270" s="138">
        <v>0</v>
      </c>
      <c r="T270" s="139">
        <f>S270*H270</f>
        <v>0</v>
      </c>
      <c r="AR270" s="140" t="s">
        <v>168</v>
      </c>
      <c r="AT270" s="140" t="s">
        <v>130</v>
      </c>
      <c r="AU270" s="140" t="s">
        <v>75</v>
      </c>
      <c r="AY270" s="18" t="s">
        <v>128</v>
      </c>
      <c r="BE270" s="141">
        <f>IF(N270="základní",J270,0)</f>
        <v>0</v>
      </c>
      <c r="BF270" s="141">
        <f>IF(N270="snížená",J270,0)</f>
        <v>0</v>
      </c>
      <c r="BG270" s="141">
        <f>IF(N270="zákl. přenesená",J270,0)</f>
        <v>0</v>
      </c>
      <c r="BH270" s="141">
        <f>IF(N270="sníž. přenesená",J270,0)</f>
        <v>0</v>
      </c>
      <c r="BI270" s="141">
        <f>IF(N270="nulová",J270,0)</f>
        <v>0</v>
      </c>
      <c r="BJ270" s="18" t="s">
        <v>78</v>
      </c>
      <c r="BK270" s="141">
        <f>ROUND(I270*H270,2)</f>
        <v>0</v>
      </c>
      <c r="BL270" s="18" t="s">
        <v>168</v>
      </c>
      <c r="BM270" s="140" t="s">
        <v>532</v>
      </c>
    </row>
    <row r="271" spans="2:65" s="1" customFormat="1">
      <c r="B271" s="33"/>
      <c r="D271" s="142" t="s">
        <v>135</v>
      </c>
      <c r="F271" s="143" t="s">
        <v>533</v>
      </c>
      <c r="I271" s="144"/>
      <c r="L271" s="33"/>
      <c r="M271" s="145"/>
      <c r="T271" s="54"/>
      <c r="AT271" s="18" t="s">
        <v>135</v>
      </c>
      <c r="AU271" s="18" t="s">
        <v>75</v>
      </c>
    </row>
    <row r="272" spans="2:65" s="11" customFormat="1" ht="22.9" customHeight="1">
      <c r="B272" s="116"/>
      <c r="D272" s="117" t="s">
        <v>69</v>
      </c>
      <c r="E272" s="126" t="s">
        <v>534</v>
      </c>
      <c r="F272" s="126" t="s">
        <v>535</v>
      </c>
      <c r="I272" s="119"/>
      <c r="J272" s="127">
        <f>BK272</f>
        <v>0</v>
      </c>
      <c r="L272" s="116"/>
      <c r="M272" s="121"/>
      <c r="P272" s="122">
        <v>0</v>
      </c>
      <c r="R272" s="122">
        <v>0</v>
      </c>
      <c r="T272" s="123">
        <v>0</v>
      </c>
      <c r="AR272" s="117" t="s">
        <v>75</v>
      </c>
      <c r="AT272" s="124" t="s">
        <v>69</v>
      </c>
      <c r="AU272" s="124" t="s">
        <v>78</v>
      </c>
      <c r="AY272" s="117" t="s">
        <v>128</v>
      </c>
      <c r="BK272" s="125">
        <v>0</v>
      </c>
    </row>
    <row r="273" spans="2:65" s="11" customFormat="1" ht="25.9" customHeight="1">
      <c r="B273" s="116"/>
      <c r="D273" s="117" t="s">
        <v>69</v>
      </c>
      <c r="E273" s="118" t="s">
        <v>536</v>
      </c>
      <c r="F273" s="118" t="s">
        <v>537</v>
      </c>
      <c r="I273" s="119"/>
      <c r="J273" s="120">
        <f>BK273</f>
        <v>0</v>
      </c>
      <c r="L273" s="116"/>
      <c r="M273" s="121"/>
      <c r="P273" s="122">
        <f>SUM(P274:P275)</f>
        <v>0</v>
      </c>
      <c r="R273" s="122">
        <f>SUM(R274:R275)</f>
        <v>0</v>
      </c>
      <c r="T273" s="123">
        <f>SUM(T274:T275)</f>
        <v>0</v>
      </c>
      <c r="AR273" s="117" t="s">
        <v>85</v>
      </c>
      <c r="AT273" s="124" t="s">
        <v>69</v>
      </c>
      <c r="AU273" s="124" t="s">
        <v>70</v>
      </c>
      <c r="AY273" s="117" t="s">
        <v>128</v>
      </c>
      <c r="BK273" s="125">
        <f>SUM(BK274:BK275)</f>
        <v>0</v>
      </c>
    </row>
    <row r="274" spans="2:65" s="1" customFormat="1" ht="37.9" customHeight="1">
      <c r="B274" s="128"/>
      <c r="C274" s="129" t="s">
        <v>346</v>
      </c>
      <c r="D274" s="129" t="s">
        <v>130</v>
      </c>
      <c r="E274" s="130" t="s">
        <v>538</v>
      </c>
      <c r="F274" s="131" t="s">
        <v>539</v>
      </c>
      <c r="G274" s="132" t="s">
        <v>540</v>
      </c>
      <c r="H274" s="133">
        <v>80</v>
      </c>
      <c r="I274" s="134"/>
      <c r="J274" s="135">
        <f>ROUND(I274*H274,2)</f>
        <v>0</v>
      </c>
      <c r="K274" s="131" t="s">
        <v>134</v>
      </c>
      <c r="L274" s="33"/>
      <c r="M274" s="136" t="s">
        <v>3</v>
      </c>
      <c r="N274" s="137" t="s">
        <v>41</v>
      </c>
      <c r="P274" s="138">
        <f>O274*H274</f>
        <v>0</v>
      </c>
      <c r="Q274" s="138">
        <v>0</v>
      </c>
      <c r="R274" s="138">
        <f>Q274*H274</f>
        <v>0</v>
      </c>
      <c r="S274" s="138">
        <v>0</v>
      </c>
      <c r="T274" s="139">
        <f>S274*H274</f>
        <v>0</v>
      </c>
      <c r="AR274" s="140" t="s">
        <v>541</v>
      </c>
      <c r="AT274" s="140" t="s">
        <v>130</v>
      </c>
      <c r="AU274" s="140" t="s">
        <v>78</v>
      </c>
      <c r="AY274" s="18" t="s">
        <v>128</v>
      </c>
      <c r="BE274" s="141">
        <f>IF(N274="základní",J274,0)</f>
        <v>0</v>
      </c>
      <c r="BF274" s="141">
        <f>IF(N274="snížená",J274,0)</f>
        <v>0</v>
      </c>
      <c r="BG274" s="141">
        <f>IF(N274="zákl. přenesená",J274,0)</f>
        <v>0</v>
      </c>
      <c r="BH274" s="141">
        <f>IF(N274="sníž. přenesená",J274,0)</f>
        <v>0</v>
      </c>
      <c r="BI274" s="141">
        <f>IF(N274="nulová",J274,0)</f>
        <v>0</v>
      </c>
      <c r="BJ274" s="18" t="s">
        <v>78</v>
      </c>
      <c r="BK274" s="141">
        <f>ROUND(I274*H274,2)</f>
        <v>0</v>
      </c>
      <c r="BL274" s="18" t="s">
        <v>541</v>
      </c>
      <c r="BM274" s="140" t="s">
        <v>542</v>
      </c>
    </row>
    <row r="275" spans="2:65" s="1" customFormat="1">
      <c r="B275" s="33"/>
      <c r="D275" s="142" t="s">
        <v>135</v>
      </c>
      <c r="F275" s="143" t="s">
        <v>543</v>
      </c>
      <c r="I275" s="144"/>
      <c r="L275" s="33"/>
      <c r="M275" s="178"/>
      <c r="N275" s="179"/>
      <c r="O275" s="179"/>
      <c r="P275" s="179"/>
      <c r="Q275" s="179"/>
      <c r="R275" s="179"/>
      <c r="S275" s="179"/>
      <c r="T275" s="180"/>
      <c r="AT275" s="18" t="s">
        <v>135</v>
      </c>
      <c r="AU275" s="18" t="s">
        <v>78</v>
      </c>
    </row>
    <row r="276" spans="2:65" s="1" customFormat="1" ht="6.95" customHeight="1">
      <c r="B276" s="42"/>
      <c r="C276" s="43"/>
      <c r="D276" s="43"/>
      <c r="E276" s="43"/>
      <c r="F276" s="43"/>
      <c r="G276" s="43"/>
      <c r="H276" s="43"/>
      <c r="I276" s="43"/>
      <c r="J276" s="43"/>
      <c r="K276" s="43"/>
      <c r="L276" s="33"/>
    </row>
  </sheetData>
  <autoFilter ref="C90:K275" xr:uid="{00000000-0009-0000-0000-000001000000}"/>
  <mergeCells count="9">
    <mergeCell ref="E50:H50"/>
    <mergeCell ref="E81:H81"/>
    <mergeCell ref="E83:H83"/>
    <mergeCell ref="L2:V2"/>
    <mergeCell ref="E7:H7"/>
    <mergeCell ref="E9:H9"/>
    <mergeCell ref="E18:H18"/>
    <mergeCell ref="E27:H27"/>
    <mergeCell ref="E48:H48"/>
  </mergeCells>
  <hyperlinks>
    <hyperlink ref="F95" r:id="rId1" xr:uid="{00000000-0004-0000-0100-000000000000}"/>
    <hyperlink ref="F99" r:id="rId2" xr:uid="{00000000-0004-0000-0100-000001000000}"/>
    <hyperlink ref="F103" r:id="rId3" xr:uid="{00000000-0004-0000-0100-000002000000}"/>
    <hyperlink ref="F107" r:id="rId4" xr:uid="{00000000-0004-0000-0100-000003000000}"/>
    <hyperlink ref="F111" r:id="rId5" xr:uid="{00000000-0004-0000-0100-000004000000}"/>
    <hyperlink ref="F113" r:id="rId6" xr:uid="{00000000-0004-0000-0100-000005000000}"/>
    <hyperlink ref="F115" r:id="rId7" xr:uid="{00000000-0004-0000-0100-000006000000}"/>
    <hyperlink ref="F117" r:id="rId8" xr:uid="{00000000-0004-0000-0100-000007000000}"/>
    <hyperlink ref="F119" r:id="rId9" xr:uid="{00000000-0004-0000-0100-000008000000}"/>
    <hyperlink ref="F124" r:id="rId10" xr:uid="{00000000-0004-0000-0100-000009000000}"/>
    <hyperlink ref="F126" r:id="rId11" xr:uid="{00000000-0004-0000-0100-00000A000000}"/>
    <hyperlink ref="F128" r:id="rId12" xr:uid="{00000000-0004-0000-0100-00000B000000}"/>
    <hyperlink ref="F137" r:id="rId13" xr:uid="{00000000-0004-0000-0100-00000C000000}"/>
    <hyperlink ref="F142" r:id="rId14" xr:uid="{00000000-0004-0000-0100-00000D000000}"/>
    <hyperlink ref="F145" r:id="rId15" xr:uid="{00000000-0004-0000-0100-00000E000000}"/>
    <hyperlink ref="F148" r:id="rId16" xr:uid="{00000000-0004-0000-0100-00000F000000}"/>
    <hyperlink ref="F150" r:id="rId17" xr:uid="{00000000-0004-0000-0100-000010000000}"/>
    <hyperlink ref="F152" r:id="rId18" xr:uid="{00000000-0004-0000-0100-000011000000}"/>
    <hyperlink ref="F154" r:id="rId19" xr:uid="{00000000-0004-0000-0100-000012000000}"/>
    <hyperlink ref="F156" r:id="rId20" xr:uid="{00000000-0004-0000-0100-000013000000}"/>
    <hyperlink ref="F159" r:id="rId21" xr:uid="{00000000-0004-0000-0100-000014000000}"/>
    <hyperlink ref="F162" r:id="rId22" xr:uid="{00000000-0004-0000-0100-000015000000}"/>
    <hyperlink ref="F166" r:id="rId23" xr:uid="{00000000-0004-0000-0100-000016000000}"/>
    <hyperlink ref="F174" r:id="rId24" xr:uid="{00000000-0004-0000-0100-000017000000}"/>
    <hyperlink ref="F177" r:id="rId25" xr:uid="{00000000-0004-0000-0100-000018000000}"/>
    <hyperlink ref="F183" r:id="rId26" xr:uid="{00000000-0004-0000-0100-000019000000}"/>
    <hyperlink ref="F185" r:id="rId27" xr:uid="{00000000-0004-0000-0100-00001A000000}"/>
    <hyperlink ref="F187" r:id="rId28" xr:uid="{00000000-0004-0000-0100-00001B000000}"/>
    <hyperlink ref="F189" r:id="rId29" xr:uid="{00000000-0004-0000-0100-00001C000000}"/>
    <hyperlink ref="F191" r:id="rId30" xr:uid="{00000000-0004-0000-0100-00001D000000}"/>
    <hyperlink ref="F193" r:id="rId31" xr:uid="{00000000-0004-0000-0100-00001E000000}"/>
    <hyperlink ref="F195" r:id="rId32" xr:uid="{00000000-0004-0000-0100-00001F000000}"/>
    <hyperlink ref="F197" r:id="rId33" xr:uid="{00000000-0004-0000-0100-000020000000}"/>
    <hyperlink ref="F200" r:id="rId34" xr:uid="{00000000-0004-0000-0100-000021000000}"/>
    <hyperlink ref="F202" r:id="rId35" xr:uid="{00000000-0004-0000-0100-000022000000}"/>
    <hyperlink ref="F206" r:id="rId36" xr:uid="{00000000-0004-0000-0100-000023000000}"/>
    <hyperlink ref="F210" r:id="rId37" xr:uid="{00000000-0004-0000-0100-000024000000}"/>
    <hyperlink ref="F212" r:id="rId38" xr:uid="{00000000-0004-0000-0100-000025000000}"/>
    <hyperlink ref="F214" r:id="rId39" xr:uid="{00000000-0004-0000-0100-000026000000}"/>
    <hyperlink ref="F217" r:id="rId40" xr:uid="{00000000-0004-0000-0100-000027000000}"/>
    <hyperlink ref="F224" r:id="rId41" xr:uid="{00000000-0004-0000-0100-000028000000}"/>
    <hyperlink ref="F226" r:id="rId42" xr:uid="{00000000-0004-0000-0100-000029000000}"/>
    <hyperlink ref="F228" r:id="rId43" xr:uid="{00000000-0004-0000-0100-00002A000000}"/>
    <hyperlink ref="F230" r:id="rId44" xr:uid="{00000000-0004-0000-0100-00002B000000}"/>
    <hyperlink ref="F233" r:id="rId45" xr:uid="{00000000-0004-0000-0100-00002C000000}"/>
    <hyperlink ref="F235" r:id="rId46" xr:uid="{00000000-0004-0000-0100-00002D000000}"/>
    <hyperlink ref="F237" r:id="rId47" xr:uid="{00000000-0004-0000-0100-00002E000000}"/>
    <hyperlink ref="F240" r:id="rId48" xr:uid="{00000000-0004-0000-0100-00002F000000}"/>
    <hyperlink ref="F242" r:id="rId49" xr:uid="{00000000-0004-0000-0100-000030000000}"/>
    <hyperlink ref="F244" r:id="rId50" xr:uid="{00000000-0004-0000-0100-000031000000}"/>
    <hyperlink ref="F246" r:id="rId51" xr:uid="{00000000-0004-0000-0100-000032000000}"/>
    <hyperlink ref="F248" r:id="rId52" xr:uid="{00000000-0004-0000-0100-000033000000}"/>
    <hyperlink ref="F250" r:id="rId53" xr:uid="{00000000-0004-0000-0100-000034000000}"/>
    <hyperlink ref="F253" r:id="rId54" xr:uid="{00000000-0004-0000-0100-000035000000}"/>
    <hyperlink ref="F256" r:id="rId55" xr:uid="{00000000-0004-0000-0100-000036000000}"/>
    <hyperlink ref="F258" r:id="rId56" xr:uid="{00000000-0004-0000-0100-000037000000}"/>
    <hyperlink ref="F261" r:id="rId57" xr:uid="{00000000-0004-0000-0100-000038000000}"/>
    <hyperlink ref="F265" r:id="rId58" xr:uid="{00000000-0004-0000-0100-000039000000}"/>
    <hyperlink ref="F268" r:id="rId59" xr:uid="{00000000-0004-0000-0100-00003A000000}"/>
    <hyperlink ref="F271" r:id="rId60" xr:uid="{00000000-0004-0000-0100-00003B000000}"/>
    <hyperlink ref="F275" r:id="rId61" xr:uid="{00000000-0004-0000-0100-00003C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6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BM130"/>
  <sheetViews>
    <sheetView showGridLines="0" topLeftCell="A117" workbookViewId="0">
      <selection activeCell="I130" sqref="I130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78" t="s">
        <v>6</v>
      </c>
      <c r="M2" s="279"/>
      <c r="N2" s="279"/>
      <c r="O2" s="279"/>
      <c r="P2" s="279"/>
      <c r="Q2" s="279"/>
      <c r="R2" s="279"/>
      <c r="S2" s="279"/>
      <c r="T2" s="279"/>
      <c r="U2" s="279"/>
      <c r="V2" s="279"/>
      <c r="AT2" s="18" t="s">
        <v>84</v>
      </c>
    </row>
    <row r="3" spans="2:46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75</v>
      </c>
    </row>
    <row r="4" spans="2:46" ht="24.95" customHeight="1">
      <c r="B4" s="21"/>
      <c r="D4" s="22" t="s">
        <v>94</v>
      </c>
      <c r="L4" s="21"/>
      <c r="M4" s="86" t="s">
        <v>11</v>
      </c>
      <c r="AT4" s="18" t="s">
        <v>4</v>
      </c>
    </row>
    <row r="5" spans="2:46" ht="6.95" customHeight="1">
      <c r="B5" s="21"/>
      <c r="L5" s="21"/>
    </row>
    <row r="6" spans="2:46" ht="12" customHeight="1">
      <c r="B6" s="21"/>
      <c r="D6" s="28" t="s">
        <v>17</v>
      </c>
      <c r="L6" s="21"/>
    </row>
    <row r="7" spans="2:46" ht="16.5" customHeight="1">
      <c r="B7" s="21"/>
      <c r="E7" s="317" t="str">
        <f>'Rekapitulace stavby'!K6</f>
        <v>NMZ Čáslav - soc. zařízení</v>
      </c>
      <c r="F7" s="318"/>
      <c r="G7" s="318"/>
      <c r="H7" s="318"/>
      <c r="L7" s="21"/>
    </row>
    <row r="8" spans="2:46" s="1" customFormat="1" ht="12" customHeight="1">
      <c r="B8" s="33"/>
      <c r="D8" s="28" t="s">
        <v>95</v>
      </c>
      <c r="L8" s="33"/>
    </row>
    <row r="9" spans="2:46" s="1" customFormat="1" ht="16.5" customHeight="1">
      <c r="B9" s="33"/>
      <c r="E9" s="307" t="s">
        <v>1447</v>
      </c>
      <c r="F9" s="316"/>
      <c r="G9" s="316"/>
      <c r="H9" s="316"/>
      <c r="L9" s="33"/>
    </row>
    <row r="10" spans="2:46" s="1" customFormat="1">
      <c r="B10" s="33"/>
      <c r="L10" s="33"/>
    </row>
    <row r="11" spans="2:46" s="1" customFormat="1" ht="12" customHeight="1">
      <c r="B11" s="33"/>
      <c r="D11" s="28" t="s">
        <v>19</v>
      </c>
      <c r="F11" s="26" t="s">
        <v>3</v>
      </c>
      <c r="I11" s="28" t="s">
        <v>20</v>
      </c>
      <c r="J11" s="26" t="s">
        <v>3</v>
      </c>
      <c r="L11" s="33"/>
    </row>
    <row r="12" spans="2:46" s="1" customFormat="1" ht="12" customHeight="1">
      <c r="B12" s="33"/>
      <c r="D12" s="28" t="s">
        <v>21</v>
      </c>
      <c r="F12" s="26" t="s">
        <v>27</v>
      </c>
      <c r="I12" s="28" t="s">
        <v>23</v>
      </c>
      <c r="J12" s="50" t="str">
        <f>'Rekapitulace stavby'!AN8</f>
        <v>27. 7. 2025</v>
      </c>
      <c r="L12" s="33"/>
    </row>
    <row r="13" spans="2:46" s="1" customFormat="1" ht="10.9" customHeight="1">
      <c r="B13" s="33"/>
      <c r="L13" s="33"/>
    </row>
    <row r="14" spans="2:46" s="1" customFormat="1" ht="12" customHeight="1">
      <c r="B14" s="33"/>
      <c r="D14" s="28" t="s">
        <v>25</v>
      </c>
      <c r="I14" s="28" t="s">
        <v>26</v>
      </c>
      <c r="J14" s="26" t="str">
        <f>IF('Rekapitulace stavby'!AN10="","",'Rekapitulace stavby'!AN10)</f>
        <v/>
      </c>
      <c r="L14" s="33"/>
    </row>
    <row r="15" spans="2:46" s="1" customFormat="1" ht="18" customHeight="1">
      <c r="B15" s="33"/>
      <c r="E15" s="26" t="str">
        <f>IF('Rekapitulace stavby'!E11="","",'Rekapitulace stavby'!E11)</f>
        <v xml:space="preserve"> </v>
      </c>
      <c r="I15" s="28" t="s">
        <v>28</v>
      </c>
      <c r="J15" s="26" t="str">
        <f>IF('Rekapitulace stavby'!AN11="","",'Rekapitulace stavby'!AN11)</f>
        <v/>
      </c>
      <c r="L15" s="33"/>
    </row>
    <row r="16" spans="2:46" s="1" customFormat="1" ht="6.95" customHeight="1">
      <c r="B16" s="33"/>
      <c r="L16" s="33"/>
    </row>
    <row r="17" spans="2:12" s="1" customFormat="1" ht="12" customHeight="1">
      <c r="B17" s="33"/>
      <c r="D17" s="28" t="s">
        <v>29</v>
      </c>
      <c r="I17" s="28" t="s">
        <v>26</v>
      </c>
      <c r="J17" s="29" t="str">
        <f>'Rekapitulace stavby'!AN13</f>
        <v>Vyplň údaj</v>
      </c>
      <c r="L17" s="33"/>
    </row>
    <row r="18" spans="2:12" s="1" customFormat="1" ht="18" customHeight="1">
      <c r="B18" s="33"/>
      <c r="E18" s="319" t="str">
        <f>'Rekapitulace stavby'!E14</f>
        <v>Vyplň údaj</v>
      </c>
      <c r="F18" s="290"/>
      <c r="G18" s="290"/>
      <c r="H18" s="290"/>
      <c r="I18" s="28" t="s">
        <v>28</v>
      </c>
      <c r="J18" s="29" t="str">
        <f>'Rekapitulace stavby'!AN14</f>
        <v>Vyplň údaj</v>
      </c>
      <c r="L18" s="33"/>
    </row>
    <row r="19" spans="2:12" s="1" customFormat="1" ht="6.95" customHeight="1">
      <c r="B19" s="33"/>
      <c r="L19" s="33"/>
    </row>
    <row r="20" spans="2:12" s="1" customFormat="1" ht="12" customHeight="1">
      <c r="B20" s="33"/>
      <c r="D20" s="28" t="s">
        <v>31</v>
      </c>
      <c r="I20" s="28" t="s">
        <v>26</v>
      </c>
      <c r="J20" s="26" t="str">
        <f>IF('Rekapitulace stavby'!AN16="","",'Rekapitulace stavby'!AN16)</f>
        <v/>
      </c>
      <c r="L20" s="33"/>
    </row>
    <row r="21" spans="2:12" s="1" customFormat="1" ht="18" customHeight="1">
      <c r="B21" s="33"/>
      <c r="E21" s="26" t="str">
        <f>IF('Rekapitulace stavby'!E17="","",'Rekapitulace stavby'!E17)</f>
        <v xml:space="preserve"> </v>
      </c>
      <c r="I21" s="28" t="s">
        <v>28</v>
      </c>
      <c r="J21" s="26" t="str">
        <f>IF('Rekapitulace stavby'!AN17="","",'Rekapitulace stavby'!AN17)</f>
        <v/>
      </c>
      <c r="L21" s="33"/>
    </row>
    <row r="22" spans="2:12" s="1" customFormat="1" ht="6.95" customHeight="1">
      <c r="B22" s="33"/>
      <c r="L22" s="33"/>
    </row>
    <row r="23" spans="2:12" s="1" customFormat="1" ht="12" customHeight="1">
      <c r="B23" s="33"/>
      <c r="D23" s="28" t="s">
        <v>33</v>
      </c>
      <c r="I23" s="28" t="s">
        <v>26</v>
      </c>
      <c r="J23" s="26" t="str">
        <f>IF('Rekapitulace stavby'!AN19="","",'Rekapitulace stavby'!AN19)</f>
        <v/>
      </c>
      <c r="L23" s="33"/>
    </row>
    <row r="24" spans="2:12" s="1" customFormat="1" ht="18" customHeight="1">
      <c r="B24" s="33"/>
      <c r="E24" s="26" t="str">
        <f>IF('Rekapitulace stavby'!E20="","",'Rekapitulace stavby'!E20)</f>
        <v xml:space="preserve"> </v>
      </c>
      <c r="I24" s="28" t="s">
        <v>28</v>
      </c>
      <c r="J24" s="26" t="str">
        <f>IF('Rekapitulace stavby'!AN20="","",'Rekapitulace stavby'!AN20)</f>
        <v/>
      </c>
      <c r="L24" s="33"/>
    </row>
    <row r="25" spans="2:12" s="1" customFormat="1" ht="6.95" customHeight="1">
      <c r="B25" s="33"/>
      <c r="L25" s="33"/>
    </row>
    <row r="26" spans="2:12" s="1" customFormat="1" ht="12" customHeight="1">
      <c r="B26" s="33"/>
      <c r="D26" s="28" t="s">
        <v>34</v>
      </c>
      <c r="L26" s="33"/>
    </row>
    <row r="27" spans="2:12" s="7" customFormat="1" ht="16.5" customHeight="1">
      <c r="B27" s="87"/>
      <c r="E27" s="294" t="s">
        <v>3</v>
      </c>
      <c r="F27" s="294"/>
      <c r="G27" s="294"/>
      <c r="H27" s="294"/>
      <c r="L27" s="87"/>
    </row>
    <row r="28" spans="2:12" s="1" customFormat="1" ht="6.95" customHeight="1">
      <c r="B28" s="33"/>
      <c r="L28" s="33"/>
    </row>
    <row r="29" spans="2:12" s="1" customFormat="1" ht="6.95" customHeight="1">
      <c r="B29" s="33"/>
      <c r="D29" s="51"/>
      <c r="E29" s="51"/>
      <c r="F29" s="51"/>
      <c r="G29" s="51"/>
      <c r="H29" s="51"/>
      <c r="I29" s="51"/>
      <c r="J29" s="51"/>
      <c r="K29" s="51"/>
      <c r="L29" s="33"/>
    </row>
    <row r="30" spans="2:12" s="1" customFormat="1" ht="25.35" customHeight="1">
      <c r="B30" s="33"/>
      <c r="D30" s="88" t="s">
        <v>36</v>
      </c>
      <c r="J30" s="64">
        <f>ROUND(J81, 2)</f>
        <v>0</v>
      </c>
      <c r="L30" s="33"/>
    </row>
    <row r="31" spans="2:12" s="1" customFormat="1" ht="6.95" customHeight="1">
      <c r="B31" s="33"/>
      <c r="D31" s="51"/>
      <c r="E31" s="51"/>
      <c r="F31" s="51"/>
      <c r="G31" s="51"/>
      <c r="H31" s="51"/>
      <c r="I31" s="51"/>
      <c r="J31" s="51"/>
      <c r="K31" s="51"/>
      <c r="L31" s="33"/>
    </row>
    <row r="32" spans="2:12" s="1" customFormat="1" ht="14.45" customHeight="1">
      <c r="B32" s="33"/>
      <c r="F32" s="36" t="s">
        <v>38</v>
      </c>
      <c r="I32" s="36" t="s">
        <v>37</v>
      </c>
      <c r="J32" s="36" t="s">
        <v>39</v>
      </c>
      <c r="L32" s="33"/>
    </row>
    <row r="33" spans="2:12" s="1" customFormat="1" ht="14.45" customHeight="1">
      <c r="B33" s="33"/>
      <c r="D33" s="53" t="s">
        <v>40</v>
      </c>
      <c r="E33" s="28" t="s">
        <v>41</v>
      </c>
      <c r="F33" s="89">
        <f>ROUND((SUM(BE81:BE125)),  2)</f>
        <v>0</v>
      </c>
      <c r="I33" s="90">
        <v>0.21</v>
      </c>
      <c r="J33" s="89">
        <f>ROUND(((SUM(BE81:BE125))*I33),  2)</f>
        <v>0</v>
      </c>
      <c r="L33" s="33"/>
    </row>
    <row r="34" spans="2:12" s="1" customFormat="1" ht="14.45" customHeight="1">
      <c r="B34" s="33"/>
      <c r="E34" s="28" t="s">
        <v>42</v>
      </c>
      <c r="F34" s="89">
        <f>ROUND((SUM(BF81:BF125)),  2)</f>
        <v>0</v>
      </c>
      <c r="I34" s="90">
        <v>0.12</v>
      </c>
      <c r="J34" s="89">
        <f>ROUND(((SUM(BF81:BF125))*I34),  2)</f>
        <v>0</v>
      </c>
      <c r="L34" s="33"/>
    </row>
    <row r="35" spans="2:12" s="1" customFormat="1" ht="14.45" hidden="1" customHeight="1">
      <c r="B35" s="33"/>
      <c r="E35" s="28" t="s">
        <v>43</v>
      </c>
      <c r="F35" s="89">
        <f>ROUND((SUM(BG81:BG125)),  2)</f>
        <v>0</v>
      </c>
      <c r="I35" s="90">
        <v>0.21</v>
      </c>
      <c r="J35" s="89">
        <f>0</f>
        <v>0</v>
      </c>
      <c r="L35" s="33"/>
    </row>
    <row r="36" spans="2:12" s="1" customFormat="1" ht="14.45" hidden="1" customHeight="1">
      <c r="B36" s="33"/>
      <c r="E36" s="28" t="s">
        <v>44</v>
      </c>
      <c r="F36" s="89">
        <f>ROUND((SUM(BH81:BH125)),  2)</f>
        <v>0</v>
      </c>
      <c r="I36" s="90">
        <v>0.12</v>
      </c>
      <c r="J36" s="89">
        <f>0</f>
        <v>0</v>
      </c>
      <c r="L36" s="33"/>
    </row>
    <row r="37" spans="2:12" s="1" customFormat="1" ht="14.45" hidden="1" customHeight="1">
      <c r="B37" s="33"/>
      <c r="E37" s="28" t="s">
        <v>45</v>
      </c>
      <c r="F37" s="89">
        <f>ROUND((SUM(BI81:BI125)),  2)</f>
        <v>0</v>
      </c>
      <c r="I37" s="90">
        <v>0</v>
      </c>
      <c r="J37" s="89">
        <f>0</f>
        <v>0</v>
      </c>
      <c r="L37" s="33"/>
    </row>
    <row r="38" spans="2:12" s="1" customFormat="1" ht="6.95" customHeight="1">
      <c r="B38" s="33"/>
      <c r="L38" s="33"/>
    </row>
    <row r="39" spans="2:12" s="1" customFormat="1" ht="25.35" customHeight="1">
      <c r="B39" s="33"/>
      <c r="C39" s="91"/>
      <c r="D39" s="92" t="s">
        <v>46</v>
      </c>
      <c r="E39" s="55"/>
      <c r="F39" s="55"/>
      <c r="G39" s="93" t="s">
        <v>47</v>
      </c>
      <c r="H39" s="94" t="s">
        <v>48</v>
      </c>
      <c r="I39" s="55"/>
      <c r="J39" s="95">
        <f>SUM(J30:J37)</f>
        <v>0</v>
      </c>
      <c r="K39" s="96"/>
      <c r="L39" s="33"/>
    </row>
    <row r="40" spans="2:12" s="1" customFormat="1" ht="14.45" customHeight="1">
      <c r="B40" s="42"/>
      <c r="C40" s="43"/>
      <c r="D40" s="43"/>
      <c r="E40" s="43"/>
      <c r="F40" s="43"/>
      <c r="G40" s="43"/>
      <c r="H40" s="43"/>
      <c r="I40" s="43"/>
      <c r="J40" s="43"/>
      <c r="K40" s="43"/>
      <c r="L40" s="33"/>
    </row>
    <row r="44" spans="2:12" s="1" customFormat="1" ht="6.95" customHeight="1">
      <c r="B44" s="44"/>
      <c r="C44" s="45"/>
      <c r="D44" s="45"/>
      <c r="E44" s="45"/>
      <c r="F44" s="45"/>
      <c r="G44" s="45"/>
      <c r="H44" s="45"/>
      <c r="I44" s="45"/>
      <c r="J44" s="45"/>
      <c r="K44" s="45"/>
      <c r="L44" s="33"/>
    </row>
    <row r="45" spans="2:12" s="1" customFormat="1" ht="24.95" customHeight="1">
      <c r="B45" s="33"/>
      <c r="C45" s="22" t="s">
        <v>97</v>
      </c>
      <c r="L45" s="33"/>
    </row>
    <row r="46" spans="2:12" s="1" customFormat="1" ht="6.95" customHeight="1">
      <c r="B46" s="33"/>
      <c r="L46" s="33"/>
    </row>
    <row r="47" spans="2:12" s="1" customFormat="1" ht="12" customHeight="1">
      <c r="B47" s="33"/>
      <c r="C47" s="28" t="s">
        <v>17</v>
      </c>
      <c r="L47" s="33"/>
    </row>
    <row r="48" spans="2:12" s="1" customFormat="1" ht="16.5" customHeight="1">
      <c r="B48" s="33"/>
      <c r="E48" s="317" t="str">
        <f>E7</f>
        <v>NMZ Čáslav - soc. zařízení</v>
      </c>
      <c r="F48" s="318"/>
      <c r="G48" s="318"/>
      <c r="H48" s="318"/>
      <c r="L48" s="33"/>
    </row>
    <row r="49" spans="2:47" s="1" customFormat="1" ht="12" customHeight="1">
      <c r="B49" s="33"/>
      <c r="C49" s="28" t="s">
        <v>95</v>
      </c>
      <c r="L49" s="33"/>
    </row>
    <row r="50" spans="2:47" s="1" customFormat="1" ht="16.5" customHeight="1">
      <c r="B50" s="33"/>
      <c r="E50" s="307" t="str">
        <f>E9</f>
        <v>3 - Elektroinstalace</v>
      </c>
      <c r="F50" s="316"/>
      <c r="G50" s="316"/>
      <c r="H50" s="316"/>
      <c r="L50" s="33"/>
    </row>
    <row r="51" spans="2:47" s="1" customFormat="1" ht="6.95" customHeight="1">
      <c r="B51" s="33"/>
      <c r="L51" s="33"/>
    </row>
    <row r="52" spans="2:47" s="1" customFormat="1" ht="12" customHeight="1">
      <c r="B52" s="33"/>
      <c r="C52" s="28" t="s">
        <v>21</v>
      </c>
      <c r="F52" s="26" t="str">
        <f>F12</f>
        <v xml:space="preserve"> </v>
      </c>
      <c r="I52" s="28" t="s">
        <v>23</v>
      </c>
      <c r="J52" s="50" t="str">
        <f>IF(J12="","",J12)</f>
        <v>27. 7. 2025</v>
      </c>
      <c r="L52" s="33"/>
    </row>
    <row r="53" spans="2:47" s="1" customFormat="1" ht="6.95" customHeight="1">
      <c r="B53" s="33"/>
      <c r="L53" s="33"/>
    </row>
    <row r="54" spans="2:47" s="1" customFormat="1" ht="15.2" customHeight="1">
      <c r="B54" s="33"/>
      <c r="C54" s="28" t="s">
        <v>25</v>
      </c>
      <c r="F54" s="26" t="str">
        <f>E15</f>
        <v xml:space="preserve"> </v>
      </c>
      <c r="I54" s="28" t="s">
        <v>31</v>
      </c>
      <c r="J54" s="31" t="str">
        <f>E21</f>
        <v xml:space="preserve"> </v>
      </c>
      <c r="L54" s="33"/>
    </row>
    <row r="55" spans="2:47" s="1" customFormat="1" ht="15.2" customHeight="1">
      <c r="B55" s="33"/>
      <c r="C55" s="28" t="s">
        <v>29</v>
      </c>
      <c r="F55" s="26" t="str">
        <f>IF(E18="","",E18)</f>
        <v>Vyplň údaj</v>
      </c>
      <c r="I55" s="28" t="s">
        <v>33</v>
      </c>
      <c r="J55" s="31" t="str">
        <f>E24</f>
        <v xml:space="preserve"> </v>
      </c>
      <c r="L55" s="33"/>
    </row>
    <row r="56" spans="2:47" s="1" customFormat="1" ht="10.35" customHeight="1">
      <c r="B56" s="33"/>
      <c r="L56" s="33"/>
    </row>
    <row r="57" spans="2:47" s="1" customFormat="1" ht="29.25" customHeight="1">
      <c r="B57" s="33"/>
      <c r="C57" s="97" t="s">
        <v>98</v>
      </c>
      <c r="D57" s="91"/>
      <c r="E57" s="91"/>
      <c r="F57" s="91"/>
      <c r="G57" s="91"/>
      <c r="H57" s="91"/>
      <c r="I57" s="91"/>
      <c r="J57" s="98" t="s">
        <v>99</v>
      </c>
      <c r="K57" s="91"/>
      <c r="L57" s="33"/>
    </row>
    <row r="58" spans="2:47" s="1" customFormat="1" ht="10.35" customHeight="1">
      <c r="B58" s="33"/>
      <c r="L58" s="33"/>
    </row>
    <row r="59" spans="2:47" s="1" customFormat="1" ht="22.9" customHeight="1">
      <c r="B59" s="33"/>
      <c r="C59" s="99" t="s">
        <v>68</v>
      </c>
      <c r="J59" s="64">
        <f>J81</f>
        <v>0</v>
      </c>
      <c r="L59" s="33"/>
      <c r="AU59" s="18" t="s">
        <v>100</v>
      </c>
    </row>
    <row r="60" spans="2:47" s="8" customFormat="1" ht="24.95" customHeight="1">
      <c r="B60" s="100"/>
      <c r="D60" s="101" t="s">
        <v>106</v>
      </c>
      <c r="E60" s="102"/>
      <c r="F60" s="102"/>
      <c r="G60" s="102"/>
      <c r="H60" s="102"/>
      <c r="I60" s="102"/>
      <c r="J60" s="103">
        <f>J82</f>
        <v>0</v>
      </c>
      <c r="L60" s="100"/>
    </row>
    <row r="61" spans="2:47" s="9" customFormat="1" ht="19.899999999999999" customHeight="1">
      <c r="B61" s="104"/>
      <c r="D61" s="105" t="s">
        <v>1448</v>
      </c>
      <c r="E61" s="106"/>
      <c r="F61" s="106"/>
      <c r="G61" s="106"/>
      <c r="H61" s="106"/>
      <c r="I61" s="106"/>
      <c r="J61" s="107">
        <f>J83</f>
        <v>0</v>
      </c>
      <c r="L61" s="104"/>
    </row>
    <row r="62" spans="2:47" s="1" customFormat="1" ht="21.75" customHeight="1">
      <c r="B62" s="33"/>
      <c r="L62" s="33"/>
    </row>
    <row r="63" spans="2:47" s="1" customFormat="1" ht="6.95" customHeight="1">
      <c r="B63" s="42"/>
      <c r="C63" s="43"/>
      <c r="D63" s="43"/>
      <c r="E63" s="43"/>
      <c r="F63" s="43"/>
      <c r="G63" s="43"/>
      <c r="H63" s="43"/>
      <c r="I63" s="43"/>
      <c r="J63" s="43"/>
      <c r="K63" s="43"/>
      <c r="L63" s="33"/>
    </row>
    <row r="67" spans="2:20" s="1" customFormat="1" ht="6.95" customHeight="1">
      <c r="B67" s="44"/>
      <c r="C67" s="45"/>
      <c r="D67" s="45"/>
      <c r="E67" s="45"/>
      <c r="F67" s="45"/>
      <c r="G67" s="45"/>
      <c r="H67" s="45"/>
      <c r="I67" s="45"/>
      <c r="J67" s="45"/>
      <c r="K67" s="45"/>
      <c r="L67" s="33"/>
    </row>
    <row r="68" spans="2:20" s="1" customFormat="1" ht="24.95" customHeight="1">
      <c r="B68" s="33"/>
      <c r="C68" s="22" t="s">
        <v>113</v>
      </c>
      <c r="L68" s="33"/>
    </row>
    <row r="69" spans="2:20" s="1" customFormat="1" ht="6.95" customHeight="1">
      <c r="B69" s="33"/>
      <c r="L69" s="33"/>
    </row>
    <row r="70" spans="2:20" s="1" customFormat="1" ht="12" customHeight="1">
      <c r="B70" s="33"/>
      <c r="C70" s="28" t="s">
        <v>17</v>
      </c>
      <c r="L70" s="33"/>
    </row>
    <row r="71" spans="2:20" s="1" customFormat="1" ht="16.5" customHeight="1">
      <c r="B71" s="33"/>
      <c r="E71" s="317" t="str">
        <f>E7</f>
        <v>NMZ Čáslav - soc. zařízení</v>
      </c>
      <c r="F71" s="318"/>
      <c r="G71" s="318"/>
      <c r="H71" s="318"/>
      <c r="L71" s="33"/>
    </row>
    <row r="72" spans="2:20" s="1" customFormat="1" ht="12" customHeight="1">
      <c r="B72" s="33"/>
      <c r="C72" s="28" t="s">
        <v>95</v>
      </c>
      <c r="L72" s="33"/>
    </row>
    <row r="73" spans="2:20" s="1" customFormat="1" ht="16.5" customHeight="1">
      <c r="B73" s="33"/>
      <c r="E73" s="307" t="str">
        <f>E9</f>
        <v>3 - Elektroinstalace</v>
      </c>
      <c r="F73" s="316"/>
      <c r="G73" s="316"/>
      <c r="H73" s="316"/>
      <c r="L73" s="33"/>
    </row>
    <row r="74" spans="2:20" s="1" customFormat="1" ht="6.95" customHeight="1">
      <c r="B74" s="33"/>
      <c r="L74" s="33"/>
    </row>
    <row r="75" spans="2:20" s="1" customFormat="1" ht="12" customHeight="1">
      <c r="B75" s="33"/>
      <c r="C75" s="28" t="s">
        <v>21</v>
      </c>
      <c r="F75" s="26" t="str">
        <f>F12</f>
        <v xml:space="preserve"> </v>
      </c>
      <c r="I75" s="28" t="s">
        <v>23</v>
      </c>
      <c r="J75" s="50" t="str">
        <f>IF(J12="","",J12)</f>
        <v>27. 7. 2025</v>
      </c>
      <c r="L75" s="33"/>
    </row>
    <row r="76" spans="2:20" s="1" customFormat="1" ht="6.95" customHeight="1">
      <c r="B76" s="33"/>
      <c r="L76" s="33"/>
    </row>
    <row r="77" spans="2:20" s="1" customFormat="1" ht="15.2" customHeight="1">
      <c r="B77" s="33"/>
      <c r="C77" s="28" t="s">
        <v>25</v>
      </c>
      <c r="F77" s="26" t="str">
        <f>E15</f>
        <v xml:space="preserve"> </v>
      </c>
      <c r="I77" s="28" t="s">
        <v>31</v>
      </c>
      <c r="J77" s="31" t="str">
        <f>E21</f>
        <v xml:space="preserve"> </v>
      </c>
      <c r="L77" s="33"/>
    </row>
    <row r="78" spans="2:20" s="1" customFormat="1" ht="15.2" customHeight="1">
      <c r="B78" s="33"/>
      <c r="C78" s="28" t="s">
        <v>29</v>
      </c>
      <c r="F78" s="26" t="str">
        <f>IF(E18="","",E18)</f>
        <v>Vyplň údaj</v>
      </c>
      <c r="I78" s="28" t="s">
        <v>33</v>
      </c>
      <c r="J78" s="31" t="str">
        <f>E24</f>
        <v xml:space="preserve"> </v>
      </c>
      <c r="L78" s="33"/>
    </row>
    <row r="79" spans="2:20" s="1" customFormat="1" ht="10.35" customHeight="1">
      <c r="B79" s="33"/>
      <c r="L79" s="33"/>
    </row>
    <row r="80" spans="2:20" s="10" customFormat="1" ht="29.25" customHeight="1">
      <c r="B80" s="108"/>
      <c r="C80" s="109" t="s">
        <v>114</v>
      </c>
      <c r="D80" s="110" t="s">
        <v>55</v>
      </c>
      <c r="E80" s="110" t="s">
        <v>51</v>
      </c>
      <c r="F80" s="110" t="s">
        <v>52</v>
      </c>
      <c r="G80" s="110" t="s">
        <v>115</v>
      </c>
      <c r="H80" s="110" t="s">
        <v>116</v>
      </c>
      <c r="I80" s="110" t="s">
        <v>117</v>
      </c>
      <c r="J80" s="110" t="s">
        <v>99</v>
      </c>
      <c r="K80" s="111"/>
      <c r="L80" s="108"/>
      <c r="M80" s="57" t="s">
        <v>3</v>
      </c>
      <c r="N80" s="58" t="s">
        <v>40</v>
      </c>
      <c r="O80" s="58" t="s">
        <v>119</v>
      </c>
      <c r="P80" s="58" t="s">
        <v>120</v>
      </c>
      <c r="Q80" s="58" t="s">
        <v>121</v>
      </c>
      <c r="R80" s="58" t="s">
        <v>122</v>
      </c>
      <c r="S80" s="58" t="s">
        <v>123</v>
      </c>
      <c r="T80" s="59" t="s">
        <v>124</v>
      </c>
    </row>
    <row r="81" spans="2:65" s="1" customFormat="1" ht="22.9" customHeight="1">
      <c r="B81" s="33"/>
      <c r="C81" s="62" t="s">
        <v>125</v>
      </c>
      <c r="J81" s="112">
        <f>J82</f>
        <v>0</v>
      </c>
      <c r="L81" s="33"/>
      <c r="M81" s="60"/>
      <c r="N81" s="51"/>
      <c r="O81" s="51"/>
      <c r="P81" s="113">
        <f>P82</f>
        <v>0</v>
      </c>
      <c r="Q81" s="51"/>
      <c r="R81" s="113">
        <f>R82</f>
        <v>0</v>
      </c>
      <c r="S81" s="51"/>
      <c r="T81" s="114">
        <f>T82</f>
        <v>0</v>
      </c>
      <c r="AT81" s="18" t="s">
        <v>69</v>
      </c>
      <c r="AU81" s="18" t="s">
        <v>100</v>
      </c>
      <c r="BK81" s="115">
        <f>BK82</f>
        <v>0</v>
      </c>
    </row>
    <row r="82" spans="2:65" s="11" customFormat="1" ht="25.9" customHeight="1">
      <c r="B82" s="116"/>
      <c r="D82" s="117" t="s">
        <v>69</v>
      </c>
      <c r="E82" s="118" t="s">
        <v>261</v>
      </c>
      <c r="F82" s="118" t="s">
        <v>262</v>
      </c>
      <c r="I82" s="119"/>
      <c r="J82" s="120">
        <f>J83</f>
        <v>0</v>
      </c>
      <c r="L82" s="116"/>
      <c r="M82" s="121"/>
      <c r="P82" s="122">
        <f>P83</f>
        <v>0</v>
      </c>
      <c r="R82" s="122">
        <f>R83</f>
        <v>0</v>
      </c>
      <c r="T82" s="123">
        <f>T83</f>
        <v>0</v>
      </c>
      <c r="AR82" s="117" t="s">
        <v>75</v>
      </c>
      <c r="AT82" s="124" t="s">
        <v>69</v>
      </c>
      <c r="AU82" s="124" t="s">
        <v>70</v>
      </c>
      <c r="AY82" s="117" t="s">
        <v>128</v>
      </c>
      <c r="BK82" s="125">
        <f>BK83</f>
        <v>0</v>
      </c>
    </row>
    <row r="83" spans="2:65" s="11" customFormat="1" ht="22.9" customHeight="1">
      <c r="B83" s="116"/>
      <c r="D83" s="117" t="s">
        <v>69</v>
      </c>
      <c r="E83" s="126" t="s">
        <v>1449</v>
      </c>
      <c r="F83" s="126" t="s">
        <v>1450</v>
      </c>
      <c r="I83" s="119"/>
      <c r="J83" s="127">
        <f>SUM(J84:J130)</f>
        <v>0</v>
      </c>
      <c r="L83" s="116"/>
      <c r="M83" s="121"/>
      <c r="P83" s="122">
        <f>SUM(P84:P125)</f>
        <v>0</v>
      </c>
      <c r="R83" s="122">
        <f>SUM(R84:R125)</f>
        <v>0</v>
      </c>
      <c r="T83" s="123">
        <f>SUM(T84:T125)</f>
        <v>0</v>
      </c>
      <c r="AR83" s="117" t="s">
        <v>75</v>
      </c>
      <c r="AT83" s="124" t="s">
        <v>69</v>
      </c>
      <c r="AU83" s="124" t="s">
        <v>78</v>
      </c>
      <c r="AY83" s="117" t="s">
        <v>128</v>
      </c>
      <c r="BK83" s="125">
        <f>SUM(BK84:BK125)</f>
        <v>0</v>
      </c>
    </row>
    <row r="84" spans="2:65" s="1" customFormat="1" ht="37.9" customHeight="1">
      <c r="B84" s="128"/>
      <c r="C84" s="129" t="s">
        <v>78</v>
      </c>
      <c r="D84" s="129" t="s">
        <v>130</v>
      </c>
      <c r="E84" s="130" t="s">
        <v>1512</v>
      </c>
      <c r="F84" s="131" t="s">
        <v>1788</v>
      </c>
      <c r="G84" s="132" t="s">
        <v>1789</v>
      </c>
      <c r="H84" s="133">
        <v>1</v>
      </c>
      <c r="I84" s="134"/>
      <c r="J84" s="135">
        <f t="shared" ref="J84:J125" si="0">ROUND(I84*H84,2)</f>
        <v>0</v>
      </c>
      <c r="K84" s="131"/>
      <c r="L84" s="33"/>
      <c r="M84" s="136" t="s">
        <v>3</v>
      </c>
      <c r="N84" s="137" t="s">
        <v>41</v>
      </c>
      <c r="P84" s="138">
        <f t="shared" ref="P84:P125" si="1">O84*H84</f>
        <v>0</v>
      </c>
      <c r="Q84" s="138">
        <v>0</v>
      </c>
      <c r="R84" s="138">
        <f t="shared" ref="R84:R125" si="2">Q84*H84</f>
        <v>0</v>
      </c>
      <c r="S84" s="138">
        <v>0</v>
      </c>
      <c r="T84" s="139">
        <f t="shared" ref="T84:T125" si="3">S84*H84</f>
        <v>0</v>
      </c>
      <c r="AR84" s="140" t="s">
        <v>168</v>
      </c>
      <c r="AT84" s="140" t="s">
        <v>130</v>
      </c>
      <c r="AU84" s="140" t="s">
        <v>75</v>
      </c>
      <c r="AY84" s="18" t="s">
        <v>128</v>
      </c>
      <c r="BE84" s="141">
        <f t="shared" ref="BE84:BE125" si="4">IF(N84="základní",J84,0)</f>
        <v>0</v>
      </c>
      <c r="BF84" s="141">
        <f t="shared" ref="BF84:BF125" si="5">IF(N84="snížená",J84,0)</f>
        <v>0</v>
      </c>
      <c r="BG84" s="141">
        <f t="shared" ref="BG84:BG125" si="6">IF(N84="zákl. přenesená",J84,0)</f>
        <v>0</v>
      </c>
      <c r="BH84" s="141">
        <f t="shared" ref="BH84:BH125" si="7">IF(N84="sníž. přenesená",J84,0)</f>
        <v>0</v>
      </c>
      <c r="BI84" s="141">
        <f t="shared" ref="BI84:BI125" si="8">IF(N84="nulová",J84,0)</f>
        <v>0</v>
      </c>
      <c r="BJ84" s="18" t="s">
        <v>78</v>
      </c>
      <c r="BK84" s="141">
        <f t="shared" ref="BK84:BK125" si="9">ROUND(I84*H84,2)</f>
        <v>0</v>
      </c>
      <c r="BL84" s="18" t="s">
        <v>168</v>
      </c>
      <c r="BM84" s="140" t="s">
        <v>1451</v>
      </c>
    </row>
    <row r="85" spans="2:65" s="1" customFormat="1" ht="37.9" customHeight="1">
      <c r="B85" s="128"/>
      <c r="C85" s="129" t="s">
        <v>75</v>
      </c>
      <c r="D85" s="129" t="s">
        <v>130</v>
      </c>
      <c r="E85" s="130" t="s">
        <v>1506</v>
      </c>
      <c r="F85" s="131" t="s">
        <v>1790</v>
      </c>
      <c r="G85" s="132" t="s">
        <v>1789</v>
      </c>
      <c r="H85" s="133">
        <v>1</v>
      </c>
      <c r="I85" s="134"/>
      <c r="J85" s="135">
        <f t="shared" si="0"/>
        <v>0</v>
      </c>
      <c r="K85" s="131"/>
      <c r="L85" s="33"/>
      <c r="M85" s="136" t="s">
        <v>3</v>
      </c>
      <c r="N85" s="137" t="s">
        <v>41</v>
      </c>
      <c r="P85" s="138">
        <f t="shared" si="1"/>
        <v>0</v>
      </c>
      <c r="Q85" s="138">
        <v>0</v>
      </c>
      <c r="R85" s="138">
        <f t="shared" si="2"/>
        <v>0</v>
      </c>
      <c r="S85" s="138">
        <v>0</v>
      </c>
      <c r="T85" s="139">
        <f t="shared" si="3"/>
        <v>0</v>
      </c>
      <c r="AR85" s="140" t="s">
        <v>168</v>
      </c>
      <c r="AT85" s="140" t="s">
        <v>130</v>
      </c>
      <c r="AU85" s="140" t="s">
        <v>75</v>
      </c>
      <c r="AY85" s="18" t="s">
        <v>128</v>
      </c>
      <c r="BE85" s="141">
        <f t="shared" si="4"/>
        <v>0</v>
      </c>
      <c r="BF85" s="141">
        <f t="shared" si="5"/>
        <v>0</v>
      </c>
      <c r="BG85" s="141">
        <f t="shared" si="6"/>
        <v>0</v>
      </c>
      <c r="BH85" s="141">
        <f t="shared" si="7"/>
        <v>0</v>
      </c>
      <c r="BI85" s="141">
        <f t="shared" si="8"/>
        <v>0</v>
      </c>
      <c r="BJ85" s="18" t="s">
        <v>78</v>
      </c>
      <c r="BK85" s="141">
        <f t="shared" si="9"/>
        <v>0</v>
      </c>
      <c r="BL85" s="18" t="s">
        <v>168</v>
      </c>
      <c r="BM85" s="140" t="s">
        <v>1452</v>
      </c>
    </row>
    <row r="86" spans="2:65" s="1" customFormat="1" ht="37.9" customHeight="1">
      <c r="B86" s="128"/>
      <c r="C86" s="129" t="s">
        <v>82</v>
      </c>
      <c r="D86" s="129" t="s">
        <v>130</v>
      </c>
      <c r="E86" s="130" t="s">
        <v>1515</v>
      </c>
      <c r="F86" s="131" t="s">
        <v>1791</v>
      </c>
      <c r="G86" s="132" t="s">
        <v>1792</v>
      </c>
      <c r="H86" s="133">
        <v>3</v>
      </c>
      <c r="I86" s="134"/>
      <c r="J86" s="135">
        <f t="shared" si="0"/>
        <v>0</v>
      </c>
      <c r="K86" s="131"/>
      <c r="L86" s="33"/>
      <c r="M86" s="136" t="s">
        <v>3</v>
      </c>
      <c r="N86" s="137" t="s">
        <v>41</v>
      </c>
      <c r="P86" s="138">
        <f t="shared" si="1"/>
        <v>0</v>
      </c>
      <c r="Q86" s="138">
        <v>0</v>
      </c>
      <c r="R86" s="138">
        <f t="shared" si="2"/>
        <v>0</v>
      </c>
      <c r="S86" s="138">
        <v>0</v>
      </c>
      <c r="T86" s="139">
        <f t="shared" si="3"/>
        <v>0</v>
      </c>
      <c r="AR86" s="140" t="s">
        <v>168</v>
      </c>
      <c r="AT86" s="140" t="s">
        <v>130</v>
      </c>
      <c r="AU86" s="140" t="s">
        <v>75</v>
      </c>
      <c r="AY86" s="18" t="s">
        <v>128</v>
      </c>
      <c r="BE86" s="141">
        <f t="shared" si="4"/>
        <v>0</v>
      </c>
      <c r="BF86" s="141">
        <f t="shared" si="5"/>
        <v>0</v>
      </c>
      <c r="BG86" s="141">
        <f t="shared" si="6"/>
        <v>0</v>
      </c>
      <c r="BH86" s="141">
        <f t="shared" si="7"/>
        <v>0</v>
      </c>
      <c r="BI86" s="141">
        <f t="shared" si="8"/>
        <v>0</v>
      </c>
      <c r="BJ86" s="18" t="s">
        <v>78</v>
      </c>
      <c r="BK86" s="141">
        <f t="shared" si="9"/>
        <v>0</v>
      </c>
      <c r="BL86" s="18" t="s">
        <v>168</v>
      </c>
      <c r="BM86" s="140" t="s">
        <v>1453</v>
      </c>
    </row>
    <row r="87" spans="2:65" s="1" customFormat="1" ht="37.9" customHeight="1">
      <c r="B87" s="128"/>
      <c r="C87" s="129" t="s">
        <v>85</v>
      </c>
      <c r="D87" s="129" t="s">
        <v>130</v>
      </c>
      <c r="E87" s="130" t="s">
        <v>1518</v>
      </c>
      <c r="F87" s="131" t="s">
        <v>1793</v>
      </c>
      <c r="G87" s="132" t="s">
        <v>1792</v>
      </c>
      <c r="H87" s="133">
        <v>3</v>
      </c>
      <c r="I87" s="134"/>
      <c r="J87" s="135">
        <f t="shared" si="0"/>
        <v>0</v>
      </c>
      <c r="K87" s="131"/>
      <c r="L87" s="33"/>
      <c r="M87" s="136" t="s">
        <v>3</v>
      </c>
      <c r="N87" s="137" t="s">
        <v>41</v>
      </c>
      <c r="P87" s="138">
        <f t="shared" si="1"/>
        <v>0</v>
      </c>
      <c r="Q87" s="138">
        <v>0</v>
      </c>
      <c r="R87" s="138">
        <f t="shared" si="2"/>
        <v>0</v>
      </c>
      <c r="S87" s="138">
        <v>0</v>
      </c>
      <c r="T87" s="139">
        <f t="shared" si="3"/>
        <v>0</v>
      </c>
      <c r="AR87" s="140" t="s">
        <v>168</v>
      </c>
      <c r="AT87" s="140" t="s">
        <v>130</v>
      </c>
      <c r="AU87" s="140" t="s">
        <v>75</v>
      </c>
      <c r="AY87" s="18" t="s">
        <v>128</v>
      </c>
      <c r="BE87" s="141">
        <f t="shared" si="4"/>
        <v>0</v>
      </c>
      <c r="BF87" s="141">
        <f t="shared" si="5"/>
        <v>0</v>
      </c>
      <c r="BG87" s="141">
        <f t="shared" si="6"/>
        <v>0</v>
      </c>
      <c r="BH87" s="141">
        <f t="shared" si="7"/>
        <v>0</v>
      </c>
      <c r="BI87" s="141">
        <f t="shared" si="8"/>
        <v>0</v>
      </c>
      <c r="BJ87" s="18" t="s">
        <v>78</v>
      </c>
      <c r="BK87" s="141">
        <f t="shared" si="9"/>
        <v>0</v>
      </c>
      <c r="BL87" s="18" t="s">
        <v>168</v>
      </c>
      <c r="BM87" s="140" t="s">
        <v>1454</v>
      </c>
    </row>
    <row r="88" spans="2:65" s="1" customFormat="1" ht="37.9" customHeight="1">
      <c r="B88" s="128"/>
      <c r="C88" s="129" t="s">
        <v>88</v>
      </c>
      <c r="D88" s="129" t="s">
        <v>130</v>
      </c>
      <c r="E88" s="130" t="s">
        <v>1536</v>
      </c>
      <c r="F88" s="131" t="s">
        <v>1794</v>
      </c>
      <c r="G88" s="132" t="s">
        <v>209</v>
      </c>
      <c r="H88" s="133">
        <v>25</v>
      </c>
      <c r="I88" s="134"/>
      <c r="J88" s="135">
        <f t="shared" si="0"/>
        <v>0</v>
      </c>
      <c r="K88" s="131"/>
      <c r="L88" s="33"/>
      <c r="M88" s="136" t="s">
        <v>3</v>
      </c>
      <c r="N88" s="137" t="s">
        <v>41</v>
      </c>
      <c r="P88" s="138">
        <f t="shared" si="1"/>
        <v>0</v>
      </c>
      <c r="Q88" s="138">
        <v>0</v>
      </c>
      <c r="R88" s="138">
        <f t="shared" si="2"/>
        <v>0</v>
      </c>
      <c r="S88" s="138">
        <v>0</v>
      </c>
      <c r="T88" s="139">
        <f t="shared" si="3"/>
        <v>0</v>
      </c>
      <c r="AR88" s="140" t="s">
        <v>168</v>
      </c>
      <c r="AT88" s="140" t="s">
        <v>130</v>
      </c>
      <c r="AU88" s="140" t="s">
        <v>75</v>
      </c>
      <c r="AY88" s="18" t="s">
        <v>128</v>
      </c>
      <c r="BE88" s="141">
        <f t="shared" si="4"/>
        <v>0</v>
      </c>
      <c r="BF88" s="141">
        <f t="shared" si="5"/>
        <v>0</v>
      </c>
      <c r="BG88" s="141">
        <f t="shared" si="6"/>
        <v>0</v>
      </c>
      <c r="BH88" s="141">
        <f t="shared" si="7"/>
        <v>0</v>
      </c>
      <c r="BI88" s="141">
        <f t="shared" si="8"/>
        <v>0</v>
      </c>
      <c r="BJ88" s="18" t="s">
        <v>78</v>
      </c>
      <c r="BK88" s="141">
        <f t="shared" si="9"/>
        <v>0</v>
      </c>
      <c r="BL88" s="18" t="s">
        <v>168</v>
      </c>
      <c r="BM88" s="140" t="s">
        <v>1455</v>
      </c>
    </row>
    <row r="89" spans="2:65" s="1" customFormat="1" ht="37.9" customHeight="1">
      <c r="B89" s="128"/>
      <c r="C89" s="129" t="s">
        <v>91</v>
      </c>
      <c r="D89" s="129" t="s">
        <v>130</v>
      </c>
      <c r="E89" s="130" t="s">
        <v>1521</v>
      </c>
      <c r="F89" s="131" t="s">
        <v>1795</v>
      </c>
      <c r="G89" s="132" t="s">
        <v>209</v>
      </c>
      <c r="H89" s="133">
        <v>10</v>
      </c>
      <c r="I89" s="134"/>
      <c r="J89" s="135">
        <f t="shared" si="0"/>
        <v>0</v>
      </c>
      <c r="K89" s="131"/>
      <c r="L89" s="33"/>
      <c r="M89" s="136" t="s">
        <v>3</v>
      </c>
      <c r="N89" s="137" t="s">
        <v>41</v>
      </c>
      <c r="P89" s="138">
        <f t="shared" si="1"/>
        <v>0</v>
      </c>
      <c r="Q89" s="138">
        <v>0</v>
      </c>
      <c r="R89" s="138">
        <f t="shared" si="2"/>
        <v>0</v>
      </c>
      <c r="S89" s="138">
        <v>0</v>
      </c>
      <c r="T89" s="139">
        <f t="shared" si="3"/>
        <v>0</v>
      </c>
      <c r="AR89" s="140" t="s">
        <v>168</v>
      </c>
      <c r="AT89" s="140" t="s">
        <v>130</v>
      </c>
      <c r="AU89" s="140" t="s">
        <v>75</v>
      </c>
      <c r="AY89" s="18" t="s">
        <v>128</v>
      </c>
      <c r="BE89" s="141">
        <f t="shared" si="4"/>
        <v>0</v>
      </c>
      <c r="BF89" s="141">
        <f t="shared" si="5"/>
        <v>0</v>
      </c>
      <c r="BG89" s="141">
        <f t="shared" si="6"/>
        <v>0</v>
      </c>
      <c r="BH89" s="141">
        <f t="shared" si="7"/>
        <v>0</v>
      </c>
      <c r="BI89" s="141">
        <f t="shared" si="8"/>
        <v>0</v>
      </c>
      <c r="BJ89" s="18" t="s">
        <v>78</v>
      </c>
      <c r="BK89" s="141">
        <f t="shared" si="9"/>
        <v>0</v>
      </c>
      <c r="BL89" s="18" t="s">
        <v>168</v>
      </c>
      <c r="BM89" s="140" t="s">
        <v>1456</v>
      </c>
    </row>
    <row r="90" spans="2:65" s="1" customFormat="1" ht="37.9" customHeight="1">
      <c r="B90" s="128"/>
      <c r="C90" s="129" t="s">
        <v>161</v>
      </c>
      <c r="D90" s="129" t="s">
        <v>130</v>
      </c>
      <c r="E90" s="130" t="s">
        <v>1524</v>
      </c>
      <c r="F90" s="131" t="s">
        <v>1796</v>
      </c>
      <c r="G90" s="132" t="s">
        <v>209</v>
      </c>
      <c r="H90" s="133">
        <v>320</v>
      </c>
      <c r="I90" s="134"/>
      <c r="J90" s="135">
        <f t="shared" si="0"/>
        <v>0</v>
      </c>
      <c r="K90" s="131"/>
      <c r="L90" s="33"/>
      <c r="M90" s="136" t="s">
        <v>3</v>
      </c>
      <c r="N90" s="137" t="s">
        <v>41</v>
      </c>
      <c r="P90" s="138">
        <f t="shared" si="1"/>
        <v>0</v>
      </c>
      <c r="Q90" s="138">
        <v>0</v>
      </c>
      <c r="R90" s="138">
        <f t="shared" si="2"/>
        <v>0</v>
      </c>
      <c r="S90" s="138">
        <v>0</v>
      </c>
      <c r="T90" s="139">
        <f t="shared" si="3"/>
        <v>0</v>
      </c>
      <c r="AR90" s="140" t="s">
        <v>168</v>
      </c>
      <c r="AT90" s="140" t="s">
        <v>130</v>
      </c>
      <c r="AU90" s="140" t="s">
        <v>75</v>
      </c>
      <c r="AY90" s="18" t="s">
        <v>128</v>
      </c>
      <c r="BE90" s="141">
        <f t="shared" si="4"/>
        <v>0</v>
      </c>
      <c r="BF90" s="141">
        <f t="shared" si="5"/>
        <v>0</v>
      </c>
      <c r="BG90" s="141">
        <f t="shared" si="6"/>
        <v>0</v>
      </c>
      <c r="BH90" s="141">
        <f t="shared" si="7"/>
        <v>0</v>
      </c>
      <c r="BI90" s="141">
        <f t="shared" si="8"/>
        <v>0</v>
      </c>
      <c r="BJ90" s="18" t="s">
        <v>78</v>
      </c>
      <c r="BK90" s="141">
        <f t="shared" si="9"/>
        <v>0</v>
      </c>
      <c r="BL90" s="18" t="s">
        <v>168</v>
      </c>
      <c r="BM90" s="140" t="s">
        <v>1457</v>
      </c>
    </row>
    <row r="91" spans="2:65" s="1" customFormat="1" ht="37.9" customHeight="1">
      <c r="B91" s="128"/>
      <c r="C91" s="129" t="s">
        <v>151</v>
      </c>
      <c r="D91" s="129" t="s">
        <v>130</v>
      </c>
      <c r="E91" s="130" t="s">
        <v>1527</v>
      </c>
      <c r="F91" s="131" t="s">
        <v>1797</v>
      </c>
      <c r="G91" s="132" t="s">
        <v>209</v>
      </c>
      <c r="H91" s="133">
        <v>185</v>
      </c>
      <c r="I91" s="134"/>
      <c r="J91" s="135">
        <f t="shared" si="0"/>
        <v>0</v>
      </c>
      <c r="K91" s="131"/>
      <c r="L91" s="33"/>
      <c r="M91" s="136" t="s">
        <v>3</v>
      </c>
      <c r="N91" s="137" t="s">
        <v>41</v>
      </c>
      <c r="P91" s="138">
        <f t="shared" si="1"/>
        <v>0</v>
      </c>
      <c r="Q91" s="138">
        <v>0</v>
      </c>
      <c r="R91" s="138">
        <f t="shared" si="2"/>
        <v>0</v>
      </c>
      <c r="S91" s="138">
        <v>0</v>
      </c>
      <c r="T91" s="139">
        <f t="shared" si="3"/>
        <v>0</v>
      </c>
      <c r="AR91" s="140" t="s">
        <v>168</v>
      </c>
      <c r="AT91" s="140" t="s">
        <v>130</v>
      </c>
      <c r="AU91" s="140" t="s">
        <v>75</v>
      </c>
      <c r="AY91" s="18" t="s">
        <v>128</v>
      </c>
      <c r="BE91" s="141">
        <f t="shared" si="4"/>
        <v>0</v>
      </c>
      <c r="BF91" s="141">
        <f t="shared" si="5"/>
        <v>0</v>
      </c>
      <c r="BG91" s="141">
        <f t="shared" si="6"/>
        <v>0</v>
      </c>
      <c r="BH91" s="141">
        <f t="shared" si="7"/>
        <v>0</v>
      </c>
      <c r="BI91" s="141">
        <f t="shared" si="8"/>
        <v>0</v>
      </c>
      <c r="BJ91" s="18" t="s">
        <v>78</v>
      </c>
      <c r="BK91" s="141">
        <f t="shared" si="9"/>
        <v>0</v>
      </c>
      <c r="BL91" s="18" t="s">
        <v>168</v>
      </c>
      <c r="BM91" s="140" t="s">
        <v>1458</v>
      </c>
    </row>
    <row r="92" spans="2:65" s="1" customFormat="1" ht="37.9" customHeight="1">
      <c r="B92" s="128"/>
      <c r="C92" s="129" t="s">
        <v>170</v>
      </c>
      <c r="D92" s="129" t="s">
        <v>130</v>
      </c>
      <c r="E92" s="130" t="s">
        <v>1530</v>
      </c>
      <c r="F92" s="131" t="s">
        <v>1798</v>
      </c>
      <c r="G92" s="132" t="s">
        <v>209</v>
      </c>
      <c r="H92" s="133">
        <v>10</v>
      </c>
      <c r="I92" s="134"/>
      <c r="J92" s="135">
        <f t="shared" si="0"/>
        <v>0</v>
      </c>
      <c r="K92" s="131"/>
      <c r="L92" s="33"/>
      <c r="M92" s="136" t="s">
        <v>3</v>
      </c>
      <c r="N92" s="137" t="s">
        <v>41</v>
      </c>
      <c r="P92" s="138">
        <f t="shared" si="1"/>
        <v>0</v>
      </c>
      <c r="Q92" s="138">
        <v>0</v>
      </c>
      <c r="R92" s="138">
        <f t="shared" si="2"/>
        <v>0</v>
      </c>
      <c r="S92" s="138">
        <v>0</v>
      </c>
      <c r="T92" s="139">
        <f t="shared" si="3"/>
        <v>0</v>
      </c>
      <c r="AR92" s="140" t="s">
        <v>168</v>
      </c>
      <c r="AT92" s="140" t="s">
        <v>130</v>
      </c>
      <c r="AU92" s="140" t="s">
        <v>75</v>
      </c>
      <c r="AY92" s="18" t="s">
        <v>128</v>
      </c>
      <c r="BE92" s="141">
        <f t="shared" si="4"/>
        <v>0</v>
      </c>
      <c r="BF92" s="141">
        <f t="shared" si="5"/>
        <v>0</v>
      </c>
      <c r="BG92" s="141">
        <f t="shared" si="6"/>
        <v>0</v>
      </c>
      <c r="BH92" s="141">
        <f t="shared" si="7"/>
        <v>0</v>
      </c>
      <c r="BI92" s="141">
        <f t="shared" si="8"/>
        <v>0</v>
      </c>
      <c r="BJ92" s="18" t="s">
        <v>78</v>
      </c>
      <c r="BK92" s="141">
        <f t="shared" si="9"/>
        <v>0</v>
      </c>
      <c r="BL92" s="18" t="s">
        <v>168</v>
      </c>
      <c r="BM92" s="140" t="s">
        <v>1459</v>
      </c>
    </row>
    <row r="93" spans="2:65" s="1" customFormat="1" ht="37.9" customHeight="1">
      <c r="B93" s="128"/>
      <c r="C93" s="129" t="s">
        <v>156</v>
      </c>
      <c r="D93" s="129" t="s">
        <v>130</v>
      </c>
      <c r="E93" s="130" t="s">
        <v>1494</v>
      </c>
      <c r="F93" s="131" t="s">
        <v>1799</v>
      </c>
      <c r="G93" s="132" t="s">
        <v>209</v>
      </c>
      <c r="H93" s="133">
        <v>50</v>
      </c>
      <c r="I93" s="134"/>
      <c r="J93" s="135">
        <f t="shared" si="0"/>
        <v>0</v>
      </c>
      <c r="K93" s="131"/>
      <c r="L93" s="33"/>
      <c r="M93" s="136" t="s">
        <v>3</v>
      </c>
      <c r="N93" s="137" t="s">
        <v>41</v>
      </c>
      <c r="P93" s="138">
        <f t="shared" si="1"/>
        <v>0</v>
      </c>
      <c r="Q93" s="138">
        <v>0</v>
      </c>
      <c r="R93" s="138">
        <f t="shared" si="2"/>
        <v>0</v>
      </c>
      <c r="S93" s="138">
        <v>0</v>
      </c>
      <c r="T93" s="139">
        <f t="shared" si="3"/>
        <v>0</v>
      </c>
      <c r="AR93" s="140" t="s">
        <v>168</v>
      </c>
      <c r="AT93" s="140" t="s">
        <v>130</v>
      </c>
      <c r="AU93" s="140" t="s">
        <v>75</v>
      </c>
      <c r="AY93" s="18" t="s">
        <v>128</v>
      </c>
      <c r="BE93" s="141">
        <f t="shared" si="4"/>
        <v>0</v>
      </c>
      <c r="BF93" s="141">
        <f t="shared" si="5"/>
        <v>0</v>
      </c>
      <c r="BG93" s="141">
        <f t="shared" si="6"/>
        <v>0</v>
      </c>
      <c r="BH93" s="141">
        <f t="shared" si="7"/>
        <v>0</v>
      </c>
      <c r="BI93" s="141">
        <f t="shared" si="8"/>
        <v>0</v>
      </c>
      <c r="BJ93" s="18" t="s">
        <v>78</v>
      </c>
      <c r="BK93" s="141">
        <f t="shared" si="9"/>
        <v>0</v>
      </c>
      <c r="BL93" s="18" t="s">
        <v>168</v>
      </c>
      <c r="BM93" s="140" t="s">
        <v>1460</v>
      </c>
    </row>
    <row r="94" spans="2:65" s="1" customFormat="1" ht="37.9" customHeight="1">
      <c r="B94" s="128"/>
      <c r="C94" s="129" t="s">
        <v>182</v>
      </c>
      <c r="D94" s="129" t="s">
        <v>130</v>
      </c>
      <c r="E94" s="130" t="s">
        <v>1497</v>
      </c>
      <c r="F94" s="131" t="s">
        <v>1495</v>
      </c>
      <c r="G94" s="132" t="s">
        <v>1792</v>
      </c>
      <c r="H94" s="133">
        <v>11</v>
      </c>
      <c r="I94" s="134"/>
      <c r="J94" s="135">
        <f t="shared" si="0"/>
        <v>0</v>
      </c>
      <c r="K94" s="131"/>
      <c r="L94" s="33"/>
      <c r="M94" s="136" t="s">
        <v>3</v>
      </c>
      <c r="N94" s="137" t="s">
        <v>41</v>
      </c>
      <c r="P94" s="138">
        <f t="shared" si="1"/>
        <v>0</v>
      </c>
      <c r="Q94" s="138">
        <v>0</v>
      </c>
      <c r="R94" s="138">
        <f t="shared" si="2"/>
        <v>0</v>
      </c>
      <c r="S94" s="138">
        <v>0</v>
      </c>
      <c r="T94" s="139">
        <f t="shared" si="3"/>
        <v>0</v>
      </c>
      <c r="AR94" s="140" t="s">
        <v>168</v>
      </c>
      <c r="AT94" s="140" t="s">
        <v>130</v>
      </c>
      <c r="AU94" s="140" t="s">
        <v>75</v>
      </c>
      <c r="AY94" s="18" t="s">
        <v>128</v>
      </c>
      <c r="BE94" s="141">
        <f t="shared" si="4"/>
        <v>0</v>
      </c>
      <c r="BF94" s="141">
        <f t="shared" si="5"/>
        <v>0</v>
      </c>
      <c r="BG94" s="141">
        <f t="shared" si="6"/>
        <v>0</v>
      </c>
      <c r="BH94" s="141">
        <f t="shared" si="7"/>
        <v>0</v>
      </c>
      <c r="BI94" s="141">
        <f t="shared" si="8"/>
        <v>0</v>
      </c>
      <c r="BJ94" s="18" t="s">
        <v>78</v>
      </c>
      <c r="BK94" s="141">
        <f t="shared" si="9"/>
        <v>0</v>
      </c>
      <c r="BL94" s="18" t="s">
        <v>168</v>
      </c>
      <c r="BM94" s="140" t="s">
        <v>1461</v>
      </c>
    </row>
    <row r="95" spans="2:65" s="1" customFormat="1" ht="37.9" customHeight="1">
      <c r="B95" s="128"/>
      <c r="C95" s="129" t="s">
        <v>9</v>
      </c>
      <c r="D95" s="129" t="s">
        <v>130</v>
      </c>
      <c r="E95" s="130" t="s">
        <v>1500</v>
      </c>
      <c r="F95" s="131" t="s">
        <v>1498</v>
      </c>
      <c r="G95" s="132" t="s">
        <v>1792</v>
      </c>
      <c r="H95" s="133">
        <v>6</v>
      </c>
      <c r="I95" s="134"/>
      <c r="J95" s="135">
        <f t="shared" si="0"/>
        <v>0</v>
      </c>
      <c r="K95" s="131"/>
      <c r="L95" s="33"/>
      <c r="M95" s="136" t="s">
        <v>3</v>
      </c>
      <c r="N95" s="137" t="s">
        <v>41</v>
      </c>
      <c r="P95" s="138">
        <f t="shared" si="1"/>
        <v>0</v>
      </c>
      <c r="Q95" s="138">
        <v>0</v>
      </c>
      <c r="R95" s="138">
        <f t="shared" si="2"/>
        <v>0</v>
      </c>
      <c r="S95" s="138">
        <v>0</v>
      </c>
      <c r="T95" s="139">
        <f t="shared" si="3"/>
        <v>0</v>
      </c>
      <c r="AR95" s="140" t="s">
        <v>168</v>
      </c>
      <c r="AT95" s="140" t="s">
        <v>130</v>
      </c>
      <c r="AU95" s="140" t="s">
        <v>75</v>
      </c>
      <c r="AY95" s="18" t="s">
        <v>128</v>
      </c>
      <c r="BE95" s="141">
        <f t="shared" si="4"/>
        <v>0</v>
      </c>
      <c r="BF95" s="141">
        <f t="shared" si="5"/>
        <v>0</v>
      </c>
      <c r="BG95" s="141">
        <f t="shared" si="6"/>
        <v>0</v>
      </c>
      <c r="BH95" s="141">
        <f t="shared" si="7"/>
        <v>0</v>
      </c>
      <c r="BI95" s="141">
        <f t="shared" si="8"/>
        <v>0</v>
      </c>
      <c r="BJ95" s="18" t="s">
        <v>78</v>
      </c>
      <c r="BK95" s="141">
        <f t="shared" si="9"/>
        <v>0</v>
      </c>
      <c r="BL95" s="18" t="s">
        <v>168</v>
      </c>
      <c r="BM95" s="140" t="s">
        <v>1462</v>
      </c>
    </row>
    <row r="96" spans="2:65" s="1" customFormat="1" ht="37.9" customHeight="1">
      <c r="B96" s="128"/>
      <c r="C96" s="129" t="s">
        <v>192</v>
      </c>
      <c r="D96" s="129" t="s">
        <v>130</v>
      </c>
      <c r="E96" s="130" t="s">
        <v>1503</v>
      </c>
      <c r="F96" s="131" t="s">
        <v>1800</v>
      </c>
      <c r="G96" s="132" t="s">
        <v>1792</v>
      </c>
      <c r="H96" s="133">
        <v>42</v>
      </c>
      <c r="I96" s="134"/>
      <c r="J96" s="135">
        <f t="shared" si="0"/>
        <v>0</v>
      </c>
      <c r="K96" s="131"/>
      <c r="L96" s="33"/>
      <c r="M96" s="136" t="s">
        <v>3</v>
      </c>
      <c r="N96" s="137" t="s">
        <v>41</v>
      </c>
      <c r="P96" s="138">
        <f t="shared" si="1"/>
        <v>0</v>
      </c>
      <c r="Q96" s="138">
        <v>0</v>
      </c>
      <c r="R96" s="138">
        <f t="shared" si="2"/>
        <v>0</v>
      </c>
      <c r="S96" s="138">
        <v>0</v>
      </c>
      <c r="T96" s="139">
        <f t="shared" si="3"/>
        <v>0</v>
      </c>
      <c r="AR96" s="140" t="s">
        <v>168</v>
      </c>
      <c r="AT96" s="140" t="s">
        <v>130</v>
      </c>
      <c r="AU96" s="140" t="s">
        <v>75</v>
      </c>
      <c r="AY96" s="18" t="s">
        <v>128</v>
      </c>
      <c r="BE96" s="141">
        <f t="shared" si="4"/>
        <v>0</v>
      </c>
      <c r="BF96" s="141">
        <f t="shared" si="5"/>
        <v>0</v>
      </c>
      <c r="BG96" s="141">
        <f t="shared" si="6"/>
        <v>0</v>
      </c>
      <c r="BH96" s="141">
        <f t="shared" si="7"/>
        <v>0</v>
      </c>
      <c r="BI96" s="141">
        <f t="shared" si="8"/>
        <v>0</v>
      </c>
      <c r="BJ96" s="18" t="s">
        <v>78</v>
      </c>
      <c r="BK96" s="141">
        <f t="shared" si="9"/>
        <v>0</v>
      </c>
      <c r="BL96" s="18" t="s">
        <v>168</v>
      </c>
      <c r="BM96" s="140" t="s">
        <v>1463</v>
      </c>
    </row>
    <row r="97" spans="2:65" s="1" customFormat="1" ht="37.9" customHeight="1">
      <c r="B97" s="128"/>
      <c r="C97" s="129" t="s">
        <v>164</v>
      </c>
      <c r="D97" s="129" t="s">
        <v>130</v>
      </c>
      <c r="E97" s="130" t="s">
        <v>1801</v>
      </c>
      <c r="F97" s="131" t="s">
        <v>1802</v>
      </c>
      <c r="G97" s="132" t="s">
        <v>1792</v>
      </c>
      <c r="H97" s="133">
        <v>3</v>
      </c>
      <c r="I97" s="134"/>
      <c r="J97" s="135">
        <f t="shared" si="0"/>
        <v>0</v>
      </c>
      <c r="K97" s="131"/>
      <c r="L97" s="33"/>
      <c r="M97" s="136" t="s">
        <v>3</v>
      </c>
      <c r="N97" s="137" t="s">
        <v>41</v>
      </c>
      <c r="P97" s="138">
        <f t="shared" si="1"/>
        <v>0</v>
      </c>
      <c r="Q97" s="138">
        <v>0</v>
      </c>
      <c r="R97" s="138">
        <f t="shared" si="2"/>
        <v>0</v>
      </c>
      <c r="S97" s="138">
        <v>0</v>
      </c>
      <c r="T97" s="139">
        <f t="shared" si="3"/>
        <v>0</v>
      </c>
      <c r="AR97" s="140" t="s">
        <v>168</v>
      </c>
      <c r="AT97" s="140" t="s">
        <v>130</v>
      </c>
      <c r="AU97" s="140" t="s">
        <v>75</v>
      </c>
      <c r="AY97" s="18" t="s">
        <v>128</v>
      </c>
      <c r="BE97" s="141">
        <f t="shared" si="4"/>
        <v>0</v>
      </c>
      <c r="BF97" s="141">
        <f t="shared" si="5"/>
        <v>0</v>
      </c>
      <c r="BG97" s="141">
        <f t="shared" si="6"/>
        <v>0</v>
      </c>
      <c r="BH97" s="141">
        <f t="shared" si="7"/>
        <v>0</v>
      </c>
      <c r="BI97" s="141">
        <f t="shared" si="8"/>
        <v>0</v>
      </c>
      <c r="BJ97" s="18" t="s">
        <v>78</v>
      </c>
      <c r="BK97" s="141">
        <f t="shared" si="9"/>
        <v>0</v>
      </c>
      <c r="BL97" s="18" t="s">
        <v>168</v>
      </c>
      <c r="BM97" s="140" t="s">
        <v>1464</v>
      </c>
    </row>
    <row r="98" spans="2:65" s="1" customFormat="1" ht="37.9" customHeight="1">
      <c r="B98" s="128"/>
      <c r="C98" s="129" t="s">
        <v>206</v>
      </c>
      <c r="D98" s="129" t="s">
        <v>130</v>
      </c>
      <c r="E98" s="130" t="s">
        <v>1803</v>
      </c>
      <c r="F98" s="131" t="s">
        <v>1804</v>
      </c>
      <c r="G98" s="132" t="s">
        <v>1792</v>
      </c>
      <c r="H98" s="133">
        <v>4</v>
      </c>
      <c r="I98" s="134"/>
      <c r="J98" s="135">
        <f t="shared" si="0"/>
        <v>0</v>
      </c>
      <c r="K98" s="131"/>
      <c r="L98" s="33"/>
      <c r="M98" s="136" t="s">
        <v>3</v>
      </c>
      <c r="N98" s="137" t="s">
        <v>41</v>
      </c>
      <c r="P98" s="138">
        <f t="shared" si="1"/>
        <v>0</v>
      </c>
      <c r="Q98" s="138">
        <v>0</v>
      </c>
      <c r="R98" s="138">
        <f t="shared" si="2"/>
        <v>0</v>
      </c>
      <c r="S98" s="138">
        <v>0</v>
      </c>
      <c r="T98" s="139">
        <f t="shared" si="3"/>
        <v>0</v>
      </c>
      <c r="AR98" s="140" t="s">
        <v>168</v>
      </c>
      <c r="AT98" s="140" t="s">
        <v>130</v>
      </c>
      <c r="AU98" s="140" t="s">
        <v>75</v>
      </c>
      <c r="AY98" s="18" t="s">
        <v>128</v>
      </c>
      <c r="BE98" s="141">
        <f t="shared" si="4"/>
        <v>0</v>
      </c>
      <c r="BF98" s="141">
        <f t="shared" si="5"/>
        <v>0</v>
      </c>
      <c r="BG98" s="141">
        <f t="shared" si="6"/>
        <v>0</v>
      </c>
      <c r="BH98" s="141">
        <f t="shared" si="7"/>
        <v>0</v>
      </c>
      <c r="BI98" s="141">
        <f t="shared" si="8"/>
        <v>0</v>
      </c>
      <c r="BJ98" s="18" t="s">
        <v>78</v>
      </c>
      <c r="BK98" s="141">
        <f t="shared" si="9"/>
        <v>0</v>
      </c>
      <c r="BL98" s="18" t="s">
        <v>168</v>
      </c>
      <c r="BM98" s="140" t="s">
        <v>1465</v>
      </c>
    </row>
    <row r="99" spans="2:65" s="1" customFormat="1" ht="37.9" customHeight="1">
      <c r="B99" s="128"/>
      <c r="C99" s="129" t="s">
        <v>168</v>
      </c>
      <c r="D99" s="129" t="s">
        <v>130</v>
      </c>
      <c r="E99" s="130" t="s">
        <v>1805</v>
      </c>
      <c r="F99" s="131" t="s">
        <v>1806</v>
      </c>
      <c r="G99" s="132" t="s">
        <v>1792</v>
      </c>
      <c r="H99" s="133">
        <v>1</v>
      </c>
      <c r="I99" s="134"/>
      <c r="J99" s="135">
        <f t="shared" si="0"/>
        <v>0</v>
      </c>
      <c r="K99" s="131"/>
      <c r="L99" s="33"/>
      <c r="M99" s="136" t="s">
        <v>3</v>
      </c>
      <c r="N99" s="137" t="s">
        <v>41</v>
      </c>
      <c r="P99" s="138">
        <f t="shared" si="1"/>
        <v>0</v>
      </c>
      <c r="Q99" s="138">
        <v>0</v>
      </c>
      <c r="R99" s="138">
        <f t="shared" si="2"/>
        <v>0</v>
      </c>
      <c r="S99" s="138">
        <v>0</v>
      </c>
      <c r="T99" s="139">
        <f t="shared" si="3"/>
        <v>0</v>
      </c>
      <c r="AR99" s="140" t="s">
        <v>168</v>
      </c>
      <c r="AT99" s="140" t="s">
        <v>130</v>
      </c>
      <c r="AU99" s="140" t="s">
        <v>75</v>
      </c>
      <c r="AY99" s="18" t="s">
        <v>128</v>
      </c>
      <c r="BE99" s="141">
        <f t="shared" si="4"/>
        <v>0</v>
      </c>
      <c r="BF99" s="141">
        <f t="shared" si="5"/>
        <v>0</v>
      </c>
      <c r="BG99" s="141">
        <f t="shared" si="6"/>
        <v>0</v>
      </c>
      <c r="BH99" s="141">
        <f t="shared" si="7"/>
        <v>0</v>
      </c>
      <c r="BI99" s="141">
        <f t="shared" si="8"/>
        <v>0</v>
      </c>
      <c r="BJ99" s="18" t="s">
        <v>78</v>
      </c>
      <c r="BK99" s="141">
        <f t="shared" si="9"/>
        <v>0</v>
      </c>
      <c r="BL99" s="18" t="s">
        <v>168</v>
      </c>
      <c r="BM99" s="140" t="s">
        <v>1466</v>
      </c>
    </row>
    <row r="100" spans="2:65" s="1" customFormat="1" ht="37.9" customHeight="1">
      <c r="B100" s="128"/>
      <c r="C100" s="129" t="s">
        <v>216</v>
      </c>
      <c r="D100" s="129" t="s">
        <v>130</v>
      </c>
      <c r="E100" s="130" t="s">
        <v>1807</v>
      </c>
      <c r="F100" s="131" t="s">
        <v>1808</v>
      </c>
      <c r="G100" s="132" t="s">
        <v>1792</v>
      </c>
      <c r="H100" s="133">
        <v>1</v>
      </c>
      <c r="I100" s="134"/>
      <c r="J100" s="135">
        <f t="shared" si="0"/>
        <v>0</v>
      </c>
      <c r="K100" s="131"/>
      <c r="L100" s="33"/>
      <c r="M100" s="136" t="s">
        <v>3</v>
      </c>
      <c r="N100" s="137" t="s">
        <v>41</v>
      </c>
      <c r="P100" s="138">
        <f t="shared" si="1"/>
        <v>0</v>
      </c>
      <c r="Q100" s="138">
        <v>0</v>
      </c>
      <c r="R100" s="138">
        <f t="shared" si="2"/>
        <v>0</v>
      </c>
      <c r="S100" s="138">
        <v>0</v>
      </c>
      <c r="T100" s="139">
        <f t="shared" si="3"/>
        <v>0</v>
      </c>
      <c r="AR100" s="140" t="s">
        <v>168</v>
      </c>
      <c r="AT100" s="140" t="s">
        <v>130</v>
      </c>
      <c r="AU100" s="140" t="s">
        <v>75</v>
      </c>
      <c r="AY100" s="18" t="s">
        <v>128</v>
      </c>
      <c r="BE100" s="141">
        <f t="shared" si="4"/>
        <v>0</v>
      </c>
      <c r="BF100" s="141">
        <f t="shared" si="5"/>
        <v>0</v>
      </c>
      <c r="BG100" s="141">
        <f t="shared" si="6"/>
        <v>0</v>
      </c>
      <c r="BH100" s="141">
        <f t="shared" si="7"/>
        <v>0</v>
      </c>
      <c r="BI100" s="141">
        <f t="shared" si="8"/>
        <v>0</v>
      </c>
      <c r="BJ100" s="18" t="s">
        <v>78</v>
      </c>
      <c r="BK100" s="141">
        <f t="shared" si="9"/>
        <v>0</v>
      </c>
      <c r="BL100" s="18" t="s">
        <v>168</v>
      </c>
      <c r="BM100" s="140" t="s">
        <v>1467</v>
      </c>
    </row>
    <row r="101" spans="2:65" s="1" customFormat="1" ht="37.9" customHeight="1">
      <c r="B101" s="128"/>
      <c r="C101" s="129" t="s">
        <v>174</v>
      </c>
      <c r="D101" s="129" t="s">
        <v>130</v>
      </c>
      <c r="E101" s="130" t="s">
        <v>1809</v>
      </c>
      <c r="F101" s="131" t="s">
        <v>1810</v>
      </c>
      <c r="G101" s="132" t="s">
        <v>1792</v>
      </c>
      <c r="H101" s="133">
        <v>1</v>
      </c>
      <c r="I101" s="134"/>
      <c r="J101" s="135">
        <f t="shared" si="0"/>
        <v>0</v>
      </c>
      <c r="K101" s="131"/>
      <c r="L101" s="33"/>
      <c r="M101" s="136" t="s">
        <v>3</v>
      </c>
      <c r="N101" s="137" t="s">
        <v>41</v>
      </c>
      <c r="P101" s="138">
        <f t="shared" si="1"/>
        <v>0</v>
      </c>
      <c r="Q101" s="138">
        <v>0</v>
      </c>
      <c r="R101" s="138">
        <f t="shared" si="2"/>
        <v>0</v>
      </c>
      <c r="S101" s="138">
        <v>0</v>
      </c>
      <c r="T101" s="139">
        <f t="shared" si="3"/>
        <v>0</v>
      </c>
      <c r="AR101" s="140" t="s">
        <v>168</v>
      </c>
      <c r="AT101" s="140" t="s">
        <v>130</v>
      </c>
      <c r="AU101" s="140" t="s">
        <v>75</v>
      </c>
      <c r="AY101" s="18" t="s">
        <v>128</v>
      </c>
      <c r="BE101" s="141">
        <f t="shared" si="4"/>
        <v>0</v>
      </c>
      <c r="BF101" s="141">
        <f t="shared" si="5"/>
        <v>0</v>
      </c>
      <c r="BG101" s="141">
        <f t="shared" si="6"/>
        <v>0</v>
      </c>
      <c r="BH101" s="141">
        <f t="shared" si="7"/>
        <v>0</v>
      </c>
      <c r="BI101" s="141">
        <f t="shared" si="8"/>
        <v>0</v>
      </c>
      <c r="BJ101" s="18" t="s">
        <v>78</v>
      </c>
      <c r="BK101" s="141">
        <f t="shared" si="9"/>
        <v>0</v>
      </c>
      <c r="BL101" s="18" t="s">
        <v>168</v>
      </c>
      <c r="BM101" s="140" t="s">
        <v>1468</v>
      </c>
    </row>
    <row r="102" spans="2:65" s="1" customFormat="1" ht="37.9" customHeight="1">
      <c r="B102" s="128"/>
      <c r="C102" s="129" t="s">
        <v>225</v>
      </c>
      <c r="D102" s="129" t="s">
        <v>130</v>
      </c>
      <c r="E102" s="130" t="s">
        <v>1811</v>
      </c>
      <c r="F102" s="131" t="s">
        <v>1812</v>
      </c>
      <c r="G102" s="132" t="s">
        <v>1792</v>
      </c>
      <c r="H102" s="133">
        <v>3</v>
      </c>
      <c r="I102" s="134"/>
      <c r="J102" s="135">
        <f t="shared" si="0"/>
        <v>0</v>
      </c>
      <c r="K102" s="131"/>
      <c r="L102" s="33"/>
      <c r="M102" s="136" t="s">
        <v>3</v>
      </c>
      <c r="N102" s="137" t="s">
        <v>41</v>
      </c>
      <c r="P102" s="138">
        <f t="shared" si="1"/>
        <v>0</v>
      </c>
      <c r="Q102" s="138">
        <v>0</v>
      </c>
      <c r="R102" s="138">
        <f t="shared" si="2"/>
        <v>0</v>
      </c>
      <c r="S102" s="138">
        <v>0</v>
      </c>
      <c r="T102" s="139">
        <f t="shared" si="3"/>
        <v>0</v>
      </c>
      <c r="AR102" s="140" t="s">
        <v>168</v>
      </c>
      <c r="AT102" s="140" t="s">
        <v>130</v>
      </c>
      <c r="AU102" s="140" t="s">
        <v>75</v>
      </c>
      <c r="AY102" s="18" t="s">
        <v>128</v>
      </c>
      <c r="BE102" s="141">
        <f t="shared" si="4"/>
        <v>0</v>
      </c>
      <c r="BF102" s="141">
        <f t="shared" si="5"/>
        <v>0</v>
      </c>
      <c r="BG102" s="141">
        <f t="shared" si="6"/>
        <v>0</v>
      </c>
      <c r="BH102" s="141">
        <f t="shared" si="7"/>
        <v>0</v>
      </c>
      <c r="BI102" s="141">
        <f t="shared" si="8"/>
        <v>0</v>
      </c>
      <c r="BJ102" s="18" t="s">
        <v>78</v>
      </c>
      <c r="BK102" s="141">
        <f t="shared" si="9"/>
        <v>0</v>
      </c>
      <c r="BL102" s="18" t="s">
        <v>168</v>
      </c>
      <c r="BM102" s="140" t="s">
        <v>1469</v>
      </c>
    </row>
    <row r="103" spans="2:65" s="1" customFormat="1" ht="37.9" customHeight="1">
      <c r="B103" s="128"/>
      <c r="C103" s="129" t="s">
        <v>180</v>
      </c>
      <c r="D103" s="129" t="s">
        <v>130</v>
      </c>
      <c r="E103" s="130" t="s">
        <v>1813</v>
      </c>
      <c r="F103" s="131" t="s">
        <v>1814</v>
      </c>
      <c r="G103" s="132" t="s">
        <v>1792</v>
      </c>
      <c r="H103" s="133">
        <v>12</v>
      </c>
      <c r="I103" s="134"/>
      <c r="J103" s="135">
        <f t="shared" si="0"/>
        <v>0</v>
      </c>
      <c r="K103" s="131"/>
      <c r="L103" s="33"/>
      <c r="M103" s="136" t="s">
        <v>3</v>
      </c>
      <c r="N103" s="137" t="s">
        <v>41</v>
      </c>
      <c r="P103" s="138">
        <f t="shared" si="1"/>
        <v>0</v>
      </c>
      <c r="Q103" s="138">
        <v>0</v>
      </c>
      <c r="R103" s="138">
        <f t="shared" si="2"/>
        <v>0</v>
      </c>
      <c r="S103" s="138">
        <v>0</v>
      </c>
      <c r="T103" s="139">
        <f t="shared" si="3"/>
        <v>0</v>
      </c>
      <c r="AR103" s="140" t="s">
        <v>168</v>
      </c>
      <c r="AT103" s="140" t="s">
        <v>130</v>
      </c>
      <c r="AU103" s="140" t="s">
        <v>75</v>
      </c>
      <c r="AY103" s="18" t="s">
        <v>128</v>
      </c>
      <c r="BE103" s="141">
        <f t="shared" si="4"/>
        <v>0</v>
      </c>
      <c r="BF103" s="141">
        <f t="shared" si="5"/>
        <v>0</v>
      </c>
      <c r="BG103" s="141">
        <f t="shared" si="6"/>
        <v>0</v>
      </c>
      <c r="BH103" s="141">
        <f t="shared" si="7"/>
        <v>0</v>
      </c>
      <c r="BI103" s="141">
        <f t="shared" si="8"/>
        <v>0</v>
      </c>
      <c r="BJ103" s="18" t="s">
        <v>78</v>
      </c>
      <c r="BK103" s="141">
        <f t="shared" si="9"/>
        <v>0</v>
      </c>
      <c r="BL103" s="18" t="s">
        <v>168</v>
      </c>
      <c r="BM103" s="140" t="s">
        <v>1470</v>
      </c>
    </row>
    <row r="104" spans="2:65" s="1" customFormat="1" ht="37.9" customHeight="1">
      <c r="B104" s="128"/>
      <c r="C104" s="129" t="s">
        <v>8</v>
      </c>
      <c r="D104" s="129" t="s">
        <v>130</v>
      </c>
      <c r="E104" s="130" t="s">
        <v>1815</v>
      </c>
      <c r="F104" s="131" t="s">
        <v>1816</v>
      </c>
      <c r="G104" s="132" t="s">
        <v>1792</v>
      </c>
      <c r="H104" s="133">
        <v>1</v>
      </c>
      <c r="I104" s="134"/>
      <c r="J104" s="135">
        <f t="shared" si="0"/>
        <v>0</v>
      </c>
      <c r="K104" s="131"/>
      <c r="L104" s="33"/>
      <c r="M104" s="136" t="s">
        <v>3</v>
      </c>
      <c r="N104" s="137" t="s">
        <v>41</v>
      </c>
      <c r="P104" s="138">
        <f t="shared" si="1"/>
        <v>0</v>
      </c>
      <c r="Q104" s="138">
        <v>0</v>
      </c>
      <c r="R104" s="138">
        <f t="shared" si="2"/>
        <v>0</v>
      </c>
      <c r="S104" s="138">
        <v>0</v>
      </c>
      <c r="T104" s="139">
        <f t="shared" si="3"/>
        <v>0</v>
      </c>
      <c r="AR104" s="140" t="s">
        <v>168</v>
      </c>
      <c r="AT104" s="140" t="s">
        <v>130</v>
      </c>
      <c r="AU104" s="140" t="s">
        <v>75</v>
      </c>
      <c r="AY104" s="18" t="s">
        <v>128</v>
      </c>
      <c r="BE104" s="141">
        <f t="shared" si="4"/>
        <v>0</v>
      </c>
      <c r="BF104" s="141">
        <f t="shared" si="5"/>
        <v>0</v>
      </c>
      <c r="BG104" s="141">
        <f t="shared" si="6"/>
        <v>0</v>
      </c>
      <c r="BH104" s="141">
        <f t="shared" si="7"/>
        <v>0</v>
      </c>
      <c r="BI104" s="141">
        <f t="shared" si="8"/>
        <v>0</v>
      </c>
      <c r="BJ104" s="18" t="s">
        <v>78</v>
      </c>
      <c r="BK104" s="141">
        <f t="shared" si="9"/>
        <v>0</v>
      </c>
      <c r="BL104" s="18" t="s">
        <v>168</v>
      </c>
      <c r="BM104" s="140" t="s">
        <v>1471</v>
      </c>
    </row>
    <row r="105" spans="2:65" s="1" customFormat="1" ht="37.9" customHeight="1">
      <c r="B105" s="128"/>
      <c r="C105" s="129" t="s">
        <v>185</v>
      </c>
      <c r="D105" s="129" t="s">
        <v>130</v>
      </c>
      <c r="E105" s="130" t="s">
        <v>1817</v>
      </c>
      <c r="F105" s="131" t="s">
        <v>1818</v>
      </c>
      <c r="G105" s="132" t="s">
        <v>1792</v>
      </c>
      <c r="H105" s="133">
        <v>2</v>
      </c>
      <c r="I105" s="134"/>
      <c r="J105" s="135">
        <f t="shared" si="0"/>
        <v>0</v>
      </c>
      <c r="K105" s="131"/>
      <c r="L105" s="33"/>
      <c r="M105" s="136" t="s">
        <v>3</v>
      </c>
      <c r="N105" s="137" t="s">
        <v>41</v>
      </c>
      <c r="P105" s="138">
        <f t="shared" si="1"/>
        <v>0</v>
      </c>
      <c r="Q105" s="138">
        <v>0</v>
      </c>
      <c r="R105" s="138">
        <f t="shared" si="2"/>
        <v>0</v>
      </c>
      <c r="S105" s="138">
        <v>0</v>
      </c>
      <c r="T105" s="139">
        <f t="shared" si="3"/>
        <v>0</v>
      </c>
      <c r="AR105" s="140" t="s">
        <v>168</v>
      </c>
      <c r="AT105" s="140" t="s">
        <v>130</v>
      </c>
      <c r="AU105" s="140" t="s">
        <v>75</v>
      </c>
      <c r="AY105" s="18" t="s">
        <v>128</v>
      </c>
      <c r="BE105" s="141">
        <f t="shared" si="4"/>
        <v>0</v>
      </c>
      <c r="BF105" s="141">
        <f t="shared" si="5"/>
        <v>0</v>
      </c>
      <c r="BG105" s="141">
        <f t="shared" si="6"/>
        <v>0</v>
      </c>
      <c r="BH105" s="141">
        <f t="shared" si="7"/>
        <v>0</v>
      </c>
      <c r="BI105" s="141">
        <f t="shared" si="8"/>
        <v>0</v>
      </c>
      <c r="BJ105" s="18" t="s">
        <v>78</v>
      </c>
      <c r="BK105" s="141">
        <f t="shared" si="9"/>
        <v>0</v>
      </c>
      <c r="BL105" s="18" t="s">
        <v>168</v>
      </c>
      <c r="BM105" s="140" t="s">
        <v>1472</v>
      </c>
    </row>
    <row r="106" spans="2:65" s="1" customFormat="1" ht="37.9" customHeight="1">
      <c r="B106" s="128"/>
      <c r="C106" s="129" t="s">
        <v>242</v>
      </c>
      <c r="D106" s="129" t="s">
        <v>130</v>
      </c>
      <c r="E106" s="130" t="s">
        <v>1819</v>
      </c>
      <c r="F106" s="131" t="s">
        <v>1820</v>
      </c>
      <c r="G106" s="132" t="s">
        <v>1792</v>
      </c>
      <c r="H106" s="133">
        <v>1</v>
      </c>
      <c r="I106" s="134"/>
      <c r="J106" s="135">
        <f t="shared" si="0"/>
        <v>0</v>
      </c>
      <c r="K106" s="131"/>
      <c r="L106" s="33"/>
      <c r="M106" s="136" t="s">
        <v>3</v>
      </c>
      <c r="N106" s="137" t="s">
        <v>41</v>
      </c>
      <c r="P106" s="138">
        <f t="shared" si="1"/>
        <v>0</v>
      </c>
      <c r="Q106" s="138">
        <v>0</v>
      </c>
      <c r="R106" s="138">
        <f t="shared" si="2"/>
        <v>0</v>
      </c>
      <c r="S106" s="138">
        <v>0</v>
      </c>
      <c r="T106" s="139">
        <f t="shared" si="3"/>
        <v>0</v>
      </c>
      <c r="AR106" s="140" t="s">
        <v>168</v>
      </c>
      <c r="AT106" s="140" t="s">
        <v>130</v>
      </c>
      <c r="AU106" s="140" t="s">
        <v>75</v>
      </c>
      <c r="AY106" s="18" t="s">
        <v>128</v>
      </c>
      <c r="BE106" s="141">
        <f t="shared" si="4"/>
        <v>0</v>
      </c>
      <c r="BF106" s="141">
        <f t="shared" si="5"/>
        <v>0</v>
      </c>
      <c r="BG106" s="141">
        <f t="shared" si="6"/>
        <v>0</v>
      </c>
      <c r="BH106" s="141">
        <f t="shared" si="7"/>
        <v>0</v>
      </c>
      <c r="BI106" s="141">
        <f t="shared" si="8"/>
        <v>0</v>
      </c>
      <c r="BJ106" s="18" t="s">
        <v>78</v>
      </c>
      <c r="BK106" s="141">
        <f t="shared" si="9"/>
        <v>0</v>
      </c>
      <c r="BL106" s="18" t="s">
        <v>168</v>
      </c>
      <c r="BM106" s="140" t="s">
        <v>1473</v>
      </c>
    </row>
    <row r="107" spans="2:65" s="1" customFormat="1" ht="37.9" customHeight="1">
      <c r="B107" s="128"/>
      <c r="C107" s="129" t="s">
        <v>189</v>
      </c>
      <c r="D107" s="129" t="s">
        <v>130</v>
      </c>
      <c r="E107" s="130" t="s">
        <v>1821</v>
      </c>
      <c r="F107" s="131" t="s">
        <v>1822</v>
      </c>
      <c r="G107" s="132" t="s">
        <v>1792</v>
      </c>
      <c r="H107" s="133">
        <v>2</v>
      </c>
      <c r="I107" s="134"/>
      <c r="J107" s="135">
        <f t="shared" si="0"/>
        <v>0</v>
      </c>
      <c r="K107" s="131"/>
      <c r="L107" s="33"/>
      <c r="M107" s="136" t="s">
        <v>3</v>
      </c>
      <c r="N107" s="137" t="s">
        <v>41</v>
      </c>
      <c r="P107" s="138">
        <f t="shared" si="1"/>
        <v>0</v>
      </c>
      <c r="Q107" s="138">
        <v>0</v>
      </c>
      <c r="R107" s="138">
        <f t="shared" si="2"/>
        <v>0</v>
      </c>
      <c r="S107" s="138">
        <v>0</v>
      </c>
      <c r="T107" s="139">
        <f t="shared" si="3"/>
        <v>0</v>
      </c>
      <c r="AR107" s="140" t="s">
        <v>168</v>
      </c>
      <c r="AT107" s="140" t="s">
        <v>130</v>
      </c>
      <c r="AU107" s="140" t="s">
        <v>75</v>
      </c>
      <c r="AY107" s="18" t="s">
        <v>128</v>
      </c>
      <c r="BE107" s="141">
        <f t="shared" si="4"/>
        <v>0</v>
      </c>
      <c r="BF107" s="141">
        <f t="shared" si="5"/>
        <v>0</v>
      </c>
      <c r="BG107" s="141">
        <f t="shared" si="6"/>
        <v>0</v>
      </c>
      <c r="BH107" s="141">
        <f t="shared" si="7"/>
        <v>0</v>
      </c>
      <c r="BI107" s="141">
        <f t="shared" si="8"/>
        <v>0</v>
      </c>
      <c r="BJ107" s="18" t="s">
        <v>78</v>
      </c>
      <c r="BK107" s="141">
        <f t="shared" si="9"/>
        <v>0</v>
      </c>
      <c r="BL107" s="18" t="s">
        <v>168</v>
      </c>
      <c r="BM107" s="140" t="s">
        <v>1474</v>
      </c>
    </row>
    <row r="108" spans="2:65" s="1" customFormat="1" ht="37.9" customHeight="1">
      <c r="B108" s="128"/>
      <c r="C108" s="129" t="s">
        <v>250</v>
      </c>
      <c r="D108" s="129" t="s">
        <v>130</v>
      </c>
      <c r="E108" s="130" t="s">
        <v>1823</v>
      </c>
      <c r="F108" s="131" t="s">
        <v>1824</v>
      </c>
      <c r="G108" s="132" t="s">
        <v>1792</v>
      </c>
      <c r="H108" s="133">
        <v>11</v>
      </c>
      <c r="I108" s="134"/>
      <c r="J108" s="135">
        <f t="shared" si="0"/>
        <v>0</v>
      </c>
      <c r="K108" s="131"/>
      <c r="L108" s="33"/>
      <c r="M108" s="136" t="s">
        <v>3</v>
      </c>
      <c r="N108" s="137" t="s">
        <v>41</v>
      </c>
      <c r="P108" s="138">
        <f t="shared" si="1"/>
        <v>0</v>
      </c>
      <c r="Q108" s="138">
        <v>0</v>
      </c>
      <c r="R108" s="138">
        <f t="shared" si="2"/>
        <v>0</v>
      </c>
      <c r="S108" s="138">
        <v>0</v>
      </c>
      <c r="T108" s="139">
        <f t="shared" si="3"/>
        <v>0</v>
      </c>
      <c r="AR108" s="140" t="s">
        <v>168</v>
      </c>
      <c r="AT108" s="140" t="s">
        <v>130</v>
      </c>
      <c r="AU108" s="140" t="s">
        <v>75</v>
      </c>
      <c r="AY108" s="18" t="s">
        <v>128</v>
      </c>
      <c r="BE108" s="141">
        <f t="shared" si="4"/>
        <v>0</v>
      </c>
      <c r="BF108" s="141">
        <f t="shared" si="5"/>
        <v>0</v>
      </c>
      <c r="BG108" s="141">
        <f t="shared" si="6"/>
        <v>0</v>
      </c>
      <c r="BH108" s="141">
        <f t="shared" si="7"/>
        <v>0</v>
      </c>
      <c r="BI108" s="141">
        <f t="shared" si="8"/>
        <v>0</v>
      </c>
      <c r="BJ108" s="18" t="s">
        <v>78</v>
      </c>
      <c r="BK108" s="141">
        <f t="shared" si="9"/>
        <v>0</v>
      </c>
      <c r="BL108" s="18" t="s">
        <v>168</v>
      </c>
      <c r="BM108" s="140" t="s">
        <v>1475</v>
      </c>
    </row>
    <row r="109" spans="2:65" s="1" customFormat="1" ht="37.9" customHeight="1">
      <c r="B109" s="128"/>
      <c r="C109" s="129" t="s">
        <v>196</v>
      </c>
      <c r="D109" s="129" t="s">
        <v>130</v>
      </c>
      <c r="E109" s="130" t="s">
        <v>1825</v>
      </c>
      <c r="F109" s="131" t="s">
        <v>1826</v>
      </c>
      <c r="G109" s="132" t="s">
        <v>1792</v>
      </c>
      <c r="H109" s="133">
        <v>1</v>
      </c>
      <c r="I109" s="134"/>
      <c r="J109" s="135">
        <f t="shared" si="0"/>
        <v>0</v>
      </c>
      <c r="K109" s="131"/>
      <c r="L109" s="33"/>
      <c r="M109" s="136" t="s">
        <v>3</v>
      </c>
      <c r="N109" s="137" t="s">
        <v>41</v>
      </c>
      <c r="P109" s="138">
        <f t="shared" si="1"/>
        <v>0</v>
      </c>
      <c r="Q109" s="138">
        <v>0</v>
      </c>
      <c r="R109" s="138">
        <f t="shared" si="2"/>
        <v>0</v>
      </c>
      <c r="S109" s="138">
        <v>0</v>
      </c>
      <c r="T109" s="139">
        <f t="shared" si="3"/>
        <v>0</v>
      </c>
      <c r="AR109" s="140" t="s">
        <v>168</v>
      </c>
      <c r="AT109" s="140" t="s">
        <v>130</v>
      </c>
      <c r="AU109" s="140" t="s">
        <v>75</v>
      </c>
      <c r="AY109" s="18" t="s">
        <v>128</v>
      </c>
      <c r="BE109" s="141">
        <f t="shared" si="4"/>
        <v>0</v>
      </c>
      <c r="BF109" s="141">
        <f t="shared" si="5"/>
        <v>0</v>
      </c>
      <c r="BG109" s="141">
        <f t="shared" si="6"/>
        <v>0</v>
      </c>
      <c r="BH109" s="141">
        <f t="shared" si="7"/>
        <v>0</v>
      </c>
      <c r="BI109" s="141">
        <f t="shared" si="8"/>
        <v>0</v>
      </c>
      <c r="BJ109" s="18" t="s">
        <v>78</v>
      </c>
      <c r="BK109" s="141">
        <f t="shared" si="9"/>
        <v>0</v>
      </c>
      <c r="BL109" s="18" t="s">
        <v>168</v>
      </c>
      <c r="BM109" s="140" t="s">
        <v>1476</v>
      </c>
    </row>
    <row r="110" spans="2:65" s="1" customFormat="1" ht="37.9" customHeight="1">
      <c r="B110" s="128"/>
      <c r="C110" s="129" t="s">
        <v>265</v>
      </c>
      <c r="D110" s="129" t="s">
        <v>130</v>
      </c>
      <c r="E110" s="130" t="s">
        <v>1827</v>
      </c>
      <c r="F110" s="131" t="s">
        <v>1828</v>
      </c>
      <c r="G110" s="132" t="s">
        <v>1792</v>
      </c>
      <c r="H110" s="133">
        <v>1</v>
      </c>
      <c r="I110" s="134"/>
      <c r="J110" s="135">
        <f t="shared" si="0"/>
        <v>0</v>
      </c>
      <c r="K110" s="131"/>
      <c r="L110" s="33"/>
      <c r="M110" s="136" t="s">
        <v>3</v>
      </c>
      <c r="N110" s="137" t="s">
        <v>41</v>
      </c>
      <c r="P110" s="138">
        <f t="shared" si="1"/>
        <v>0</v>
      </c>
      <c r="Q110" s="138">
        <v>0</v>
      </c>
      <c r="R110" s="138">
        <f t="shared" si="2"/>
        <v>0</v>
      </c>
      <c r="S110" s="138">
        <v>0</v>
      </c>
      <c r="T110" s="139">
        <f t="shared" si="3"/>
        <v>0</v>
      </c>
      <c r="AR110" s="140" t="s">
        <v>168</v>
      </c>
      <c r="AT110" s="140" t="s">
        <v>130</v>
      </c>
      <c r="AU110" s="140" t="s">
        <v>75</v>
      </c>
      <c r="AY110" s="18" t="s">
        <v>128</v>
      </c>
      <c r="BE110" s="141">
        <f t="shared" si="4"/>
        <v>0</v>
      </c>
      <c r="BF110" s="141">
        <f t="shared" si="5"/>
        <v>0</v>
      </c>
      <c r="BG110" s="141">
        <f t="shared" si="6"/>
        <v>0</v>
      </c>
      <c r="BH110" s="141">
        <f t="shared" si="7"/>
        <v>0</v>
      </c>
      <c r="BI110" s="141">
        <f t="shared" si="8"/>
        <v>0</v>
      </c>
      <c r="BJ110" s="18" t="s">
        <v>78</v>
      </c>
      <c r="BK110" s="141">
        <f t="shared" si="9"/>
        <v>0</v>
      </c>
      <c r="BL110" s="18" t="s">
        <v>168</v>
      </c>
      <c r="BM110" s="140" t="s">
        <v>1477</v>
      </c>
    </row>
    <row r="111" spans="2:65" s="1" customFormat="1" ht="37.9" customHeight="1">
      <c r="B111" s="128"/>
      <c r="C111" s="129" t="s">
        <v>202</v>
      </c>
      <c r="D111" s="129" t="s">
        <v>130</v>
      </c>
      <c r="E111" s="130" t="s">
        <v>1829</v>
      </c>
      <c r="F111" s="131" t="s">
        <v>1830</v>
      </c>
      <c r="G111" s="132" t="s">
        <v>1792</v>
      </c>
      <c r="H111" s="133">
        <v>2</v>
      </c>
      <c r="I111" s="134"/>
      <c r="J111" s="135">
        <f t="shared" si="0"/>
        <v>0</v>
      </c>
      <c r="K111" s="131"/>
      <c r="L111" s="33"/>
      <c r="M111" s="136" t="s">
        <v>3</v>
      </c>
      <c r="N111" s="137" t="s">
        <v>41</v>
      </c>
      <c r="P111" s="138">
        <f t="shared" si="1"/>
        <v>0</v>
      </c>
      <c r="Q111" s="138">
        <v>0</v>
      </c>
      <c r="R111" s="138">
        <f t="shared" si="2"/>
        <v>0</v>
      </c>
      <c r="S111" s="138">
        <v>0</v>
      </c>
      <c r="T111" s="139">
        <f t="shared" si="3"/>
        <v>0</v>
      </c>
      <c r="AR111" s="140" t="s">
        <v>168</v>
      </c>
      <c r="AT111" s="140" t="s">
        <v>130</v>
      </c>
      <c r="AU111" s="140" t="s">
        <v>75</v>
      </c>
      <c r="AY111" s="18" t="s">
        <v>128</v>
      </c>
      <c r="BE111" s="141">
        <f t="shared" si="4"/>
        <v>0</v>
      </c>
      <c r="BF111" s="141">
        <f t="shared" si="5"/>
        <v>0</v>
      </c>
      <c r="BG111" s="141">
        <f t="shared" si="6"/>
        <v>0</v>
      </c>
      <c r="BH111" s="141">
        <f t="shared" si="7"/>
        <v>0</v>
      </c>
      <c r="BI111" s="141">
        <f t="shared" si="8"/>
        <v>0</v>
      </c>
      <c r="BJ111" s="18" t="s">
        <v>78</v>
      </c>
      <c r="BK111" s="141">
        <f t="shared" si="9"/>
        <v>0</v>
      </c>
      <c r="BL111" s="18" t="s">
        <v>168</v>
      </c>
      <c r="BM111" s="140" t="s">
        <v>1478</v>
      </c>
    </row>
    <row r="112" spans="2:65" s="1" customFormat="1" ht="37.9" customHeight="1">
      <c r="B112" s="128"/>
      <c r="C112" s="129" t="s">
        <v>273</v>
      </c>
      <c r="D112" s="129" t="s">
        <v>130</v>
      </c>
      <c r="E112" s="130" t="s">
        <v>1831</v>
      </c>
      <c r="F112" s="131" t="s">
        <v>1832</v>
      </c>
      <c r="G112" s="132" t="s">
        <v>1792</v>
      </c>
      <c r="H112" s="133">
        <v>1</v>
      </c>
      <c r="I112" s="134"/>
      <c r="J112" s="135">
        <f t="shared" si="0"/>
        <v>0</v>
      </c>
      <c r="K112" s="131"/>
      <c r="L112" s="33"/>
      <c r="M112" s="136" t="s">
        <v>3</v>
      </c>
      <c r="N112" s="137" t="s">
        <v>41</v>
      </c>
      <c r="P112" s="138">
        <f t="shared" si="1"/>
        <v>0</v>
      </c>
      <c r="Q112" s="138">
        <v>0</v>
      </c>
      <c r="R112" s="138">
        <f t="shared" si="2"/>
        <v>0</v>
      </c>
      <c r="S112" s="138">
        <v>0</v>
      </c>
      <c r="T112" s="139">
        <f t="shared" si="3"/>
        <v>0</v>
      </c>
      <c r="AR112" s="140" t="s">
        <v>168</v>
      </c>
      <c r="AT112" s="140" t="s">
        <v>130</v>
      </c>
      <c r="AU112" s="140" t="s">
        <v>75</v>
      </c>
      <c r="AY112" s="18" t="s">
        <v>128</v>
      </c>
      <c r="BE112" s="141">
        <f t="shared" si="4"/>
        <v>0</v>
      </c>
      <c r="BF112" s="141">
        <f t="shared" si="5"/>
        <v>0</v>
      </c>
      <c r="BG112" s="141">
        <f t="shared" si="6"/>
        <v>0</v>
      </c>
      <c r="BH112" s="141">
        <f t="shared" si="7"/>
        <v>0</v>
      </c>
      <c r="BI112" s="141">
        <f t="shared" si="8"/>
        <v>0</v>
      </c>
      <c r="BJ112" s="18" t="s">
        <v>78</v>
      </c>
      <c r="BK112" s="141">
        <f t="shared" si="9"/>
        <v>0</v>
      </c>
      <c r="BL112" s="18" t="s">
        <v>168</v>
      </c>
      <c r="BM112" s="140" t="s">
        <v>1479</v>
      </c>
    </row>
    <row r="113" spans="2:65" s="1" customFormat="1" ht="37.9" customHeight="1">
      <c r="B113" s="128"/>
      <c r="C113" s="129" t="s">
        <v>210</v>
      </c>
      <c r="D113" s="129" t="s">
        <v>130</v>
      </c>
      <c r="E113" s="130" t="s">
        <v>1833</v>
      </c>
      <c r="F113" s="131" t="s">
        <v>1834</v>
      </c>
      <c r="G113" s="132" t="s">
        <v>1792</v>
      </c>
      <c r="H113" s="133">
        <v>1</v>
      </c>
      <c r="I113" s="134"/>
      <c r="J113" s="135">
        <f t="shared" si="0"/>
        <v>0</v>
      </c>
      <c r="K113" s="131"/>
      <c r="L113" s="33"/>
      <c r="M113" s="136" t="s">
        <v>3</v>
      </c>
      <c r="N113" s="137" t="s">
        <v>41</v>
      </c>
      <c r="P113" s="138">
        <f t="shared" si="1"/>
        <v>0</v>
      </c>
      <c r="Q113" s="138">
        <v>0</v>
      </c>
      <c r="R113" s="138">
        <f t="shared" si="2"/>
        <v>0</v>
      </c>
      <c r="S113" s="138">
        <v>0</v>
      </c>
      <c r="T113" s="139">
        <f t="shared" si="3"/>
        <v>0</v>
      </c>
      <c r="AR113" s="140" t="s">
        <v>168</v>
      </c>
      <c r="AT113" s="140" t="s">
        <v>130</v>
      </c>
      <c r="AU113" s="140" t="s">
        <v>75</v>
      </c>
      <c r="AY113" s="18" t="s">
        <v>128</v>
      </c>
      <c r="BE113" s="141">
        <f t="shared" si="4"/>
        <v>0</v>
      </c>
      <c r="BF113" s="141">
        <f t="shared" si="5"/>
        <v>0</v>
      </c>
      <c r="BG113" s="141">
        <f t="shared" si="6"/>
        <v>0</v>
      </c>
      <c r="BH113" s="141">
        <f t="shared" si="7"/>
        <v>0</v>
      </c>
      <c r="BI113" s="141">
        <f t="shared" si="8"/>
        <v>0</v>
      </c>
      <c r="BJ113" s="18" t="s">
        <v>78</v>
      </c>
      <c r="BK113" s="141">
        <f t="shared" si="9"/>
        <v>0</v>
      </c>
      <c r="BL113" s="18" t="s">
        <v>168</v>
      </c>
      <c r="BM113" s="140" t="s">
        <v>1480</v>
      </c>
    </row>
    <row r="114" spans="2:65" s="1" customFormat="1" ht="37.9" customHeight="1">
      <c r="B114" s="128"/>
      <c r="C114" s="129" t="s">
        <v>280</v>
      </c>
      <c r="D114" s="129" t="s">
        <v>130</v>
      </c>
      <c r="E114" s="130" t="s">
        <v>1835</v>
      </c>
      <c r="F114" s="131" t="s">
        <v>1836</v>
      </c>
      <c r="G114" s="132" t="s">
        <v>1792</v>
      </c>
      <c r="H114" s="133">
        <v>2</v>
      </c>
      <c r="I114" s="134"/>
      <c r="J114" s="135">
        <f t="shared" si="0"/>
        <v>0</v>
      </c>
      <c r="K114" s="131"/>
      <c r="L114" s="33"/>
      <c r="M114" s="136" t="s">
        <v>3</v>
      </c>
      <c r="N114" s="137" t="s">
        <v>41</v>
      </c>
      <c r="P114" s="138">
        <f t="shared" si="1"/>
        <v>0</v>
      </c>
      <c r="Q114" s="138">
        <v>0</v>
      </c>
      <c r="R114" s="138">
        <f t="shared" si="2"/>
        <v>0</v>
      </c>
      <c r="S114" s="138">
        <v>0</v>
      </c>
      <c r="T114" s="139">
        <f t="shared" si="3"/>
        <v>0</v>
      </c>
      <c r="AR114" s="140" t="s">
        <v>168</v>
      </c>
      <c r="AT114" s="140" t="s">
        <v>130</v>
      </c>
      <c r="AU114" s="140" t="s">
        <v>75</v>
      </c>
      <c r="AY114" s="18" t="s">
        <v>128</v>
      </c>
      <c r="BE114" s="141">
        <f t="shared" si="4"/>
        <v>0</v>
      </c>
      <c r="BF114" s="141">
        <f t="shared" si="5"/>
        <v>0</v>
      </c>
      <c r="BG114" s="141">
        <f t="shared" si="6"/>
        <v>0</v>
      </c>
      <c r="BH114" s="141">
        <f t="shared" si="7"/>
        <v>0</v>
      </c>
      <c r="BI114" s="141">
        <f t="shared" si="8"/>
        <v>0</v>
      </c>
      <c r="BJ114" s="18" t="s">
        <v>78</v>
      </c>
      <c r="BK114" s="141">
        <f t="shared" si="9"/>
        <v>0</v>
      </c>
      <c r="BL114" s="18" t="s">
        <v>168</v>
      </c>
      <c r="BM114" s="140" t="s">
        <v>1481</v>
      </c>
    </row>
    <row r="115" spans="2:65" s="1" customFormat="1" ht="37.9" customHeight="1">
      <c r="B115" s="128"/>
      <c r="C115" s="129" t="s">
        <v>215</v>
      </c>
      <c r="D115" s="129" t="s">
        <v>130</v>
      </c>
      <c r="E115" s="130" t="s">
        <v>1837</v>
      </c>
      <c r="F115" s="131" t="s">
        <v>1838</v>
      </c>
      <c r="G115" s="132" t="s">
        <v>209</v>
      </c>
      <c r="H115" s="133">
        <v>10</v>
      </c>
      <c r="I115" s="134"/>
      <c r="J115" s="135">
        <f t="shared" si="0"/>
        <v>0</v>
      </c>
      <c r="K115" s="131"/>
      <c r="L115" s="33"/>
      <c r="M115" s="136" t="s">
        <v>3</v>
      </c>
      <c r="N115" s="137" t="s">
        <v>41</v>
      </c>
      <c r="P115" s="138">
        <f t="shared" si="1"/>
        <v>0</v>
      </c>
      <c r="Q115" s="138">
        <v>0</v>
      </c>
      <c r="R115" s="138">
        <f t="shared" si="2"/>
        <v>0</v>
      </c>
      <c r="S115" s="138">
        <v>0</v>
      </c>
      <c r="T115" s="139">
        <f t="shared" si="3"/>
        <v>0</v>
      </c>
      <c r="AR115" s="140" t="s">
        <v>168</v>
      </c>
      <c r="AT115" s="140" t="s">
        <v>130</v>
      </c>
      <c r="AU115" s="140" t="s">
        <v>75</v>
      </c>
      <c r="AY115" s="18" t="s">
        <v>128</v>
      </c>
      <c r="BE115" s="141">
        <f t="shared" si="4"/>
        <v>0</v>
      </c>
      <c r="BF115" s="141">
        <f t="shared" si="5"/>
        <v>0</v>
      </c>
      <c r="BG115" s="141">
        <f t="shared" si="6"/>
        <v>0</v>
      </c>
      <c r="BH115" s="141">
        <f t="shared" si="7"/>
        <v>0</v>
      </c>
      <c r="BI115" s="141">
        <f t="shared" si="8"/>
        <v>0</v>
      </c>
      <c r="BJ115" s="18" t="s">
        <v>78</v>
      </c>
      <c r="BK115" s="141">
        <f t="shared" si="9"/>
        <v>0</v>
      </c>
      <c r="BL115" s="18" t="s">
        <v>168</v>
      </c>
      <c r="BM115" s="140" t="s">
        <v>1482</v>
      </c>
    </row>
    <row r="116" spans="2:65" s="1" customFormat="1" ht="37.9" customHeight="1">
      <c r="B116" s="128"/>
      <c r="C116" s="129" t="s">
        <v>287</v>
      </c>
      <c r="D116" s="129" t="s">
        <v>130</v>
      </c>
      <c r="E116" s="130" t="s">
        <v>1839</v>
      </c>
      <c r="F116" s="131" t="s">
        <v>1840</v>
      </c>
      <c r="G116" s="132" t="s">
        <v>209</v>
      </c>
      <c r="H116" s="133">
        <v>20</v>
      </c>
      <c r="I116" s="134"/>
      <c r="J116" s="135">
        <f t="shared" si="0"/>
        <v>0</v>
      </c>
      <c r="K116" s="131"/>
      <c r="L116" s="33"/>
      <c r="M116" s="136" t="s">
        <v>3</v>
      </c>
      <c r="N116" s="137" t="s">
        <v>41</v>
      </c>
      <c r="P116" s="138">
        <f t="shared" si="1"/>
        <v>0</v>
      </c>
      <c r="Q116" s="138">
        <v>0</v>
      </c>
      <c r="R116" s="138">
        <f t="shared" si="2"/>
        <v>0</v>
      </c>
      <c r="S116" s="138">
        <v>0</v>
      </c>
      <c r="T116" s="139">
        <f t="shared" si="3"/>
        <v>0</v>
      </c>
      <c r="AR116" s="140" t="s">
        <v>168</v>
      </c>
      <c r="AT116" s="140" t="s">
        <v>130</v>
      </c>
      <c r="AU116" s="140" t="s">
        <v>75</v>
      </c>
      <c r="AY116" s="18" t="s">
        <v>128</v>
      </c>
      <c r="BE116" s="141">
        <f t="shared" si="4"/>
        <v>0</v>
      </c>
      <c r="BF116" s="141">
        <f t="shared" si="5"/>
        <v>0</v>
      </c>
      <c r="BG116" s="141">
        <f t="shared" si="6"/>
        <v>0</v>
      </c>
      <c r="BH116" s="141">
        <f t="shared" si="7"/>
        <v>0</v>
      </c>
      <c r="BI116" s="141">
        <f t="shared" si="8"/>
        <v>0</v>
      </c>
      <c r="BJ116" s="18" t="s">
        <v>78</v>
      </c>
      <c r="BK116" s="141">
        <f t="shared" si="9"/>
        <v>0</v>
      </c>
      <c r="BL116" s="18" t="s">
        <v>168</v>
      </c>
      <c r="BM116" s="140" t="s">
        <v>1483</v>
      </c>
    </row>
    <row r="117" spans="2:65" s="1" customFormat="1" ht="37.9" customHeight="1">
      <c r="B117" s="128"/>
      <c r="C117" s="129" t="s">
        <v>220</v>
      </c>
      <c r="D117" s="129" t="s">
        <v>130</v>
      </c>
      <c r="E117" s="130" t="s">
        <v>1841</v>
      </c>
      <c r="F117" s="131" t="s">
        <v>1842</v>
      </c>
      <c r="G117" s="132" t="s">
        <v>209</v>
      </c>
      <c r="H117" s="133">
        <v>5</v>
      </c>
      <c r="I117" s="134"/>
      <c r="J117" s="135">
        <f t="shared" si="0"/>
        <v>0</v>
      </c>
      <c r="K117" s="131"/>
      <c r="L117" s="33"/>
      <c r="M117" s="136" t="s">
        <v>3</v>
      </c>
      <c r="N117" s="137" t="s">
        <v>41</v>
      </c>
      <c r="P117" s="138">
        <f t="shared" si="1"/>
        <v>0</v>
      </c>
      <c r="Q117" s="138">
        <v>0</v>
      </c>
      <c r="R117" s="138">
        <f t="shared" si="2"/>
        <v>0</v>
      </c>
      <c r="S117" s="138">
        <v>0</v>
      </c>
      <c r="T117" s="139">
        <f t="shared" si="3"/>
        <v>0</v>
      </c>
      <c r="AR117" s="140" t="s">
        <v>168</v>
      </c>
      <c r="AT117" s="140" t="s">
        <v>130</v>
      </c>
      <c r="AU117" s="140" t="s">
        <v>75</v>
      </c>
      <c r="AY117" s="18" t="s">
        <v>128</v>
      </c>
      <c r="BE117" s="141">
        <f t="shared" si="4"/>
        <v>0</v>
      </c>
      <c r="BF117" s="141">
        <f t="shared" si="5"/>
        <v>0</v>
      </c>
      <c r="BG117" s="141">
        <f t="shared" si="6"/>
        <v>0</v>
      </c>
      <c r="BH117" s="141">
        <f t="shared" si="7"/>
        <v>0</v>
      </c>
      <c r="BI117" s="141">
        <f t="shared" si="8"/>
        <v>0</v>
      </c>
      <c r="BJ117" s="18" t="s">
        <v>78</v>
      </c>
      <c r="BK117" s="141">
        <f t="shared" si="9"/>
        <v>0</v>
      </c>
      <c r="BL117" s="18" t="s">
        <v>168</v>
      </c>
      <c r="BM117" s="140" t="s">
        <v>1484</v>
      </c>
    </row>
    <row r="118" spans="2:65" s="1" customFormat="1" ht="37.9" customHeight="1">
      <c r="B118" s="128"/>
      <c r="C118" s="129" t="s">
        <v>297</v>
      </c>
      <c r="D118" s="129" t="s">
        <v>130</v>
      </c>
      <c r="E118" s="130" t="s">
        <v>1843</v>
      </c>
      <c r="F118" s="131" t="s">
        <v>1844</v>
      </c>
      <c r="G118" s="132" t="s">
        <v>1792</v>
      </c>
      <c r="H118" s="133">
        <v>26</v>
      </c>
      <c r="I118" s="134"/>
      <c r="J118" s="135">
        <f t="shared" si="0"/>
        <v>0</v>
      </c>
      <c r="K118" s="131"/>
      <c r="L118" s="33"/>
      <c r="M118" s="136" t="s">
        <v>3</v>
      </c>
      <c r="N118" s="137" t="s">
        <v>41</v>
      </c>
      <c r="P118" s="138">
        <f t="shared" si="1"/>
        <v>0</v>
      </c>
      <c r="Q118" s="138">
        <v>0</v>
      </c>
      <c r="R118" s="138">
        <f t="shared" si="2"/>
        <v>0</v>
      </c>
      <c r="S118" s="138">
        <v>0</v>
      </c>
      <c r="T118" s="139">
        <f t="shared" si="3"/>
        <v>0</v>
      </c>
      <c r="AR118" s="140" t="s">
        <v>168</v>
      </c>
      <c r="AT118" s="140" t="s">
        <v>130</v>
      </c>
      <c r="AU118" s="140" t="s">
        <v>75</v>
      </c>
      <c r="AY118" s="18" t="s">
        <v>128</v>
      </c>
      <c r="BE118" s="141">
        <f t="shared" si="4"/>
        <v>0</v>
      </c>
      <c r="BF118" s="141">
        <f t="shared" si="5"/>
        <v>0</v>
      </c>
      <c r="BG118" s="141">
        <f t="shared" si="6"/>
        <v>0</v>
      </c>
      <c r="BH118" s="141">
        <f t="shared" si="7"/>
        <v>0</v>
      </c>
      <c r="BI118" s="141">
        <f t="shared" si="8"/>
        <v>0</v>
      </c>
      <c r="BJ118" s="18" t="s">
        <v>78</v>
      </c>
      <c r="BK118" s="141">
        <f t="shared" si="9"/>
        <v>0</v>
      </c>
      <c r="BL118" s="18" t="s">
        <v>168</v>
      </c>
      <c r="BM118" s="140" t="s">
        <v>1485</v>
      </c>
    </row>
    <row r="119" spans="2:65" s="1" customFormat="1" ht="37.9" customHeight="1">
      <c r="B119" s="128"/>
      <c r="C119" s="129" t="s">
        <v>224</v>
      </c>
      <c r="D119" s="129" t="s">
        <v>130</v>
      </c>
      <c r="E119" s="130" t="s">
        <v>1845</v>
      </c>
      <c r="F119" s="131" t="s">
        <v>1846</v>
      </c>
      <c r="G119" s="132" t="s">
        <v>1792</v>
      </c>
      <c r="H119" s="133">
        <v>2</v>
      </c>
      <c r="I119" s="134"/>
      <c r="J119" s="135">
        <f t="shared" si="0"/>
        <v>0</v>
      </c>
      <c r="K119" s="131"/>
      <c r="L119" s="33"/>
      <c r="M119" s="136" t="s">
        <v>3</v>
      </c>
      <c r="N119" s="137" t="s">
        <v>41</v>
      </c>
      <c r="P119" s="138">
        <f t="shared" si="1"/>
        <v>0</v>
      </c>
      <c r="Q119" s="138">
        <v>0</v>
      </c>
      <c r="R119" s="138">
        <f t="shared" si="2"/>
        <v>0</v>
      </c>
      <c r="S119" s="138">
        <v>0</v>
      </c>
      <c r="T119" s="139">
        <f t="shared" si="3"/>
        <v>0</v>
      </c>
      <c r="AR119" s="140" t="s">
        <v>168</v>
      </c>
      <c r="AT119" s="140" t="s">
        <v>130</v>
      </c>
      <c r="AU119" s="140" t="s">
        <v>75</v>
      </c>
      <c r="AY119" s="18" t="s">
        <v>128</v>
      </c>
      <c r="BE119" s="141">
        <f t="shared" si="4"/>
        <v>0</v>
      </c>
      <c r="BF119" s="141">
        <f t="shared" si="5"/>
        <v>0</v>
      </c>
      <c r="BG119" s="141">
        <f t="shared" si="6"/>
        <v>0</v>
      </c>
      <c r="BH119" s="141">
        <f t="shared" si="7"/>
        <v>0</v>
      </c>
      <c r="BI119" s="141">
        <f t="shared" si="8"/>
        <v>0</v>
      </c>
      <c r="BJ119" s="18" t="s">
        <v>78</v>
      </c>
      <c r="BK119" s="141">
        <f t="shared" si="9"/>
        <v>0</v>
      </c>
      <c r="BL119" s="18" t="s">
        <v>168</v>
      </c>
      <c r="BM119" s="140" t="s">
        <v>1486</v>
      </c>
    </row>
    <row r="120" spans="2:65" s="1" customFormat="1" ht="37.9" customHeight="1">
      <c r="B120" s="128"/>
      <c r="C120" s="129" t="s">
        <v>308</v>
      </c>
      <c r="D120" s="129" t="s">
        <v>130</v>
      </c>
      <c r="E120" s="130" t="s">
        <v>1847</v>
      </c>
      <c r="F120" s="131" t="s">
        <v>1848</v>
      </c>
      <c r="G120" s="132" t="s">
        <v>209</v>
      </c>
      <c r="H120" s="133">
        <v>14</v>
      </c>
      <c r="I120" s="134"/>
      <c r="J120" s="135">
        <f t="shared" si="0"/>
        <v>0</v>
      </c>
      <c r="K120" s="131"/>
      <c r="L120" s="33"/>
      <c r="M120" s="136" t="s">
        <v>3</v>
      </c>
      <c r="N120" s="137" t="s">
        <v>41</v>
      </c>
      <c r="P120" s="138">
        <f t="shared" si="1"/>
        <v>0</v>
      </c>
      <c r="Q120" s="138">
        <v>0</v>
      </c>
      <c r="R120" s="138">
        <f t="shared" si="2"/>
        <v>0</v>
      </c>
      <c r="S120" s="138">
        <v>0</v>
      </c>
      <c r="T120" s="139">
        <f t="shared" si="3"/>
        <v>0</v>
      </c>
      <c r="AR120" s="140" t="s">
        <v>168</v>
      </c>
      <c r="AT120" s="140" t="s">
        <v>130</v>
      </c>
      <c r="AU120" s="140" t="s">
        <v>75</v>
      </c>
      <c r="AY120" s="18" t="s">
        <v>128</v>
      </c>
      <c r="BE120" s="141">
        <f t="shared" si="4"/>
        <v>0</v>
      </c>
      <c r="BF120" s="141">
        <f t="shared" si="5"/>
        <v>0</v>
      </c>
      <c r="BG120" s="141">
        <f t="shared" si="6"/>
        <v>0</v>
      </c>
      <c r="BH120" s="141">
        <f t="shared" si="7"/>
        <v>0</v>
      </c>
      <c r="BI120" s="141">
        <f t="shared" si="8"/>
        <v>0</v>
      </c>
      <c r="BJ120" s="18" t="s">
        <v>78</v>
      </c>
      <c r="BK120" s="141">
        <f t="shared" si="9"/>
        <v>0</v>
      </c>
      <c r="BL120" s="18" t="s">
        <v>168</v>
      </c>
      <c r="BM120" s="140" t="s">
        <v>1487</v>
      </c>
    </row>
    <row r="121" spans="2:65" s="1" customFormat="1" ht="37.9" customHeight="1">
      <c r="B121" s="128"/>
      <c r="C121" s="129" t="s">
        <v>228</v>
      </c>
      <c r="D121" s="129" t="s">
        <v>130</v>
      </c>
      <c r="E121" s="130" t="s">
        <v>1849</v>
      </c>
      <c r="F121" s="131" t="s">
        <v>1553</v>
      </c>
      <c r="G121" s="132" t="s">
        <v>1247</v>
      </c>
      <c r="H121" s="133">
        <v>6</v>
      </c>
      <c r="I121" s="134"/>
      <c r="J121" s="135">
        <f t="shared" si="0"/>
        <v>0</v>
      </c>
      <c r="K121" s="131"/>
      <c r="L121" s="33"/>
      <c r="M121" s="136" t="s">
        <v>3</v>
      </c>
      <c r="N121" s="137" t="s">
        <v>41</v>
      </c>
      <c r="P121" s="138">
        <f t="shared" si="1"/>
        <v>0</v>
      </c>
      <c r="Q121" s="138">
        <v>0</v>
      </c>
      <c r="R121" s="138">
        <f t="shared" si="2"/>
        <v>0</v>
      </c>
      <c r="S121" s="138">
        <v>0</v>
      </c>
      <c r="T121" s="139">
        <f t="shared" si="3"/>
        <v>0</v>
      </c>
      <c r="AR121" s="140" t="s">
        <v>168</v>
      </c>
      <c r="AT121" s="140" t="s">
        <v>130</v>
      </c>
      <c r="AU121" s="140" t="s">
        <v>75</v>
      </c>
      <c r="AY121" s="18" t="s">
        <v>128</v>
      </c>
      <c r="BE121" s="141">
        <f t="shared" si="4"/>
        <v>0</v>
      </c>
      <c r="BF121" s="141">
        <f t="shared" si="5"/>
        <v>0</v>
      </c>
      <c r="BG121" s="141">
        <f t="shared" si="6"/>
        <v>0</v>
      </c>
      <c r="BH121" s="141">
        <f t="shared" si="7"/>
        <v>0</v>
      </c>
      <c r="BI121" s="141">
        <f t="shared" si="8"/>
        <v>0</v>
      </c>
      <c r="BJ121" s="18" t="s">
        <v>78</v>
      </c>
      <c r="BK121" s="141">
        <f t="shared" si="9"/>
        <v>0</v>
      </c>
      <c r="BL121" s="18" t="s">
        <v>168</v>
      </c>
      <c r="BM121" s="140" t="s">
        <v>1488</v>
      </c>
    </row>
    <row r="122" spans="2:65" s="1" customFormat="1" ht="37.9" customHeight="1">
      <c r="B122" s="128"/>
      <c r="C122" s="129" t="s">
        <v>316</v>
      </c>
      <c r="D122" s="129" t="s">
        <v>130</v>
      </c>
      <c r="E122" s="130" t="s">
        <v>1850</v>
      </c>
      <c r="F122" s="131" t="s">
        <v>1851</v>
      </c>
      <c r="G122" s="132" t="s">
        <v>1792</v>
      </c>
      <c r="H122" s="133">
        <v>3</v>
      </c>
      <c r="I122" s="134"/>
      <c r="J122" s="135">
        <f t="shared" si="0"/>
        <v>0</v>
      </c>
      <c r="K122" s="131"/>
      <c r="L122" s="33"/>
      <c r="M122" s="136" t="s">
        <v>3</v>
      </c>
      <c r="N122" s="137" t="s">
        <v>41</v>
      </c>
      <c r="P122" s="138">
        <f t="shared" si="1"/>
        <v>0</v>
      </c>
      <c r="Q122" s="138">
        <v>0</v>
      </c>
      <c r="R122" s="138">
        <f t="shared" si="2"/>
        <v>0</v>
      </c>
      <c r="S122" s="138">
        <v>0</v>
      </c>
      <c r="T122" s="139">
        <f t="shared" si="3"/>
        <v>0</v>
      </c>
      <c r="AR122" s="140" t="s">
        <v>168</v>
      </c>
      <c r="AT122" s="140" t="s">
        <v>130</v>
      </c>
      <c r="AU122" s="140" t="s">
        <v>75</v>
      </c>
      <c r="AY122" s="18" t="s">
        <v>128</v>
      </c>
      <c r="BE122" s="141">
        <f t="shared" si="4"/>
        <v>0</v>
      </c>
      <c r="BF122" s="141">
        <f t="shared" si="5"/>
        <v>0</v>
      </c>
      <c r="BG122" s="141">
        <f t="shared" si="6"/>
        <v>0</v>
      </c>
      <c r="BH122" s="141">
        <f t="shared" si="7"/>
        <v>0</v>
      </c>
      <c r="BI122" s="141">
        <f t="shared" si="8"/>
        <v>0</v>
      </c>
      <c r="BJ122" s="18" t="s">
        <v>78</v>
      </c>
      <c r="BK122" s="141">
        <f t="shared" si="9"/>
        <v>0</v>
      </c>
      <c r="BL122" s="18" t="s">
        <v>168</v>
      </c>
      <c r="BM122" s="140" t="s">
        <v>1489</v>
      </c>
    </row>
    <row r="123" spans="2:65" s="1" customFormat="1" ht="37.9" customHeight="1">
      <c r="B123" s="128"/>
      <c r="C123" s="129" t="s">
        <v>232</v>
      </c>
      <c r="D123" s="129" t="s">
        <v>130</v>
      </c>
      <c r="E123" s="130" t="s">
        <v>1852</v>
      </c>
      <c r="F123" s="131" t="s">
        <v>1853</v>
      </c>
      <c r="G123" s="132" t="s">
        <v>1792</v>
      </c>
      <c r="H123" s="133">
        <v>1</v>
      </c>
      <c r="I123" s="134"/>
      <c r="J123" s="135">
        <f t="shared" si="0"/>
        <v>0</v>
      </c>
      <c r="K123" s="131"/>
      <c r="L123" s="33"/>
      <c r="M123" s="136" t="s">
        <v>3</v>
      </c>
      <c r="N123" s="137" t="s">
        <v>41</v>
      </c>
      <c r="P123" s="138">
        <f t="shared" si="1"/>
        <v>0</v>
      </c>
      <c r="Q123" s="138">
        <v>0</v>
      </c>
      <c r="R123" s="138">
        <f t="shared" si="2"/>
        <v>0</v>
      </c>
      <c r="S123" s="138">
        <v>0</v>
      </c>
      <c r="T123" s="139">
        <f t="shared" si="3"/>
        <v>0</v>
      </c>
      <c r="AR123" s="140" t="s">
        <v>168</v>
      </c>
      <c r="AT123" s="140" t="s">
        <v>130</v>
      </c>
      <c r="AU123" s="140" t="s">
        <v>75</v>
      </c>
      <c r="AY123" s="18" t="s">
        <v>128</v>
      </c>
      <c r="BE123" s="141">
        <f t="shared" si="4"/>
        <v>0</v>
      </c>
      <c r="BF123" s="141">
        <f t="shared" si="5"/>
        <v>0</v>
      </c>
      <c r="BG123" s="141">
        <f t="shared" si="6"/>
        <v>0</v>
      </c>
      <c r="BH123" s="141">
        <f t="shared" si="7"/>
        <v>0</v>
      </c>
      <c r="BI123" s="141">
        <f t="shared" si="8"/>
        <v>0</v>
      </c>
      <c r="BJ123" s="18" t="s">
        <v>78</v>
      </c>
      <c r="BK123" s="141">
        <f t="shared" si="9"/>
        <v>0</v>
      </c>
      <c r="BL123" s="18" t="s">
        <v>168</v>
      </c>
      <c r="BM123" s="140" t="s">
        <v>1490</v>
      </c>
    </row>
    <row r="124" spans="2:65" s="1" customFormat="1" ht="37.9" customHeight="1">
      <c r="B124" s="128"/>
      <c r="C124" s="129" t="s">
        <v>325</v>
      </c>
      <c r="D124" s="129" t="s">
        <v>130</v>
      </c>
      <c r="E124" s="130" t="s">
        <v>1854</v>
      </c>
      <c r="F124" s="131" t="s">
        <v>1855</v>
      </c>
      <c r="G124" s="132" t="s">
        <v>540</v>
      </c>
      <c r="H124" s="133">
        <v>2</v>
      </c>
      <c r="I124" s="134"/>
      <c r="J124" s="135">
        <f t="shared" si="0"/>
        <v>0</v>
      </c>
      <c r="K124" s="131"/>
      <c r="L124" s="33"/>
      <c r="M124" s="136" t="s">
        <v>3</v>
      </c>
      <c r="N124" s="137" t="s">
        <v>41</v>
      </c>
      <c r="P124" s="138">
        <f t="shared" si="1"/>
        <v>0</v>
      </c>
      <c r="Q124" s="138">
        <v>0</v>
      </c>
      <c r="R124" s="138">
        <f t="shared" si="2"/>
        <v>0</v>
      </c>
      <c r="S124" s="138">
        <v>0</v>
      </c>
      <c r="T124" s="139">
        <f t="shared" si="3"/>
        <v>0</v>
      </c>
      <c r="AR124" s="140" t="s">
        <v>168</v>
      </c>
      <c r="AT124" s="140" t="s">
        <v>130</v>
      </c>
      <c r="AU124" s="140" t="s">
        <v>75</v>
      </c>
      <c r="AY124" s="18" t="s">
        <v>128</v>
      </c>
      <c r="BE124" s="141">
        <f t="shared" si="4"/>
        <v>0</v>
      </c>
      <c r="BF124" s="141">
        <f t="shared" si="5"/>
        <v>0</v>
      </c>
      <c r="BG124" s="141">
        <f t="shared" si="6"/>
        <v>0</v>
      </c>
      <c r="BH124" s="141">
        <f t="shared" si="7"/>
        <v>0</v>
      </c>
      <c r="BI124" s="141">
        <f t="shared" si="8"/>
        <v>0</v>
      </c>
      <c r="BJ124" s="18" t="s">
        <v>78</v>
      </c>
      <c r="BK124" s="141">
        <f t="shared" si="9"/>
        <v>0</v>
      </c>
      <c r="BL124" s="18" t="s">
        <v>168</v>
      </c>
      <c r="BM124" s="140" t="s">
        <v>1491</v>
      </c>
    </row>
    <row r="125" spans="2:65" s="1" customFormat="1" ht="37.9" customHeight="1">
      <c r="B125" s="128"/>
      <c r="C125" s="129" t="s">
        <v>236</v>
      </c>
      <c r="D125" s="129" t="s">
        <v>130</v>
      </c>
      <c r="E125" s="130" t="s">
        <v>1856</v>
      </c>
      <c r="F125" s="131" t="s">
        <v>1857</v>
      </c>
      <c r="G125" s="132" t="s">
        <v>209</v>
      </c>
      <c r="H125" s="133">
        <v>25</v>
      </c>
      <c r="I125" s="134"/>
      <c r="J125" s="135">
        <f t="shared" si="0"/>
        <v>0</v>
      </c>
      <c r="K125" s="131"/>
      <c r="L125" s="33"/>
      <c r="M125" s="136" t="s">
        <v>3</v>
      </c>
      <c r="N125" s="137" t="s">
        <v>41</v>
      </c>
      <c r="P125" s="138">
        <f t="shared" si="1"/>
        <v>0</v>
      </c>
      <c r="Q125" s="138">
        <v>0</v>
      </c>
      <c r="R125" s="138">
        <f t="shared" si="2"/>
        <v>0</v>
      </c>
      <c r="S125" s="138">
        <v>0</v>
      </c>
      <c r="T125" s="139">
        <f t="shared" si="3"/>
        <v>0</v>
      </c>
      <c r="AR125" s="140" t="s">
        <v>168</v>
      </c>
      <c r="AT125" s="140" t="s">
        <v>130</v>
      </c>
      <c r="AU125" s="140" t="s">
        <v>75</v>
      </c>
      <c r="AY125" s="18" t="s">
        <v>128</v>
      </c>
      <c r="BE125" s="141">
        <f t="shared" si="4"/>
        <v>0</v>
      </c>
      <c r="BF125" s="141">
        <f t="shared" si="5"/>
        <v>0</v>
      </c>
      <c r="BG125" s="141">
        <f t="shared" si="6"/>
        <v>0</v>
      </c>
      <c r="BH125" s="141">
        <f t="shared" si="7"/>
        <v>0</v>
      </c>
      <c r="BI125" s="141">
        <f t="shared" si="8"/>
        <v>0</v>
      </c>
      <c r="BJ125" s="18" t="s">
        <v>78</v>
      </c>
      <c r="BK125" s="141">
        <f t="shared" si="9"/>
        <v>0</v>
      </c>
      <c r="BL125" s="18" t="s">
        <v>168</v>
      </c>
      <c r="BM125" s="140" t="s">
        <v>1492</v>
      </c>
    </row>
    <row r="126" spans="2:65" s="1" customFormat="1" ht="37.9" customHeight="1">
      <c r="B126" s="128"/>
      <c r="C126" s="129"/>
      <c r="D126" s="129"/>
      <c r="E126" s="130" t="s">
        <v>1858</v>
      </c>
      <c r="F126" s="131" t="s">
        <v>1859</v>
      </c>
      <c r="G126" s="132" t="s">
        <v>209</v>
      </c>
      <c r="H126" s="133">
        <v>30</v>
      </c>
      <c r="I126" s="134"/>
      <c r="J126" s="135">
        <f t="shared" ref="J126:J130" si="10">ROUND(I126*H126,2)</f>
        <v>0</v>
      </c>
      <c r="K126" s="131"/>
      <c r="L126" s="33"/>
      <c r="M126" s="136"/>
      <c r="N126" s="137"/>
      <c r="P126" s="138"/>
      <c r="Q126" s="138"/>
      <c r="R126" s="138"/>
      <c r="S126" s="138"/>
      <c r="T126" s="139"/>
      <c r="AR126" s="140"/>
      <c r="AT126" s="140"/>
      <c r="AU126" s="140"/>
      <c r="AY126" s="18"/>
      <c r="BE126" s="141"/>
      <c r="BF126" s="141"/>
      <c r="BG126" s="141"/>
      <c r="BH126" s="141"/>
      <c r="BI126" s="141"/>
      <c r="BJ126" s="18"/>
      <c r="BK126" s="141"/>
      <c r="BL126" s="18"/>
      <c r="BM126" s="140"/>
    </row>
    <row r="127" spans="2:65" s="1" customFormat="1" ht="37.9" customHeight="1">
      <c r="B127" s="128"/>
      <c r="C127" s="129"/>
      <c r="D127" s="129"/>
      <c r="E127" s="130" t="s">
        <v>1860</v>
      </c>
      <c r="F127" s="131" t="s">
        <v>1861</v>
      </c>
      <c r="G127" s="132" t="s">
        <v>209</v>
      </c>
      <c r="H127" s="133">
        <v>25</v>
      </c>
      <c r="I127" s="134"/>
      <c r="J127" s="135">
        <f t="shared" si="10"/>
        <v>0</v>
      </c>
      <c r="K127" s="131"/>
      <c r="L127" s="33"/>
      <c r="M127" s="136"/>
      <c r="N127" s="137"/>
      <c r="P127" s="138"/>
      <c r="Q127" s="138"/>
      <c r="R127" s="138"/>
      <c r="S127" s="138"/>
      <c r="T127" s="139"/>
      <c r="AR127" s="140"/>
      <c r="AT127" s="140"/>
      <c r="AU127" s="140"/>
      <c r="AY127" s="18"/>
      <c r="BE127" s="141"/>
      <c r="BF127" s="141"/>
      <c r="BG127" s="141"/>
      <c r="BH127" s="141"/>
      <c r="BI127" s="141"/>
      <c r="BJ127" s="18"/>
      <c r="BK127" s="141"/>
      <c r="BL127" s="18"/>
      <c r="BM127" s="140"/>
    </row>
    <row r="128" spans="2:65" s="1" customFormat="1" ht="37.9" customHeight="1">
      <c r="B128" s="128"/>
      <c r="C128" s="129"/>
      <c r="D128" s="129"/>
      <c r="E128" s="130" t="s">
        <v>1862</v>
      </c>
      <c r="F128" s="131" t="s">
        <v>1863</v>
      </c>
      <c r="G128" s="132" t="s">
        <v>133</v>
      </c>
      <c r="H128" s="133">
        <v>0.7</v>
      </c>
      <c r="I128" s="134"/>
      <c r="J128" s="135">
        <f t="shared" si="10"/>
        <v>0</v>
      </c>
      <c r="K128" s="131"/>
      <c r="L128" s="33"/>
      <c r="M128" s="136"/>
      <c r="N128" s="137"/>
      <c r="P128" s="138"/>
      <c r="Q128" s="138"/>
      <c r="R128" s="138"/>
      <c r="S128" s="138"/>
      <c r="T128" s="139"/>
      <c r="AR128" s="140"/>
      <c r="AT128" s="140"/>
      <c r="AU128" s="140"/>
      <c r="AY128" s="18"/>
      <c r="BE128" s="141"/>
      <c r="BF128" s="141"/>
      <c r="BG128" s="141"/>
      <c r="BH128" s="141"/>
      <c r="BI128" s="141"/>
      <c r="BJ128" s="18"/>
      <c r="BK128" s="141"/>
      <c r="BL128" s="18"/>
      <c r="BM128" s="140"/>
    </row>
    <row r="129" spans="2:65" s="1" customFormat="1" ht="37.9" customHeight="1">
      <c r="B129" s="128"/>
      <c r="C129" s="129"/>
      <c r="D129" s="129"/>
      <c r="E129" s="130" t="s">
        <v>1864</v>
      </c>
      <c r="F129" s="131" t="s">
        <v>1865</v>
      </c>
      <c r="G129" s="132" t="s">
        <v>133</v>
      </c>
      <c r="H129" s="133">
        <v>0.5</v>
      </c>
      <c r="I129" s="134"/>
      <c r="J129" s="135">
        <f t="shared" si="10"/>
        <v>0</v>
      </c>
      <c r="K129" s="131"/>
      <c r="L129" s="33"/>
      <c r="M129" s="136"/>
      <c r="N129" s="137"/>
      <c r="P129" s="138"/>
      <c r="Q129" s="138"/>
      <c r="R129" s="138"/>
      <c r="S129" s="138"/>
      <c r="T129" s="139"/>
      <c r="AR129" s="140"/>
      <c r="AT129" s="140"/>
      <c r="AU129" s="140"/>
      <c r="AY129" s="18"/>
      <c r="BE129" s="141"/>
      <c r="BF129" s="141"/>
      <c r="BG129" s="141"/>
      <c r="BH129" s="141"/>
      <c r="BI129" s="141"/>
      <c r="BJ129" s="18"/>
      <c r="BK129" s="141"/>
      <c r="BL129" s="18"/>
      <c r="BM129" s="140"/>
    </row>
    <row r="130" spans="2:65" s="1" customFormat="1" ht="37.9" customHeight="1">
      <c r="B130" s="128"/>
      <c r="C130" s="129"/>
      <c r="D130" s="129"/>
      <c r="E130" s="130" t="s">
        <v>1866</v>
      </c>
      <c r="F130" s="131" t="s">
        <v>1867</v>
      </c>
      <c r="G130" s="132" t="s">
        <v>150</v>
      </c>
      <c r="H130" s="133">
        <v>10</v>
      </c>
      <c r="I130" s="134"/>
      <c r="J130" s="135">
        <f t="shared" si="10"/>
        <v>0</v>
      </c>
      <c r="K130" s="131"/>
      <c r="L130" s="33"/>
      <c r="M130" s="136"/>
      <c r="N130" s="137"/>
      <c r="P130" s="138"/>
      <c r="Q130" s="138"/>
      <c r="R130" s="138"/>
      <c r="S130" s="138"/>
      <c r="T130" s="139"/>
      <c r="AR130" s="140"/>
      <c r="AT130" s="140"/>
      <c r="AU130" s="140"/>
      <c r="AY130" s="18"/>
      <c r="BE130" s="141"/>
      <c r="BF130" s="141"/>
      <c r="BG130" s="141"/>
      <c r="BH130" s="141"/>
      <c r="BI130" s="141"/>
      <c r="BJ130" s="18"/>
      <c r="BK130" s="141"/>
      <c r="BL130" s="18"/>
      <c r="BM130" s="140"/>
    </row>
  </sheetData>
  <autoFilter ref="C80:K125" xr:uid="{00000000-0009-0000-0000-000003000000}"/>
  <mergeCells count="9">
    <mergeCell ref="E50:H50"/>
    <mergeCell ref="E71:H71"/>
    <mergeCell ref="E73:H73"/>
    <mergeCell ref="L2:V2"/>
    <mergeCell ref="E7:H7"/>
    <mergeCell ref="E9:H9"/>
    <mergeCell ref="E18:H18"/>
    <mergeCell ref="E27:H27"/>
    <mergeCell ref="E48:H48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BM97"/>
  <sheetViews>
    <sheetView showGridLines="0" topLeftCell="A71" workbookViewId="0"/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78" t="s">
        <v>6</v>
      </c>
      <c r="M2" s="279"/>
      <c r="N2" s="279"/>
      <c r="O2" s="279"/>
      <c r="P2" s="279"/>
      <c r="Q2" s="279"/>
      <c r="R2" s="279"/>
      <c r="S2" s="279"/>
      <c r="T2" s="279"/>
      <c r="U2" s="279"/>
      <c r="V2" s="279"/>
      <c r="AT2" s="18" t="s">
        <v>87</v>
      </c>
    </row>
    <row r="3" spans="2:46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75</v>
      </c>
    </row>
    <row r="4" spans="2:46" ht="24.95" customHeight="1">
      <c r="B4" s="21"/>
      <c r="D4" s="22" t="s">
        <v>94</v>
      </c>
      <c r="L4" s="21"/>
      <c r="M4" s="86" t="s">
        <v>11</v>
      </c>
      <c r="AT4" s="18" t="s">
        <v>4</v>
      </c>
    </row>
    <row r="5" spans="2:46" ht="6.95" customHeight="1">
      <c r="B5" s="21"/>
      <c r="L5" s="21"/>
    </row>
    <row r="6" spans="2:46" ht="12" customHeight="1">
      <c r="B6" s="21"/>
      <c r="D6" s="28" t="s">
        <v>17</v>
      </c>
      <c r="L6" s="21"/>
    </row>
    <row r="7" spans="2:46" ht="16.5" customHeight="1">
      <c r="B7" s="21"/>
      <c r="E7" s="317" t="str">
        <f>'Rekapitulace stavby'!K6</f>
        <v>NMZ Čáslav - soc. zařízení</v>
      </c>
      <c r="F7" s="318"/>
      <c r="G7" s="318"/>
      <c r="H7" s="318"/>
      <c r="L7" s="21"/>
    </row>
    <row r="8" spans="2:46" s="1" customFormat="1" ht="12" customHeight="1">
      <c r="B8" s="33"/>
      <c r="D8" s="28" t="s">
        <v>95</v>
      </c>
      <c r="L8" s="33"/>
    </row>
    <row r="9" spans="2:46" s="1" customFormat="1" ht="16.5" customHeight="1">
      <c r="B9" s="33"/>
      <c r="E9" s="307" t="s">
        <v>1493</v>
      </c>
      <c r="F9" s="316"/>
      <c r="G9" s="316"/>
      <c r="H9" s="316"/>
      <c r="L9" s="33"/>
    </row>
    <row r="10" spans="2:46" s="1" customFormat="1">
      <c r="B10" s="33"/>
      <c r="L10" s="33"/>
    </row>
    <row r="11" spans="2:46" s="1" customFormat="1" ht="12" customHeight="1">
      <c r="B11" s="33"/>
      <c r="D11" s="28" t="s">
        <v>19</v>
      </c>
      <c r="F11" s="26" t="s">
        <v>3</v>
      </c>
      <c r="I11" s="28" t="s">
        <v>20</v>
      </c>
      <c r="J11" s="26" t="s">
        <v>3</v>
      </c>
      <c r="L11" s="33"/>
    </row>
    <row r="12" spans="2:46" s="1" customFormat="1" ht="12" customHeight="1">
      <c r="B12" s="33"/>
      <c r="D12" s="28" t="s">
        <v>21</v>
      </c>
      <c r="F12" s="26" t="s">
        <v>27</v>
      </c>
      <c r="I12" s="28" t="s">
        <v>23</v>
      </c>
      <c r="J12" s="50" t="str">
        <f>'Rekapitulace stavby'!AN8</f>
        <v>27. 7. 2025</v>
      </c>
      <c r="L12" s="33"/>
    </row>
    <row r="13" spans="2:46" s="1" customFormat="1" ht="10.9" customHeight="1">
      <c r="B13" s="33"/>
      <c r="L13" s="33"/>
    </row>
    <row r="14" spans="2:46" s="1" customFormat="1" ht="12" customHeight="1">
      <c r="B14" s="33"/>
      <c r="D14" s="28" t="s">
        <v>25</v>
      </c>
      <c r="I14" s="28" t="s">
        <v>26</v>
      </c>
      <c r="J14" s="26" t="str">
        <f>IF('Rekapitulace stavby'!AN10="","",'Rekapitulace stavby'!AN10)</f>
        <v/>
      </c>
      <c r="L14" s="33"/>
    </row>
    <row r="15" spans="2:46" s="1" customFormat="1" ht="18" customHeight="1">
      <c r="B15" s="33"/>
      <c r="E15" s="26" t="str">
        <f>IF('Rekapitulace stavby'!E11="","",'Rekapitulace stavby'!E11)</f>
        <v xml:space="preserve"> </v>
      </c>
      <c r="I15" s="28" t="s">
        <v>28</v>
      </c>
      <c r="J15" s="26" t="str">
        <f>IF('Rekapitulace stavby'!AN11="","",'Rekapitulace stavby'!AN11)</f>
        <v/>
      </c>
      <c r="L15" s="33"/>
    </row>
    <row r="16" spans="2:46" s="1" customFormat="1" ht="6.95" customHeight="1">
      <c r="B16" s="33"/>
      <c r="L16" s="33"/>
    </row>
    <row r="17" spans="2:12" s="1" customFormat="1" ht="12" customHeight="1">
      <c r="B17" s="33"/>
      <c r="D17" s="28" t="s">
        <v>29</v>
      </c>
      <c r="I17" s="28" t="s">
        <v>26</v>
      </c>
      <c r="J17" s="29" t="str">
        <f>'Rekapitulace stavby'!AN13</f>
        <v>Vyplň údaj</v>
      </c>
      <c r="L17" s="33"/>
    </row>
    <row r="18" spans="2:12" s="1" customFormat="1" ht="18" customHeight="1">
      <c r="B18" s="33"/>
      <c r="E18" s="319" t="str">
        <f>'Rekapitulace stavby'!E14</f>
        <v>Vyplň údaj</v>
      </c>
      <c r="F18" s="290"/>
      <c r="G18" s="290"/>
      <c r="H18" s="290"/>
      <c r="I18" s="28" t="s">
        <v>28</v>
      </c>
      <c r="J18" s="29" t="str">
        <f>'Rekapitulace stavby'!AN14</f>
        <v>Vyplň údaj</v>
      </c>
      <c r="L18" s="33"/>
    </row>
    <row r="19" spans="2:12" s="1" customFormat="1" ht="6.95" customHeight="1">
      <c r="B19" s="33"/>
      <c r="L19" s="33"/>
    </row>
    <row r="20" spans="2:12" s="1" customFormat="1" ht="12" customHeight="1">
      <c r="B20" s="33"/>
      <c r="D20" s="28" t="s">
        <v>31</v>
      </c>
      <c r="I20" s="28" t="s">
        <v>26</v>
      </c>
      <c r="J20" s="26" t="str">
        <f>IF('Rekapitulace stavby'!AN16="","",'Rekapitulace stavby'!AN16)</f>
        <v/>
      </c>
      <c r="L20" s="33"/>
    </row>
    <row r="21" spans="2:12" s="1" customFormat="1" ht="18" customHeight="1">
      <c r="B21" s="33"/>
      <c r="E21" s="26" t="str">
        <f>IF('Rekapitulace stavby'!E17="","",'Rekapitulace stavby'!E17)</f>
        <v xml:space="preserve"> </v>
      </c>
      <c r="I21" s="28" t="s">
        <v>28</v>
      </c>
      <c r="J21" s="26" t="str">
        <f>IF('Rekapitulace stavby'!AN17="","",'Rekapitulace stavby'!AN17)</f>
        <v/>
      </c>
      <c r="L21" s="33"/>
    </row>
    <row r="22" spans="2:12" s="1" customFormat="1" ht="6.95" customHeight="1">
      <c r="B22" s="33"/>
      <c r="L22" s="33"/>
    </row>
    <row r="23" spans="2:12" s="1" customFormat="1" ht="12" customHeight="1">
      <c r="B23" s="33"/>
      <c r="D23" s="28" t="s">
        <v>33</v>
      </c>
      <c r="I23" s="28" t="s">
        <v>26</v>
      </c>
      <c r="J23" s="26" t="str">
        <f>IF('Rekapitulace stavby'!AN19="","",'Rekapitulace stavby'!AN19)</f>
        <v/>
      </c>
      <c r="L23" s="33"/>
    </row>
    <row r="24" spans="2:12" s="1" customFormat="1" ht="18" customHeight="1">
      <c r="B24" s="33"/>
      <c r="E24" s="26" t="str">
        <f>IF('Rekapitulace stavby'!E20="","",'Rekapitulace stavby'!E20)</f>
        <v xml:space="preserve"> </v>
      </c>
      <c r="I24" s="28" t="s">
        <v>28</v>
      </c>
      <c r="J24" s="26" t="str">
        <f>IF('Rekapitulace stavby'!AN20="","",'Rekapitulace stavby'!AN20)</f>
        <v/>
      </c>
      <c r="L24" s="33"/>
    </row>
    <row r="25" spans="2:12" s="1" customFormat="1" ht="6.95" customHeight="1">
      <c r="B25" s="33"/>
      <c r="L25" s="33"/>
    </row>
    <row r="26" spans="2:12" s="1" customFormat="1" ht="12" customHeight="1">
      <c r="B26" s="33"/>
      <c r="D26" s="28" t="s">
        <v>34</v>
      </c>
      <c r="L26" s="33"/>
    </row>
    <row r="27" spans="2:12" s="7" customFormat="1" ht="16.5" customHeight="1">
      <c r="B27" s="87"/>
      <c r="E27" s="294" t="s">
        <v>3</v>
      </c>
      <c r="F27" s="294"/>
      <c r="G27" s="294"/>
      <c r="H27" s="294"/>
      <c r="L27" s="87"/>
    </row>
    <row r="28" spans="2:12" s="1" customFormat="1" ht="6.95" customHeight="1">
      <c r="B28" s="33"/>
      <c r="L28" s="33"/>
    </row>
    <row r="29" spans="2:12" s="1" customFormat="1" ht="6.95" customHeight="1">
      <c r="B29" s="33"/>
      <c r="D29" s="51"/>
      <c r="E29" s="51"/>
      <c r="F29" s="51"/>
      <c r="G29" s="51"/>
      <c r="H29" s="51"/>
      <c r="I29" s="51"/>
      <c r="J29" s="51"/>
      <c r="K29" s="51"/>
      <c r="L29" s="33"/>
    </row>
    <row r="30" spans="2:12" s="1" customFormat="1" ht="25.35" customHeight="1">
      <c r="B30" s="33"/>
      <c r="D30" s="88" t="s">
        <v>36</v>
      </c>
      <c r="J30" s="64">
        <f>ROUND(J81, 2)</f>
        <v>0</v>
      </c>
      <c r="L30" s="33"/>
    </row>
    <row r="31" spans="2:12" s="1" customFormat="1" ht="6.95" customHeight="1">
      <c r="B31" s="33"/>
      <c r="D31" s="51"/>
      <c r="E31" s="51"/>
      <c r="F31" s="51"/>
      <c r="G31" s="51"/>
      <c r="H31" s="51"/>
      <c r="I31" s="51"/>
      <c r="J31" s="51"/>
      <c r="K31" s="51"/>
      <c r="L31" s="33"/>
    </row>
    <row r="32" spans="2:12" s="1" customFormat="1" ht="14.45" customHeight="1">
      <c r="B32" s="33"/>
      <c r="F32" s="36" t="s">
        <v>38</v>
      </c>
      <c r="I32" s="36" t="s">
        <v>37</v>
      </c>
      <c r="J32" s="36" t="s">
        <v>39</v>
      </c>
      <c r="L32" s="33"/>
    </row>
    <row r="33" spans="2:12" s="1" customFormat="1" ht="14.45" customHeight="1">
      <c r="B33" s="33"/>
      <c r="D33" s="53" t="s">
        <v>40</v>
      </c>
      <c r="E33" s="28" t="s">
        <v>41</v>
      </c>
      <c r="F33" s="89">
        <f>ROUND((SUM(BE81:BE96)),  2)</f>
        <v>0</v>
      </c>
      <c r="I33" s="90">
        <v>0.21</v>
      </c>
      <c r="J33" s="89">
        <f>ROUND(((SUM(BE81:BE96))*I33),  2)</f>
        <v>0</v>
      </c>
      <c r="L33" s="33"/>
    </row>
    <row r="34" spans="2:12" s="1" customFormat="1" ht="14.45" customHeight="1">
      <c r="B34" s="33"/>
      <c r="E34" s="28" t="s">
        <v>42</v>
      </c>
      <c r="F34" s="89">
        <f>ROUND((SUM(BF81:BF96)),  2)</f>
        <v>0</v>
      </c>
      <c r="I34" s="90">
        <v>0.12</v>
      </c>
      <c r="J34" s="89">
        <f>ROUND(((SUM(BF81:BF96))*I34),  2)</f>
        <v>0</v>
      </c>
      <c r="L34" s="33"/>
    </row>
    <row r="35" spans="2:12" s="1" customFormat="1" ht="14.45" hidden="1" customHeight="1">
      <c r="B35" s="33"/>
      <c r="E35" s="28" t="s">
        <v>43</v>
      </c>
      <c r="F35" s="89">
        <f>ROUND((SUM(BG81:BG96)),  2)</f>
        <v>0</v>
      </c>
      <c r="I35" s="90">
        <v>0.21</v>
      </c>
      <c r="J35" s="89">
        <f>0</f>
        <v>0</v>
      </c>
      <c r="L35" s="33"/>
    </row>
    <row r="36" spans="2:12" s="1" customFormat="1" ht="14.45" hidden="1" customHeight="1">
      <c r="B36" s="33"/>
      <c r="E36" s="28" t="s">
        <v>44</v>
      </c>
      <c r="F36" s="89">
        <f>ROUND((SUM(BH81:BH96)),  2)</f>
        <v>0</v>
      </c>
      <c r="I36" s="90">
        <v>0.12</v>
      </c>
      <c r="J36" s="89">
        <f>0</f>
        <v>0</v>
      </c>
      <c r="L36" s="33"/>
    </row>
    <row r="37" spans="2:12" s="1" customFormat="1" ht="14.45" hidden="1" customHeight="1">
      <c r="B37" s="33"/>
      <c r="E37" s="28" t="s">
        <v>45</v>
      </c>
      <c r="F37" s="89">
        <f>ROUND((SUM(BI81:BI96)),  2)</f>
        <v>0</v>
      </c>
      <c r="I37" s="90">
        <v>0</v>
      </c>
      <c r="J37" s="89">
        <f>0</f>
        <v>0</v>
      </c>
      <c r="L37" s="33"/>
    </row>
    <row r="38" spans="2:12" s="1" customFormat="1" ht="6.95" customHeight="1">
      <c r="B38" s="33"/>
      <c r="L38" s="33"/>
    </row>
    <row r="39" spans="2:12" s="1" customFormat="1" ht="25.35" customHeight="1">
      <c r="B39" s="33"/>
      <c r="C39" s="91"/>
      <c r="D39" s="92" t="s">
        <v>46</v>
      </c>
      <c r="E39" s="55"/>
      <c r="F39" s="55"/>
      <c r="G39" s="93" t="s">
        <v>47</v>
      </c>
      <c r="H39" s="94" t="s">
        <v>48</v>
      </c>
      <c r="I39" s="55"/>
      <c r="J39" s="95">
        <f>SUM(J30:J37)</f>
        <v>0</v>
      </c>
      <c r="K39" s="96"/>
      <c r="L39" s="33"/>
    </row>
    <row r="40" spans="2:12" s="1" customFormat="1" ht="14.45" customHeight="1">
      <c r="B40" s="42"/>
      <c r="C40" s="43"/>
      <c r="D40" s="43"/>
      <c r="E40" s="43"/>
      <c r="F40" s="43"/>
      <c r="G40" s="43"/>
      <c r="H40" s="43"/>
      <c r="I40" s="43"/>
      <c r="J40" s="43"/>
      <c r="K40" s="43"/>
      <c r="L40" s="33"/>
    </row>
    <row r="44" spans="2:12" s="1" customFormat="1" ht="6.95" customHeight="1">
      <c r="B44" s="44"/>
      <c r="C44" s="45"/>
      <c r="D44" s="45"/>
      <c r="E44" s="45"/>
      <c r="F44" s="45"/>
      <c r="G44" s="45"/>
      <c r="H44" s="45"/>
      <c r="I44" s="45"/>
      <c r="J44" s="45"/>
      <c r="K44" s="45"/>
      <c r="L44" s="33"/>
    </row>
    <row r="45" spans="2:12" s="1" customFormat="1" ht="24.95" customHeight="1">
      <c r="B45" s="33"/>
      <c r="C45" s="22" t="s">
        <v>97</v>
      </c>
      <c r="L45" s="33"/>
    </row>
    <row r="46" spans="2:12" s="1" customFormat="1" ht="6.95" customHeight="1">
      <c r="B46" s="33"/>
      <c r="L46" s="33"/>
    </row>
    <row r="47" spans="2:12" s="1" customFormat="1" ht="12" customHeight="1">
      <c r="B47" s="33"/>
      <c r="C47" s="28" t="s">
        <v>17</v>
      </c>
      <c r="L47" s="33"/>
    </row>
    <row r="48" spans="2:12" s="1" customFormat="1" ht="16.5" customHeight="1">
      <c r="B48" s="33"/>
      <c r="E48" s="317" t="str">
        <f>E7</f>
        <v>NMZ Čáslav - soc. zařízení</v>
      </c>
      <c r="F48" s="318"/>
      <c r="G48" s="318"/>
      <c r="H48" s="318"/>
      <c r="L48" s="33"/>
    </row>
    <row r="49" spans="2:47" s="1" customFormat="1" ht="12" customHeight="1">
      <c r="B49" s="33"/>
      <c r="C49" s="28" t="s">
        <v>95</v>
      </c>
      <c r="L49" s="33"/>
    </row>
    <row r="50" spans="2:47" s="1" customFormat="1" ht="16.5" customHeight="1">
      <c r="B50" s="33"/>
      <c r="E50" s="307" t="str">
        <f>E9</f>
        <v>4 - Slaboproud</v>
      </c>
      <c r="F50" s="316"/>
      <c r="G50" s="316"/>
      <c r="H50" s="316"/>
      <c r="L50" s="33"/>
    </row>
    <row r="51" spans="2:47" s="1" customFormat="1" ht="6.95" customHeight="1">
      <c r="B51" s="33"/>
      <c r="L51" s="33"/>
    </row>
    <row r="52" spans="2:47" s="1" customFormat="1" ht="12" customHeight="1">
      <c r="B52" s="33"/>
      <c r="C52" s="28" t="s">
        <v>21</v>
      </c>
      <c r="F52" s="26" t="str">
        <f>F12</f>
        <v xml:space="preserve"> </v>
      </c>
      <c r="I52" s="28" t="s">
        <v>23</v>
      </c>
      <c r="J52" s="50" t="str">
        <f>IF(J12="","",J12)</f>
        <v>27. 7. 2025</v>
      </c>
      <c r="L52" s="33"/>
    </row>
    <row r="53" spans="2:47" s="1" customFormat="1" ht="6.95" customHeight="1">
      <c r="B53" s="33"/>
      <c r="L53" s="33"/>
    </row>
    <row r="54" spans="2:47" s="1" customFormat="1" ht="15.2" customHeight="1">
      <c r="B54" s="33"/>
      <c r="C54" s="28" t="s">
        <v>25</v>
      </c>
      <c r="F54" s="26" t="str">
        <f>E15</f>
        <v xml:space="preserve"> </v>
      </c>
      <c r="I54" s="28" t="s">
        <v>31</v>
      </c>
      <c r="J54" s="31" t="str">
        <f>E21</f>
        <v xml:space="preserve"> </v>
      </c>
      <c r="L54" s="33"/>
    </row>
    <row r="55" spans="2:47" s="1" customFormat="1" ht="15.2" customHeight="1">
      <c r="B55" s="33"/>
      <c r="C55" s="28" t="s">
        <v>29</v>
      </c>
      <c r="F55" s="26" t="str">
        <f>IF(E18="","",E18)</f>
        <v>Vyplň údaj</v>
      </c>
      <c r="I55" s="28" t="s">
        <v>33</v>
      </c>
      <c r="J55" s="31" t="str">
        <f>E24</f>
        <v xml:space="preserve"> </v>
      </c>
      <c r="L55" s="33"/>
    </row>
    <row r="56" spans="2:47" s="1" customFormat="1" ht="10.35" customHeight="1">
      <c r="B56" s="33"/>
      <c r="L56" s="33"/>
    </row>
    <row r="57" spans="2:47" s="1" customFormat="1" ht="29.25" customHeight="1">
      <c r="B57" s="33"/>
      <c r="C57" s="97" t="s">
        <v>98</v>
      </c>
      <c r="D57" s="91"/>
      <c r="E57" s="91"/>
      <c r="F57" s="91"/>
      <c r="G57" s="91"/>
      <c r="H57" s="91"/>
      <c r="I57" s="91"/>
      <c r="J57" s="98" t="s">
        <v>99</v>
      </c>
      <c r="K57" s="91"/>
      <c r="L57" s="33"/>
    </row>
    <row r="58" spans="2:47" s="1" customFormat="1" ht="10.35" customHeight="1">
      <c r="B58" s="33"/>
      <c r="L58" s="33"/>
    </row>
    <row r="59" spans="2:47" s="1" customFormat="1" ht="22.9" customHeight="1">
      <c r="B59" s="33"/>
      <c r="C59" s="99" t="s">
        <v>68</v>
      </c>
      <c r="J59" s="64">
        <f>J81</f>
        <v>0</v>
      </c>
      <c r="L59" s="33"/>
      <c r="AU59" s="18" t="s">
        <v>100</v>
      </c>
    </row>
    <row r="60" spans="2:47" s="8" customFormat="1" ht="24.95" customHeight="1">
      <c r="B60" s="100"/>
      <c r="D60" s="101" t="s">
        <v>106</v>
      </c>
      <c r="E60" s="102"/>
      <c r="F60" s="102"/>
      <c r="G60" s="102"/>
      <c r="H60" s="102"/>
      <c r="I60" s="102"/>
      <c r="J60" s="103">
        <f>J82</f>
        <v>0</v>
      </c>
      <c r="L60" s="100"/>
    </row>
    <row r="61" spans="2:47" s="9" customFormat="1" ht="19.899999999999999" customHeight="1">
      <c r="B61" s="104"/>
      <c r="D61" s="105" t="s">
        <v>1448</v>
      </c>
      <c r="E61" s="106"/>
      <c r="F61" s="106"/>
      <c r="G61" s="106"/>
      <c r="H61" s="106"/>
      <c r="I61" s="106"/>
      <c r="J61" s="107">
        <f>J83</f>
        <v>0</v>
      </c>
      <c r="L61" s="104"/>
    </row>
    <row r="62" spans="2:47" s="1" customFormat="1" ht="21.75" customHeight="1">
      <c r="B62" s="33"/>
      <c r="L62" s="33"/>
    </row>
    <row r="63" spans="2:47" s="1" customFormat="1" ht="6.95" customHeight="1">
      <c r="B63" s="42"/>
      <c r="C63" s="43"/>
      <c r="D63" s="43"/>
      <c r="E63" s="43"/>
      <c r="F63" s="43"/>
      <c r="G63" s="43"/>
      <c r="H63" s="43"/>
      <c r="I63" s="43"/>
      <c r="J63" s="43"/>
      <c r="K63" s="43"/>
      <c r="L63" s="33"/>
    </row>
    <row r="67" spans="2:20" s="1" customFormat="1" ht="6.95" customHeight="1">
      <c r="B67" s="44"/>
      <c r="C67" s="45"/>
      <c r="D67" s="45"/>
      <c r="E67" s="45"/>
      <c r="F67" s="45"/>
      <c r="G67" s="45"/>
      <c r="H67" s="45"/>
      <c r="I67" s="45"/>
      <c r="J67" s="45"/>
      <c r="K67" s="45"/>
      <c r="L67" s="33"/>
    </row>
    <row r="68" spans="2:20" s="1" customFormat="1" ht="24.95" customHeight="1">
      <c r="B68" s="33"/>
      <c r="C68" s="22" t="s">
        <v>113</v>
      </c>
      <c r="L68" s="33"/>
    </row>
    <row r="69" spans="2:20" s="1" customFormat="1" ht="6.95" customHeight="1">
      <c r="B69" s="33"/>
      <c r="L69" s="33"/>
    </row>
    <row r="70" spans="2:20" s="1" customFormat="1" ht="12" customHeight="1">
      <c r="B70" s="33"/>
      <c r="C70" s="28" t="s">
        <v>17</v>
      </c>
      <c r="L70" s="33"/>
    </row>
    <row r="71" spans="2:20" s="1" customFormat="1" ht="16.5" customHeight="1">
      <c r="B71" s="33"/>
      <c r="E71" s="317" t="str">
        <f>E7</f>
        <v>NMZ Čáslav - soc. zařízení</v>
      </c>
      <c r="F71" s="318"/>
      <c r="G71" s="318"/>
      <c r="H71" s="318"/>
      <c r="L71" s="33"/>
    </row>
    <row r="72" spans="2:20" s="1" customFormat="1" ht="12" customHeight="1">
      <c r="B72" s="33"/>
      <c r="C72" s="28" t="s">
        <v>95</v>
      </c>
      <c r="L72" s="33"/>
    </row>
    <row r="73" spans="2:20" s="1" customFormat="1" ht="16.5" customHeight="1">
      <c r="B73" s="33"/>
      <c r="E73" s="307" t="str">
        <f>E9</f>
        <v>4 - Slaboproud</v>
      </c>
      <c r="F73" s="316"/>
      <c r="G73" s="316"/>
      <c r="H73" s="316"/>
      <c r="L73" s="33"/>
    </row>
    <row r="74" spans="2:20" s="1" customFormat="1" ht="6.95" customHeight="1">
      <c r="B74" s="33"/>
      <c r="L74" s="33"/>
    </row>
    <row r="75" spans="2:20" s="1" customFormat="1" ht="12" customHeight="1">
      <c r="B75" s="33"/>
      <c r="C75" s="28" t="s">
        <v>21</v>
      </c>
      <c r="F75" s="26" t="str">
        <f>F12</f>
        <v xml:space="preserve"> </v>
      </c>
      <c r="I75" s="28" t="s">
        <v>23</v>
      </c>
      <c r="J75" s="50" t="str">
        <f>IF(J12="","",J12)</f>
        <v>27. 7. 2025</v>
      </c>
      <c r="L75" s="33"/>
    </row>
    <row r="76" spans="2:20" s="1" customFormat="1" ht="6.95" customHeight="1">
      <c r="B76" s="33"/>
      <c r="L76" s="33"/>
    </row>
    <row r="77" spans="2:20" s="1" customFormat="1" ht="15.2" customHeight="1">
      <c r="B77" s="33"/>
      <c r="C77" s="28" t="s">
        <v>25</v>
      </c>
      <c r="F77" s="26" t="str">
        <f>E15</f>
        <v xml:space="preserve"> </v>
      </c>
      <c r="I77" s="28" t="s">
        <v>31</v>
      </c>
      <c r="J77" s="31" t="str">
        <f>E21</f>
        <v xml:space="preserve"> </v>
      </c>
      <c r="L77" s="33"/>
    </row>
    <row r="78" spans="2:20" s="1" customFormat="1" ht="15.2" customHeight="1">
      <c r="B78" s="33"/>
      <c r="C78" s="28" t="s">
        <v>29</v>
      </c>
      <c r="F78" s="26" t="str">
        <f>IF(E18="","",E18)</f>
        <v>Vyplň údaj</v>
      </c>
      <c r="I78" s="28" t="s">
        <v>33</v>
      </c>
      <c r="J78" s="31" t="str">
        <f>E24</f>
        <v xml:space="preserve"> </v>
      </c>
      <c r="L78" s="33"/>
    </row>
    <row r="79" spans="2:20" s="1" customFormat="1" ht="10.35" customHeight="1">
      <c r="B79" s="33"/>
      <c r="L79" s="33"/>
    </row>
    <row r="80" spans="2:20" s="10" customFormat="1" ht="29.25" customHeight="1">
      <c r="B80" s="108"/>
      <c r="C80" s="109" t="s">
        <v>114</v>
      </c>
      <c r="D80" s="110" t="s">
        <v>55</v>
      </c>
      <c r="E80" s="110" t="s">
        <v>51</v>
      </c>
      <c r="F80" s="110" t="s">
        <v>52</v>
      </c>
      <c r="G80" s="110" t="s">
        <v>115</v>
      </c>
      <c r="H80" s="110" t="s">
        <v>116</v>
      </c>
      <c r="I80" s="110" t="s">
        <v>117</v>
      </c>
      <c r="J80" s="110" t="s">
        <v>99</v>
      </c>
      <c r="K80" s="111" t="s">
        <v>118</v>
      </c>
      <c r="L80" s="108"/>
      <c r="M80" s="57" t="s">
        <v>3</v>
      </c>
      <c r="N80" s="58" t="s">
        <v>40</v>
      </c>
      <c r="O80" s="58" t="s">
        <v>119</v>
      </c>
      <c r="P80" s="58" t="s">
        <v>120</v>
      </c>
      <c r="Q80" s="58" t="s">
        <v>121</v>
      </c>
      <c r="R80" s="58" t="s">
        <v>122</v>
      </c>
      <c r="S80" s="58" t="s">
        <v>123</v>
      </c>
      <c r="T80" s="59" t="s">
        <v>124</v>
      </c>
    </row>
    <row r="81" spans="2:65" s="1" customFormat="1" ht="22.9" customHeight="1">
      <c r="B81" s="33"/>
      <c r="C81" s="62" t="s">
        <v>125</v>
      </c>
      <c r="J81" s="112">
        <f>BK81</f>
        <v>0</v>
      </c>
      <c r="L81" s="33"/>
      <c r="M81" s="60"/>
      <c r="N81" s="51"/>
      <c r="O81" s="51"/>
      <c r="P81" s="113">
        <f>P82</f>
        <v>0</v>
      </c>
      <c r="Q81" s="51"/>
      <c r="R81" s="113">
        <f>R82</f>
        <v>0</v>
      </c>
      <c r="S81" s="51"/>
      <c r="T81" s="114">
        <f>T82</f>
        <v>0</v>
      </c>
      <c r="AT81" s="18" t="s">
        <v>69</v>
      </c>
      <c r="AU81" s="18" t="s">
        <v>100</v>
      </c>
      <c r="BK81" s="115">
        <f>BK82</f>
        <v>0</v>
      </c>
    </row>
    <row r="82" spans="2:65" s="11" customFormat="1" ht="25.9" customHeight="1">
      <c r="B82" s="116"/>
      <c r="D82" s="117" t="s">
        <v>69</v>
      </c>
      <c r="E82" s="118" t="s">
        <v>261</v>
      </c>
      <c r="F82" s="118" t="s">
        <v>262</v>
      </c>
      <c r="I82" s="119"/>
      <c r="J82" s="120">
        <f>BK82</f>
        <v>0</v>
      </c>
      <c r="L82" s="116"/>
      <c r="M82" s="121"/>
      <c r="P82" s="122">
        <f>P83</f>
        <v>0</v>
      </c>
      <c r="R82" s="122">
        <f>R83</f>
        <v>0</v>
      </c>
      <c r="T82" s="123">
        <f>T83</f>
        <v>0</v>
      </c>
      <c r="AR82" s="117" t="s">
        <v>75</v>
      </c>
      <c r="AT82" s="124" t="s">
        <v>69</v>
      </c>
      <c r="AU82" s="124" t="s">
        <v>70</v>
      </c>
      <c r="AY82" s="117" t="s">
        <v>128</v>
      </c>
      <c r="BK82" s="125">
        <f>BK83</f>
        <v>0</v>
      </c>
    </row>
    <row r="83" spans="2:65" s="11" customFormat="1" ht="22.9" customHeight="1">
      <c r="B83" s="116"/>
      <c r="D83" s="117" t="s">
        <v>69</v>
      </c>
      <c r="E83" s="126" t="s">
        <v>1449</v>
      </c>
      <c r="F83" s="126" t="s">
        <v>1450</v>
      </c>
      <c r="I83" s="119"/>
      <c r="J83" s="127">
        <f>BK83</f>
        <v>0</v>
      </c>
      <c r="L83" s="116"/>
      <c r="M83" s="121"/>
      <c r="P83" s="122">
        <f>SUM(P84:P96)</f>
        <v>0</v>
      </c>
      <c r="R83" s="122">
        <f>SUM(R84:R96)</f>
        <v>0</v>
      </c>
      <c r="T83" s="123">
        <f>SUM(T84:T96)</f>
        <v>0</v>
      </c>
      <c r="AR83" s="117" t="s">
        <v>75</v>
      </c>
      <c r="AT83" s="124" t="s">
        <v>69</v>
      </c>
      <c r="AU83" s="124" t="s">
        <v>78</v>
      </c>
      <c r="AY83" s="117" t="s">
        <v>128</v>
      </c>
      <c r="BK83" s="125">
        <f>SUM(BK84:BK96)</f>
        <v>0</v>
      </c>
    </row>
    <row r="84" spans="2:65" s="1" customFormat="1" ht="16.5" customHeight="1">
      <c r="B84" s="128"/>
      <c r="C84" s="129" t="s">
        <v>78</v>
      </c>
      <c r="D84" s="129" t="s">
        <v>130</v>
      </c>
      <c r="E84" s="130" t="s">
        <v>1494</v>
      </c>
      <c r="F84" s="131" t="s">
        <v>1495</v>
      </c>
      <c r="G84" s="132" t="s">
        <v>219</v>
      </c>
      <c r="H84" s="133">
        <v>6</v>
      </c>
      <c r="I84" s="134"/>
      <c r="J84" s="135">
        <f t="shared" ref="J84:J96" si="0">ROUND(I84*H84,2)</f>
        <v>0</v>
      </c>
      <c r="K84" s="131" t="s">
        <v>3</v>
      </c>
      <c r="L84" s="33"/>
      <c r="M84" s="136" t="s">
        <v>3</v>
      </c>
      <c r="N84" s="137" t="s">
        <v>41</v>
      </c>
      <c r="P84" s="138">
        <f t="shared" ref="P84:P96" si="1">O84*H84</f>
        <v>0</v>
      </c>
      <c r="Q84" s="138">
        <v>0</v>
      </c>
      <c r="R84" s="138">
        <f t="shared" ref="R84:R96" si="2">Q84*H84</f>
        <v>0</v>
      </c>
      <c r="S84" s="138">
        <v>0</v>
      </c>
      <c r="T84" s="139">
        <f t="shared" ref="T84:T96" si="3">S84*H84</f>
        <v>0</v>
      </c>
      <c r="AR84" s="140" t="s">
        <v>168</v>
      </c>
      <c r="AT84" s="140" t="s">
        <v>130</v>
      </c>
      <c r="AU84" s="140" t="s">
        <v>75</v>
      </c>
      <c r="AY84" s="18" t="s">
        <v>128</v>
      </c>
      <c r="BE84" s="141">
        <f t="shared" ref="BE84:BE96" si="4">IF(N84="základní",J84,0)</f>
        <v>0</v>
      </c>
      <c r="BF84" s="141">
        <f t="shared" ref="BF84:BF96" si="5">IF(N84="snížená",J84,0)</f>
        <v>0</v>
      </c>
      <c r="BG84" s="141">
        <f t="shared" ref="BG84:BG96" si="6">IF(N84="zákl. přenesená",J84,0)</f>
        <v>0</v>
      </c>
      <c r="BH84" s="141">
        <f t="shared" ref="BH84:BH96" si="7">IF(N84="sníž. přenesená",J84,0)</f>
        <v>0</v>
      </c>
      <c r="BI84" s="141">
        <f t="shared" ref="BI84:BI96" si="8">IF(N84="nulová",J84,0)</f>
        <v>0</v>
      </c>
      <c r="BJ84" s="18" t="s">
        <v>78</v>
      </c>
      <c r="BK84" s="141">
        <f t="shared" ref="BK84:BK96" si="9">ROUND(I84*H84,2)</f>
        <v>0</v>
      </c>
      <c r="BL84" s="18" t="s">
        <v>168</v>
      </c>
      <c r="BM84" s="140" t="s">
        <v>1496</v>
      </c>
    </row>
    <row r="85" spans="2:65" s="1" customFormat="1" ht="16.5" customHeight="1">
      <c r="B85" s="128"/>
      <c r="C85" s="129" t="s">
        <v>75</v>
      </c>
      <c r="D85" s="129" t="s">
        <v>130</v>
      </c>
      <c r="E85" s="130" t="s">
        <v>1497</v>
      </c>
      <c r="F85" s="131" t="s">
        <v>1498</v>
      </c>
      <c r="G85" s="132" t="s">
        <v>219</v>
      </c>
      <c r="H85" s="133">
        <v>3</v>
      </c>
      <c r="I85" s="134"/>
      <c r="J85" s="135">
        <f t="shared" si="0"/>
        <v>0</v>
      </c>
      <c r="K85" s="131" t="s">
        <v>3</v>
      </c>
      <c r="L85" s="33"/>
      <c r="M85" s="136" t="s">
        <v>3</v>
      </c>
      <c r="N85" s="137" t="s">
        <v>41</v>
      </c>
      <c r="P85" s="138">
        <f t="shared" si="1"/>
        <v>0</v>
      </c>
      <c r="Q85" s="138">
        <v>0</v>
      </c>
      <c r="R85" s="138">
        <f t="shared" si="2"/>
        <v>0</v>
      </c>
      <c r="S85" s="138">
        <v>0</v>
      </c>
      <c r="T85" s="139">
        <f t="shared" si="3"/>
        <v>0</v>
      </c>
      <c r="AR85" s="140" t="s">
        <v>168</v>
      </c>
      <c r="AT85" s="140" t="s">
        <v>130</v>
      </c>
      <c r="AU85" s="140" t="s">
        <v>75</v>
      </c>
      <c r="AY85" s="18" t="s">
        <v>128</v>
      </c>
      <c r="BE85" s="141">
        <f t="shared" si="4"/>
        <v>0</v>
      </c>
      <c r="BF85" s="141">
        <f t="shared" si="5"/>
        <v>0</v>
      </c>
      <c r="BG85" s="141">
        <f t="shared" si="6"/>
        <v>0</v>
      </c>
      <c r="BH85" s="141">
        <f t="shared" si="7"/>
        <v>0</v>
      </c>
      <c r="BI85" s="141">
        <f t="shared" si="8"/>
        <v>0</v>
      </c>
      <c r="BJ85" s="18" t="s">
        <v>78</v>
      </c>
      <c r="BK85" s="141">
        <f t="shared" si="9"/>
        <v>0</v>
      </c>
      <c r="BL85" s="18" t="s">
        <v>168</v>
      </c>
      <c r="BM85" s="140" t="s">
        <v>1499</v>
      </c>
    </row>
    <row r="86" spans="2:65" s="1" customFormat="1" ht="16.5" customHeight="1">
      <c r="B86" s="128"/>
      <c r="C86" s="129" t="s">
        <v>82</v>
      </c>
      <c r="D86" s="129" t="s">
        <v>130</v>
      </c>
      <c r="E86" s="130" t="s">
        <v>1500</v>
      </c>
      <c r="F86" s="131" t="s">
        <v>1501</v>
      </c>
      <c r="G86" s="132" t="s">
        <v>219</v>
      </c>
      <c r="H86" s="133">
        <v>30</v>
      </c>
      <c r="I86" s="134"/>
      <c r="J86" s="135">
        <f t="shared" si="0"/>
        <v>0</v>
      </c>
      <c r="K86" s="131" t="s">
        <v>3</v>
      </c>
      <c r="L86" s="33"/>
      <c r="M86" s="136" t="s">
        <v>3</v>
      </c>
      <c r="N86" s="137" t="s">
        <v>41</v>
      </c>
      <c r="P86" s="138">
        <f t="shared" si="1"/>
        <v>0</v>
      </c>
      <c r="Q86" s="138">
        <v>0</v>
      </c>
      <c r="R86" s="138">
        <f t="shared" si="2"/>
        <v>0</v>
      </c>
      <c r="S86" s="138">
        <v>0</v>
      </c>
      <c r="T86" s="139">
        <f t="shared" si="3"/>
        <v>0</v>
      </c>
      <c r="AR86" s="140" t="s">
        <v>168</v>
      </c>
      <c r="AT86" s="140" t="s">
        <v>130</v>
      </c>
      <c r="AU86" s="140" t="s">
        <v>75</v>
      </c>
      <c r="AY86" s="18" t="s">
        <v>128</v>
      </c>
      <c r="BE86" s="141">
        <f t="shared" si="4"/>
        <v>0</v>
      </c>
      <c r="BF86" s="141">
        <f t="shared" si="5"/>
        <v>0</v>
      </c>
      <c r="BG86" s="141">
        <f t="shared" si="6"/>
        <v>0</v>
      </c>
      <c r="BH86" s="141">
        <f t="shared" si="7"/>
        <v>0</v>
      </c>
      <c r="BI86" s="141">
        <f t="shared" si="8"/>
        <v>0</v>
      </c>
      <c r="BJ86" s="18" t="s">
        <v>78</v>
      </c>
      <c r="BK86" s="141">
        <f t="shared" si="9"/>
        <v>0</v>
      </c>
      <c r="BL86" s="18" t="s">
        <v>168</v>
      </c>
      <c r="BM86" s="140" t="s">
        <v>1502</v>
      </c>
    </row>
    <row r="87" spans="2:65" s="1" customFormat="1" ht="16.5" customHeight="1">
      <c r="B87" s="128"/>
      <c r="C87" s="129" t="s">
        <v>85</v>
      </c>
      <c r="D87" s="129" t="s">
        <v>130</v>
      </c>
      <c r="E87" s="130" t="s">
        <v>1503</v>
      </c>
      <c r="F87" s="131" t="s">
        <v>1504</v>
      </c>
      <c r="G87" s="132" t="s">
        <v>1247</v>
      </c>
      <c r="H87" s="188"/>
      <c r="I87" s="134"/>
      <c r="J87" s="135">
        <f t="shared" si="0"/>
        <v>0</v>
      </c>
      <c r="K87" s="131" t="s">
        <v>3</v>
      </c>
      <c r="L87" s="33"/>
      <c r="M87" s="136" t="s">
        <v>3</v>
      </c>
      <c r="N87" s="137" t="s">
        <v>41</v>
      </c>
      <c r="P87" s="138">
        <f t="shared" si="1"/>
        <v>0</v>
      </c>
      <c r="Q87" s="138">
        <v>0</v>
      </c>
      <c r="R87" s="138">
        <f t="shared" si="2"/>
        <v>0</v>
      </c>
      <c r="S87" s="138">
        <v>0</v>
      </c>
      <c r="T87" s="139">
        <f t="shared" si="3"/>
        <v>0</v>
      </c>
      <c r="AR87" s="140" t="s">
        <v>168</v>
      </c>
      <c r="AT87" s="140" t="s">
        <v>130</v>
      </c>
      <c r="AU87" s="140" t="s">
        <v>75</v>
      </c>
      <c r="AY87" s="18" t="s">
        <v>128</v>
      </c>
      <c r="BE87" s="141">
        <f t="shared" si="4"/>
        <v>0</v>
      </c>
      <c r="BF87" s="141">
        <f t="shared" si="5"/>
        <v>0</v>
      </c>
      <c r="BG87" s="141">
        <f t="shared" si="6"/>
        <v>0</v>
      </c>
      <c r="BH87" s="141">
        <f t="shared" si="7"/>
        <v>0</v>
      </c>
      <c r="BI87" s="141">
        <f t="shared" si="8"/>
        <v>0</v>
      </c>
      <c r="BJ87" s="18" t="s">
        <v>78</v>
      </c>
      <c r="BK87" s="141">
        <f t="shared" si="9"/>
        <v>0</v>
      </c>
      <c r="BL87" s="18" t="s">
        <v>168</v>
      </c>
      <c r="BM87" s="140" t="s">
        <v>1505</v>
      </c>
    </row>
    <row r="88" spans="2:65" s="1" customFormat="1" ht="16.5" customHeight="1">
      <c r="B88" s="128"/>
      <c r="C88" s="129" t="s">
        <v>88</v>
      </c>
      <c r="D88" s="129" t="s">
        <v>130</v>
      </c>
      <c r="E88" s="130" t="s">
        <v>1506</v>
      </c>
      <c r="F88" s="131" t="s">
        <v>1507</v>
      </c>
      <c r="G88" s="132" t="s">
        <v>209</v>
      </c>
      <c r="H88" s="133">
        <v>20</v>
      </c>
      <c r="I88" s="134"/>
      <c r="J88" s="135">
        <f t="shared" si="0"/>
        <v>0</v>
      </c>
      <c r="K88" s="131" t="s">
        <v>3</v>
      </c>
      <c r="L88" s="33"/>
      <c r="M88" s="136" t="s">
        <v>3</v>
      </c>
      <c r="N88" s="137" t="s">
        <v>41</v>
      </c>
      <c r="P88" s="138">
        <f t="shared" si="1"/>
        <v>0</v>
      </c>
      <c r="Q88" s="138">
        <v>0</v>
      </c>
      <c r="R88" s="138">
        <f t="shared" si="2"/>
        <v>0</v>
      </c>
      <c r="S88" s="138">
        <v>0</v>
      </c>
      <c r="T88" s="139">
        <f t="shared" si="3"/>
        <v>0</v>
      </c>
      <c r="AR88" s="140" t="s">
        <v>168</v>
      </c>
      <c r="AT88" s="140" t="s">
        <v>130</v>
      </c>
      <c r="AU88" s="140" t="s">
        <v>75</v>
      </c>
      <c r="AY88" s="18" t="s">
        <v>128</v>
      </c>
      <c r="BE88" s="141">
        <f t="shared" si="4"/>
        <v>0</v>
      </c>
      <c r="BF88" s="141">
        <f t="shared" si="5"/>
        <v>0</v>
      </c>
      <c r="BG88" s="141">
        <f t="shared" si="6"/>
        <v>0</v>
      </c>
      <c r="BH88" s="141">
        <f t="shared" si="7"/>
        <v>0</v>
      </c>
      <c r="BI88" s="141">
        <f t="shared" si="8"/>
        <v>0</v>
      </c>
      <c r="BJ88" s="18" t="s">
        <v>78</v>
      </c>
      <c r="BK88" s="141">
        <f t="shared" si="9"/>
        <v>0</v>
      </c>
      <c r="BL88" s="18" t="s">
        <v>168</v>
      </c>
      <c r="BM88" s="140" t="s">
        <v>1508</v>
      </c>
    </row>
    <row r="89" spans="2:65" s="1" customFormat="1" ht="16.5" customHeight="1">
      <c r="B89" s="128"/>
      <c r="C89" s="129" t="s">
        <v>91</v>
      </c>
      <c r="D89" s="129" t="s">
        <v>130</v>
      </c>
      <c r="E89" s="130" t="s">
        <v>1509</v>
      </c>
      <c r="F89" s="131" t="s">
        <v>1510</v>
      </c>
      <c r="G89" s="132" t="s">
        <v>209</v>
      </c>
      <c r="H89" s="133">
        <v>20</v>
      </c>
      <c r="I89" s="134"/>
      <c r="J89" s="135">
        <f t="shared" si="0"/>
        <v>0</v>
      </c>
      <c r="K89" s="131" t="s">
        <v>3</v>
      </c>
      <c r="L89" s="33"/>
      <c r="M89" s="136" t="s">
        <v>3</v>
      </c>
      <c r="N89" s="137" t="s">
        <v>41</v>
      </c>
      <c r="P89" s="138">
        <f t="shared" si="1"/>
        <v>0</v>
      </c>
      <c r="Q89" s="138">
        <v>0</v>
      </c>
      <c r="R89" s="138">
        <f t="shared" si="2"/>
        <v>0</v>
      </c>
      <c r="S89" s="138">
        <v>0</v>
      </c>
      <c r="T89" s="139">
        <f t="shared" si="3"/>
        <v>0</v>
      </c>
      <c r="AR89" s="140" t="s">
        <v>168</v>
      </c>
      <c r="AT89" s="140" t="s">
        <v>130</v>
      </c>
      <c r="AU89" s="140" t="s">
        <v>75</v>
      </c>
      <c r="AY89" s="18" t="s">
        <v>128</v>
      </c>
      <c r="BE89" s="141">
        <f t="shared" si="4"/>
        <v>0</v>
      </c>
      <c r="BF89" s="141">
        <f t="shared" si="5"/>
        <v>0</v>
      </c>
      <c r="BG89" s="141">
        <f t="shared" si="6"/>
        <v>0</v>
      </c>
      <c r="BH89" s="141">
        <f t="shared" si="7"/>
        <v>0</v>
      </c>
      <c r="BI89" s="141">
        <f t="shared" si="8"/>
        <v>0</v>
      </c>
      <c r="BJ89" s="18" t="s">
        <v>78</v>
      </c>
      <c r="BK89" s="141">
        <f t="shared" si="9"/>
        <v>0</v>
      </c>
      <c r="BL89" s="18" t="s">
        <v>168</v>
      </c>
      <c r="BM89" s="140" t="s">
        <v>1511</v>
      </c>
    </row>
    <row r="90" spans="2:65" s="1" customFormat="1" ht="16.5" customHeight="1">
      <c r="B90" s="128"/>
      <c r="C90" s="129" t="s">
        <v>161</v>
      </c>
      <c r="D90" s="129" t="s">
        <v>130</v>
      </c>
      <c r="E90" s="130" t="s">
        <v>1512</v>
      </c>
      <c r="F90" s="131" t="s">
        <v>1513</v>
      </c>
      <c r="G90" s="132" t="s">
        <v>209</v>
      </c>
      <c r="H90" s="133">
        <v>60</v>
      </c>
      <c r="I90" s="134"/>
      <c r="J90" s="135">
        <f t="shared" si="0"/>
        <v>0</v>
      </c>
      <c r="K90" s="131" t="s">
        <v>3</v>
      </c>
      <c r="L90" s="33"/>
      <c r="M90" s="136" t="s">
        <v>3</v>
      </c>
      <c r="N90" s="137" t="s">
        <v>41</v>
      </c>
      <c r="P90" s="138">
        <f t="shared" si="1"/>
        <v>0</v>
      </c>
      <c r="Q90" s="138">
        <v>0</v>
      </c>
      <c r="R90" s="138">
        <f t="shared" si="2"/>
        <v>0</v>
      </c>
      <c r="S90" s="138">
        <v>0</v>
      </c>
      <c r="T90" s="139">
        <f t="shared" si="3"/>
        <v>0</v>
      </c>
      <c r="AR90" s="140" t="s">
        <v>168</v>
      </c>
      <c r="AT90" s="140" t="s">
        <v>130</v>
      </c>
      <c r="AU90" s="140" t="s">
        <v>75</v>
      </c>
      <c r="AY90" s="18" t="s">
        <v>128</v>
      </c>
      <c r="BE90" s="141">
        <f t="shared" si="4"/>
        <v>0</v>
      </c>
      <c r="BF90" s="141">
        <f t="shared" si="5"/>
        <v>0</v>
      </c>
      <c r="BG90" s="141">
        <f t="shared" si="6"/>
        <v>0</v>
      </c>
      <c r="BH90" s="141">
        <f t="shared" si="7"/>
        <v>0</v>
      </c>
      <c r="BI90" s="141">
        <f t="shared" si="8"/>
        <v>0</v>
      </c>
      <c r="BJ90" s="18" t="s">
        <v>78</v>
      </c>
      <c r="BK90" s="141">
        <f t="shared" si="9"/>
        <v>0</v>
      </c>
      <c r="BL90" s="18" t="s">
        <v>168</v>
      </c>
      <c r="BM90" s="140" t="s">
        <v>1514</v>
      </c>
    </row>
    <row r="91" spans="2:65" s="1" customFormat="1" ht="16.5" customHeight="1">
      <c r="B91" s="128"/>
      <c r="C91" s="129" t="s">
        <v>151</v>
      </c>
      <c r="D91" s="129" t="s">
        <v>130</v>
      </c>
      <c r="E91" s="130" t="s">
        <v>1515</v>
      </c>
      <c r="F91" s="131" t="s">
        <v>1516</v>
      </c>
      <c r="G91" s="132" t="s">
        <v>209</v>
      </c>
      <c r="H91" s="133">
        <v>15</v>
      </c>
      <c r="I91" s="134"/>
      <c r="J91" s="135">
        <f t="shared" si="0"/>
        <v>0</v>
      </c>
      <c r="K91" s="131" t="s">
        <v>3</v>
      </c>
      <c r="L91" s="33"/>
      <c r="M91" s="136" t="s">
        <v>3</v>
      </c>
      <c r="N91" s="137" t="s">
        <v>41</v>
      </c>
      <c r="P91" s="138">
        <f t="shared" si="1"/>
        <v>0</v>
      </c>
      <c r="Q91" s="138">
        <v>0</v>
      </c>
      <c r="R91" s="138">
        <f t="shared" si="2"/>
        <v>0</v>
      </c>
      <c r="S91" s="138">
        <v>0</v>
      </c>
      <c r="T91" s="139">
        <f t="shared" si="3"/>
        <v>0</v>
      </c>
      <c r="AR91" s="140" t="s">
        <v>168</v>
      </c>
      <c r="AT91" s="140" t="s">
        <v>130</v>
      </c>
      <c r="AU91" s="140" t="s">
        <v>75</v>
      </c>
      <c r="AY91" s="18" t="s">
        <v>128</v>
      </c>
      <c r="BE91" s="141">
        <f t="shared" si="4"/>
        <v>0</v>
      </c>
      <c r="BF91" s="141">
        <f t="shared" si="5"/>
        <v>0</v>
      </c>
      <c r="BG91" s="141">
        <f t="shared" si="6"/>
        <v>0</v>
      </c>
      <c r="BH91" s="141">
        <f t="shared" si="7"/>
        <v>0</v>
      </c>
      <c r="BI91" s="141">
        <f t="shared" si="8"/>
        <v>0</v>
      </c>
      <c r="BJ91" s="18" t="s">
        <v>78</v>
      </c>
      <c r="BK91" s="141">
        <f t="shared" si="9"/>
        <v>0</v>
      </c>
      <c r="BL91" s="18" t="s">
        <v>168</v>
      </c>
      <c r="BM91" s="140" t="s">
        <v>1517</v>
      </c>
    </row>
    <row r="92" spans="2:65" s="1" customFormat="1" ht="16.5" customHeight="1">
      <c r="B92" s="128"/>
      <c r="C92" s="129" t="s">
        <v>170</v>
      </c>
      <c r="D92" s="129" t="s">
        <v>130</v>
      </c>
      <c r="E92" s="130" t="s">
        <v>1518</v>
      </c>
      <c r="F92" s="131" t="s">
        <v>1519</v>
      </c>
      <c r="G92" s="132" t="s">
        <v>219</v>
      </c>
      <c r="H92" s="133">
        <v>6</v>
      </c>
      <c r="I92" s="134"/>
      <c r="J92" s="135">
        <f t="shared" si="0"/>
        <v>0</v>
      </c>
      <c r="K92" s="131" t="s">
        <v>3</v>
      </c>
      <c r="L92" s="33"/>
      <c r="M92" s="136" t="s">
        <v>3</v>
      </c>
      <c r="N92" s="137" t="s">
        <v>41</v>
      </c>
      <c r="P92" s="138">
        <f t="shared" si="1"/>
        <v>0</v>
      </c>
      <c r="Q92" s="138">
        <v>0</v>
      </c>
      <c r="R92" s="138">
        <f t="shared" si="2"/>
        <v>0</v>
      </c>
      <c r="S92" s="138">
        <v>0</v>
      </c>
      <c r="T92" s="139">
        <f t="shared" si="3"/>
        <v>0</v>
      </c>
      <c r="AR92" s="140" t="s">
        <v>168</v>
      </c>
      <c r="AT92" s="140" t="s">
        <v>130</v>
      </c>
      <c r="AU92" s="140" t="s">
        <v>75</v>
      </c>
      <c r="AY92" s="18" t="s">
        <v>128</v>
      </c>
      <c r="BE92" s="141">
        <f t="shared" si="4"/>
        <v>0</v>
      </c>
      <c r="BF92" s="141">
        <f t="shared" si="5"/>
        <v>0</v>
      </c>
      <c r="BG92" s="141">
        <f t="shared" si="6"/>
        <v>0</v>
      </c>
      <c r="BH92" s="141">
        <f t="shared" si="7"/>
        <v>0</v>
      </c>
      <c r="BI92" s="141">
        <f t="shared" si="8"/>
        <v>0</v>
      </c>
      <c r="BJ92" s="18" t="s">
        <v>78</v>
      </c>
      <c r="BK92" s="141">
        <f t="shared" si="9"/>
        <v>0</v>
      </c>
      <c r="BL92" s="18" t="s">
        <v>168</v>
      </c>
      <c r="BM92" s="140" t="s">
        <v>1520</v>
      </c>
    </row>
    <row r="93" spans="2:65" s="1" customFormat="1" ht="16.5" customHeight="1">
      <c r="B93" s="128"/>
      <c r="C93" s="129" t="s">
        <v>156</v>
      </c>
      <c r="D93" s="129" t="s">
        <v>130</v>
      </c>
      <c r="E93" s="130" t="s">
        <v>1521</v>
      </c>
      <c r="F93" s="131" t="s">
        <v>1522</v>
      </c>
      <c r="G93" s="132" t="s">
        <v>219</v>
      </c>
      <c r="H93" s="133">
        <v>1</v>
      </c>
      <c r="I93" s="134"/>
      <c r="J93" s="135">
        <f t="shared" si="0"/>
        <v>0</v>
      </c>
      <c r="K93" s="131" t="s">
        <v>3</v>
      </c>
      <c r="L93" s="33"/>
      <c r="M93" s="136" t="s">
        <v>3</v>
      </c>
      <c r="N93" s="137" t="s">
        <v>41</v>
      </c>
      <c r="P93" s="138">
        <f t="shared" si="1"/>
        <v>0</v>
      </c>
      <c r="Q93" s="138">
        <v>0</v>
      </c>
      <c r="R93" s="138">
        <f t="shared" si="2"/>
        <v>0</v>
      </c>
      <c r="S93" s="138">
        <v>0</v>
      </c>
      <c r="T93" s="139">
        <f t="shared" si="3"/>
        <v>0</v>
      </c>
      <c r="AR93" s="140" t="s">
        <v>168</v>
      </c>
      <c r="AT93" s="140" t="s">
        <v>130</v>
      </c>
      <c r="AU93" s="140" t="s">
        <v>75</v>
      </c>
      <c r="AY93" s="18" t="s">
        <v>128</v>
      </c>
      <c r="BE93" s="141">
        <f t="shared" si="4"/>
        <v>0</v>
      </c>
      <c r="BF93" s="141">
        <f t="shared" si="5"/>
        <v>0</v>
      </c>
      <c r="BG93" s="141">
        <f t="shared" si="6"/>
        <v>0</v>
      </c>
      <c r="BH93" s="141">
        <f t="shared" si="7"/>
        <v>0</v>
      </c>
      <c r="BI93" s="141">
        <f t="shared" si="8"/>
        <v>0</v>
      </c>
      <c r="BJ93" s="18" t="s">
        <v>78</v>
      </c>
      <c r="BK93" s="141">
        <f t="shared" si="9"/>
        <v>0</v>
      </c>
      <c r="BL93" s="18" t="s">
        <v>168</v>
      </c>
      <c r="BM93" s="140" t="s">
        <v>1523</v>
      </c>
    </row>
    <row r="94" spans="2:65" s="1" customFormat="1" ht="16.5" customHeight="1">
      <c r="B94" s="128"/>
      <c r="C94" s="129" t="s">
        <v>182</v>
      </c>
      <c r="D94" s="129" t="s">
        <v>130</v>
      </c>
      <c r="E94" s="130" t="s">
        <v>1524</v>
      </c>
      <c r="F94" s="131" t="s">
        <v>1525</v>
      </c>
      <c r="G94" s="132" t="s">
        <v>219</v>
      </c>
      <c r="H94" s="133">
        <v>1</v>
      </c>
      <c r="I94" s="134"/>
      <c r="J94" s="135">
        <f t="shared" si="0"/>
        <v>0</v>
      </c>
      <c r="K94" s="131" t="s">
        <v>3</v>
      </c>
      <c r="L94" s="33"/>
      <c r="M94" s="136" t="s">
        <v>3</v>
      </c>
      <c r="N94" s="137" t="s">
        <v>41</v>
      </c>
      <c r="P94" s="138">
        <f t="shared" si="1"/>
        <v>0</v>
      </c>
      <c r="Q94" s="138">
        <v>0</v>
      </c>
      <c r="R94" s="138">
        <f t="shared" si="2"/>
        <v>0</v>
      </c>
      <c r="S94" s="138">
        <v>0</v>
      </c>
      <c r="T94" s="139">
        <f t="shared" si="3"/>
        <v>0</v>
      </c>
      <c r="AR94" s="140" t="s">
        <v>168</v>
      </c>
      <c r="AT94" s="140" t="s">
        <v>130</v>
      </c>
      <c r="AU94" s="140" t="s">
        <v>75</v>
      </c>
      <c r="AY94" s="18" t="s">
        <v>128</v>
      </c>
      <c r="BE94" s="141">
        <f t="shared" si="4"/>
        <v>0</v>
      </c>
      <c r="BF94" s="141">
        <f t="shared" si="5"/>
        <v>0</v>
      </c>
      <c r="BG94" s="141">
        <f t="shared" si="6"/>
        <v>0</v>
      </c>
      <c r="BH94" s="141">
        <f t="shared" si="7"/>
        <v>0</v>
      </c>
      <c r="BI94" s="141">
        <f t="shared" si="8"/>
        <v>0</v>
      </c>
      <c r="BJ94" s="18" t="s">
        <v>78</v>
      </c>
      <c r="BK94" s="141">
        <f t="shared" si="9"/>
        <v>0</v>
      </c>
      <c r="BL94" s="18" t="s">
        <v>168</v>
      </c>
      <c r="BM94" s="140" t="s">
        <v>1526</v>
      </c>
    </row>
    <row r="95" spans="2:65" s="1" customFormat="1" ht="16.5" customHeight="1">
      <c r="B95" s="128"/>
      <c r="C95" s="129" t="s">
        <v>9</v>
      </c>
      <c r="D95" s="129" t="s">
        <v>130</v>
      </c>
      <c r="E95" s="130" t="s">
        <v>1527</v>
      </c>
      <c r="F95" s="131" t="s">
        <v>1528</v>
      </c>
      <c r="G95" s="132" t="s">
        <v>219</v>
      </c>
      <c r="H95" s="133">
        <v>1</v>
      </c>
      <c r="I95" s="134"/>
      <c r="J95" s="135">
        <f t="shared" si="0"/>
        <v>0</v>
      </c>
      <c r="K95" s="131" t="s">
        <v>3</v>
      </c>
      <c r="L95" s="33"/>
      <c r="M95" s="136" t="s">
        <v>3</v>
      </c>
      <c r="N95" s="137" t="s">
        <v>41</v>
      </c>
      <c r="P95" s="138">
        <f t="shared" si="1"/>
        <v>0</v>
      </c>
      <c r="Q95" s="138">
        <v>0</v>
      </c>
      <c r="R95" s="138">
        <f t="shared" si="2"/>
        <v>0</v>
      </c>
      <c r="S95" s="138">
        <v>0</v>
      </c>
      <c r="T95" s="139">
        <f t="shared" si="3"/>
        <v>0</v>
      </c>
      <c r="AR95" s="140" t="s">
        <v>168</v>
      </c>
      <c r="AT95" s="140" t="s">
        <v>130</v>
      </c>
      <c r="AU95" s="140" t="s">
        <v>75</v>
      </c>
      <c r="AY95" s="18" t="s">
        <v>128</v>
      </c>
      <c r="BE95" s="141">
        <f t="shared" si="4"/>
        <v>0</v>
      </c>
      <c r="BF95" s="141">
        <f t="shared" si="5"/>
        <v>0</v>
      </c>
      <c r="BG95" s="141">
        <f t="shared" si="6"/>
        <v>0</v>
      </c>
      <c r="BH95" s="141">
        <f t="shared" si="7"/>
        <v>0</v>
      </c>
      <c r="BI95" s="141">
        <f t="shared" si="8"/>
        <v>0</v>
      </c>
      <c r="BJ95" s="18" t="s">
        <v>78</v>
      </c>
      <c r="BK95" s="141">
        <f t="shared" si="9"/>
        <v>0</v>
      </c>
      <c r="BL95" s="18" t="s">
        <v>168</v>
      </c>
      <c r="BM95" s="140" t="s">
        <v>1529</v>
      </c>
    </row>
    <row r="96" spans="2:65" s="1" customFormat="1" ht="16.5" customHeight="1">
      <c r="B96" s="128"/>
      <c r="C96" s="129" t="s">
        <v>192</v>
      </c>
      <c r="D96" s="129" t="s">
        <v>130</v>
      </c>
      <c r="E96" s="130" t="s">
        <v>1530</v>
      </c>
      <c r="F96" s="131" t="s">
        <v>1531</v>
      </c>
      <c r="G96" s="132" t="s">
        <v>219</v>
      </c>
      <c r="H96" s="133">
        <v>1</v>
      </c>
      <c r="I96" s="134"/>
      <c r="J96" s="135">
        <f t="shared" si="0"/>
        <v>0</v>
      </c>
      <c r="K96" s="131" t="s">
        <v>3</v>
      </c>
      <c r="L96" s="33"/>
      <c r="M96" s="189" t="s">
        <v>3</v>
      </c>
      <c r="N96" s="190" t="s">
        <v>41</v>
      </c>
      <c r="O96" s="179"/>
      <c r="P96" s="191">
        <f t="shared" si="1"/>
        <v>0</v>
      </c>
      <c r="Q96" s="191">
        <v>0</v>
      </c>
      <c r="R96" s="191">
        <f t="shared" si="2"/>
        <v>0</v>
      </c>
      <c r="S96" s="191">
        <v>0</v>
      </c>
      <c r="T96" s="192">
        <f t="shared" si="3"/>
        <v>0</v>
      </c>
      <c r="AR96" s="140" t="s">
        <v>168</v>
      </c>
      <c r="AT96" s="140" t="s">
        <v>130</v>
      </c>
      <c r="AU96" s="140" t="s">
        <v>75</v>
      </c>
      <c r="AY96" s="18" t="s">
        <v>128</v>
      </c>
      <c r="BE96" s="141">
        <f t="shared" si="4"/>
        <v>0</v>
      </c>
      <c r="BF96" s="141">
        <f t="shared" si="5"/>
        <v>0</v>
      </c>
      <c r="BG96" s="141">
        <f t="shared" si="6"/>
        <v>0</v>
      </c>
      <c r="BH96" s="141">
        <f t="shared" si="7"/>
        <v>0</v>
      </c>
      <c r="BI96" s="141">
        <f t="shared" si="8"/>
        <v>0</v>
      </c>
      <c r="BJ96" s="18" t="s">
        <v>78</v>
      </c>
      <c r="BK96" s="141">
        <f t="shared" si="9"/>
        <v>0</v>
      </c>
      <c r="BL96" s="18" t="s">
        <v>168</v>
      </c>
      <c r="BM96" s="140" t="s">
        <v>1532</v>
      </c>
    </row>
    <row r="97" spans="2:12" s="1" customFormat="1" ht="6.95" customHeight="1">
      <c r="B97" s="42"/>
      <c r="C97" s="43"/>
      <c r="D97" s="43"/>
      <c r="E97" s="43"/>
      <c r="F97" s="43"/>
      <c r="G97" s="43"/>
      <c r="H97" s="43"/>
      <c r="I97" s="43"/>
      <c r="J97" s="43"/>
      <c r="K97" s="43"/>
      <c r="L97" s="33"/>
    </row>
  </sheetData>
  <autoFilter ref="C80:K96" xr:uid="{00000000-0009-0000-0000-000004000000}"/>
  <mergeCells count="9">
    <mergeCell ref="E50:H50"/>
    <mergeCell ref="E71:H71"/>
    <mergeCell ref="E73:H73"/>
    <mergeCell ref="L2:V2"/>
    <mergeCell ref="E7:H7"/>
    <mergeCell ref="E9:H9"/>
    <mergeCell ref="E18:H18"/>
    <mergeCell ref="E27:H27"/>
    <mergeCell ref="E48:H48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BM97"/>
  <sheetViews>
    <sheetView showGridLines="0" topLeftCell="A75" workbookViewId="0"/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78" t="s">
        <v>6</v>
      </c>
      <c r="M2" s="279"/>
      <c r="N2" s="279"/>
      <c r="O2" s="279"/>
      <c r="P2" s="279"/>
      <c r="Q2" s="279"/>
      <c r="R2" s="279"/>
      <c r="S2" s="279"/>
      <c r="T2" s="279"/>
      <c r="U2" s="279"/>
      <c r="V2" s="279"/>
      <c r="AT2" s="18" t="s">
        <v>90</v>
      </c>
    </row>
    <row r="3" spans="2:46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75</v>
      </c>
    </row>
    <row r="4" spans="2:46" ht="24.95" customHeight="1">
      <c r="B4" s="21"/>
      <c r="D4" s="22" t="s">
        <v>94</v>
      </c>
      <c r="L4" s="21"/>
      <c r="M4" s="86" t="s">
        <v>11</v>
      </c>
      <c r="AT4" s="18" t="s">
        <v>4</v>
      </c>
    </row>
    <row r="5" spans="2:46" ht="6.95" customHeight="1">
      <c r="B5" s="21"/>
      <c r="L5" s="21"/>
    </row>
    <row r="6" spans="2:46" ht="12" customHeight="1">
      <c r="B6" s="21"/>
      <c r="D6" s="28" t="s">
        <v>17</v>
      </c>
      <c r="L6" s="21"/>
    </row>
    <row r="7" spans="2:46" ht="16.5" customHeight="1">
      <c r="B7" s="21"/>
      <c r="E7" s="317" t="str">
        <f>'Rekapitulace stavby'!K6</f>
        <v>NMZ Čáslav - soc. zařízení</v>
      </c>
      <c r="F7" s="318"/>
      <c r="G7" s="318"/>
      <c r="H7" s="318"/>
      <c r="L7" s="21"/>
    </row>
    <row r="8" spans="2:46" s="1" customFormat="1" ht="12" customHeight="1">
      <c r="B8" s="33"/>
      <c r="D8" s="28" t="s">
        <v>95</v>
      </c>
      <c r="L8" s="33"/>
    </row>
    <row r="9" spans="2:46" s="1" customFormat="1" ht="16.5" customHeight="1">
      <c r="B9" s="33"/>
      <c r="E9" s="307" t="s">
        <v>1533</v>
      </c>
      <c r="F9" s="316"/>
      <c r="G9" s="316"/>
      <c r="H9" s="316"/>
      <c r="L9" s="33"/>
    </row>
    <row r="10" spans="2:46" s="1" customFormat="1">
      <c r="B10" s="33"/>
      <c r="L10" s="33"/>
    </row>
    <row r="11" spans="2:46" s="1" customFormat="1" ht="12" customHeight="1">
      <c r="B11" s="33"/>
      <c r="D11" s="28" t="s">
        <v>19</v>
      </c>
      <c r="F11" s="26" t="s">
        <v>3</v>
      </c>
      <c r="I11" s="28" t="s">
        <v>20</v>
      </c>
      <c r="J11" s="26" t="s">
        <v>3</v>
      </c>
      <c r="L11" s="33"/>
    </row>
    <row r="12" spans="2:46" s="1" customFormat="1" ht="12" customHeight="1">
      <c r="B12" s="33"/>
      <c r="D12" s="28" t="s">
        <v>21</v>
      </c>
      <c r="F12" s="26" t="s">
        <v>27</v>
      </c>
      <c r="I12" s="28" t="s">
        <v>23</v>
      </c>
      <c r="J12" s="50" t="str">
        <f>'Rekapitulace stavby'!AN8</f>
        <v>27. 7. 2025</v>
      </c>
      <c r="L12" s="33"/>
    </row>
    <row r="13" spans="2:46" s="1" customFormat="1" ht="10.9" customHeight="1">
      <c r="B13" s="33"/>
      <c r="L13" s="33"/>
    </row>
    <row r="14" spans="2:46" s="1" customFormat="1" ht="12" customHeight="1">
      <c r="B14" s="33"/>
      <c r="D14" s="28" t="s">
        <v>25</v>
      </c>
      <c r="I14" s="28" t="s">
        <v>26</v>
      </c>
      <c r="J14" s="26" t="str">
        <f>IF('Rekapitulace stavby'!AN10="","",'Rekapitulace stavby'!AN10)</f>
        <v/>
      </c>
      <c r="L14" s="33"/>
    </row>
    <row r="15" spans="2:46" s="1" customFormat="1" ht="18" customHeight="1">
      <c r="B15" s="33"/>
      <c r="E15" s="26" t="str">
        <f>IF('Rekapitulace stavby'!E11="","",'Rekapitulace stavby'!E11)</f>
        <v xml:space="preserve"> </v>
      </c>
      <c r="I15" s="28" t="s">
        <v>28</v>
      </c>
      <c r="J15" s="26" t="str">
        <f>IF('Rekapitulace stavby'!AN11="","",'Rekapitulace stavby'!AN11)</f>
        <v/>
      </c>
      <c r="L15" s="33"/>
    </row>
    <row r="16" spans="2:46" s="1" customFormat="1" ht="6.95" customHeight="1">
      <c r="B16" s="33"/>
      <c r="L16" s="33"/>
    </row>
    <row r="17" spans="2:12" s="1" customFormat="1" ht="12" customHeight="1">
      <c r="B17" s="33"/>
      <c r="D17" s="28" t="s">
        <v>29</v>
      </c>
      <c r="I17" s="28" t="s">
        <v>26</v>
      </c>
      <c r="J17" s="29" t="str">
        <f>'Rekapitulace stavby'!AN13</f>
        <v>Vyplň údaj</v>
      </c>
      <c r="L17" s="33"/>
    </row>
    <row r="18" spans="2:12" s="1" customFormat="1" ht="18" customHeight="1">
      <c r="B18" s="33"/>
      <c r="E18" s="319" t="str">
        <f>'Rekapitulace stavby'!E14</f>
        <v>Vyplň údaj</v>
      </c>
      <c r="F18" s="290"/>
      <c r="G18" s="290"/>
      <c r="H18" s="290"/>
      <c r="I18" s="28" t="s">
        <v>28</v>
      </c>
      <c r="J18" s="29" t="str">
        <f>'Rekapitulace stavby'!AN14</f>
        <v>Vyplň údaj</v>
      </c>
      <c r="L18" s="33"/>
    </row>
    <row r="19" spans="2:12" s="1" customFormat="1" ht="6.95" customHeight="1">
      <c r="B19" s="33"/>
      <c r="L19" s="33"/>
    </row>
    <row r="20" spans="2:12" s="1" customFormat="1" ht="12" customHeight="1">
      <c r="B20" s="33"/>
      <c r="D20" s="28" t="s">
        <v>31</v>
      </c>
      <c r="I20" s="28" t="s">
        <v>26</v>
      </c>
      <c r="J20" s="26" t="str">
        <f>IF('Rekapitulace stavby'!AN16="","",'Rekapitulace stavby'!AN16)</f>
        <v/>
      </c>
      <c r="L20" s="33"/>
    </row>
    <row r="21" spans="2:12" s="1" customFormat="1" ht="18" customHeight="1">
      <c r="B21" s="33"/>
      <c r="E21" s="26" t="str">
        <f>IF('Rekapitulace stavby'!E17="","",'Rekapitulace stavby'!E17)</f>
        <v xml:space="preserve"> </v>
      </c>
      <c r="I21" s="28" t="s">
        <v>28</v>
      </c>
      <c r="J21" s="26" t="str">
        <f>IF('Rekapitulace stavby'!AN17="","",'Rekapitulace stavby'!AN17)</f>
        <v/>
      </c>
      <c r="L21" s="33"/>
    </row>
    <row r="22" spans="2:12" s="1" customFormat="1" ht="6.95" customHeight="1">
      <c r="B22" s="33"/>
      <c r="L22" s="33"/>
    </row>
    <row r="23" spans="2:12" s="1" customFormat="1" ht="12" customHeight="1">
      <c r="B23" s="33"/>
      <c r="D23" s="28" t="s">
        <v>33</v>
      </c>
      <c r="I23" s="28" t="s">
        <v>26</v>
      </c>
      <c r="J23" s="26" t="str">
        <f>IF('Rekapitulace stavby'!AN19="","",'Rekapitulace stavby'!AN19)</f>
        <v/>
      </c>
      <c r="L23" s="33"/>
    </row>
    <row r="24" spans="2:12" s="1" customFormat="1" ht="18" customHeight="1">
      <c r="B24" s="33"/>
      <c r="E24" s="26" t="str">
        <f>IF('Rekapitulace stavby'!E20="","",'Rekapitulace stavby'!E20)</f>
        <v xml:space="preserve"> </v>
      </c>
      <c r="I24" s="28" t="s">
        <v>28</v>
      </c>
      <c r="J24" s="26" t="str">
        <f>IF('Rekapitulace stavby'!AN20="","",'Rekapitulace stavby'!AN20)</f>
        <v/>
      </c>
      <c r="L24" s="33"/>
    </row>
    <row r="25" spans="2:12" s="1" customFormat="1" ht="6.95" customHeight="1">
      <c r="B25" s="33"/>
      <c r="L25" s="33"/>
    </row>
    <row r="26" spans="2:12" s="1" customFormat="1" ht="12" customHeight="1">
      <c r="B26" s="33"/>
      <c r="D26" s="28" t="s">
        <v>34</v>
      </c>
      <c r="L26" s="33"/>
    </row>
    <row r="27" spans="2:12" s="7" customFormat="1" ht="16.5" customHeight="1">
      <c r="B27" s="87"/>
      <c r="E27" s="294" t="s">
        <v>3</v>
      </c>
      <c r="F27" s="294"/>
      <c r="G27" s="294"/>
      <c r="H27" s="294"/>
      <c r="L27" s="87"/>
    </row>
    <row r="28" spans="2:12" s="1" customFormat="1" ht="6.95" customHeight="1">
      <c r="B28" s="33"/>
      <c r="L28" s="33"/>
    </row>
    <row r="29" spans="2:12" s="1" customFormat="1" ht="6.95" customHeight="1">
      <c r="B29" s="33"/>
      <c r="D29" s="51"/>
      <c r="E29" s="51"/>
      <c r="F29" s="51"/>
      <c r="G29" s="51"/>
      <c r="H29" s="51"/>
      <c r="I29" s="51"/>
      <c r="J29" s="51"/>
      <c r="K29" s="51"/>
      <c r="L29" s="33"/>
    </row>
    <row r="30" spans="2:12" s="1" customFormat="1" ht="25.35" customHeight="1">
      <c r="B30" s="33"/>
      <c r="D30" s="88" t="s">
        <v>36</v>
      </c>
      <c r="J30" s="64">
        <f>ROUND(J81, 2)</f>
        <v>0</v>
      </c>
      <c r="L30" s="33"/>
    </row>
    <row r="31" spans="2:12" s="1" customFormat="1" ht="6.95" customHeight="1">
      <c r="B31" s="33"/>
      <c r="D31" s="51"/>
      <c r="E31" s="51"/>
      <c r="F31" s="51"/>
      <c r="G31" s="51"/>
      <c r="H31" s="51"/>
      <c r="I31" s="51"/>
      <c r="J31" s="51"/>
      <c r="K31" s="51"/>
      <c r="L31" s="33"/>
    </row>
    <row r="32" spans="2:12" s="1" customFormat="1" ht="14.45" customHeight="1">
      <c r="B32" s="33"/>
      <c r="F32" s="36" t="s">
        <v>38</v>
      </c>
      <c r="I32" s="36" t="s">
        <v>37</v>
      </c>
      <c r="J32" s="36" t="s">
        <v>39</v>
      </c>
      <c r="L32" s="33"/>
    </row>
    <row r="33" spans="2:12" s="1" customFormat="1" ht="14.45" customHeight="1">
      <c r="B33" s="33"/>
      <c r="D33" s="53" t="s">
        <v>40</v>
      </c>
      <c r="E33" s="28" t="s">
        <v>41</v>
      </c>
      <c r="F33" s="89">
        <f>ROUND((SUM(BE81:BE96)),  2)</f>
        <v>0</v>
      </c>
      <c r="I33" s="90">
        <v>0.21</v>
      </c>
      <c r="J33" s="89">
        <f>ROUND(((SUM(BE81:BE96))*I33),  2)</f>
        <v>0</v>
      </c>
      <c r="L33" s="33"/>
    </row>
    <row r="34" spans="2:12" s="1" customFormat="1" ht="14.45" customHeight="1">
      <c r="B34" s="33"/>
      <c r="E34" s="28" t="s">
        <v>42</v>
      </c>
      <c r="F34" s="89">
        <f>ROUND((SUM(BF81:BF96)),  2)</f>
        <v>0</v>
      </c>
      <c r="I34" s="90">
        <v>0.12</v>
      </c>
      <c r="J34" s="89">
        <f>ROUND(((SUM(BF81:BF96))*I34),  2)</f>
        <v>0</v>
      </c>
      <c r="L34" s="33"/>
    </row>
    <row r="35" spans="2:12" s="1" customFormat="1" ht="14.45" hidden="1" customHeight="1">
      <c r="B35" s="33"/>
      <c r="E35" s="28" t="s">
        <v>43</v>
      </c>
      <c r="F35" s="89">
        <f>ROUND((SUM(BG81:BG96)),  2)</f>
        <v>0</v>
      </c>
      <c r="I35" s="90">
        <v>0.21</v>
      </c>
      <c r="J35" s="89">
        <f>0</f>
        <v>0</v>
      </c>
      <c r="L35" s="33"/>
    </row>
    <row r="36" spans="2:12" s="1" customFormat="1" ht="14.45" hidden="1" customHeight="1">
      <c r="B36" s="33"/>
      <c r="E36" s="28" t="s">
        <v>44</v>
      </c>
      <c r="F36" s="89">
        <f>ROUND((SUM(BH81:BH96)),  2)</f>
        <v>0</v>
      </c>
      <c r="I36" s="90">
        <v>0.12</v>
      </c>
      <c r="J36" s="89">
        <f>0</f>
        <v>0</v>
      </c>
      <c r="L36" s="33"/>
    </row>
    <row r="37" spans="2:12" s="1" customFormat="1" ht="14.45" hidden="1" customHeight="1">
      <c r="B37" s="33"/>
      <c r="E37" s="28" t="s">
        <v>45</v>
      </c>
      <c r="F37" s="89">
        <f>ROUND((SUM(BI81:BI96)),  2)</f>
        <v>0</v>
      </c>
      <c r="I37" s="90">
        <v>0</v>
      </c>
      <c r="J37" s="89">
        <f>0</f>
        <v>0</v>
      </c>
      <c r="L37" s="33"/>
    </row>
    <row r="38" spans="2:12" s="1" customFormat="1" ht="6.95" customHeight="1">
      <c r="B38" s="33"/>
      <c r="L38" s="33"/>
    </row>
    <row r="39" spans="2:12" s="1" customFormat="1" ht="25.35" customHeight="1">
      <c r="B39" s="33"/>
      <c r="C39" s="91"/>
      <c r="D39" s="92" t="s">
        <v>46</v>
      </c>
      <c r="E39" s="55"/>
      <c r="F39" s="55"/>
      <c r="G39" s="93" t="s">
        <v>47</v>
      </c>
      <c r="H39" s="94" t="s">
        <v>48</v>
      </c>
      <c r="I39" s="55"/>
      <c r="J39" s="95">
        <f>SUM(J30:J37)</f>
        <v>0</v>
      </c>
      <c r="K39" s="96"/>
      <c r="L39" s="33"/>
    </row>
    <row r="40" spans="2:12" s="1" customFormat="1" ht="14.45" customHeight="1">
      <c r="B40" s="42"/>
      <c r="C40" s="43"/>
      <c r="D40" s="43"/>
      <c r="E40" s="43"/>
      <c r="F40" s="43"/>
      <c r="G40" s="43"/>
      <c r="H40" s="43"/>
      <c r="I40" s="43"/>
      <c r="J40" s="43"/>
      <c r="K40" s="43"/>
      <c r="L40" s="33"/>
    </row>
    <row r="44" spans="2:12" s="1" customFormat="1" ht="6.95" customHeight="1">
      <c r="B44" s="44"/>
      <c r="C44" s="45"/>
      <c r="D44" s="45"/>
      <c r="E44" s="45"/>
      <c r="F44" s="45"/>
      <c r="G44" s="45"/>
      <c r="H44" s="45"/>
      <c r="I44" s="45"/>
      <c r="J44" s="45"/>
      <c r="K44" s="45"/>
      <c r="L44" s="33"/>
    </row>
    <row r="45" spans="2:12" s="1" customFormat="1" ht="24.95" customHeight="1">
      <c r="B45" s="33"/>
      <c r="C45" s="22" t="s">
        <v>97</v>
      </c>
      <c r="L45" s="33"/>
    </row>
    <row r="46" spans="2:12" s="1" customFormat="1" ht="6.95" customHeight="1">
      <c r="B46" s="33"/>
      <c r="L46" s="33"/>
    </row>
    <row r="47" spans="2:12" s="1" customFormat="1" ht="12" customHeight="1">
      <c r="B47" s="33"/>
      <c r="C47" s="28" t="s">
        <v>17</v>
      </c>
      <c r="L47" s="33"/>
    </row>
    <row r="48" spans="2:12" s="1" customFormat="1" ht="16.5" customHeight="1">
      <c r="B48" s="33"/>
      <c r="E48" s="317" t="str">
        <f>E7</f>
        <v>NMZ Čáslav - soc. zařízení</v>
      </c>
      <c r="F48" s="318"/>
      <c r="G48" s="318"/>
      <c r="H48" s="318"/>
      <c r="L48" s="33"/>
    </row>
    <row r="49" spans="2:47" s="1" customFormat="1" ht="12" customHeight="1">
      <c r="B49" s="33"/>
      <c r="C49" s="28" t="s">
        <v>95</v>
      </c>
      <c r="L49" s="33"/>
    </row>
    <row r="50" spans="2:47" s="1" customFormat="1" ht="16.5" customHeight="1">
      <c r="B50" s="33"/>
      <c r="E50" s="307" t="str">
        <f>E9</f>
        <v>5 - Hromosvod</v>
      </c>
      <c r="F50" s="316"/>
      <c r="G50" s="316"/>
      <c r="H50" s="316"/>
      <c r="L50" s="33"/>
    </row>
    <row r="51" spans="2:47" s="1" customFormat="1" ht="6.95" customHeight="1">
      <c r="B51" s="33"/>
      <c r="L51" s="33"/>
    </row>
    <row r="52" spans="2:47" s="1" customFormat="1" ht="12" customHeight="1">
      <c r="B52" s="33"/>
      <c r="C52" s="28" t="s">
        <v>21</v>
      </c>
      <c r="F52" s="26" t="str">
        <f>F12</f>
        <v xml:space="preserve"> </v>
      </c>
      <c r="I52" s="28" t="s">
        <v>23</v>
      </c>
      <c r="J52" s="50" t="str">
        <f>IF(J12="","",J12)</f>
        <v>27. 7. 2025</v>
      </c>
      <c r="L52" s="33"/>
    </row>
    <row r="53" spans="2:47" s="1" customFormat="1" ht="6.95" customHeight="1">
      <c r="B53" s="33"/>
      <c r="L53" s="33"/>
    </row>
    <row r="54" spans="2:47" s="1" customFormat="1" ht="15.2" customHeight="1">
      <c r="B54" s="33"/>
      <c r="C54" s="28" t="s">
        <v>25</v>
      </c>
      <c r="F54" s="26" t="str">
        <f>E15</f>
        <v xml:space="preserve"> </v>
      </c>
      <c r="I54" s="28" t="s">
        <v>31</v>
      </c>
      <c r="J54" s="31" t="str">
        <f>E21</f>
        <v xml:space="preserve"> </v>
      </c>
      <c r="L54" s="33"/>
    </row>
    <row r="55" spans="2:47" s="1" customFormat="1" ht="15.2" customHeight="1">
      <c r="B55" s="33"/>
      <c r="C55" s="28" t="s">
        <v>29</v>
      </c>
      <c r="F55" s="26" t="str">
        <f>IF(E18="","",E18)</f>
        <v>Vyplň údaj</v>
      </c>
      <c r="I55" s="28" t="s">
        <v>33</v>
      </c>
      <c r="J55" s="31" t="str">
        <f>E24</f>
        <v xml:space="preserve"> </v>
      </c>
      <c r="L55" s="33"/>
    </row>
    <row r="56" spans="2:47" s="1" customFormat="1" ht="10.35" customHeight="1">
      <c r="B56" s="33"/>
      <c r="L56" s="33"/>
    </row>
    <row r="57" spans="2:47" s="1" customFormat="1" ht="29.25" customHeight="1">
      <c r="B57" s="33"/>
      <c r="C57" s="97" t="s">
        <v>98</v>
      </c>
      <c r="D57" s="91"/>
      <c r="E57" s="91"/>
      <c r="F57" s="91"/>
      <c r="G57" s="91"/>
      <c r="H57" s="91"/>
      <c r="I57" s="91"/>
      <c r="J57" s="98" t="s">
        <v>99</v>
      </c>
      <c r="K57" s="91"/>
      <c r="L57" s="33"/>
    </row>
    <row r="58" spans="2:47" s="1" customFormat="1" ht="10.35" customHeight="1">
      <c r="B58" s="33"/>
      <c r="L58" s="33"/>
    </row>
    <row r="59" spans="2:47" s="1" customFormat="1" ht="22.9" customHeight="1">
      <c r="B59" s="33"/>
      <c r="C59" s="99" t="s">
        <v>68</v>
      </c>
      <c r="J59" s="64">
        <f>J81</f>
        <v>0</v>
      </c>
      <c r="L59" s="33"/>
      <c r="AU59" s="18" t="s">
        <v>100</v>
      </c>
    </row>
    <row r="60" spans="2:47" s="8" customFormat="1" ht="24.95" customHeight="1">
      <c r="B60" s="100"/>
      <c r="D60" s="101" t="s">
        <v>106</v>
      </c>
      <c r="E60" s="102"/>
      <c r="F60" s="102"/>
      <c r="G60" s="102"/>
      <c r="H60" s="102"/>
      <c r="I60" s="102"/>
      <c r="J60" s="103">
        <f>J82</f>
        <v>0</v>
      </c>
      <c r="L60" s="100"/>
    </row>
    <row r="61" spans="2:47" s="9" customFormat="1" ht="19.899999999999999" customHeight="1">
      <c r="B61" s="104"/>
      <c r="D61" s="105" t="s">
        <v>1448</v>
      </c>
      <c r="E61" s="106"/>
      <c r="F61" s="106"/>
      <c r="G61" s="106"/>
      <c r="H61" s="106"/>
      <c r="I61" s="106"/>
      <c r="J61" s="107">
        <f>J83</f>
        <v>0</v>
      </c>
      <c r="L61" s="104"/>
    </row>
    <row r="62" spans="2:47" s="1" customFormat="1" ht="21.75" customHeight="1">
      <c r="B62" s="33"/>
      <c r="L62" s="33"/>
    </row>
    <row r="63" spans="2:47" s="1" customFormat="1" ht="6.95" customHeight="1">
      <c r="B63" s="42"/>
      <c r="C63" s="43"/>
      <c r="D63" s="43"/>
      <c r="E63" s="43"/>
      <c r="F63" s="43"/>
      <c r="G63" s="43"/>
      <c r="H63" s="43"/>
      <c r="I63" s="43"/>
      <c r="J63" s="43"/>
      <c r="K63" s="43"/>
      <c r="L63" s="33"/>
    </row>
    <row r="67" spans="2:20" s="1" customFormat="1" ht="6.95" customHeight="1">
      <c r="B67" s="44"/>
      <c r="C67" s="45"/>
      <c r="D67" s="45"/>
      <c r="E67" s="45"/>
      <c r="F67" s="45"/>
      <c r="G67" s="45"/>
      <c r="H67" s="45"/>
      <c r="I67" s="45"/>
      <c r="J67" s="45"/>
      <c r="K67" s="45"/>
      <c r="L67" s="33"/>
    </row>
    <row r="68" spans="2:20" s="1" customFormat="1" ht="24.95" customHeight="1">
      <c r="B68" s="33"/>
      <c r="C68" s="22" t="s">
        <v>113</v>
      </c>
      <c r="L68" s="33"/>
    </row>
    <row r="69" spans="2:20" s="1" customFormat="1" ht="6.95" customHeight="1">
      <c r="B69" s="33"/>
      <c r="L69" s="33"/>
    </row>
    <row r="70" spans="2:20" s="1" customFormat="1" ht="12" customHeight="1">
      <c r="B70" s="33"/>
      <c r="C70" s="28" t="s">
        <v>17</v>
      </c>
      <c r="L70" s="33"/>
    </row>
    <row r="71" spans="2:20" s="1" customFormat="1" ht="16.5" customHeight="1">
      <c r="B71" s="33"/>
      <c r="E71" s="317" t="str">
        <f>E7</f>
        <v>NMZ Čáslav - soc. zařízení</v>
      </c>
      <c r="F71" s="318"/>
      <c r="G71" s="318"/>
      <c r="H71" s="318"/>
      <c r="L71" s="33"/>
    </row>
    <row r="72" spans="2:20" s="1" customFormat="1" ht="12" customHeight="1">
      <c r="B72" s="33"/>
      <c r="C72" s="28" t="s">
        <v>95</v>
      </c>
      <c r="L72" s="33"/>
    </row>
    <row r="73" spans="2:20" s="1" customFormat="1" ht="16.5" customHeight="1">
      <c r="B73" s="33"/>
      <c r="E73" s="307" t="str">
        <f>E9</f>
        <v>5 - Hromosvod</v>
      </c>
      <c r="F73" s="316"/>
      <c r="G73" s="316"/>
      <c r="H73" s="316"/>
      <c r="L73" s="33"/>
    </row>
    <row r="74" spans="2:20" s="1" customFormat="1" ht="6.95" customHeight="1">
      <c r="B74" s="33"/>
      <c r="L74" s="33"/>
    </row>
    <row r="75" spans="2:20" s="1" customFormat="1" ht="12" customHeight="1">
      <c r="B75" s="33"/>
      <c r="C75" s="28" t="s">
        <v>21</v>
      </c>
      <c r="F75" s="26" t="str">
        <f>F12</f>
        <v xml:space="preserve"> </v>
      </c>
      <c r="I75" s="28" t="s">
        <v>23</v>
      </c>
      <c r="J75" s="50" t="str">
        <f>IF(J12="","",J12)</f>
        <v>27. 7. 2025</v>
      </c>
      <c r="L75" s="33"/>
    </row>
    <row r="76" spans="2:20" s="1" customFormat="1" ht="6.95" customHeight="1">
      <c r="B76" s="33"/>
      <c r="L76" s="33"/>
    </row>
    <row r="77" spans="2:20" s="1" customFormat="1" ht="15.2" customHeight="1">
      <c r="B77" s="33"/>
      <c r="C77" s="28" t="s">
        <v>25</v>
      </c>
      <c r="F77" s="26" t="str">
        <f>E15</f>
        <v xml:space="preserve"> </v>
      </c>
      <c r="I77" s="28" t="s">
        <v>31</v>
      </c>
      <c r="J77" s="31" t="str">
        <f>E21</f>
        <v xml:space="preserve"> </v>
      </c>
      <c r="L77" s="33"/>
    </row>
    <row r="78" spans="2:20" s="1" customFormat="1" ht="15.2" customHeight="1">
      <c r="B78" s="33"/>
      <c r="C78" s="28" t="s">
        <v>29</v>
      </c>
      <c r="F78" s="26" t="str">
        <f>IF(E18="","",E18)</f>
        <v>Vyplň údaj</v>
      </c>
      <c r="I78" s="28" t="s">
        <v>33</v>
      </c>
      <c r="J78" s="31" t="str">
        <f>E24</f>
        <v xml:space="preserve"> </v>
      </c>
      <c r="L78" s="33"/>
    </row>
    <row r="79" spans="2:20" s="1" customFormat="1" ht="10.35" customHeight="1">
      <c r="B79" s="33"/>
      <c r="L79" s="33"/>
    </row>
    <row r="80" spans="2:20" s="10" customFormat="1" ht="29.25" customHeight="1">
      <c r="B80" s="108"/>
      <c r="C80" s="109" t="s">
        <v>114</v>
      </c>
      <c r="D80" s="110" t="s">
        <v>55</v>
      </c>
      <c r="E80" s="110" t="s">
        <v>51</v>
      </c>
      <c r="F80" s="110" t="s">
        <v>52</v>
      </c>
      <c r="G80" s="110" t="s">
        <v>115</v>
      </c>
      <c r="H80" s="110" t="s">
        <v>116</v>
      </c>
      <c r="I80" s="110" t="s">
        <v>117</v>
      </c>
      <c r="J80" s="110" t="s">
        <v>99</v>
      </c>
      <c r="K80" s="111" t="s">
        <v>118</v>
      </c>
      <c r="L80" s="108"/>
      <c r="M80" s="57" t="s">
        <v>3</v>
      </c>
      <c r="N80" s="58" t="s">
        <v>40</v>
      </c>
      <c r="O80" s="58" t="s">
        <v>119</v>
      </c>
      <c r="P80" s="58" t="s">
        <v>120</v>
      </c>
      <c r="Q80" s="58" t="s">
        <v>121</v>
      </c>
      <c r="R80" s="58" t="s">
        <v>122</v>
      </c>
      <c r="S80" s="58" t="s">
        <v>123</v>
      </c>
      <c r="T80" s="59" t="s">
        <v>124</v>
      </c>
    </row>
    <row r="81" spans="2:65" s="1" customFormat="1" ht="22.9" customHeight="1">
      <c r="B81" s="33"/>
      <c r="C81" s="62" t="s">
        <v>125</v>
      </c>
      <c r="J81" s="112">
        <f>BK81</f>
        <v>0</v>
      </c>
      <c r="L81" s="33"/>
      <c r="M81" s="60"/>
      <c r="N81" s="51"/>
      <c r="O81" s="51"/>
      <c r="P81" s="113">
        <f>P82</f>
        <v>0</v>
      </c>
      <c r="Q81" s="51"/>
      <c r="R81" s="113">
        <f>R82</f>
        <v>0</v>
      </c>
      <c r="S81" s="51"/>
      <c r="T81" s="114">
        <f>T82</f>
        <v>0</v>
      </c>
      <c r="AT81" s="18" t="s">
        <v>69</v>
      </c>
      <c r="AU81" s="18" t="s">
        <v>100</v>
      </c>
      <c r="BK81" s="115">
        <f>BK82</f>
        <v>0</v>
      </c>
    </row>
    <row r="82" spans="2:65" s="11" customFormat="1" ht="25.9" customHeight="1">
      <c r="B82" s="116"/>
      <c r="D82" s="117" t="s">
        <v>69</v>
      </c>
      <c r="E82" s="118" t="s">
        <v>261</v>
      </c>
      <c r="F82" s="118" t="s">
        <v>262</v>
      </c>
      <c r="I82" s="119"/>
      <c r="J82" s="120">
        <f>BK82</f>
        <v>0</v>
      </c>
      <c r="L82" s="116"/>
      <c r="M82" s="121"/>
      <c r="P82" s="122">
        <f>P83</f>
        <v>0</v>
      </c>
      <c r="R82" s="122">
        <f>R83</f>
        <v>0</v>
      </c>
      <c r="T82" s="123">
        <f>T83</f>
        <v>0</v>
      </c>
      <c r="AR82" s="117" t="s">
        <v>75</v>
      </c>
      <c r="AT82" s="124" t="s">
        <v>69</v>
      </c>
      <c r="AU82" s="124" t="s">
        <v>70</v>
      </c>
      <c r="AY82" s="117" t="s">
        <v>128</v>
      </c>
      <c r="BK82" s="125">
        <f>BK83</f>
        <v>0</v>
      </c>
    </row>
    <row r="83" spans="2:65" s="11" customFormat="1" ht="22.9" customHeight="1">
      <c r="B83" s="116"/>
      <c r="D83" s="117" t="s">
        <v>69</v>
      </c>
      <c r="E83" s="126" t="s">
        <v>1449</v>
      </c>
      <c r="F83" s="126" t="s">
        <v>1450</v>
      </c>
      <c r="I83" s="119"/>
      <c r="J83" s="127">
        <f>BK83</f>
        <v>0</v>
      </c>
      <c r="L83" s="116"/>
      <c r="M83" s="121"/>
      <c r="P83" s="122">
        <f>SUM(P84:P96)</f>
        <v>0</v>
      </c>
      <c r="R83" s="122">
        <f>SUM(R84:R96)</f>
        <v>0</v>
      </c>
      <c r="T83" s="123">
        <f>SUM(T84:T96)</f>
        <v>0</v>
      </c>
      <c r="AR83" s="117" t="s">
        <v>75</v>
      </c>
      <c r="AT83" s="124" t="s">
        <v>69</v>
      </c>
      <c r="AU83" s="124" t="s">
        <v>78</v>
      </c>
      <c r="AY83" s="117" t="s">
        <v>128</v>
      </c>
      <c r="BK83" s="125">
        <f>SUM(BK84:BK96)</f>
        <v>0</v>
      </c>
    </row>
    <row r="84" spans="2:65" s="1" customFormat="1" ht="16.5" customHeight="1">
      <c r="B84" s="128"/>
      <c r="C84" s="129" t="s">
        <v>78</v>
      </c>
      <c r="D84" s="129" t="s">
        <v>130</v>
      </c>
      <c r="E84" s="130" t="s">
        <v>1518</v>
      </c>
      <c r="F84" s="131" t="s">
        <v>1534</v>
      </c>
      <c r="G84" s="132" t="s">
        <v>219</v>
      </c>
      <c r="H84" s="133">
        <v>2</v>
      </c>
      <c r="I84" s="134"/>
      <c r="J84" s="135">
        <f t="shared" ref="J84:J96" si="0">ROUND(I84*H84,2)</f>
        <v>0</v>
      </c>
      <c r="K84" s="131" t="s">
        <v>3</v>
      </c>
      <c r="L84" s="33"/>
      <c r="M84" s="136" t="s">
        <v>3</v>
      </c>
      <c r="N84" s="137" t="s">
        <v>41</v>
      </c>
      <c r="P84" s="138">
        <f t="shared" ref="P84:P96" si="1">O84*H84</f>
        <v>0</v>
      </c>
      <c r="Q84" s="138">
        <v>0</v>
      </c>
      <c r="R84" s="138">
        <f t="shared" ref="R84:R96" si="2">Q84*H84</f>
        <v>0</v>
      </c>
      <c r="S84" s="138">
        <v>0</v>
      </c>
      <c r="T84" s="139">
        <f t="shared" ref="T84:T96" si="3">S84*H84</f>
        <v>0</v>
      </c>
      <c r="AR84" s="140" t="s">
        <v>168</v>
      </c>
      <c r="AT84" s="140" t="s">
        <v>130</v>
      </c>
      <c r="AU84" s="140" t="s">
        <v>75</v>
      </c>
      <c r="AY84" s="18" t="s">
        <v>128</v>
      </c>
      <c r="BE84" s="141">
        <f t="shared" ref="BE84:BE96" si="4">IF(N84="základní",J84,0)</f>
        <v>0</v>
      </c>
      <c r="BF84" s="141">
        <f t="shared" ref="BF84:BF96" si="5">IF(N84="snížená",J84,0)</f>
        <v>0</v>
      </c>
      <c r="BG84" s="141">
        <f t="shared" ref="BG84:BG96" si="6">IF(N84="zákl. přenesená",J84,0)</f>
        <v>0</v>
      </c>
      <c r="BH84" s="141">
        <f t="shared" ref="BH84:BH96" si="7">IF(N84="sníž. přenesená",J84,0)</f>
        <v>0</v>
      </c>
      <c r="BI84" s="141">
        <f t="shared" ref="BI84:BI96" si="8">IF(N84="nulová",J84,0)</f>
        <v>0</v>
      </c>
      <c r="BJ84" s="18" t="s">
        <v>78</v>
      </c>
      <c r="BK84" s="141">
        <f t="shared" ref="BK84:BK96" si="9">ROUND(I84*H84,2)</f>
        <v>0</v>
      </c>
      <c r="BL84" s="18" t="s">
        <v>168</v>
      </c>
      <c r="BM84" s="140" t="s">
        <v>1535</v>
      </c>
    </row>
    <row r="85" spans="2:65" s="1" customFormat="1" ht="16.5" customHeight="1">
      <c r="B85" s="128"/>
      <c r="C85" s="129" t="s">
        <v>75</v>
      </c>
      <c r="D85" s="129" t="s">
        <v>130</v>
      </c>
      <c r="E85" s="130" t="s">
        <v>1536</v>
      </c>
      <c r="F85" s="131" t="s">
        <v>1537</v>
      </c>
      <c r="G85" s="132" t="s">
        <v>219</v>
      </c>
      <c r="H85" s="133">
        <v>76</v>
      </c>
      <c r="I85" s="134"/>
      <c r="J85" s="135">
        <f t="shared" si="0"/>
        <v>0</v>
      </c>
      <c r="K85" s="131" t="s">
        <v>3</v>
      </c>
      <c r="L85" s="33"/>
      <c r="M85" s="136" t="s">
        <v>3</v>
      </c>
      <c r="N85" s="137" t="s">
        <v>41</v>
      </c>
      <c r="P85" s="138">
        <f t="shared" si="1"/>
        <v>0</v>
      </c>
      <c r="Q85" s="138">
        <v>0</v>
      </c>
      <c r="R85" s="138">
        <f t="shared" si="2"/>
        <v>0</v>
      </c>
      <c r="S85" s="138">
        <v>0</v>
      </c>
      <c r="T85" s="139">
        <f t="shared" si="3"/>
        <v>0</v>
      </c>
      <c r="AR85" s="140" t="s">
        <v>168</v>
      </c>
      <c r="AT85" s="140" t="s">
        <v>130</v>
      </c>
      <c r="AU85" s="140" t="s">
        <v>75</v>
      </c>
      <c r="AY85" s="18" t="s">
        <v>128</v>
      </c>
      <c r="BE85" s="141">
        <f t="shared" si="4"/>
        <v>0</v>
      </c>
      <c r="BF85" s="141">
        <f t="shared" si="5"/>
        <v>0</v>
      </c>
      <c r="BG85" s="141">
        <f t="shared" si="6"/>
        <v>0</v>
      </c>
      <c r="BH85" s="141">
        <f t="shared" si="7"/>
        <v>0</v>
      </c>
      <c r="BI85" s="141">
        <f t="shared" si="8"/>
        <v>0</v>
      </c>
      <c r="BJ85" s="18" t="s">
        <v>78</v>
      </c>
      <c r="BK85" s="141">
        <f t="shared" si="9"/>
        <v>0</v>
      </c>
      <c r="BL85" s="18" t="s">
        <v>168</v>
      </c>
      <c r="BM85" s="140" t="s">
        <v>1538</v>
      </c>
    </row>
    <row r="86" spans="2:65" s="1" customFormat="1" ht="16.5" customHeight="1">
      <c r="B86" s="128"/>
      <c r="C86" s="129" t="s">
        <v>82</v>
      </c>
      <c r="D86" s="129" t="s">
        <v>130</v>
      </c>
      <c r="E86" s="130" t="s">
        <v>1521</v>
      </c>
      <c r="F86" s="131" t="s">
        <v>1539</v>
      </c>
      <c r="G86" s="132" t="s">
        <v>209</v>
      </c>
      <c r="H86" s="133">
        <v>2</v>
      </c>
      <c r="I86" s="134"/>
      <c r="J86" s="135">
        <f t="shared" si="0"/>
        <v>0</v>
      </c>
      <c r="K86" s="131" t="s">
        <v>3</v>
      </c>
      <c r="L86" s="33"/>
      <c r="M86" s="136" t="s">
        <v>3</v>
      </c>
      <c r="N86" s="137" t="s">
        <v>41</v>
      </c>
      <c r="P86" s="138">
        <f t="shared" si="1"/>
        <v>0</v>
      </c>
      <c r="Q86" s="138">
        <v>0</v>
      </c>
      <c r="R86" s="138">
        <f t="shared" si="2"/>
        <v>0</v>
      </c>
      <c r="S86" s="138">
        <v>0</v>
      </c>
      <c r="T86" s="139">
        <f t="shared" si="3"/>
        <v>0</v>
      </c>
      <c r="AR86" s="140" t="s">
        <v>168</v>
      </c>
      <c r="AT86" s="140" t="s">
        <v>130</v>
      </c>
      <c r="AU86" s="140" t="s">
        <v>75</v>
      </c>
      <c r="AY86" s="18" t="s">
        <v>128</v>
      </c>
      <c r="BE86" s="141">
        <f t="shared" si="4"/>
        <v>0</v>
      </c>
      <c r="BF86" s="141">
        <f t="shared" si="5"/>
        <v>0</v>
      </c>
      <c r="BG86" s="141">
        <f t="shared" si="6"/>
        <v>0</v>
      </c>
      <c r="BH86" s="141">
        <f t="shared" si="7"/>
        <v>0</v>
      </c>
      <c r="BI86" s="141">
        <f t="shared" si="8"/>
        <v>0</v>
      </c>
      <c r="BJ86" s="18" t="s">
        <v>78</v>
      </c>
      <c r="BK86" s="141">
        <f t="shared" si="9"/>
        <v>0</v>
      </c>
      <c r="BL86" s="18" t="s">
        <v>168</v>
      </c>
      <c r="BM86" s="140" t="s">
        <v>1540</v>
      </c>
    </row>
    <row r="87" spans="2:65" s="1" customFormat="1" ht="16.5" customHeight="1">
      <c r="B87" s="128"/>
      <c r="C87" s="129" t="s">
        <v>85</v>
      </c>
      <c r="D87" s="129" t="s">
        <v>130</v>
      </c>
      <c r="E87" s="130" t="s">
        <v>1524</v>
      </c>
      <c r="F87" s="131" t="s">
        <v>1541</v>
      </c>
      <c r="G87" s="132" t="s">
        <v>219</v>
      </c>
      <c r="H87" s="133">
        <v>2</v>
      </c>
      <c r="I87" s="134"/>
      <c r="J87" s="135">
        <f t="shared" si="0"/>
        <v>0</v>
      </c>
      <c r="K87" s="131" t="s">
        <v>3</v>
      </c>
      <c r="L87" s="33"/>
      <c r="M87" s="136" t="s">
        <v>3</v>
      </c>
      <c r="N87" s="137" t="s">
        <v>41</v>
      </c>
      <c r="P87" s="138">
        <f t="shared" si="1"/>
        <v>0</v>
      </c>
      <c r="Q87" s="138">
        <v>0</v>
      </c>
      <c r="R87" s="138">
        <f t="shared" si="2"/>
        <v>0</v>
      </c>
      <c r="S87" s="138">
        <v>0</v>
      </c>
      <c r="T87" s="139">
        <f t="shared" si="3"/>
        <v>0</v>
      </c>
      <c r="AR87" s="140" t="s">
        <v>168</v>
      </c>
      <c r="AT87" s="140" t="s">
        <v>130</v>
      </c>
      <c r="AU87" s="140" t="s">
        <v>75</v>
      </c>
      <c r="AY87" s="18" t="s">
        <v>128</v>
      </c>
      <c r="BE87" s="141">
        <f t="shared" si="4"/>
        <v>0</v>
      </c>
      <c r="BF87" s="141">
        <f t="shared" si="5"/>
        <v>0</v>
      </c>
      <c r="BG87" s="141">
        <f t="shared" si="6"/>
        <v>0</v>
      </c>
      <c r="BH87" s="141">
        <f t="shared" si="7"/>
        <v>0</v>
      </c>
      <c r="BI87" s="141">
        <f t="shared" si="8"/>
        <v>0</v>
      </c>
      <c r="BJ87" s="18" t="s">
        <v>78</v>
      </c>
      <c r="BK87" s="141">
        <f t="shared" si="9"/>
        <v>0</v>
      </c>
      <c r="BL87" s="18" t="s">
        <v>168</v>
      </c>
      <c r="BM87" s="140" t="s">
        <v>1542</v>
      </c>
    </row>
    <row r="88" spans="2:65" s="1" customFormat="1" ht="16.5" customHeight="1">
      <c r="B88" s="128"/>
      <c r="C88" s="129" t="s">
        <v>88</v>
      </c>
      <c r="D88" s="129" t="s">
        <v>130</v>
      </c>
      <c r="E88" s="130" t="s">
        <v>1527</v>
      </c>
      <c r="F88" s="131" t="s">
        <v>1543</v>
      </c>
      <c r="G88" s="132" t="s">
        <v>209</v>
      </c>
      <c r="H88" s="133">
        <v>50</v>
      </c>
      <c r="I88" s="134"/>
      <c r="J88" s="135">
        <f t="shared" si="0"/>
        <v>0</v>
      </c>
      <c r="K88" s="131" t="s">
        <v>3</v>
      </c>
      <c r="L88" s="33"/>
      <c r="M88" s="136" t="s">
        <v>3</v>
      </c>
      <c r="N88" s="137" t="s">
        <v>41</v>
      </c>
      <c r="P88" s="138">
        <f t="shared" si="1"/>
        <v>0</v>
      </c>
      <c r="Q88" s="138">
        <v>0</v>
      </c>
      <c r="R88" s="138">
        <f t="shared" si="2"/>
        <v>0</v>
      </c>
      <c r="S88" s="138">
        <v>0</v>
      </c>
      <c r="T88" s="139">
        <f t="shared" si="3"/>
        <v>0</v>
      </c>
      <c r="AR88" s="140" t="s">
        <v>168</v>
      </c>
      <c r="AT88" s="140" t="s">
        <v>130</v>
      </c>
      <c r="AU88" s="140" t="s">
        <v>75</v>
      </c>
      <c r="AY88" s="18" t="s">
        <v>128</v>
      </c>
      <c r="BE88" s="141">
        <f t="shared" si="4"/>
        <v>0</v>
      </c>
      <c r="BF88" s="141">
        <f t="shared" si="5"/>
        <v>0</v>
      </c>
      <c r="BG88" s="141">
        <f t="shared" si="6"/>
        <v>0</v>
      </c>
      <c r="BH88" s="141">
        <f t="shared" si="7"/>
        <v>0</v>
      </c>
      <c r="BI88" s="141">
        <f t="shared" si="8"/>
        <v>0</v>
      </c>
      <c r="BJ88" s="18" t="s">
        <v>78</v>
      </c>
      <c r="BK88" s="141">
        <f t="shared" si="9"/>
        <v>0</v>
      </c>
      <c r="BL88" s="18" t="s">
        <v>168</v>
      </c>
      <c r="BM88" s="140" t="s">
        <v>1544</v>
      </c>
    </row>
    <row r="89" spans="2:65" s="1" customFormat="1" ht="16.5" customHeight="1">
      <c r="B89" s="128"/>
      <c r="C89" s="129" t="s">
        <v>91</v>
      </c>
      <c r="D89" s="129" t="s">
        <v>130</v>
      </c>
      <c r="E89" s="130" t="s">
        <v>1530</v>
      </c>
      <c r="F89" s="131" t="s">
        <v>1545</v>
      </c>
      <c r="G89" s="132" t="s">
        <v>219</v>
      </c>
      <c r="H89" s="133">
        <v>4</v>
      </c>
      <c r="I89" s="134"/>
      <c r="J89" s="135">
        <f t="shared" si="0"/>
        <v>0</v>
      </c>
      <c r="K89" s="131" t="s">
        <v>3</v>
      </c>
      <c r="L89" s="33"/>
      <c r="M89" s="136" t="s">
        <v>3</v>
      </c>
      <c r="N89" s="137" t="s">
        <v>41</v>
      </c>
      <c r="P89" s="138">
        <f t="shared" si="1"/>
        <v>0</v>
      </c>
      <c r="Q89" s="138">
        <v>0</v>
      </c>
      <c r="R89" s="138">
        <f t="shared" si="2"/>
        <v>0</v>
      </c>
      <c r="S89" s="138">
        <v>0</v>
      </c>
      <c r="T89" s="139">
        <f t="shared" si="3"/>
        <v>0</v>
      </c>
      <c r="AR89" s="140" t="s">
        <v>168</v>
      </c>
      <c r="AT89" s="140" t="s">
        <v>130</v>
      </c>
      <c r="AU89" s="140" t="s">
        <v>75</v>
      </c>
      <c r="AY89" s="18" t="s">
        <v>128</v>
      </c>
      <c r="BE89" s="141">
        <f t="shared" si="4"/>
        <v>0</v>
      </c>
      <c r="BF89" s="141">
        <f t="shared" si="5"/>
        <v>0</v>
      </c>
      <c r="BG89" s="141">
        <f t="shared" si="6"/>
        <v>0</v>
      </c>
      <c r="BH89" s="141">
        <f t="shared" si="7"/>
        <v>0</v>
      </c>
      <c r="BI89" s="141">
        <f t="shared" si="8"/>
        <v>0</v>
      </c>
      <c r="BJ89" s="18" t="s">
        <v>78</v>
      </c>
      <c r="BK89" s="141">
        <f t="shared" si="9"/>
        <v>0</v>
      </c>
      <c r="BL89" s="18" t="s">
        <v>168</v>
      </c>
      <c r="BM89" s="140" t="s">
        <v>1546</v>
      </c>
    </row>
    <row r="90" spans="2:65" s="1" customFormat="1" ht="16.5" customHeight="1">
      <c r="B90" s="128"/>
      <c r="C90" s="129" t="s">
        <v>161</v>
      </c>
      <c r="D90" s="129" t="s">
        <v>130</v>
      </c>
      <c r="E90" s="130" t="s">
        <v>1494</v>
      </c>
      <c r="F90" s="131" t="s">
        <v>1547</v>
      </c>
      <c r="G90" s="132" t="s">
        <v>209</v>
      </c>
      <c r="H90" s="133">
        <v>6</v>
      </c>
      <c r="I90" s="134"/>
      <c r="J90" s="135">
        <f t="shared" si="0"/>
        <v>0</v>
      </c>
      <c r="K90" s="131" t="s">
        <v>3</v>
      </c>
      <c r="L90" s="33"/>
      <c r="M90" s="136" t="s">
        <v>3</v>
      </c>
      <c r="N90" s="137" t="s">
        <v>41</v>
      </c>
      <c r="P90" s="138">
        <f t="shared" si="1"/>
        <v>0</v>
      </c>
      <c r="Q90" s="138">
        <v>0</v>
      </c>
      <c r="R90" s="138">
        <f t="shared" si="2"/>
        <v>0</v>
      </c>
      <c r="S90" s="138">
        <v>0</v>
      </c>
      <c r="T90" s="139">
        <f t="shared" si="3"/>
        <v>0</v>
      </c>
      <c r="AR90" s="140" t="s">
        <v>168</v>
      </c>
      <c r="AT90" s="140" t="s">
        <v>130</v>
      </c>
      <c r="AU90" s="140" t="s">
        <v>75</v>
      </c>
      <c r="AY90" s="18" t="s">
        <v>128</v>
      </c>
      <c r="BE90" s="141">
        <f t="shared" si="4"/>
        <v>0</v>
      </c>
      <c r="BF90" s="141">
        <f t="shared" si="5"/>
        <v>0</v>
      </c>
      <c r="BG90" s="141">
        <f t="shared" si="6"/>
        <v>0</v>
      </c>
      <c r="BH90" s="141">
        <f t="shared" si="7"/>
        <v>0</v>
      </c>
      <c r="BI90" s="141">
        <f t="shared" si="8"/>
        <v>0</v>
      </c>
      <c r="BJ90" s="18" t="s">
        <v>78</v>
      </c>
      <c r="BK90" s="141">
        <f t="shared" si="9"/>
        <v>0</v>
      </c>
      <c r="BL90" s="18" t="s">
        <v>168</v>
      </c>
      <c r="BM90" s="140" t="s">
        <v>1548</v>
      </c>
    </row>
    <row r="91" spans="2:65" s="1" customFormat="1" ht="16.5" customHeight="1">
      <c r="B91" s="128"/>
      <c r="C91" s="129" t="s">
        <v>151</v>
      </c>
      <c r="D91" s="129" t="s">
        <v>130</v>
      </c>
      <c r="E91" s="130" t="s">
        <v>1497</v>
      </c>
      <c r="F91" s="131" t="s">
        <v>1549</v>
      </c>
      <c r="G91" s="132" t="s">
        <v>219</v>
      </c>
      <c r="H91" s="133">
        <v>2</v>
      </c>
      <c r="I91" s="134"/>
      <c r="J91" s="135">
        <f t="shared" si="0"/>
        <v>0</v>
      </c>
      <c r="K91" s="131" t="s">
        <v>3</v>
      </c>
      <c r="L91" s="33"/>
      <c r="M91" s="136" t="s">
        <v>3</v>
      </c>
      <c r="N91" s="137" t="s">
        <v>41</v>
      </c>
      <c r="P91" s="138">
        <f t="shared" si="1"/>
        <v>0</v>
      </c>
      <c r="Q91" s="138">
        <v>0</v>
      </c>
      <c r="R91" s="138">
        <f t="shared" si="2"/>
        <v>0</v>
      </c>
      <c r="S91" s="138">
        <v>0</v>
      </c>
      <c r="T91" s="139">
        <f t="shared" si="3"/>
        <v>0</v>
      </c>
      <c r="AR91" s="140" t="s">
        <v>168</v>
      </c>
      <c r="AT91" s="140" t="s">
        <v>130</v>
      </c>
      <c r="AU91" s="140" t="s">
        <v>75</v>
      </c>
      <c r="AY91" s="18" t="s">
        <v>128</v>
      </c>
      <c r="BE91" s="141">
        <f t="shared" si="4"/>
        <v>0</v>
      </c>
      <c r="BF91" s="141">
        <f t="shared" si="5"/>
        <v>0</v>
      </c>
      <c r="BG91" s="141">
        <f t="shared" si="6"/>
        <v>0</v>
      </c>
      <c r="BH91" s="141">
        <f t="shared" si="7"/>
        <v>0</v>
      </c>
      <c r="BI91" s="141">
        <f t="shared" si="8"/>
        <v>0</v>
      </c>
      <c r="BJ91" s="18" t="s">
        <v>78</v>
      </c>
      <c r="BK91" s="141">
        <f t="shared" si="9"/>
        <v>0</v>
      </c>
      <c r="BL91" s="18" t="s">
        <v>168</v>
      </c>
      <c r="BM91" s="140" t="s">
        <v>1550</v>
      </c>
    </row>
    <row r="92" spans="2:65" s="1" customFormat="1" ht="16.5" customHeight="1">
      <c r="B92" s="128"/>
      <c r="C92" s="129" t="s">
        <v>170</v>
      </c>
      <c r="D92" s="129" t="s">
        <v>130</v>
      </c>
      <c r="E92" s="130" t="s">
        <v>1500</v>
      </c>
      <c r="F92" s="131" t="s">
        <v>1551</v>
      </c>
      <c r="G92" s="132" t="s">
        <v>219</v>
      </c>
      <c r="H92" s="133">
        <v>14</v>
      </c>
      <c r="I92" s="134"/>
      <c r="J92" s="135">
        <f t="shared" si="0"/>
        <v>0</v>
      </c>
      <c r="K92" s="131" t="s">
        <v>3</v>
      </c>
      <c r="L92" s="33"/>
      <c r="M92" s="136" t="s">
        <v>3</v>
      </c>
      <c r="N92" s="137" t="s">
        <v>41</v>
      </c>
      <c r="P92" s="138">
        <f t="shared" si="1"/>
        <v>0</v>
      </c>
      <c r="Q92" s="138">
        <v>0</v>
      </c>
      <c r="R92" s="138">
        <f t="shared" si="2"/>
        <v>0</v>
      </c>
      <c r="S92" s="138">
        <v>0</v>
      </c>
      <c r="T92" s="139">
        <f t="shared" si="3"/>
        <v>0</v>
      </c>
      <c r="AR92" s="140" t="s">
        <v>168</v>
      </c>
      <c r="AT92" s="140" t="s">
        <v>130</v>
      </c>
      <c r="AU92" s="140" t="s">
        <v>75</v>
      </c>
      <c r="AY92" s="18" t="s">
        <v>128</v>
      </c>
      <c r="BE92" s="141">
        <f t="shared" si="4"/>
        <v>0</v>
      </c>
      <c r="BF92" s="141">
        <f t="shared" si="5"/>
        <v>0</v>
      </c>
      <c r="BG92" s="141">
        <f t="shared" si="6"/>
        <v>0</v>
      </c>
      <c r="BH92" s="141">
        <f t="shared" si="7"/>
        <v>0</v>
      </c>
      <c r="BI92" s="141">
        <f t="shared" si="8"/>
        <v>0</v>
      </c>
      <c r="BJ92" s="18" t="s">
        <v>78</v>
      </c>
      <c r="BK92" s="141">
        <f t="shared" si="9"/>
        <v>0</v>
      </c>
      <c r="BL92" s="18" t="s">
        <v>168</v>
      </c>
      <c r="BM92" s="140" t="s">
        <v>1552</v>
      </c>
    </row>
    <row r="93" spans="2:65" s="1" customFormat="1" ht="16.5" customHeight="1">
      <c r="B93" s="128"/>
      <c r="C93" s="129" t="s">
        <v>156</v>
      </c>
      <c r="D93" s="129" t="s">
        <v>130</v>
      </c>
      <c r="E93" s="130" t="s">
        <v>1503</v>
      </c>
      <c r="F93" s="131" t="s">
        <v>1553</v>
      </c>
      <c r="G93" s="132" t="s">
        <v>1247</v>
      </c>
      <c r="H93" s="188"/>
      <c r="I93" s="134"/>
      <c r="J93" s="135">
        <f t="shared" si="0"/>
        <v>0</v>
      </c>
      <c r="K93" s="131" t="s">
        <v>3</v>
      </c>
      <c r="L93" s="33"/>
      <c r="M93" s="136" t="s">
        <v>3</v>
      </c>
      <c r="N93" s="137" t="s">
        <v>41</v>
      </c>
      <c r="P93" s="138">
        <f t="shared" si="1"/>
        <v>0</v>
      </c>
      <c r="Q93" s="138">
        <v>0</v>
      </c>
      <c r="R93" s="138">
        <f t="shared" si="2"/>
        <v>0</v>
      </c>
      <c r="S93" s="138">
        <v>0</v>
      </c>
      <c r="T93" s="139">
        <f t="shared" si="3"/>
        <v>0</v>
      </c>
      <c r="AR93" s="140" t="s">
        <v>168</v>
      </c>
      <c r="AT93" s="140" t="s">
        <v>130</v>
      </c>
      <c r="AU93" s="140" t="s">
        <v>75</v>
      </c>
      <c r="AY93" s="18" t="s">
        <v>128</v>
      </c>
      <c r="BE93" s="141">
        <f t="shared" si="4"/>
        <v>0</v>
      </c>
      <c r="BF93" s="141">
        <f t="shared" si="5"/>
        <v>0</v>
      </c>
      <c r="BG93" s="141">
        <f t="shared" si="6"/>
        <v>0</v>
      </c>
      <c r="BH93" s="141">
        <f t="shared" si="7"/>
        <v>0</v>
      </c>
      <c r="BI93" s="141">
        <f t="shared" si="8"/>
        <v>0</v>
      </c>
      <c r="BJ93" s="18" t="s">
        <v>78</v>
      </c>
      <c r="BK93" s="141">
        <f t="shared" si="9"/>
        <v>0</v>
      </c>
      <c r="BL93" s="18" t="s">
        <v>168</v>
      </c>
      <c r="BM93" s="140" t="s">
        <v>1554</v>
      </c>
    </row>
    <row r="94" spans="2:65" s="1" customFormat="1" ht="16.5" customHeight="1">
      <c r="B94" s="128"/>
      <c r="C94" s="129" t="s">
        <v>182</v>
      </c>
      <c r="D94" s="129" t="s">
        <v>130</v>
      </c>
      <c r="E94" s="130" t="s">
        <v>1506</v>
      </c>
      <c r="F94" s="131" t="s">
        <v>1555</v>
      </c>
      <c r="G94" s="132" t="s">
        <v>219</v>
      </c>
      <c r="H94" s="133">
        <v>10</v>
      </c>
      <c r="I94" s="134"/>
      <c r="J94" s="135">
        <f t="shared" si="0"/>
        <v>0</v>
      </c>
      <c r="K94" s="131" t="s">
        <v>3</v>
      </c>
      <c r="L94" s="33"/>
      <c r="M94" s="136" t="s">
        <v>3</v>
      </c>
      <c r="N94" s="137" t="s">
        <v>41</v>
      </c>
      <c r="P94" s="138">
        <f t="shared" si="1"/>
        <v>0</v>
      </c>
      <c r="Q94" s="138">
        <v>0</v>
      </c>
      <c r="R94" s="138">
        <f t="shared" si="2"/>
        <v>0</v>
      </c>
      <c r="S94" s="138">
        <v>0</v>
      </c>
      <c r="T94" s="139">
        <f t="shared" si="3"/>
        <v>0</v>
      </c>
      <c r="AR94" s="140" t="s">
        <v>168</v>
      </c>
      <c r="AT94" s="140" t="s">
        <v>130</v>
      </c>
      <c r="AU94" s="140" t="s">
        <v>75</v>
      </c>
      <c r="AY94" s="18" t="s">
        <v>128</v>
      </c>
      <c r="BE94" s="141">
        <f t="shared" si="4"/>
        <v>0</v>
      </c>
      <c r="BF94" s="141">
        <f t="shared" si="5"/>
        <v>0</v>
      </c>
      <c r="BG94" s="141">
        <f t="shared" si="6"/>
        <v>0</v>
      </c>
      <c r="BH94" s="141">
        <f t="shared" si="7"/>
        <v>0</v>
      </c>
      <c r="BI94" s="141">
        <f t="shared" si="8"/>
        <v>0</v>
      </c>
      <c r="BJ94" s="18" t="s">
        <v>78</v>
      </c>
      <c r="BK94" s="141">
        <f t="shared" si="9"/>
        <v>0</v>
      </c>
      <c r="BL94" s="18" t="s">
        <v>168</v>
      </c>
      <c r="BM94" s="140" t="s">
        <v>1556</v>
      </c>
    </row>
    <row r="95" spans="2:65" s="1" customFormat="1" ht="16.5" customHeight="1">
      <c r="B95" s="128"/>
      <c r="C95" s="129" t="s">
        <v>9</v>
      </c>
      <c r="D95" s="129" t="s">
        <v>130</v>
      </c>
      <c r="E95" s="130" t="s">
        <v>1515</v>
      </c>
      <c r="F95" s="131" t="s">
        <v>1557</v>
      </c>
      <c r="G95" s="132" t="s">
        <v>219</v>
      </c>
      <c r="H95" s="133">
        <v>1</v>
      </c>
      <c r="I95" s="134"/>
      <c r="J95" s="135">
        <f t="shared" si="0"/>
        <v>0</v>
      </c>
      <c r="K95" s="131" t="s">
        <v>3</v>
      </c>
      <c r="L95" s="33"/>
      <c r="M95" s="136" t="s">
        <v>3</v>
      </c>
      <c r="N95" s="137" t="s">
        <v>41</v>
      </c>
      <c r="P95" s="138">
        <f t="shared" si="1"/>
        <v>0</v>
      </c>
      <c r="Q95" s="138">
        <v>0</v>
      </c>
      <c r="R95" s="138">
        <f t="shared" si="2"/>
        <v>0</v>
      </c>
      <c r="S95" s="138">
        <v>0</v>
      </c>
      <c r="T95" s="139">
        <f t="shared" si="3"/>
        <v>0</v>
      </c>
      <c r="AR95" s="140" t="s">
        <v>168</v>
      </c>
      <c r="AT95" s="140" t="s">
        <v>130</v>
      </c>
      <c r="AU95" s="140" t="s">
        <v>75</v>
      </c>
      <c r="AY95" s="18" t="s">
        <v>128</v>
      </c>
      <c r="BE95" s="141">
        <f t="shared" si="4"/>
        <v>0</v>
      </c>
      <c r="BF95" s="141">
        <f t="shared" si="5"/>
        <v>0</v>
      </c>
      <c r="BG95" s="141">
        <f t="shared" si="6"/>
        <v>0</v>
      </c>
      <c r="BH95" s="141">
        <f t="shared" si="7"/>
        <v>0</v>
      </c>
      <c r="BI95" s="141">
        <f t="shared" si="8"/>
        <v>0</v>
      </c>
      <c r="BJ95" s="18" t="s">
        <v>78</v>
      </c>
      <c r="BK95" s="141">
        <f t="shared" si="9"/>
        <v>0</v>
      </c>
      <c r="BL95" s="18" t="s">
        <v>168</v>
      </c>
      <c r="BM95" s="140" t="s">
        <v>1558</v>
      </c>
    </row>
    <row r="96" spans="2:65" s="1" customFormat="1" ht="16.5" customHeight="1">
      <c r="B96" s="128"/>
      <c r="C96" s="129" t="s">
        <v>192</v>
      </c>
      <c r="D96" s="129" t="s">
        <v>130</v>
      </c>
      <c r="E96" s="130" t="s">
        <v>1512</v>
      </c>
      <c r="F96" s="131" t="s">
        <v>1559</v>
      </c>
      <c r="G96" s="132" t="s">
        <v>209</v>
      </c>
      <c r="H96" s="133">
        <v>70</v>
      </c>
      <c r="I96" s="134"/>
      <c r="J96" s="135">
        <f t="shared" si="0"/>
        <v>0</v>
      </c>
      <c r="K96" s="131" t="s">
        <v>3</v>
      </c>
      <c r="L96" s="33"/>
      <c r="M96" s="189" t="s">
        <v>3</v>
      </c>
      <c r="N96" s="190" t="s">
        <v>41</v>
      </c>
      <c r="O96" s="179"/>
      <c r="P96" s="191">
        <f t="shared" si="1"/>
        <v>0</v>
      </c>
      <c r="Q96" s="191">
        <v>0</v>
      </c>
      <c r="R96" s="191">
        <f t="shared" si="2"/>
        <v>0</v>
      </c>
      <c r="S96" s="191">
        <v>0</v>
      </c>
      <c r="T96" s="192">
        <f t="shared" si="3"/>
        <v>0</v>
      </c>
      <c r="AR96" s="140" t="s">
        <v>168</v>
      </c>
      <c r="AT96" s="140" t="s">
        <v>130</v>
      </c>
      <c r="AU96" s="140" t="s">
        <v>75</v>
      </c>
      <c r="AY96" s="18" t="s">
        <v>128</v>
      </c>
      <c r="BE96" s="141">
        <f t="shared" si="4"/>
        <v>0</v>
      </c>
      <c r="BF96" s="141">
        <f t="shared" si="5"/>
        <v>0</v>
      </c>
      <c r="BG96" s="141">
        <f t="shared" si="6"/>
        <v>0</v>
      </c>
      <c r="BH96" s="141">
        <f t="shared" si="7"/>
        <v>0</v>
      </c>
      <c r="BI96" s="141">
        <f t="shared" si="8"/>
        <v>0</v>
      </c>
      <c r="BJ96" s="18" t="s">
        <v>78</v>
      </c>
      <c r="BK96" s="141">
        <f t="shared" si="9"/>
        <v>0</v>
      </c>
      <c r="BL96" s="18" t="s">
        <v>168</v>
      </c>
      <c r="BM96" s="140" t="s">
        <v>1560</v>
      </c>
    </row>
    <row r="97" spans="2:12" s="1" customFormat="1" ht="6.95" customHeight="1">
      <c r="B97" s="42"/>
      <c r="C97" s="43"/>
      <c r="D97" s="43"/>
      <c r="E97" s="43"/>
      <c r="F97" s="43"/>
      <c r="G97" s="43"/>
      <c r="H97" s="43"/>
      <c r="I97" s="43"/>
      <c r="J97" s="43"/>
      <c r="K97" s="43"/>
      <c r="L97" s="33"/>
    </row>
  </sheetData>
  <autoFilter ref="C80:K96" xr:uid="{00000000-0009-0000-0000-000005000000}"/>
  <mergeCells count="9">
    <mergeCell ref="E50:H50"/>
    <mergeCell ref="E71:H71"/>
    <mergeCell ref="E73:H73"/>
    <mergeCell ref="L2:V2"/>
    <mergeCell ref="E7:H7"/>
    <mergeCell ref="E9:H9"/>
    <mergeCell ref="E18:H18"/>
    <mergeCell ref="E27:H27"/>
    <mergeCell ref="E48:H48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2:BM102"/>
  <sheetViews>
    <sheetView showGridLines="0" workbookViewId="0"/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78" t="s">
        <v>6</v>
      </c>
      <c r="M2" s="279"/>
      <c r="N2" s="279"/>
      <c r="O2" s="279"/>
      <c r="P2" s="279"/>
      <c r="Q2" s="279"/>
      <c r="R2" s="279"/>
      <c r="S2" s="279"/>
      <c r="T2" s="279"/>
      <c r="U2" s="279"/>
      <c r="V2" s="279"/>
      <c r="AT2" s="18" t="s">
        <v>93</v>
      </c>
    </row>
    <row r="3" spans="2:46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75</v>
      </c>
    </row>
    <row r="4" spans="2:46" ht="24.95" customHeight="1">
      <c r="B4" s="21"/>
      <c r="D4" s="22" t="s">
        <v>94</v>
      </c>
      <c r="L4" s="21"/>
      <c r="M4" s="86" t="s">
        <v>11</v>
      </c>
      <c r="AT4" s="18" t="s">
        <v>4</v>
      </c>
    </row>
    <row r="5" spans="2:46" ht="6.95" customHeight="1">
      <c r="B5" s="21"/>
      <c r="L5" s="21"/>
    </row>
    <row r="6" spans="2:46" ht="12" customHeight="1">
      <c r="B6" s="21"/>
      <c r="D6" s="28" t="s">
        <v>17</v>
      </c>
      <c r="L6" s="21"/>
    </row>
    <row r="7" spans="2:46" ht="16.5" customHeight="1">
      <c r="B7" s="21"/>
      <c r="E7" s="317" t="str">
        <f>'Rekapitulace stavby'!K6</f>
        <v>NMZ Čáslav - soc. zařízení</v>
      </c>
      <c r="F7" s="318"/>
      <c r="G7" s="318"/>
      <c r="H7" s="318"/>
      <c r="L7" s="21"/>
    </row>
    <row r="8" spans="2:46" s="1" customFormat="1" ht="12" customHeight="1">
      <c r="B8" s="33"/>
      <c r="D8" s="28" t="s">
        <v>95</v>
      </c>
      <c r="L8" s="33"/>
    </row>
    <row r="9" spans="2:46" s="1" customFormat="1" ht="16.5" customHeight="1">
      <c r="B9" s="33"/>
      <c r="E9" s="307" t="s">
        <v>1561</v>
      </c>
      <c r="F9" s="316"/>
      <c r="G9" s="316"/>
      <c r="H9" s="316"/>
      <c r="L9" s="33"/>
    </row>
    <row r="10" spans="2:46" s="1" customFormat="1">
      <c r="B10" s="33"/>
      <c r="L10" s="33"/>
    </row>
    <row r="11" spans="2:46" s="1" customFormat="1" ht="12" customHeight="1">
      <c r="B11" s="33"/>
      <c r="D11" s="28" t="s">
        <v>19</v>
      </c>
      <c r="F11" s="26" t="s">
        <v>3</v>
      </c>
      <c r="I11" s="28" t="s">
        <v>20</v>
      </c>
      <c r="J11" s="26" t="s">
        <v>3</v>
      </c>
      <c r="L11" s="33"/>
    </row>
    <row r="12" spans="2:46" s="1" customFormat="1" ht="12" customHeight="1">
      <c r="B12" s="33"/>
      <c r="D12" s="28" t="s">
        <v>21</v>
      </c>
      <c r="F12" s="26" t="s">
        <v>27</v>
      </c>
      <c r="I12" s="28" t="s">
        <v>23</v>
      </c>
      <c r="J12" s="50" t="str">
        <f>'Rekapitulace stavby'!AN8</f>
        <v>27. 7. 2025</v>
      </c>
      <c r="L12" s="33"/>
    </row>
    <row r="13" spans="2:46" s="1" customFormat="1" ht="10.9" customHeight="1">
      <c r="B13" s="33"/>
      <c r="L13" s="33"/>
    </row>
    <row r="14" spans="2:46" s="1" customFormat="1" ht="12" customHeight="1">
      <c r="B14" s="33"/>
      <c r="D14" s="28" t="s">
        <v>25</v>
      </c>
      <c r="I14" s="28" t="s">
        <v>26</v>
      </c>
      <c r="J14" s="26" t="str">
        <f>IF('Rekapitulace stavby'!AN10="","",'Rekapitulace stavby'!AN10)</f>
        <v/>
      </c>
      <c r="L14" s="33"/>
    </row>
    <row r="15" spans="2:46" s="1" customFormat="1" ht="18" customHeight="1">
      <c r="B15" s="33"/>
      <c r="E15" s="26" t="str">
        <f>IF('Rekapitulace stavby'!E11="","",'Rekapitulace stavby'!E11)</f>
        <v xml:space="preserve"> </v>
      </c>
      <c r="I15" s="28" t="s">
        <v>28</v>
      </c>
      <c r="J15" s="26" t="str">
        <f>IF('Rekapitulace stavby'!AN11="","",'Rekapitulace stavby'!AN11)</f>
        <v/>
      </c>
      <c r="L15" s="33"/>
    </row>
    <row r="16" spans="2:46" s="1" customFormat="1" ht="6.95" customHeight="1">
      <c r="B16" s="33"/>
      <c r="L16" s="33"/>
    </row>
    <row r="17" spans="2:12" s="1" customFormat="1" ht="12" customHeight="1">
      <c r="B17" s="33"/>
      <c r="D17" s="28" t="s">
        <v>29</v>
      </c>
      <c r="I17" s="28" t="s">
        <v>26</v>
      </c>
      <c r="J17" s="29" t="str">
        <f>'Rekapitulace stavby'!AN13</f>
        <v>Vyplň údaj</v>
      </c>
      <c r="L17" s="33"/>
    </row>
    <row r="18" spans="2:12" s="1" customFormat="1" ht="18" customHeight="1">
      <c r="B18" s="33"/>
      <c r="E18" s="319" t="str">
        <f>'Rekapitulace stavby'!E14</f>
        <v>Vyplň údaj</v>
      </c>
      <c r="F18" s="290"/>
      <c r="G18" s="290"/>
      <c r="H18" s="290"/>
      <c r="I18" s="28" t="s">
        <v>28</v>
      </c>
      <c r="J18" s="29" t="str">
        <f>'Rekapitulace stavby'!AN14</f>
        <v>Vyplň údaj</v>
      </c>
      <c r="L18" s="33"/>
    </row>
    <row r="19" spans="2:12" s="1" customFormat="1" ht="6.95" customHeight="1">
      <c r="B19" s="33"/>
      <c r="L19" s="33"/>
    </row>
    <row r="20" spans="2:12" s="1" customFormat="1" ht="12" customHeight="1">
      <c r="B20" s="33"/>
      <c r="D20" s="28" t="s">
        <v>31</v>
      </c>
      <c r="I20" s="28" t="s">
        <v>26</v>
      </c>
      <c r="J20" s="26" t="str">
        <f>IF('Rekapitulace stavby'!AN16="","",'Rekapitulace stavby'!AN16)</f>
        <v/>
      </c>
      <c r="L20" s="33"/>
    </row>
    <row r="21" spans="2:12" s="1" customFormat="1" ht="18" customHeight="1">
      <c r="B21" s="33"/>
      <c r="E21" s="26" t="str">
        <f>IF('Rekapitulace stavby'!E17="","",'Rekapitulace stavby'!E17)</f>
        <v xml:space="preserve"> </v>
      </c>
      <c r="I21" s="28" t="s">
        <v>28</v>
      </c>
      <c r="J21" s="26" t="str">
        <f>IF('Rekapitulace stavby'!AN17="","",'Rekapitulace stavby'!AN17)</f>
        <v/>
      </c>
      <c r="L21" s="33"/>
    </row>
    <row r="22" spans="2:12" s="1" customFormat="1" ht="6.95" customHeight="1">
      <c r="B22" s="33"/>
      <c r="L22" s="33"/>
    </row>
    <row r="23" spans="2:12" s="1" customFormat="1" ht="12" customHeight="1">
      <c r="B23" s="33"/>
      <c r="D23" s="28" t="s">
        <v>33</v>
      </c>
      <c r="I23" s="28" t="s">
        <v>26</v>
      </c>
      <c r="J23" s="26" t="str">
        <f>IF('Rekapitulace stavby'!AN19="","",'Rekapitulace stavby'!AN19)</f>
        <v/>
      </c>
      <c r="L23" s="33"/>
    </row>
    <row r="24" spans="2:12" s="1" customFormat="1" ht="18" customHeight="1">
      <c r="B24" s="33"/>
      <c r="E24" s="26" t="str">
        <f>IF('Rekapitulace stavby'!E20="","",'Rekapitulace stavby'!E20)</f>
        <v xml:space="preserve"> </v>
      </c>
      <c r="I24" s="28" t="s">
        <v>28</v>
      </c>
      <c r="J24" s="26" t="str">
        <f>IF('Rekapitulace stavby'!AN20="","",'Rekapitulace stavby'!AN20)</f>
        <v/>
      </c>
      <c r="L24" s="33"/>
    </row>
    <row r="25" spans="2:12" s="1" customFormat="1" ht="6.95" customHeight="1">
      <c r="B25" s="33"/>
      <c r="L25" s="33"/>
    </row>
    <row r="26" spans="2:12" s="1" customFormat="1" ht="12" customHeight="1">
      <c r="B26" s="33"/>
      <c r="D26" s="28" t="s">
        <v>34</v>
      </c>
      <c r="L26" s="33"/>
    </row>
    <row r="27" spans="2:12" s="7" customFormat="1" ht="16.5" customHeight="1">
      <c r="B27" s="87"/>
      <c r="E27" s="294" t="s">
        <v>3</v>
      </c>
      <c r="F27" s="294"/>
      <c r="G27" s="294"/>
      <c r="H27" s="294"/>
      <c r="L27" s="87"/>
    </row>
    <row r="28" spans="2:12" s="1" customFormat="1" ht="6.95" customHeight="1">
      <c r="B28" s="33"/>
      <c r="L28" s="33"/>
    </row>
    <row r="29" spans="2:12" s="1" customFormat="1" ht="6.95" customHeight="1">
      <c r="B29" s="33"/>
      <c r="D29" s="51"/>
      <c r="E29" s="51"/>
      <c r="F29" s="51"/>
      <c r="G29" s="51"/>
      <c r="H29" s="51"/>
      <c r="I29" s="51"/>
      <c r="J29" s="51"/>
      <c r="K29" s="51"/>
      <c r="L29" s="33"/>
    </row>
    <row r="30" spans="2:12" s="1" customFormat="1" ht="25.35" customHeight="1">
      <c r="B30" s="33"/>
      <c r="D30" s="88" t="s">
        <v>36</v>
      </c>
      <c r="J30" s="64">
        <f>ROUND(J84, 2)</f>
        <v>0</v>
      </c>
      <c r="L30" s="33"/>
    </row>
    <row r="31" spans="2:12" s="1" customFormat="1" ht="6.95" customHeight="1">
      <c r="B31" s="33"/>
      <c r="D31" s="51"/>
      <c r="E31" s="51"/>
      <c r="F31" s="51"/>
      <c r="G31" s="51"/>
      <c r="H31" s="51"/>
      <c r="I31" s="51"/>
      <c r="J31" s="51"/>
      <c r="K31" s="51"/>
      <c r="L31" s="33"/>
    </row>
    <row r="32" spans="2:12" s="1" customFormat="1" ht="14.45" customHeight="1">
      <c r="B32" s="33"/>
      <c r="F32" s="36" t="s">
        <v>38</v>
      </c>
      <c r="I32" s="36" t="s">
        <v>37</v>
      </c>
      <c r="J32" s="36" t="s">
        <v>39</v>
      </c>
      <c r="L32" s="33"/>
    </row>
    <row r="33" spans="2:12" s="1" customFormat="1" ht="14.45" customHeight="1">
      <c r="B33" s="33"/>
      <c r="D33" s="53" t="s">
        <v>40</v>
      </c>
      <c r="E33" s="28" t="s">
        <v>41</v>
      </c>
      <c r="F33" s="89">
        <f>ROUND((SUM(BE84:BE101)),  2)</f>
        <v>0</v>
      </c>
      <c r="I33" s="90">
        <v>0.21</v>
      </c>
      <c r="J33" s="89">
        <f>ROUND(((SUM(BE84:BE101))*I33),  2)</f>
        <v>0</v>
      </c>
      <c r="L33" s="33"/>
    </row>
    <row r="34" spans="2:12" s="1" customFormat="1" ht="14.45" customHeight="1">
      <c r="B34" s="33"/>
      <c r="E34" s="28" t="s">
        <v>42</v>
      </c>
      <c r="F34" s="89">
        <f>ROUND((SUM(BF84:BF101)),  2)</f>
        <v>0</v>
      </c>
      <c r="I34" s="90">
        <v>0.12</v>
      </c>
      <c r="J34" s="89">
        <f>ROUND(((SUM(BF84:BF101))*I34),  2)</f>
        <v>0</v>
      </c>
      <c r="L34" s="33"/>
    </row>
    <row r="35" spans="2:12" s="1" customFormat="1" ht="14.45" hidden="1" customHeight="1">
      <c r="B35" s="33"/>
      <c r="E35" s="28" t="s">
        <v>43</v>
      </c>
      <c r="F35" s="89">
        <f>ROUND((SUM(BG84:BG101)),  2)</f>
        <v>0</v>
      </c>
      <c r="I35" s="90">
        <v>0.21</v>
      </c>
      <c r="J35" s="89">
        <f>0</f>
        <v>0</v>
      </c>
      <c r="L35" s="33"/>
    </row>
    <row r="36" spans="2:12" s="1" customFormat="1" ht="14.45" hidden="1" customHeight="1">
      <c r="B36" s="33"/>
      <c r="E36" s="28" t="s">
        <v>44</v>
      </c>
      <c r="F36" s="89">
        <f>ROUND((SUM(BH84:BH101)),  2)</f>
        <v>0</v>
      </c>
      <c r="I36" s="90">
        <v>0.12</v>
      </c>
      <c r="J36" s="89">
        <f>0</f>
        <v>0</v>
      </c>
      <c r="L36" s="33"/>
    </row>
    <row r="37" spans="2:12" s="1" customFormat="1" ht="14.45" hidden="1" customHeight="1">
      <c r="B37" s="33"/>
      <c r="E37" s="28" t="s">
        <v>45</v>
      </c>
      <c r="F37" s="89">
        <f>ROUND((SUM(BI84:BI101)),  2)</f>
        <v>0</v>
      </c>
      <c r="I37" s="90">
        <v>0</v>
      </c>
      <c r="J37" s="89">
        <f>0</f>
        <v>0</v>
      </c>
      <c r="L37" s="33"/>
    </row>
    <row r="38" spans="2:12" s="1" customFormat="1" ht="6.95" customHeight="1">
      <c r="B38" s="33"/>
      <c r="L38" s="33"/>
    </row>
    <row r="39" spans="2:12" s="1" customFormat="1" ht="25.35" customHeight="1">
      <c r="B39" s="33"/>
      <c r="C39" s="91"/>
      <c r="D39" s="92" t="s">
        <v>46</v>
      </c>
      <c r="E39" s="55"/>
      <c r="F39" s="55"/>
      <c r="G39" s="93" t="s">
        <v>47</v>
      </c>
      <c r="H39" s="94" t="s">
        <v>48</v>
      </c>
      <c r="I39" s="55"/>
      <c r="J39" s="95">
        <f>SUM(J30:J37)</f>
        <v>0</v>
      </c>
      <c r="K39" s="96"/>
      <c r="L39" s="33"/>
    </row>
    <row r="40" spans="2:12" s="1" customFormat="1" ht="14.45" customHeight="1">
      <c r="B40" s="42"/>
      <c r="C40" s="43"/>
      <c r="D40" s="43"/>
      <c r="E40" s="43"/>
      <c r="F40" s="43"/>
      <c r="G40" s="43"/>
      <c r="H40" s="43"/>
      <c r="I40" s="43"/>
      <c r="J40" s="43"/>
      <c r="K40" s="43"/>
      <c r="L40" s="33"/>
    </row>
    <row r="44" spans="2:12" s="1" customFormat="1" ht="6.95" customHeight="1">
      <c r="B44" s="44"/>
      <c r="C44" s="45"/>
      <c r="D44" s="45"/>
      <c r="E44" s="45"/>
      <c r="F44" s="45"/>
      <c r="G44" s="45"/>
      <c r="H44" s="45"/>
      <c r="I44" s="45"/>
      <c r="J44" s="45"/>
      <c r="K44" s="45"/>
      <c r="L44" s="33"/>
    </row>
    <row r="45" spans="2:12" s="1" customFormat="1" ht="24.95" customHeight="1">
      <c r="B45" s="33"/>
      <c r="C45" s="22" t="s">
        <v>97</v>
      </c>
      <c r="L45" s="33"/>
    </row>
    <row r="46" spans="2:12" s="1" customFormat="1" ht="6.95" customHeight="1">
      <c r="B46" s="33"/>
      <c r="L46" s="33"/>
    </row>
    <row r="47" spans="2:12" s="1" customFormat="1" ht="12" customHeight="1">
      <c r="B47" s="33"/>
      <c r="C47" s="28" t="s">
        <v>17</v>
      </c>
      <c r="L47" s="33"/>
    </row>
    <row r="48" spans="2:12" s="1" customFormat="1" ht="16.5" customHeight="1">
      <c r="B48" s="33"/>
      <c r="E48" s="317" t="str">
        <f>E7</f>
        <v>NMZ Čáslav - soc. zařízení</v>
      </c>
      <c r="F48" s="318"/>
      <c r="G48" s="318"/>
      <c r="H48" s="318"/>
      <c r="L48" s="33"/>
    </row>
    <row r="49" spans="2:47" s="1" customFormat="1" ht="12" customHeight="1">
      <c r="B49" s="33"/>
      <c r="C49" s="28" t="s">
        <v>95</v>
      </c>
      <c r="L49" s="33"/>
    </row>
    <row r="50" spans="2:47" s="1" customFormat="1" ht="16.5" customHeight="1">
      <c r="B50" s="33"/>
      <c r="E50" s="307" t="str">
        <f>E9</f>
        <v>6 - VRN</v>
      </c>
      <c r="F50" s="316"/>
      <c r="G50" s="316"/>
      <c r="H50" s="316"/>
      <c r="L50" s="33"/>
    </row>
    <row r="51" spans="2:47" s="1" customFormat="1" ht="6.95" customHeight="1">
      <c r="B51" s="33"/>
      <c r="L51" s="33"/>
    </row>
    <row r="52" spans="2:47" s="1" customFormat="1" ht="12" customHeight="1">
      <c r="B52" s="33"/>
      <c r="C52" s="28" t="s">
        <v>21</v>
      </c>
      <c r="F52" s="26" t="str">
        <f>F12</f>
        <v xml:space="preserve"> </v>
      </c>
      <c r="I52" s="28" t="s">
        <v>23</v>
      </c>
      <c r="J52" s="50" t="str">
        <f>IF(J12="","",J12)</f>
        <v>27. 7. 2025</v>
      </c>
      <c r="L52" s="33"/>
    </row>
    <row r="53" spans="2:47" s="1" customFormat="1" ht="6.95" customHeight="1">
      <c r="B53" s="33"/>
      <c r="L53" s="33"/>
    </row>
    <row r="54" spans="2:47" s="1" customFormat="1" ht="15.2" customHeight="1">
      <c r="B54" s="33"/>
      <c r="C54" s="28" t="s">
        <v>25</v>
      </c>
      <c r="F54" s="26" t="str">
        <f>E15</f>
        <v xml:space="preserve"> </v>
      </c>
      <c r="I54" s="28" t="s">
        <v>31</v>
      </c>
      <c r="J54" s="31" t="str">
        <f>E21</f>
        <v xml:space="preserve"> </v>
      </c>
      <c r="L54" s="33"/>
    </row>
    <row r="55" spans="2:47" s="1" customFormat="1" ht="15.2" customHeight="1">
      <c r="B55" s="33"/>
      <c r="C55" s="28" t="s">
        <v>29</v>
      </c>
      <c r="F55" s="26" t="str">
        <f>IF(E18="","",E18)</f>
        <v>Vyplň údaj</v>
      </c>
      <c r="I55" s="28" t="s">
        <v>33</v>
      </c>
      <c r="J55" s="31" t="str">
        <f>E24</f>
        <v xml:space="preserve"> </v>
      </c>
      <c r="L55" s="33"/>
    </row>
    <row r="56" spans="2:47" s="1" customFormat="1" ht="10.35" customHeight="1">
      <c r="B56" s="33"/>
      <c r="L56" s="33"/>
    </row>
    <row r="57" spans="2:47" s="1" customFormat="1" ht="29.25" customHeight="1">
      <c r="B57" s="33"/>
      <c r="C57" s="97" t="s">
        <v>98</v>
      </c>
      <c r="D57" s="91"/>
      <c r="E57" s="91"/>
      <c r="F57" s="91"/>
      <c r="G57" s="91"/>
      <c r="H57" s="91"/>
      <c r="I57" s="91"/>
      <c r="J57" s="98" t="s">
        <v>99</v>
      </c>
      <c r="K57" s="91"/>
      <c r="L57" s="33"/>
    </row>
    <row r="58" spans="2:47" s="1" customFormat="1" ht="10.35" customHeight="1">
      <c r="B58" s="33"/>
      <c r="L58" s="33"/>
    </row>
    <row r="59" spans="2:47" s="1" customFormat="1" ht="22.9" customHeight="1">
      <c r="B59" s="33"/>
      <c r="C59" s="99" t="s">
        <v>68</v>
      </c>
      <c r="J59" s="64">
        <f>J84</f>
        <v>0</v>
      </c>
      <c r="L59" s="33"/>
      <c r="AU59" s="18" t="s">
        <v>100</v>
      </c>
    </row>
    <row r="60" spans="2:47" s="8" customFormat="1" ht="24.95" customHeight="1">
      <c r="B60" s="100"/>
      <c r="D60" s="101" t="s">
        <v>1562</v>
      </c>
      <c r="E60" s="102"/>
      <c r="F60" s="102"/>
      <c r="G60" s="102"/>
      <c r="H60" s="102"/>
      <c r="I60" s="102"/>
      <c r="J60" s="103">
        <f>J85</f>
        <v>0</v>
      </c>
      <c r="L60" s="100"/>
    </row>
    <row r="61" spans="2:47" s="9" customFormat="1" ht="19.899999999999999" customHeight="1">
      <c r="B61" s="104"/>
      <c r="D61" s="105" t="s">
        <v>1563</v>
      </c>
      <c r="E61" s="106"/>
      <c r="F61" s="106"/>
      <c r="G61" s="106"/>
      <c r="H61" s="106"/>
      <c r="I61" s="106"/>
      <c r="J61" s="107">
        <f>J86</f>
        <v>0</v>
      </c>
      <c r="L61" s="104"/>
    </row>
    <row r="62" spans="2:47" s="9" customFormat="1" ht="19.899999999999999" customHeight="1">
      <c r="B62" s="104"/>
      <c r="D62" s="105" t="s">
        <v>1564</v>
      </c>
      <c r="E62" s="106"/>
      <c r="F62" s="106"/>
      <c r="G62" s="106"/>
      <c r="H62" s="106"/>
      <c r="I62" s="106"/>
      <c r="J62" s="107">
        <f>J93</f>
        <v>0</v>
      </c>
      <c r="L62" s="104"/>
    </row>
    <row r="63" spans="2:47" s="9" customFormat="1" ht="19.899999999999999" customHeight="1">
      <c r="B63" s="104"/>
      <c r="D63" s="105" t="s">
        <v>1565</v>
      </c>
      <c r="E63" s="106"/>
      <c r="F63" s="106"/>
      <c r="G63" s="106"/>
      <c r="H63" s="106"/>
      <c r="I63" s="106"/>
      <c r="J63" s="107">
        <f>J96</f>
        <v>0</v>
      </c>
      <c r="L63" s="104"/>
    </row>
    <row r="64" spans="2:47" s="9" customFormat="1" ht="19.899999999999999" customHeight="1">
      <c r="B64" s="104"/>
      <c r="D64" s="105" t="s">
        <v>1566</v>
      </c>
      <c r="E64" s="106"/>
      <c r="F64" s="106"/>
      <c r="G64" s="106"/>
      <c r="H64" s="106"/>
      <c r="I64" s="106"/>
      <c r="J64" s="107">
        <f>J99</f>
        <v>0</v>
      </c>
      <c r="L64" s="104"/>
    </row>
    <row r="65" spans="2:12" s="1" customFormat="1" ht="21.75" customHeight="1">
      <c r="B65" s="33"/>
      <c r="L65" s="33"/>
    </row>
    <row r="66" spans="2:12" s="1" customFormat="1" ht="6.95" customHeight="1">
      <c r="B66" s="42"/>
      <c r="C66" s="43"/>
      <c r="D66" s="43"/>
      <c r="E66" s="43"/>
      <c r="F66" s="43"/>
      <c r="G66" s="43"/>
      <c r="H66" s="43"/>
      <c r="I66" s="43"/>
      <c r="J66" s="43"/>
      <c r="K66" s="43"/>
      <c r="L66" s="33"/>
    </row>
    <row r="70" spans="2:12" s="1" customFormat="1" ht="6.95" customHeight="1">
      <c r="B70" s="44"/>
      <c r="C70" s="45"/>
      <c r="D70" s="45"/>
      <c r="E70" s="45"/>
      <c r="F70" s="45"/>
      <c r="G70" s="45"/>
      <c r="H70" s="45"/>
      <c r="I70" s="45"/>
      <c r="J70" s="45"/>
      <c r="K70" s="45"/>
      <c r="L70" s="33"/>
    </row>
    <row r="71" spans="2:12" s="1" customFormat="1" ht="24.95" customHeight="1">
      <c r="B71" s="33"/>
      <c r="C71" s="22" t="s">
        <v>113</v>
      </c>
      <c r="L71" s="33"/>
    </row>
    <row r="72" spans="2:12" s="1" customFormat="1" ht="6.95" customHeight="1">
      <c r="B72" s="33"/>
      <c r="L72" s="33"/>
    </row>
    <row r="73" spans="2:12" s="1" customFormat="1" ht="12" customHeight="1">
      <c r="B73" s="33"/>
      <c r="C73" s="28" t="s">
        <v>17</v>
      </c>
      <c r="L73" s="33"/>
    </row>
    <row r="74" spans="2:12" s="1" customFormat="1" ht="16.5" customHeight="1">
      <c r="B74" s="33"/>
      <c r="E74" s="317" t="str">
        <f>E7</f>
        <v>NMZ Čáslav - soc. zařízení</v>
      </c>
      <c r="F74" s="318"/>
      <c r="G74" s="318"/>
      <c r="H74" s="318"/>
      <c r="L74" s="33"/>
    </row>
    <row r="75" spans="2:12" s="1" customFormat="1" ht="12" customHeight="1">
      <c r="B75" s="33"/>
      <c r="C75" s="28" t="s">
        <v>95</v>
      </c>
      <c r="L75" s="33"/>
    </row>
    <row r="76" spans="2:12" s="1" customFormat="1" ht="16.5" customHeight="1">
      <c r="B76" s="33"/>
      <c r="E76" s="307" t="str">
        <f>E9</f>
        <v>6 - VRN</v>
      </c>
      <c r="F76" s="316"/>
      <c r="G76" s="316"/>
      <c r="H76" s="316"/>
      <c r="L76" s="33"/>
    </row>
    <row r="77" spans="2:12" s="1" customFormat="1" ht="6.95" customHeight="1">
      <c r="B77" s="33"/>
      <c r="L77" s="33"/>
    </row>
    <row r="78" spans="2:12" s="1" customFormat="1" ht="12" customHeight="1">
      <c r="B78" s="33"/>
      <c r="C78" s="28" t="s">
        <v>21</v>
      </c>
      <c r="F78" s="26" t="str">
        <f>F12</f>
        <v xml:space="preserve"> </v>
      </c>
      <c r="I78" s="28" t="s">
        <v>23</v>
      </c>
      <c r="J78" s="50" t="str">
        <f>IF(J12="","",J12)</f>
        <v>27. 7. 2025</v>
      </c>
      <c r="L78" s="33"/>
    </row>
    <row r="79" spans="2:12" s="1" customFormat="1" ht="6.95" customHeight="1">
      <c r="B79" s="33"/>
      <c r="L79" s="33"/>
    </row>
    <row r="80" spans="2:12" s="1" customFormat="1" ht="15.2" customHeight="1">
      <c r="B80" s="33"/>
      <c r="C80" s="28" t="s">
        <v>25</v>
      </c>
      <c r="F80" s="26" t="str">
        <f>E15</f>
        <v xml:space="preserve"> </v>
      </c>
      <c r="I80" s="28" t="s">
        <v>31</v>
      </c>
      <c r="J80" s="31" t="str">
        <f>E21</f>
        <v xml:space="preserve"> </v>
      </c>
      <c r="L80" s="33"/>
    </row>
    <row r="81" spans="2:65" s="1" customFormat="1" ht="15.2" customHeight="1">
      <c r="B81" s="33"/>
      <c r="C81" s="28" t="s">
        <v>29</v>
      </c>
      <c r="F81" s="26" t="str">
        <f>IF(E18="","",E18)</f>
        <v>Vyplň údaj</v>
      </c>
      <c r="I81" s="28" t="s">
        <v>33</v>
      </c>
      <c r="J81" s="31" t="str">
        <f>E24</f>
        <v xml:space="preserve"> </v>
      </c>
      <c r="L81" s="33"/>
    </row>
    <row r="82" spans="2:65" s="1" customFormat="1" ht="10.35" customHeight="1">
      <c r="B82" s="33"/>
      <c r="L82" s="33"/>
    </row>
    <row r="83" spans="2:65" s="10" customFormat="1" ht="29.25" customHeight="1">
      <c r="B83" s="108"/>
      <c r="C83" s="109" t="s">
        <v>114</v>
      </c>
      <c r="D83" s="110" t="s">
        <v>55</v>
      </c>
      <c r="E83" s="110" t="s">
        <v>51</v>
      </c>
      <c r="F83" s="110" t="s">
        <v>52</v>
      </c>
      <c r="G83" s="110" t="s">
        <v>115</v>
      </c>
      <c r="H83" s="110" t="s">
        <v>116</v>
      </c>
      <c r="I83" s="110" t="s">
        <v>117</v>
      </c>
      <c r="J83" s="110" t="s">
        <v>99</v>
      </c>
      <c r="K83" s="111" t="s">
        <v>118</v>
      </c>
      <c r="L83" s="108"/>
      <c r="M83" s="57" t="s">
        <v>3</v>
      </c>
      <c r="N83" s="58" t="s">
        <v>40</v>
      </c>
      <c r="O83" s="58" t="s">
        <v>119</v>
      </c>
      <c r="P83" s="58" t="s">
        <v>120</v>
      </c>
      <c r="Q83" s="58" t="s">
        <v>121</v>
      </c>
      <c r="R83" s="58" t="s">
        <v>122</v>
      </c>
      <c r="S83" s="58" t="s">
        <v>123</v>
      </c>
      <c r="T83" s="59" t="s">
        <v>124</v>
      </c>
    </row>
    <row r="84" spans="2:65" s="1" customFormat="1" ht="22.9" customHeight="1">
      <c r="B84" s="33"/>
      <c r="C84" s="62" t="s">
        <v>125</v>
      </c>
      <c r="J84" s="112">
        <f>BK84</f>
        <v>0</v>
      </c>
      <c r="L84" s="33"/>
      <c r="M84" s="60"/>
      <c r="N84" s="51"/>
      <c r="O84" s="51"/>
      <c r="P84" s="113">
        <f>P85</f>
        <v>0</v>
      </c>
      <c r="Q84" s="51"/>
      <c r="R84" s="113">
        <f>R85</f>
        <v>0</v>
      </c>
      <c r="S84" s="51"/>
      <c r="T84" s="114">
        <f>T85</f>
        <v>0</v>
      </c>
      <c r="AT84" s="18" t="s">
        <v>69</v>
      </c>
      <c r="AU84" s="18" t="s">
        <v>100</v>
      </c>
      <c r="BK84" s="115">
        <f>BK85</f>
        <v>0</v>
      </c>
    </row>
    <row r="85" spans="2:65" s="11" customFormat="1" ht="25.9" customHeight="1">
      <c r="B85" s="116"/>
      <c r="D85" s="117" t="s">
        <v>69</v>
      </c>
      <c r="E85" s="118" t="s">
        <v>92</v>
      </c>
      <c r="F85" s="118" t="s">
        <v>1567</v>
      </c>
      <c r="I85" s="119"/>
      <c r="J85" s="120">
        <f>BK85</f>
        <v>0</v>
      </c>
      <c r="L85" s="116"/>
      <c r="M85" s="121"/>
      <c r="P85" s="122">
        <f>P86+P93+P96+P99</f>
        <v>0</v>
      </c>
      <c r="R85" s="122">
        <f>R86+R93+R96+R99</f>
        <v>0</v>
      </c>
      <c r="T85" s="123">
        <f>T86+T93+T96+T99</f>
        <v>0</v>
      </c>
      <c r="AR85" s="117" t="s">
        <v>88</v>
      </c>
      <c r="AT85" s="124" t="s">
        <v>69</v>
      </c>
      <c r="AU85" s="124" t="s">
        <v>70</v>
      </c>
      <c r="AY85" s="117" t="s">
        <v>128</v>
      </c>
      <c r="BK85" s="125">
        <f>BK86+BK93+BK96+BK99</f>
        <v>0</v>
      </c>
    </row>
    <row r="86" spans="2:65" s="11" customFormat="1" ht="22.9" customHeight="1">
      <c r="B86" s="116"/>
      <c r="D86" s="117" t="s">
        <v>69</v>
      </c>
      <c r="E86" s="126" t="s">
        <v>1568</v>
      </c>
      <c r="F86" s="126" t="s">
        <v>1569</v>
      </c>
      <c r="I86" s="119"/>
      <c r="J86" s="127">
        <f>BK86</f>
        <v>0</v>
      </c>
      <c r="L86" s="116"/>
      <c r="M86" s="121"/>
      <c r="P86" s="122">
        <f>SUM(P87:P92)</f>
        <v>0</v>
      </c>
      <c r="R86" s="122">
        <f>SUM(R87:R92)</f>
        <v>0</v>
      </c>
      <c r="T86" s="123">
        <f>SUM(T87:T92)</f>
        <v>0</v>
      </c>
      <c r="AR86" s="117" t="s">
        <v>88</v>
      </c>
      <c r="AT86" s="124" t="s">
        <v>69</v>
      </c>
      <c r="AU86" s="124" t="s">
        <v>78</v>
      </c>
      <c r="AY86" s="117" t="s">
        <v>128</v>
      </c>
      <c r="BK86" s="125">
        <f>SUM(BK87:BK92)</f>
        <v>0</v>
      </c>
    </row>
    <row r="87" spans="2:65" s="1" customFormat="1" ht="16.5" customHeight="1">
      <c r="B87" s="128"/>
      <c r="C87" s="129" t="s">
        <v>78</v>
      </c>
      <c r="D87" s="129" t="s">
        <v>130</v>
      </c>
      <c r="E87" s="130" t="s">
        <v>1570</v>
      </c>
      <c r="F87" s="131" t="s">
        <v>1571</v>
      </c>
      <c r="G87" s="132" t="s">
        <v>452</v>
      </c>
      <c r="H87" s="133">
        <v>1</v>
      </c>
      <c r="I87" s="134"/>
      <c r="J87" s="135">
        <f>ROUND(I87*H87,2)</f>
        <v>0</v>
      </c>
      <c r="K87" s="131" t="s">
        <v>134</v>
      </c>
      <c r="L87" s="33"/>
      <c r="M87" s="136" t="s">
        <v>3</v>
      </c>
      <c r="N87" s="137" t="s">
        <v>41</v>
      </c>
      <c r="P87" s="138">
        <f>O87*H87</f>
        <v>0</v>
      </c>
      <c r="Q87" s="138">
        <v>0</v>
      </c>
      <c r="R87" s="138">
        <f>Q87*H87</f>
        <v>0</v>
      </c>
      <c r="S87" s="138">
        <v>0</v>
      </c>
      <c r="T87" s="139">
        <f>S87*H87</f>
        <v>0</v>
      </c>
      <c r="AR87" s="140" t="s">
        <v>1572</v>
      </c>
      <c r="AT87" s="140" t="s">
        <v>130</v>
      </c>
      <c r="AU87" s="140" t="s">
        <v>75</v>
      </c>
      <c r="AY87" s="18" t="s">
        <v>128</v>
      </c>
      <c r="BE87" s="141">
        <f>IF(N87="základní",J87,0)</f>
        <v>0</v>
      </c>
      <c r="BF87" s="141">
        <f>IF(N87="snížená",J87,0)</f>
        <v>0</v>
      </c>
      <c r="BG87" s="141">
        <f>IF(N87="zákl. přenesená",J87,0)</f>
        <v>0</v>
      </c>
      <c r="BH87" s="141">
        <f>IF(N87="sníž. přenesená",J87,0)</f>
        <v>0</v>
      </c>
      <c r="BI87" s="141">
        <f>IF(N87="nulová",J87,0)</f>
        <v>0</v>
      </c>
      <c r="BJ87" s="18" t="s">
        <v>78</v>
      </c>
      <c r="BK87" s="141">
        <f>ROUND(I87*H87,2)</f>
        <v>0</v>
      </c>
      <c r="BL87" s="18" t="s">
        <v>1572</v>
      </c>
      <c r="BM87" s="140" t="s">
        <v>1573</v>
      </c>
    </row>
    <row r="88" spans="2:65" s="1" customFormat="1">
      <c r="B88" s="33"/>
      <c r="D88" s="142" t="s">
        <v>135</v>
      </c>
      <c r="F88" s="143" t="s">
        <v>1574</v>
      </c>
      <c r="I88" s="144"/>
      <c r="L88" s="33"/>
      <c r="M88" s="145"/>
      <c r="T88" s="54"/>
      <c r="AT88" s="18" t="s">
        <v>135</v>
      </c>
      <c r="AU88" s="18" t="s">
        <v>75</v>
      </c>
    </row>
    <row r="89" spans="2:65" s="1" customFormat="1" ht="16.5" customHeight="1">
      <c r="B89" s="128"/>
      <c r="C89" s="129" t="s">
        <v>75</v>
      </c>
      <c r="D89" s="129" t="s">
        <v>130</v>
      </c>
      <c r="E89" s="130" t="s">
        <v>1575</v>
      </c>
      <c r="F89" s="131" t="s">
        <v>1576</v>
      </c>
      <c r="G89" s="132" t="s">
        <v>452</v>
      </c>
      <c r="H89" s="133">
        <v>1</v>
      </c>
      <c r="I89" s="134"/>
      <c r="J89" s="135">
        <f>ROUND(I89*H89,2)</f>
        <v>0</v>
      </c>
      <c r="K89" s="131" t="s">
        <v>134</v>
      </c>
      <c r="L89" s="33"/>
      <c r="M89" s="136" t="s">
        <v>3</v>
      </c>
      <c r="N89" s="137" t="s">
        <v>41</v>
      </c>
      <c r="P89" s="138">
        <f>O89*H89</f>
        <v>0</v>
      </c>
      <c r="Q89" s="138">
        <v>0</v>
      </c>
      <c r="R89" s="138">
        <f>Q89*H89</f>
        <v>0</v>
      </c>
      <c r="S89" s="138">
        <v>0</v>
      </c>
      <c r="T89" s="139">
        <f>S89*H89</f>
        <v>0</v>
      </c>
      <c r="AR89" s="140" t="s">
        <v>1572</v>
      </c>
      <c r="AT89" s="140" t="s">
        <v>130</v>
      </c>
      <c r="AU89" s="140" t="s">
        <v>75</v>
      </c>
      <c r="AY89" s="18" t="s">
        <v>128</v>
      </c>
      <c r="BE89" s="141">
        <f>IF(N89="základní",J89,0)</f>
        <v>0</v>
      </c>
      <c r="BF89" s="141">
        <f>IF(N89="snížená",J89,0)</f>
        <v>0</v>
      </c>
      <c r="BG89" s="141">
        <f>IF(N89="zákl. přenesená",J89,0)</f>
        <v>0</v>
      </c>
      <c r="BH89" s="141">
        <f>IF(N89="sníž. přenesená",J89,0)</f>
        <v>0</v>
      </c>
      <c r="BI89" s="141">
        <f>IF(N89="nulová",J89,0)</f>
        <v>0</v>
      </c>
      <c r="BJ89" s="18" t="s">
        <v>78</v>
      </c>
      <c r="BK89" s="141">
        <f>ROUND(I89*H89,2)</f>
        <v>0</v>
      </c>
      <c r="BL89" s="18" t="s">
        <v>1572</v>
      </c>
      <c r="BM89" s="140" t="s">
        <v>1577</v>
      </c>
    </row>
    <row r="90" spans="2:65" s="1" customFormat="1">
      <c r="B90" s="33"/>
      <c r="D90" s="142" t="s">
        <v>135</v>
      </c>
      <c r="F90" s="143" t="s">
        <v>1578</v>
      </c>
      <c r="I90" s="144"/>
      <c r="L90" s="33"/>
      <c r="M90" s="145"/>
      <c r="T90" s="54"/>
      <c r="AT90" s="18" t="s">
        <v>135</v>
      </c>
      <c r="AU90" s="18" t="s">
        <v>75</v>
      </c>
    </row>
    <row r="91" spans="2:65" s="1" customFormat="1" ht="16.5" customHeight="1">
      <c r="B91" s="128"/>
      <c r="C91" s="129" t="s">
        <v>82</v>
      </c>
      <c r="D91" s="129" t="s">
        <v>130</v>
      </c>
      <c r="E91" s="130" t="s">
        <v>1579</v>
      </c>
      <c r="F91" s="131" t="s">
        <v>1580</v>
      </c>
      <c r="G91" s="132" t="s">
        <v>452</v>
      </c>
      <c r="H91" s="133">
        <v>1</v>
      </c>
      <c r="I91" s="134"/>
      <c r="J91" s="135">
        <f>ROUND(I91*H91,2)</f>
        <v>0</v>
      </c>
      <c r="K91" s="131" t="s">
        <v>134</v>
      </c>
      <c r="L91" s="33"/>
      <c r="M91" s="136" t="s">
        <v>3</v>
      </c>
      <c r="N91" s="137" t="s">
        <v>41</v>
      </c>
      <c r="P91" s="138">
        <f>O91*H91</f>
        <v>0</v>
      </c>
      <c r="Q91" s="138">
        <v>0</v>
      </c>
      <c r="R91" s="138">
        <f>Q91*H91</f>
        <v>0</v>
      </c>
      <c r="S91" s="138">
        <v>0</v>
      </c>
      <c r="T91" s="139">
        <f>S91*H91</f>
        <v>0</v>
      </c>
      <c r="AR91" s="140" t="s">
        <v>1572</v>
      </c>
      <c r="AT91" s="140" t="s">
        <v>130</v>
      </c>
      <c r="AU91" s="140" t="s">
        <v>75</v>
      </c>
      <c r="AY91" s="18" t="s">
        <v>128</v>
      </c>
      <c r="BE91" s="141">
        <f>IF(N91="základní",J91,0)</f>
        <v>0</v>
      </c>
      <c r="BF91" s="141">
        <f>IF(N91="snížená",J91,0)</f>
        <v>0</v>
      </c>
      <c r="BG91" s="141">
        <f>IF(N91="zákl. přenesená",J91,0)</f>
        <v>0</v>
      </c>
      <c r="BH91" s="141">
        <f>IF(N91="sníž. přenesená",J91,0)</f>
        <v>0</v>
      </c>
      <c r="BI91" s="141">
        <f>IF(N91="nulová",J91,0)</f>
        <v>0</v>
      </c>
      <c r="BJ91" s="18" t="s">
        <v>78</v>
      </c>
      <c r="BK91" s="141">
        <f>ROUND(I91*H91,2)</f>
        <v>0</v>
      </c>
      <c r="BL91" s="18" t="s">
        <v>1572</v>
      </c>
      <c r="BM91" s="140" t="s">
        <v>1581</v>
      </c>
    </row>
    <row r="92" spans="2:65" s="1" customFormat="1">
      <c r="B92" s="33"/>
      <c r="D92" s="142" t="s">
        <v>135</v>
      </c>
      <c r="F92" s="143" t="s">
        <v>1582</v>
      </c>
      <c r="I92" s="144"/>
      <c r="L92" s="33"/>
      <c r="M92" s="145"/>
      <c r="T92" s="54"/>
      <c r="AT92" s="18" t="s">
        <v>135</v>
      </c>
      <c r="AU92" s="18" t="s">
        <v>75</v>
      </c>
    </row>
    <row r="93" spans="2:65" s="11" customFormat="1" ht="22.9" customHeight="1">
      <c r="B93" s="116"/>
      <c r="D93" s="117" t="s">
        <v>69</v>
      </c>
      <c r="E93" s="126" t="s">
        <v>1583</v>
      </c>
      <c r="F93" s="126" t="s">
        <v>1584</v>
      </c>
      <c r="I93" s="119"/>
      <c r="J93" s="127">
        <f>BK93</f>
        <v>0</v>
      </c>
      <c r="L93" s="116"/>
      <c r="M93" s="121"/>
      <c r="P93" s="122">
        <f>SUM(P94:P95)</f>
        <v>0</v>
      </c>
      <c r="R93" s="122">
        <f>SUM(R94:R95)</f>
        <v>0</v>
      </c>
      <c r="T93" s="123">
        <f>SUM(T94:T95)</f>
        <v>0</v>
      </c>
      <c r="AR93" s="117" t="s">
        <v>88</v>
      </c>
      <c r="AT93" s="124" t="s">
        <v>69</v>
      </c>
      <c r="AU93" s="124" t="s">
        <v>78</v>
      </c>
      <c r="AY93" s="117" t="s">
        <v>128</v>
      </c>
      <c r="BK93" s="125">
        <f>SUM(BK94:BK95)</f>
        <v>0</v>
      </c>
    </row>
    <row r="94" spans="2:65" s="1" customFormat="1" ht="16.5" customHeight="1">
      <c r="B94" s="128"/>
      <c r="C94" s="129" t="s">
        <v>85</v>
      </c>
      <c r="D94" s="129" t="s">
        <v>130</v>
      </c>
      <c r="E94" s="130" t="s">
        <v>1585</v>
      </c>
      <c r="F94" s="131" t="s">
        <v>1584</v>
      </c>
      <c r="G94" s="132" t="s">
        <v>1247</v>
      </c>
      <c r="H94" s="188"/>
      <c r="I94" s="134"/>
      <c r="J94" s="135">
        <f>ROUND(I94*H94,2)</f>
        <v>0</v>
      </c>
      <c r="K94" s="131" t="s">
        <v>134</v>
      </c>
      <c r="L94" s="33"/>
      <c r="M94" s="136" t="s">
        <v>3</v>
      </c>
      <c r="N94" s="137" t="s">
        <v>41</v>
      </c>
      <c r="P94" s="138">
        <f>O94*H94</f>
        <v>0</v>
      </c>
      <c r="Q94" s="138">
        <v>0</v>
      </c>
      <c r="R94" s="138">
        <f>Q94*H94</f>
        <v>0</v>
      </c>
      <c r="S94" s="138">
        <v>0</v>
      </c>
      <c r="T94" s="139">
        <f>S94*H94</f>
        <v>0</v>
      </c>
      <c r="AR94" s="140" t="s">
        <v>1572</v>
      </c>
      <c r="AT94" s="140" t="s">
        <v>130</v>
      </c>
      <c r="AU94" s="140" t="s">
        <v>75</v>
      </c>
      <c r="AY94" s="18" t="s">
        <v>128</v>
      </c>
      <c r="BE94" s="141">
        <f>IF(N94="základní",J94,0)</f>
        <v>0</v>
      </c>
      <c r="BF94" s="141">
        <f>IF(N94="snížená",J94,0)</f>
        <v>0</v>
      </c>
      <c r="BG94" s="141">
        <f>IF(N94="zákl. přenesená",J94,0)</f>
        <v>0</v>
      </c>
      <c r="BH94" s="141">
        <f>IF(N94="sníž. přenesená",J94,0)</f>
        <v>0</v>
      </c>
      <c r="BI94" s="141">
        <f>IF(N94="nulová",J94,0)</f>
        <v>0</v>
      </c>
      <c r="BJ94" s="18" t="s">
        <v>78</v>
      </c>
      <c r="BK94" s="141">
        <f>ROUND(I94*H94,2)</f>
        <v>0</v>
      </c>
      <c r="BL94" s="18" t="s">
        <v>1572</v>
      </c>
      <c r="BM94" s="140" t="s">
        <v>1586</v>
      </c>
    </row>
    <row r="95" spans="2:65" s="1" customFormat="1">
      <c r="B95" s="33"/>
      <c r="D95" s="142" t="s">
        <v>135</v>
      </c>
      <c r="F95" s="143" t="s">
        <v>1587</v>
      </c>
      <c r="I95" s="144"/>
      <c r="L95" s="33"/>
      <c r="M95" s="145"/>
      <c r="T95" s="54"/>
      <c r="AT95" s="18" t="s">
        <v>135</v>
      </c>
      <c r="AU95" s="18" t="s">
        <v>75</v>
      </c>
    </row>
    <row r="96" spans="2:65" s="11" customFormat="1" ht="22.9" customHeight="1">
      <c r="B96" s="116"/>
      <c r="D96" s="117" t="s">
        <v>69</v>
      </c>
      <c r="E96" s="126" t="s">
        <v>1588</v>
      </c>
      <c r="F96" s="126" t="s">
        <v>1589</v>
      </c>
      <c r="I96" s="119"/>
      <c r="J96" s="127">
        <f>BK96</f>
        <v>0</v>
      </c>
      <c r="L96" s="116"/>
      <c r="M96" s="121"/>
      <c r="P96" s="122">
        <f>SUM(P97:P98)</f>
        <v>0</v>
      </c>
      <c r="R96" s="122">
        <f>SUM(R97:R98)</f>
        <v>0</v>
      </c>
      <c r="T96" s="123">
        <f>SUM(T97:T98)</f>
        <v>0</v>
      </c>
      <c r="AR96" s="117" t="s">
        <v>88</v>
      </c>
      <c r="AT96" s="124" t="s">
        <v>69</v>
      </c>
      <c r="AU96" s="124" t="s">
        <v>78</v>
      </c>
      <c r="AY96" s="117" t="s">
        <v>128</v>
      </c>
      <c r="BK96" s="125">
        <f>SUM(BK97:BK98)</f>
        <v>0</v>
      </c>
    </row>
    <row r="97" spans="2:65" s="1" customFormat="1" ht="16.5" customHeight="1">
      <c r="B97" s="128"/>
      <c r="C97" s="129" t="s">
        <v>88</v>
      </c>
      <c r="D97" s="129" t="s">
        <v>130</v>
      </c>
      <c r="E97" s="130" t="s">
        <v>1590</v>
      </c>
      <c r="F97" s="131" t="s">
        <v>1591</v>
      </c>
      <c r="G97" s="132" t="s">
        <v>1247</v>
      </c>
      <c r="H97" s="188"/>
      <c r="I97" s="134"/>
      <c r="J97" s="135">
        <f>ROUND(I97*H97,2)</f>
        <v>0</v>
      </c>
      <c r="K97" s="131" t="s">
        <v>134</v>
      </c>
      <c r="L97" s="33"/>
      <c r="M97" s="136" t="s">
        <v>3</v>
      </c>
      <c r="N97" s="137" t="s">
        <v>41</v>
      </c>
      <c r="P97" s="138">
        <f>O97*H97</f>
        <v>0</v>
      </c>
      <c r="Q97" s="138">
        <v>0</v>
      </c>
      <c r="R97" s="138">
        <f>Q97*H97</f>
        <v>0</v>
      </c>
      <c r="S97" s="138">
        <v>0</v>
      </c>
      <c r="T97" s="139">
        <f>S97*H97</f>
        <v>0</v>
      </c>
      <c r="AR97" s="140" t="s">
        <v>1572</v>
      </c>
      <c r="AT97" s="140" t="s">
        <v>130</v>
      </c>
      <c r="AU97" s="140" t="s">
        <v>75</v>
      </c>
      <c r="AY97" s="18" t="s">
        <v>128</v>
      </c>
      <c r="BE97" s="141">
        <f>IF(N97="základní",J97,0)</f>
        <v>0</v>
      </c>
      <c r="BF97" s="141">
        <f>IF(N97="snížená",J97,0)</f>
        <v>0</v>
      </c>
      <c r="BG97" s="141">
        <f>IF(N97="zákl. přenesená",J97,0)</f>
        <v>0</v>
      </c>
      <c r="BH97" s="141">
        <f>IF(N97="sníž. přenesená",J97,0)</f>
        <v>0</v>
      </c>
      <c r="BI97" s="141">
        <f>IF(N97="nulová",J97,0)</f>
        <v>0</v>
      </c>
      <c r="BJ97" s="18" t="s">
        <v>78</v>
      </c>
      <c r="BK97" s="141">
        <f>ROUND(I97*H97,2)</f>
        <v>0</v>
      </c>
      <c r="BL97" s="18" t="s">
        <v>1572</v>
      </c>
      <c r="BM97" s="140" t="s">
        <v>1592</v>
      </c>
    </row>
    <row r="98" spans="2:65" s="1" customFormat="1">
      <c r="B98" s="33"/>
      <c r="D98" s="142" t="s">
        <v>135</v>
      </c>
      <c r="F98" s="143" t="s">
        <v>1593</v>
      </c>
      <c r="I98" s="144"/>
      <c r="L98" s="33"/>
      <c r="M98" s="145"/>
      <c r="T98" s="54"/>
      <c r="AT98" s="18" t="s">
        <v>135</v>
      </c>
      <c r="AU98" s="18" t="s">
        <v>75</v>
      </c>
    </row>
    <row r="99" spans="2:65" s="11" customFormat="1" ht="22.9" customHeight="1">
      <c r="B99" s="116"/>
      <c r="D99" s="117" t="s">
        <v>69</v>
      </c>
      <c r="E99" s="126" t="s">
        <v>1594</v>
      </c>
      <c r="F99" s="126" t="s">
        <v>1595</v>
      </c>
      <c r="I99" s="119"/>
      <c r="J99" s="127">
        <f>BK99</f>
        <v>0</v>
      </c>
      <c r="L99" s="116"/>
      <c r="M99" s="121"/>
      <c r="P99" s="122">
        <f>SUM(P100:P101)</f>
        <v>0</v>
      </c>
      <c r="R99" s="122">
        <f>SUM(R100:R101)</f>
        <v>0</v>
      </c>
      <c r="T99" s="123">
        <f>SUM(T100:T101)</f>
        <v>0</v>
      </c>
      <c r="AR99" s="117" t="s">
        <v>88</v>
      </c>
      <c r="AT99" s="124" t="s">
        <v>69</v>
      </c>
      <c r="AU99" s="124" t="s">
        <v>78</v>
      </c>
      <c r="AY99" s="117" t="s">
        <v>128</v>
      </c>
      <c r="BK99" s="125">
        <f>SUM(BK100:BK101)</f>
        <v>0</v>
      </c>
    </row>
    <row r="100" spans="2:65" s="1" customFormat="1" ht="21.75" customHeight="1">
      <c r="B100" s="128"/>
      <c r="C100" s="129" t="s">
        <v>91</v>
      </c>
      <c r="D100" s="129" t="s">
        <v>130</v>
      </c>
      <c r="E100" s="130" t="s">
        <v>1596</v>
      </c>
      <c r="F100" s="131" t="s">
        <v>1597</v>
      </c>
      <c r="G100" s="132" t="s">
        <v>1247</v>
      </c>
      <c r="H100" s="188"/>
      <c r="I100" s="134"/>
      <c r="J100" s="135">
        <f>ROUND(I100*H100,2)</f>
        <v>0</v>
      </c>
      <c r="K100" s="131" t="s">
        <v>134</v>
      </c>
      <c r="L100" s="33"/>
      <c r="M100" s="136" t="s">
        <v>3</v>
      </c>
      <c r="N100" s="137" t="s">
        <v>41</v>
      </c>
      <c r="P100" s="138">
        <f>O100*H100</f>
        <v>0</v>
      </c>
      <c r="Q100" s="138">
        <v>0</v>
      </c>
      <c r="R100" s="138">
        <f>Q100*H100</f>
        <v>0</v>
      </c>
      <c r="S100" s="138">
        <v>0</v>
      </c>
      <c r="T100" s="139">
        <f>S100*H100</f>
        <v>0</v>
      </c>
      <c r="AR100" s="140" t="s">
        <v>1572</v>
      </c>
      <c r="AT100" s="140" t="s">
        <v>130</v>
      </c>
      <c r="AU100" s="140" t="s">
        <v>75</v>
      </c>
      <c r="AY100" s="18" t="s">
        <v>128</v>
      </c>
      <c r="BE100" s="141">
        <f>IF(N100="základní",J100,0)</f>
        <v>0</v>
      </c>
      <c r="BF100" s="141">
        <f>IF(N100="snížená",J100,0)</f>
        <v>0</v>
      </c>
      <c r="BG100" s="141">
        <f>IF(N100="zákl. přenesená",J100,0)</f>
        <v>0</v>
      </c>
      <c r="BH100" s="141">
        <f>IF(N100="sníž. přenesená",J100,0)</f>
        <v>0</v>
      </c>
      <c r="BI100" s="141">
        <f>IF(N100="nulová",J100,0)</f>
        <v>0</v>
      </c>
      <c r="BJ100" s="18" t="s">
        <v>78</v>
      </c>
      <c r="BK100" s="141">
        <f>ROUND(I100*H100,2)</f>
        <v>0</v>
      </c>
      <c r="BL100" s="18" t="s">
        <v>1572</v>
      </c>
      <c r="BM100" s="140" t="s">
        <v>1598</v>
      </c>
    </row>
    <row r="101" spans="2:65" s="1" customFormat="1">
      <c r="B101" s="33"/>
      <c r="D101" s="142" t="s">
        <v>135</v>
      </c>
      <c r="F101" s="143" t="s">
        <v>1599</v>
      </c>
      <c r="I101" s="144"/>
      <c r="L101" s="33"/>
      <c r="M101" s="178"/>
      <c r="N101" s="179"/>
      <c r="O101" s="179"/>
      <c r="P101" s="179"/>
      <c r="Q101" s="179"/>
      <c r="R101" s="179"/>
      <c r="S101" s="179"/>
      <c r="T101" s="180"/>
      <c r="AT101" s="18" t="s">
        <v>135</v>
      </c>
      <c r="AU101" s="18" t="s">
        <v>75</v>
      </c>
    </row>
    <row r="102" spans="2:65" s="1" customFormat="1" ht="6.95" customHeight="1">
      <c r="B102" s="42"/>
      <c r="C102" s="43"/>
      <c r="D102" s="43"/>
      <c r="E102" s="43"/>
      <c r="F102" s="43"/>
      <c r="G102" s="43"/>
      <c r="H102" s="43"/>
      <c r="I102" s="43"/>
      <c r="J102" s="43"/>
      <c r="K102" s="43"/>
      <c r="L102" s="33"/>
    </row>
  </sheetData>
  <autoFilter ref="C83:K101" xr:uid="{00000000-0009-0000-0000-000006000000}"/>
  <mergeCells count="9">
    <mergeCell ref="E50:H50"/>
    <mergeCell ref="E74:H74"/>
    <mergeCell ref="E76:H76"/>
    <mergeCell ref="L2:V2"/>
    <mergeCell ref="E7:H7"/>
    <mergeCell ref="E9:H9"/>
    <mergeCell ref="E18:H18"/>
    <mergeCell ref="E27:H27"/>
    <mergeCell ref="E48:H48"/>
  </mergeCells>
  <hyperlinks>
    <hyperlink ref="F88" r:id="rId1" xr:uid="{00000000-0004-0000-0600-000000000000}"/>
    <hyperlink ref="F90" r:id="rId2" xr:uid="{00000000-0004-0000-0600-000001000000}"/>
    <hyperlink ref="F92" r:id="rId3" xr:uid="{00000000-0004-0000-0600-000002000000}"/>
    <hyperlink ref="F95" r:id="rId4" xr:uid="{00000000-0004-0000-0600-000003000000}"/>
    <hyperlink ref="F98" r:id="rId5" xr:uid="{00000000-0004-0000-0600-000004000000}"/>
    <hyperlink ref="F101" r:id="rId6" xr:uid="{00000000-0004-0000-0600-000005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7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K219"/>
  <sheetViews>
    <sheetView showGridLines="0" topLeftCell="A43" zoomScale="110" zoomScaleNormal="110" workbookViewId="0"/>
  </sheetViews>
  <sheetFormatPr defaultRowHeight="11.25"/>
  <cols>
    <col min="1" max="1" width="8.33203125" style="193" customWidth="1"/>
    <col min="2" max="2" width="1.6640625" style="193" customWidth="1"/>
    <col min="3" max="4" width="5" style="193" customWidth="1"/>
    <col min="5" max="5" width="11.6640625" style="193" customWidth="1"/>
    <col min="6" max="6" width="9.1640625" style="193" customWidth="1"/>
    <col min="7" max="7" width="5" style="193" customWidth="1"/>
    <col min="8" max="8" width="77.83203125" style="193" customWidth="1"/>
    <col min="9" max="10" width="20" style="193" customWidth="1"/>
    <col min="11" max="11" width="1.6640625" style="193" customWidth="1"/>
  </cols>
  <sheetData>
    <row r="1" spans="2:11" customFormat="1" ht="37.5" customHeight="1"/>
    <row r="2" spans="2:11" customFormat="1" ht="7.5" customHeight="1">
      <c r="B2" s="194"/>
      <c r="C2" s="195"/>
      <c r="D2" s="195"/>
      <c r="E2" s="195"/>
      <c r="F2" s="195"/>
      <c r="G2" s="195"/>
      <c r="H2" s="195"/>
      <c r="I2" s="195"/>
      <c r="J2" s="195"/>
      <c r="K2" s="196"/>
    </row>
    <row r="3" spans="2:11" s="16" customFormat="1" ht="45" customHeight="1">
      <c r="B3" s="197"/>
      <c r="C3" s="322" t="s">
        <v>1600</v>
      </c>
      <c r="D3" s="322"/>
      <c r="E3" s="322"/>
      <c r="F3" s="322"/>
      <c r="G3" s="322"/>
      <c r="H3" s="322"/>
      <c r="I3" s="322"/>
      <c r="J3" s="322"/>
      <c r="K3" s="198"/>
    </row>
    <row r="4" spans="2:11" customFormat="1" ht="25.5" customHeight="1">
      <c r="B4" s="199"/>
      <c r="C4" s="327" t="s">
        <v>1601</v>
      </c>
      <c r="D4" s="327"/>
      <c r="E4" s="327"/>
      <c r="F4" s="327"/>
      <c r="G4" s="327"/>
      <c r="H4" s="327"/>
      <c r="I4" s="327"/>
      <c r="J4" s="327"/>
      <c r="K4" s="200"/>
    </row>
    <row r="5" spans="2:11" customFormat="1" ht="5.25" customHeight="1">
      <c r="B5" s="199"/>
      <c r="C5" s="201"/>
      <c r="D5" s="201"/>
      <c r="E5" s="201"/>
      <c r="F5" s="201"/>
      <c r="G5" s="201"/>
      <c r="H5" s="201"/>
      <c r="I5" s="201"/>
      <c r="J5" s="201"/>
      <c r="K5" s="200"/>
    </row>
    <row r="6" spans="2:11" customFormat="1" ht="15" customHeight="1">
      <c r="B6" s="199"/>
      <c r="C6" s="326" t="s">
        <v>1602</v>
      </c>
      <c r="D6" s="326"/>
      <c r="E6" s="326"/>
      <c r="F6" s="326"/>
      <c r="G6" s="326"/>
      <c r="H6" s="326"/>
      <c r="I6" s="326"/>
      <c r="J6" s="326"/>
      <c r="K6" s="200"/>
    </row>
    <row r="7" spans="2:11" customFormat="1" ht="15" customHeight="1">
      <c r="B7" s="203"/>
      <c r="C7" s="326" t="s">
        <v>1603</v>
      </c>
      <c r="D7" s="326"/>
      <c r="E7" s="326"/>
      <c r="F7" s="326"/>
      <c r="G7" s="326"/>
      <c r="H7" s="326"/>
      <c r="I7" s="326"/>
      <c r="J7" s="326"/>
      <c r="K7" s="200"/>
    </row>
    <row r="8" spans="2:11" customFormat="1" ht="12.75" customHeight="1">
      <c r="B8" s="203"/>
      <c r="C8" s="202"/>
      <c r="D8" s="202"/>
      <c r="E8" s="202"/>
      <c r="F8" s="202"/>
      <c r="G8" s="202"/>
      <c r="H8" s="202"/>
      <c r="I8" s="202"/>
      <c r="J8" s="202"/>
      <c r="K8" s="200"/>
    </row>
    <row r="9" spans="2:11" customFormat="1" ht="15" customHeight="1">
      <c r="B9" s="203"/>
      <c r="C9" s="326" t="s">
        <v>1604</v>
      </c>
      <c r="D9" s="326"/>
      <c r="E9" s="326"/>
      <c r="F9" s="326"/>
      <c r="G9" s="326"/>
      <c r="H9" s="326"/>
      <c r="I9" s="326"/>
      <c r="J9" s="326"/>
      <c r="K9" s="200"/>
    </row>
    <row r="10" spans="2:11" customFormat="1" ht="15" customHeight="1">
      <c r="B10" s="203"/>
      <c r="C10" s="202"/>
      <c r="D10" s="326" t="s">
        <v>1605</v>
      </c>
      <c r="E10" s="326"/>
      <c r="F10" s="326"/>
      <c r="G10" s="326"/>
      <c r="H10" s="326"/>
      <c r="I10" s="326"/>
      <c r="J10" s="326"/>
      <c r="K10" s="200"/>
    </row>
    <row r="11" spans="2:11" customFormat="1" ht="15" customHeight="1">
      <c r="B11" s="203"/>
      <c r="C11" s="204"/>
      <c r="D11" s="326" t="s">
        <v>1606</v>
      </c>
      <c r="E11" s="326"/>
      <c r="F11" s="326"/>
      <c r="G11" s="326"/>
      <c r="H11" s="326"/>
      <c r="I11" s="326"/>
      <c r="J11" s="326"/>
      <c r="K11" s="200"/>
    </row>
    <row r="12" spans="2:11" customFormat="1" ht="15" customHeight="1">
      <c r="B12" s="203"/>
      <c r="C12" s="204"/>
      <c r="D12" s="202"/>
      <c r="E12" s="202"/>
      <c r="F12" s="202"/>
      <c r="G12" s="202"/>
      <c r="H12" s="202"/>
      <c r="I12" s="202"/>
      <c r="J12" s="202"/>
      <c r="K12" s="200"/>
    </row>
    <row r="13" spans="2:11" customFormat="1" ht="15" customHeight="1">
      <c r="B13" s="203"/>
      <c r="C13" s="204"/>
      <c r="D13" s="205" t="s">
        <v>1607</v>
      </c>
      <c r="E13" s="202"/>
      <c r="F13" s="202"/>
      <c r="G13" s="202"/>
      <c r="H13" s="202"/>
      <c r="I13" s="202"/>
      <c r="J13" s="202"/>
      <c r="K13" s="200"/>
    </row>
    <row r="14" spans="2:11" customFormat="1" ht="12.75" customHeight="1">
      <c r="B14" s="203"/>
      <c r="C14" s="204"/>
      <c r="D14" s="204"/>
      <c r="E14" s="204"/>
      <c r="F14" s="204"/>
      <c r="G14" s="204"/>
      <c r="H14" s="204"/>
      <c r="I14" s="204"/>
      <c r="J14" s="204"/>
      <c r="K14" s="200"/>
    </row>
    <row r="15" spans="2:11" customFormat="1" ht="15" customHeight="1">
      <c r="B15" s="203"/>
      <c r="C15" s="204"/>
      <c r="D15" s="326" t="s">
        <v>1608</v>
      </c>
      <c r="E15" s="326"/>
      <c r="F15" s="326"/>
      <c r="G15" s="326"/>
      <c r="H15" s="326"/>
      <c r="I15" s="326"/>
      <c r="J15" s="326"/>
      <c r="K15" s="200"/>
    </row>
    <row r="16" spans="2:11" customFormat="1" ht="15" customHeight="1">
      <c r="B16" s="203"/>
      <c r="C16" s="204"/>
      <c r="D16" s="326" t="s">
        <v>1609</v>
      </c>
      <c r="E16" s="326"/>
      <c r="F16" s="326"/>
      <c r="G16" s="326"/>
      <c r="H16" s="326"/>
      <c r="I16" s="326"/>
      <c r="J16" s="326"/>
      <c r="K16" s="200"/>
    </row>
    <row r="17" spans="2:11" customFormat="1" ht="15" customHeight="1">
      <c r="B17" s="203"/>
      <c r="C17" s="204"/>
      <c r="D17" s="326" t="s">
        <v>1610</v>
      </c>
      <c r="E17" s="326"/>
      <c r="F17" s="326"/>
      <c r="G17" s="326"/>
      <c r="H17" s="326"/>
      <c r="I17" s="326"/>
      <c r="J17" s="326"/>
      <c r="K17" s="200"/>
    </row>
    <row r="18" spans="2:11" customFormat="1" ht="15" customHeight="1">
      <c r="B18" s="203"/>
      <c r="C18" s="204"/>
      <c r="D18" s="204"/>
      <c r="E18" s="206" t="s">
        <v>77</v>
      </c>
      <c r="F18" s="326" t="s">
        <v>1611</v>
      </c>
      <c r="G18" s="326"/>
      <c r="H18" s="326"/>
      <c r="I18" s="326"/>
      <c r="J18" s="326"/>
      <c r="K18" s="200"/>
    </row>
    <row r="19" spans="2:11" customFormat="1" ht="15" customHeight="1">
      <c r="B19" s="203"/>
      <c r="C19" s="204"/>
      <c r="D19" s="204"/>
      <c r="E19" s="206" t="s">
        <v>1612</v>
      </c>
      <c r="F19" s="326" t="s">
        <v>1613</v>
      </c>
      <c r="G19" s="326"/>
      <c r="H19" s="326"/>
      <c r="I19" s="326"/>
      <c r="J19" s="326"/>
      <c r="K19" s="200"/>
    </row>
    <row r="20" spans="2:11" customFormat="1" ht="15" customHeight="1">
      <c r="B20" s="203"/>
      <c r="C20" s="204"/>
      <c r="D20" s="204"/>
      <c r="E20" s="206" t="s">
        <v>1614</v>
      </c>
      <c r="F20" s="326" t="s">
        <v>1615</v>
      </c>
      <c r="G20" s="326"/>
      <c r="H20" s="326"/>
      <c r="I20" s="326"/>
      <c r="J20" s="326"/>
      <c r="K20" s="200"/>
    </row>
    <row r="21" spans="2:11" customFormat="1" ht="15" customHeight="1">
      <c r="B21" s="203"/>
      <c r="C21" s="204"/>
      <c r="D21" s="204"/>
      <c r="E21" s="206" t="s">
        <v>1616</v>
      </c>
      <c r="F21" s="326" t="s">
        <v>1617</v>
      </c>
      <c r="G21" s="326"/>
      <c r="H21" s="326"/>
      <c r="I21" s="326"/>
      <c r="J21" s="326"/>
      <c r="K21" s="200"/>
    </row>
    <row r="22" spans="2:11" customFormat="1" ht="15" customHeight="1">
      <c r="B22" s="203"/>
      <c r="C22" s="204"/>
      <c r="D22" s="204"/>
      <c r="E22" s="206" t="s">
        <v>1618</v>
      </c>
      <c r="F22" s="326" t="s">
        <v>1619</v>
      </c>
      <c r="G22" s="326"/>
      <c r="H22" s="326"/>
      <c r="I22" s="326"/>
      <c r="J22" s="326"/>
      <c r="K22" s="200"/>
    </row>
    <row r="23" spans="2:11" customFormat="1" ht="15" customHeight="1">
      <c r="B23" s="203"/>
      <c r="C23" s="204"/>
      <c r="D23" s="204"/>
      <c r="E23" s="206" t="s">
        <v>1620</v>
      </c>
      <c r="F23" s="326" t="s">
        <v>1621</v>
      </c>
      <c r="G23" s="326"/>
      <c r="H23" s="326"/>
      <c r="I23" s="326"/>
      <c r="J23" s="326"/>
      <c r="K23" s="200"/>
    </row>
    <row r="24" spans="2:11" customFormat="1" ht="12.75" customHeight="1">
      <c r="B24" s="203"/>
      <c r="C24" s="204"/>
      <c r="D24" s="204"/>
      <c r="E24" s="204"/>
      <c r="F24" s="204"/>
      <c r="G24" s="204"/>
      <c r="H24" s="204"/>
      <c r="I24" s="204"/>
      <c r="J24" s="204"/>
      <c r="K24" s="200"/>
    </row>
    <row r="25" spans="2:11" customFormat="1" ht="15" customHeight="1">
      <c r="B25" s="203"/>
      <c r="C25" s="326" t="s">
        <v>1622</v>
      </c>
      <c r="D25" s="326"/>
      <c r="E25" s="326"/>
      <c r="F25" s="326"/>
      <c r="G25" s="326"/>
      <c r="H25" s="326"/>
      <c r="I25" s="326"/>
      <c r="J25" s="326"/>
      <c r="K25" s="200"/>
    </row>
    <row r="26" spans="2:11" customFormat="1" ht="15" customHeight="1">
      <c r="B26" s="203"/>
      <c r="C26" s="326" t="s">
        <v>1623</v>
      </c>
      <c r="D26" s="326"/>
      <c r="E26" s="326"/>
      <c r="F26" s="326"/>
      <c r="G26" s="326"/>
      <c r="H26" s="326"/>
      <c r="I26" s="326"/>
      <c r="J26" s="326"/>
      <c r="K26" s="200"/>
    </row>
    <row r="27" spans="2:11" customFormat="1" ht="15" customHeight="1">
      <c r="B27" s="203"/>
      <c r="C27" s="202"/>
      <c r="D27" s="326" t="s">
        <v>1624</v>
      </c>
      <c r="E27" s="326"/>
      <c r="F27" s="326"/>
      <c r="G27" s="326"/>
      <c r="H27" s="326"/>
      <c r="I27" s="326"/>
      <c r="J27" s="326"/>
      <c r="K27" s="200"/>
    </row>
    <row r="28" spans="2:11" customFormat="1" ht="15" customHeight="1">
      <c r="B28" s="203"/>
      <c r="C28" s="204"/>
      <c r="D28" s="326" t="s">
        <v>1625</v>
      </c>
      <c r="E28" s="326"/>
      <c r="F28" s="326"/>
      <c r="G28" s="326"/>
      <c r="H28" s="326"/>
      <c r="I28" s="326"/>
      <c r="J28" s="326"/>
      <c r="K28" s="200"/>
    </row>
    <row r="29" spans="2:11" customFormat="1" ht="12.75" customHeight="1">
      <c r="B29" s="203"/>
      <c r="C29" s="204"/>
      <c r="D29" s="204"/>
      <c r="E29" s="204"/>
      <c r="F29" s="204"/>
      <c r="G29" s="204"/>
      <c r="H29" s="204"/>
      <c r="I29" s="204"/>
      <c r="J29" s="204"/>
      <c r="K29" s="200"/>
    </row>
    <row r="30" spans="2:11" customFormat="1" ht="15" customHeight="1">
      <c r="B30" s="203"/>
      <c r="C30" s="204"/>
      <c r="D30" s="326" t="s">
        <v>1626</v>
      </c>
      <c r="E30" s="326"/>
      <c r="F30" s="326"/>
      <c r="G30" s="326"/>
      <c r="H30" s="326"/>
      <c r="I30" s="326"/>
      <c r="J30" s="326"/>
      <c r="K30" s="200"/>
    </row>
    <row r="31" spans="2:11" customFormat="1" ht="15" customHeight="1">
      <c r="B31" s="203"/>
      <c r="C31" s="204"/>
      <c r="D31" s="326" t="s">
        <v>1627</v>
      </c>
      <c r="E31" s="326"/>
      <c r="F31" s="326"/>
      <c r="G31" s="326"/>
      <c r="H31" s="326"/>
      <c r="I31" s="326"/>
      <c r="J31" s="326"/>
      <c r="K31" s="200"/>
    </row>
    <row r="32" spans="2:11" customFormat="1" ht="12.75" customHeight="1">
      <c r="B32" s="203"/>
      <c r="C32" s="204"/>
      <c r="D32" s="204"/>
      <c r="E32" s="204"/>
      <c r="F32" s="204"/>
      <c r="G32" s="204"/>
      <c r="H32" s="204"/>
      <c r="I32" s="204"/>
      <c r="J32" s="204"/>
      <c r="K32" s="200"/>
    </row>
    <row r="33" spans="2:11" customFormat="1" ht="15" customHeight="1">
      <c r="B33" s="203"/>
      <c r="C33" s="204"/>
      <c r="D33" s="326" t="s">
        <v>1628</v>
      </c>
      <c r="E33" s="326"/>
      <c r="F33" s="326"/>
      <c r="G33" s="326"/>
      <c r="H33" s="326"/>
      <c r="I33" s="326"/>
      <c r="J33" s="326"/>
      <c r="K33" s="200"/>
    </row>
    <row r="34" spans="2:11" customFormat="1" ht="15" customHeight="1">
      <c r="B34" s="203"/>
      <c r="C34" s="204"/>
      <c r="D34" s="326" t="s">
        <v>1629</v>
      </c>
      <c r="E34" s="326"/>
      <c r="F34" s="326"/>
      <c r="G34" s="326"/>
      <c r="H34" s="326"/>
      <c r="I34" s="326"/>
      <c r="J34" s="326"/>
      <c r="K34" s="200"/>
    </row>
    <row r="35" spans="2:11" customFormat="1" ht="15" customHeight="1">
      <c r="B35" s="203"/>
      <c r="C35" s="204"/>
      <c r="D35" s="326" t="s">
        <v>1630</v>
      </c>
      <c r="E35" s="326"/>
      <c r="F35" s="326"/>
      <c r="G35" s="326"/>
      <c r="H35" s="326"/>
      <c r="I35" s="326"/>
      <c r="J35" s="326"/>
      <c r="K35" s="200"/>
    </row>
    <row r="36" spans="2:11" customFormat="1" ht="15" customHeight="1">
      <c r="B36" s="203"/>
      <c r="C36" s="204"/>
      <c r="D36" s="202"/>
      <c r="E36" s="205" t="s">
        <v>114</v>
      </c>
      <c r="F36" s="202"/>
      <c r="G36" s="326" t="s">
        <v>1631</v>
      </c>
      <c r="H36" s="326"/>
      <c r="I36" s="326"/>
      <c r="J36" s="326"/>
      <c r="K36" s="200"/>
    </row>
    <row r="37" spans="2:11" customFormat="1" ht="30.75" customHeight="1">
      <c r="B37" s="203"/>
      <c r="C37" s="204"/>
      <c r="D37" s="202"/>
      <c r="E37" s="205" t="s">
        <v>1632</v>
      </c>
      <c r="F37" s="202"/>
      <c r="G37" s="326" t="s">
        <v>1633</v>
      </c>
      <c r="H37" s="326"/>
      <c r="I37" s="326"/>
      <c r="J37" s="326"/>
      <c r="K37" s="200"/>
    </row>
    <row r="38" spans="2:11" customFormat="1" ht="15" customHeight="1">
      <c r="B38" s="203"/>
      <c r="C38" s="204"/>
      <c r="D38" s="202"/>
      <c r="E38" s="205" t="s">
        <v>51</v>
      </c>
      <c r="F38" s="202"/>
      <c r="G38" s="326" t="s">
        <v>1634</v>
      </c>
      <c r="H38" s="326"/>
      <c r="I38" s="326"/>
      <c r="J38" s="326"/>
      <c r="K38" s="200"/>
    </row>
    <row r="39" spans="2:11" customFormat="1" ht="15" customHeight="1">
      <c r="B39" s="203"/>
      <c r="C39" s="204"/>
      <c r="D39" s="202"/>
      <c r="E39" s="205" t="s">
        <v>52</v>
      </c>
      <c r="F39" s="202"/>
      <c r="G39" s="326" t="s">
        <v>1635</v>
      </c>
      <c r="H39" s="326"/>
      <c r="I39" s="326"/>
      <c r="J39" s="326"/>
      <c r="K39" s="200"/>
    </row>
    <row r="40" spans="2:11" customFormat="1" ht="15" customHeight="1">
      <c r="B40" s="203"/>
      <c r="C40" s="204"/>
      <c r="D40" s="202"/>
      <c r="E40" s="205" t="s">
        <v>115</v>
      </c>
      <c r="F40" s="202"/>
      <c r="G40" s="326" t="s">
        <v>1636</v>
      </c>
      <c r="H40" s="326"/>
      <c r="I40" s="326"/>
      <c r="J40" s="326"/>
      <c r="K40" s="200"/>
    </row>
    <row r="41" spans="2:11" customFormat="1" ht="15" customHeight="1">
      <c r="B41" s="203"/>
      <c r="C41" s="204"/>
      <c r="D41" s="202"/>
      <c r="E41" s="205" t="s">
        <v>116</v>
      </c>
      <c r="F41" s="202"/>
      <c r="G41" s="326" t="s">
        <v>1637</v>
      </c>
      <c r="H41" s="326"/>
      <c r="I41" s="326"/>
      <c r="J41" s="326"/>
      <c r="K41" s="200"/>
    </row>
    <row r="42" spans="2:11" customFormat="1" ht="15" customHeight="1">
      <c r="B42" s="203"/>
      <c r="C42" s="204"/>
      <c r="D42" s="202"/>
      <c r="E42" s="205" t="s">
        <v>1638</v>
      </c>
      <c r="F42" s="202"/>
      <c r="G42" s="326" t="s">
        <v>1639</v>
      </c>
      <c r="H42" s="326"/>
      <c r="I42" s="326"/>
      <c r="J42" s="326"/>
      <c r="K42" s="200"/>
    </row>
    <row r="43" spans="2:11" customFormat="1" ht="15" customHeight="1">
      <c r="B43" s="203"/>
      <c r="C43" s="204"/>
      <c r="D43" s="202"/>
      <c r="E43" s="205"/>
      <c r="F43" s="202"/>
      <c r="G43" s="326" t="s">
        <v>1640</v>
      </c>
      <c r="H43" s="326"/>
      <c r="I43" s="326"/>
      <c r="J43" s="326"/>
      <c r="K43" s="200"/>
    </row>
    <row r="44" spans="2:11" customFormat="1" ht="15" customHeight="1">
      <c r="B44" s="203"/>
      <c r="C44" s="204"/>
      <c r="D44" s="202"/>
      <c r="E44" s="205" t="s">
        <v>1641</v>
      </c>
      <c r="F44" s="202"/>
      <c r="G44" s="326" t="s">
        <v>1642</v>
      </c>
      <c r="H44" s="326"/>
      <c r="I44" s="326"/>
      <c r="J44" s="326"/>
      <c r="K44" s="200"/>
    </row>
    <row r="45" spans="2:11" customFormat="1" ht="15" customHeight="1">
      <c r="B45" s="203"/>
      <c r="C45" s="204"/>
      <c r="D45" s="202"/>
      <c r="E45" s="205" t="s">
        <v>118</v>
      </c>
      <c r="F45" s="202"/>
      <c r="G45" s="326" t="s">
        <v>1643</v>
      </c>
      <c r="H45" s="326"/>
      <c r="I45" s="326"/>
      <c r="J45" s="326"/>
      <c r="K45" s="200"/>
    </row>
    <row r="46" spans="2:11" customFormat="1" ht="12.75" customHeight="1">
      <c r="B46" s="203"/>
      <c r="C46" s="204"/>
      <c r="D46" s="202"/>
      <c r="E46" s="202"/>
      <c r="F46" s="202"/>
      <c r="G46" s="202"/>
      <c r="H46" s="202"/>
      <c r="I46" s="202"/>
      <c r="J46" s="202"/>
      <c r="K46" s="200"/>
    </row>
    <row r="47" spans="2:11" customFormat="1" ht="15" customHeight="1">
      <c r="B47" s="203"/>
      <c r="C47" s="204"/>
      <c r="D47" s="326" t="s">
        <v>1644</v>
      </c>
      <c r="E47" s="326"/>
      <c r="F47" s="326"/>
      <c r="G47" s="326"/>
      <c r="H47" s="326"/>
      <c r="I47" s="326"/>
      <c r="J47" s="326"/>
      <c r="K47" s="200"/>
    </row>
    <row r="48" spans="2:11" customFormat="1" ht="15" customHeight="1">
      <c r="B48" s="203"/>
      <c r="C48" s="204"/>
      <c r="D48" s="204"/>
      <c r="E48" s="326" t="s">
        <v>1645</v>
      </c>
      <c r="F48" s="326"/>
      <c r="G48" s="326"/>
      <c r="H48" s="326"/>
      <c r="I48" s="326"/>
      <c r="J48" s="326"/>
      <c r="K48" s="200"/>
    </row>
    <row r="49" spans="2:11" customFormat="1" ht="15" customHeight="1">
      <c r="B49" s="203"/>
      <c r="C49" s="204"/>
      <c r="D49" s="204"/>
      <c r="E49" s="326" t="s">
        <v>1646</v>
      </c>
      <c r="F49" s="326"/>
      <c r="G49" s="326"/>
      <c r="H49" s="326"/>
      <c r="I49" s="326"/>
      <c r="J49" s="326"/>
      <c r="K49" s="200"/>
    </row>
    <row r="50" spans="2:11" customFormat="1" ht="15" customHeight="1">
      <c r="B50" s="203"/>
      <c r="C50" s="204"/>
      <c r="D50" s="204"/>
      <c r="E50" s="326" t="s">
        <v>1647</v>
      </c>
      <c r="F50" s="326"/>
      <c r="G50" s="326"/>
      <c r="H50" s="326"/>
      <c r="I50" s="326"/>
      <c r="J50" s="326"/>
      <c r="K50" s="200"/>
    </row>
    <row r="51" spans="2:11" customFormat="1" ht="15" customHeight="1">
      <c r="B51" s="203"/>
      <c r="C51" s="204"/>
      <c r="D51" s="326" t="s">
        <v>1648</v>
      </c>
      <c r="E51" s="326"/>
      <c r="F51" s="326"/>
      <c r="G51" s="326"/>
      <c r="H51" s="326"/>
      <c r="I51" s="326"/>
      <c r="J51" s="326"/>
      <c r="K51" s="200"/>
    </row>
    <row r="52" spans="2:11" customFormat="1" ht="25.5" customHeight="1">
      <c r="B52" s="199"/>
      <c r="C52" s="327" t="s">
        <v>1649</v>
      </c>
      <c r="D52" s="327"/>
      <c r="E52" s="327"/>
      <c r="F52" s="327"/>
      <c r="G52" s="327"/>
      <c r="H52" s="327"/>
      <c r="I52" s="327"/>
      <c r="J52" s="327"/>
      <c r="K52" s="200"/>
    </row>
    <row r="53" spans="2:11" customFormat="1" ht="5.25" customHeight="1">
      <c r="B53" s="199"/>
      <c r="C53" s="201"/>
      <c r="D53" s="201"/>
      <c r="E53" s="201"/>
      <c r="F53" s="201"/>
      <c r="G53" s="201"/>
      <c r="H53" s="201"/>
      <c r="I53" s="201"/>
      <c r="J53" s="201"/>
      <c r="K53" s="200"/>
    </row>
    <row r="54" spans="2:11" customFormat="1" ht="15" customHeight="1">
      <c r="B54" s="199"/>
      <c r="C54" s="326" t="s">
        <v>1650</v>
      </c>
      <c r="D54" s="326"/>
      <c r="E54" s="326"/>
      <c r="F54" s="326"/>
      <c r="G54" s="326"/>
      <c r="H54" s="326"/>
      <c r="I54" s="326"/>
      <c r="J54" s="326"/>
      <c r="K54" s="200"/>
    </row>
    <row r="55" spans="2:11" customFormat="1" ht="15" customHeight="1">
      <c r="B55" s="199"/>
      <c r="C55" s="326" t="s">
        <v>1651</v>
      </c>
      <c r="D55" s="326"/>
      <c r="E55" s="326"/>
      <c r="F55" s="326"/>
      <c r="G55" s="326"/>
      <c r="H55" s="326"/>
      <c r="I55" s="326"/>
      <c r="J55" s="326"/>
      <c r="K55" s="200"/>
    </row>
    <row r="56" spans="2:11" customFormat="1" ht="12.75" customHeight="1">
      <c r="B56" s="199"/>
      <c r="C56" s="202"/>
      <c r="D56" s="202"/>
      <c r="E56" s="202"/>
      <c r="F56" s="202"/>
      <c r="G56" s="202"/>
      <c r="H56" s="202"/>
      <c r="I56" s="202"/>
      <c r="J56" s="202"/>
      <c r="K56" s="200"/>
    </row>
    <row r="57" spans="2:11" customFormat="1" ht="15" customHeight="1">
      <c r="B57" s="199"/>
      <c r="C57" s="326" t="s">
        <v>1652</v>
      </c>
      <c r="D57" s="326"/>
      <c r="E57" s="326"/>
      <c r="F57" s="326"/>
      <c r="G57" s="326"/>
      <c r="H57" s="326"/>
      <c r="I57" s="326"/>
      <c r="J57" s="326"/>
      <c r="K57" s="200"/>
    </row>
    <row r="58" spans="2:11" customFormat="1" ht="15" customHeight="1">
      <c r="B58" s="199"/>
      <c r="C58" s="204"/>
      <c r="D58" s="326" t="s">
        <v>1653</v>
      </c>
      <c r="E58" s="326"/>
      <c r="F58" s="326"/>
      <c r="G58" s="326"/>
      <c r="H58" s="326"/>
      <c r="I58" s="326"/>
      <c r="J58" s="326"/>
      <c r="K58" s="200"/>
    </row>
    <row r="59" spans="2:11" customFormat="1" ht="15" customHeight="1">
      <c r="B59" s="199"/>
      <c r="C59" s="204"/>
      <c r="D59" s="326" t="s">
        <v>1654</v>
      </c>
      <c r="E59" s="326"/>
      <c r="F59" s="326"/>
      <c r="G59" s="326"/>
      <c r="H59" s="326"/>
      <c r="I59" s="326"/>
      <c r="J59" s="326"/>
      <c r="K59" s="200"/>
    </row>
    <row r="60" spans="2:11" customFormat="1" ht="15" customHeight="1">
      <c r="B60" s="199"/>
      <c r="C60" s="204"/>
      <c r="D60" s="326" t="s">
        <v>1655</v>
      </c>
      <c r="E60" s="326"/>
      <c r="F60" s="326"/>
      <c r="G60" s="326"/>
      <c r="H60" s="326"/>
      <c r="I60" s="326"/>
      <c r="J60" s="326"/>
      <c r="K60" s="200"/>
    </row>
    <row r="61" spans="2:11" customFormat="1" ht="15" customHeight="1">
      <c r="B61" s="199"/>
      <c r="C61" s="204"/>
      <c r="D61" s="326" t="s">
        <v>1656</v>
      </c>
      <c r="E61" s="326"/>
      <c r="F61" s="326"/>
      <c r="G61" s="326"/>
      <c r="H61" s="326"/>
      <c r="I61" s="326"/>
      <c r="J61" s="326"/>
      <c r="K61" s="200"/>
    </row>
    <row r="62" spans="2:11" customFormat="1" ht="15" customHeight="1">
      <c r="B62" s="199"/>
      <c r="C62" s="204"/>
      <c r="D62" s="325" t="s">
        <v>1657</v>
      </c>
      <c r="E62" s="325"/>
      <c r="F62" s="325"/>
      <c r="G62" s="325"/>
      <c r="H62" s="325"/>
      <c r="I62" s="325"/>
      <c r="J62" s="325"/>
      <c r="K62" s="200"/>
    </row>
    <row r="63" spans="2:11" customFormat="1" ht="15" customHeight="1">
      <c r="B63" s="199"/>
      <c r="C63" s="204"/>
      <c r="D63" s="326" t="s">
        <v>1658</v>
      </c>
      <c r="E63" s="326"/>
      <c r="F63" s="326"/>
      <c r="G63" s="326"/>
      <c r="H63" s="326"/>
      <c r="I63" s="326"/>
      <c r="J63" s="326"/>
      <c r="K63" s="200"/>
    </row>
    <row r="64" spans="2:11" customFormat="1" ht="12.75" customHeight="1">
      <c r="B64" s="199"/>
      <c r="C64" s="204"/>
      <c r="D64" s="204"/>
      <c r="E64" s="207"/>
      <c r="F64" s="204"/>
      <c r="G64" s="204"/>
      <c r="H64" s="204"/>
      <c r="I64" s="204"/>
      <c r="J64" s="204"/>
      <c r="K64" s="200"/>
    </row>
    <row r="65" spans="2:11" customFormat="1" ht="15" customHeight="1">
      <c r="B65" s="199"/>
      <c r="C65" s="204"/>
      <c r="D65" s="326" t="s">
        <v>1659</v>
      </c>
      <c r="E65" s="326"/>
      <c r="F65" s="326"/>
      <c r="G65" s="326"/>
      <c r="H65" s="326"/>
      <c r="I65" s="326"/>
      <c r="J65" s="326"/>
      <c r="K65" s="200"/>
    </row>
    <row r="66" spans="2:11" customFormat="1" ht="15" customHeight="1">
      <c r="B66" s="199"/>
      <c r="C66" s="204"/>
      <c r="D66" s="325" t="s">
        <v>1660</v>
      </c>
      <c r="E66" s="325"/>
      <c r="F66" s="325"/>
      <c r="G66" s="325"/>
      <c r="H66" s="325"/>
      <c r="I66" s="325"/>
      <c r="J66" s="325"/>
      <c r="K66" s="200"/>
    </row>
    <row r="67" spans="2:11" customFormat="1" ht="15" customHeight="1">
      <c r="B67" s="199"/>
      <c r="C67" s="204"/>
      <c r="D67" s="326" t="s">
        <v>1661</v>
      </c>
      <c r="E67" s="326"/>
      <c r="F67" s="326"/>
      <c r="G67" s="326"/>
      <c r="H67" s="326"/>
      <c r="I67" s="326"/>
      <c r="J67" s="326"/>
      <c r="K67" s="200"/>
    </row>
    <row r="68" spans="2:11" customFormat="1" ht="15" customHeight="1">
      <c r="B68" s="199"/>
      <c r="C68" s="204"/>
      <c r="D68" s="326" t="s">
        <v>1662</v>
      </c>
      <c r="E68" s="326"/>
      <c r="F68" s="326"/>
      <c r="G68" s="326"/>
      <c r="H68" s="326"/>
      <c r="I68" s="326"/>
      <c r="J68" s="326"/>
      <c r="K68" s="200"/>
    </row>
    <row r="69" spans="2:11" customFormat="1" ht="15" customHeight="1">
      <c r="B69" s="199"/>
      <c r="C69" s="204"/>
      <c r="D69" s="326" t="s">
        <v>1663</v>
      </c>
      <c r="E69" s="326"/>
      <c r="F69" s="326"/>
      <c r="G69" s="326"/>
      <c r="H69" s="326"/>
      <c r="I69" s="326"/>
      <c r="J69" s="326"/>
      <c r="K69" s="200"/>
    </row>
    <row r="70" spans="2:11" customFormat="1" ht="15" customHeight="1">
      <c r="B70" s="199"/>
      <c r="C70" s="204"/>
      <c r="D70" s="326" t="s">
        <v>1664</v>
      </c>
      <c r="E70" s="326"/>
      <c r="F70" s="326"/>
      <c r="G70" s="326"/>
      <c r="H70" s="326"/>
      <c r="I70" s="326"/>
      <c r="J70" s="326"/>
      <c r="K70" s="200"/>
    </row>
    <row r="71" spans="2:11" customFormat="1" ht="12.75" customHeight="1">
      <c r="B71" s="208"/>
      <c r="C71" s="209"/>
      <c r="D71" s="209"/>
      <c r="E71" s="209"/>
      <c r="F71" s="209"/>
      <c r="G71" s="209"/>
      <c r="H71" s="209"/>
      <c r="I71" s="209"/>
      <c r="J71" s="209"/>
      <c r="K71" s="210"/>
    </row>
    <row r="72" spans="2:11" customFormat="1" ht="18.75" customHeight="1">
      <c r="B72" s="211"/>
      <c r="C72" s="211"/>
      <c r="D72" s="211"/>
      <c r="E72" s="211"/>
      <c r="F72" s="211"/>
      <c r="G72" s="211"/>
      <c r="H72" s="211"/>
      <c r="I72" s="211"/>
      <c r="J72" s="211"/>
      <c r="K72" s="212"/>
    </row>
    <row r="73" spans="2:11" customFormat="1" ht="18.75" customHeight="1">
      <c r="B73" s="212"/>
      <c r="C73" s="212"/>
      <c r="D73" s="212"/>
      <c r="E73" s="212"/>
      <c r="F73" s="212"/>
      <c r="G73" s="212"/>
      <c r="H73" s="212"/>
      <c r="I73" s="212"/>
      <c r="J73" s="212"/>
      <c r="K73" s="212"/>
    </row>
    <row r="74" spans="2:11" customFormat="1" ht="7.5" customHeight="1">
      <c r="B74" s="213"/>
      <c r="C74" s="214"/>
      <c r="D74" s="214"/>
      <c r="E74" s="214"/>
      <c r="F74" s="214"/>
      <c r="G74" s="214"/>
      <c r="H74" s="214"/>
      <c r="I74" s="214"/>
      <c r="J74" s="214"/>
      <c r="K74" s="215"/>
    </row>
    <row r="75" spans="2:11" customFormat="1" ht="45" customHeight="1">
      <c r="B75" s="216"/>
      <c r="C75" s="324" t="s">
        <v>1665</v>
      </c>
      <c r="D75" s="324"/>
      <c r="E75" s="324"/>
      <c r="F75" s="324"/>
      <c r="G75" s="324"/>
      <c r="H75" s="324"/>
      <c r="I75" s="324"/>
      <c r="J75" s="324"/>
      <c r="K75" s="217"/>
    </row>
    <row r="76" spans="2:11" customFormat="1" ht="17.25" customHeight="1">
      <c r="B76" s="216"/>
      <c r="C76" s="218" t="s">
        <v>1666</v>
      </c>
      <c r="D76" s="218"/>
      <c r="E76" s="218"/>
      <c r="F76" s="218" t="s">
        <v>1667</v>
      </c>
      <c r="G76" s="219"/>
      <c r="H76" s="218" t="s">
        <v>52</v>
      </c>
      <c r="I76" s="218" t="s">
        <v>55</v>
      </c>
      <c r="J76" s="218" t="s">
        <v>1668</v>
      </c>
      <c r="K76" s="217"/>
    </row>
    <row r="77" spans="2:11" customFormat="1" ht="17.25" customHeight="1">
      <c r="B77" s="216"/>
      <c r="C77" s="220" t="s">
        <v>1669</v>
      </c>
      <c r="D77" s="220"/>
      <c r="E77" s="220"/>
      <c r="F77" s="221" t="s">
        <v>1670</v>
      </c>
      <c r="G77" s="222"/>
      <c r="H77" s="220"/>
      <c r="I77" s="220"/>
      <c r="J77" s="220" t="s">
        <v>1671</v>
      </c>
      <c r="K77" s="217"/>
    </row>
    <row r="78" spans="2:11" customFormat="1" ht="5.25" customHeight="1">
      <c r="B78" s="216"/>
      <c r="C78" s="223"/>
      <c r="D78" s="223"/>
      <c r="E78" s="223"/>
      <c r="F78" s="223"/>
      <c r="G78" s="224"/>
      <c r="H78" s="223"/>
      <c r="I78" s="223"/>
      <c r="J78" s="223"/>
      <c r="K78" s="217"/>
    </row>
    <row r="79" spans="2:11" customFormat="1" ht="15" customHeight="1">
      <c r="B79" s="216"/>
      <c r="C79" s="205" t="s">
        <v>51</v>
      </c>
      <c r="D79" s="225"/>
      <c r="E79" s="225"/>
      <c r="F79" s="226" t="s">
        <v>1672</v>
      </c>
      <c r="G79" s="227"/>
      <c r="H79" s="205" t="s">
        <v>1673</v>
      </c>
      <c r="I79" s="205" t="s">
        <v>1674</v>
      </c>
      <c r="J79" s="205">
        <v>20</v>
      </c>
      <c r="K79" s="217"/>
    </row>
    <row r="80" spans="2:11" customFormat="1" ht="15" customHeight="1">
      <c r="B80" s="216"/>
      <c r="C80" s="205" t="s">
        <v>1675</v>
      </c>
      <c r="D80" s="205"/>
      <c r="E80" s="205"/>
      <c r="F80" s="226" t="s">
        <v>1672</v>
      </c>
      <c r="G80" s="227"/>
      <c r="H80" s="205" t="s">
        <v>1676</v>
      </c>
      <c r="I80" s="205" t="s">
        <v>1674</v>
      </c>
      <c r="J80" s="205">
        <v>120</v>
      </c>
      <c r="K80" s="217"/>
    </row>
    <row r="81" spans="2:11" customFormat="1" ht="15" customHeight="1">
      <c r="B81" s="228"/>
      <c r="C81" s="205" t="s">
        <v>1677</v>
      </c>
      <c r="D81" s="205"/>
      <c r="E81" s="205"/>
      <c r="F81" s="226" t="s">
        <v>1678</v>
      </c>
      <c r="G81" s="227"/>
      <c r="H81" s="205" t="s">
        <v>1679</v>
      </c>
      <c r="I81" s="205" t="s">
        <v>1674</v>
      </c>
      <c r="J81" s="205">
        <v>50</v>
      </c>
      <c r="K81" s="217"/>
    </row>
    <row r="82" spans="2:11" customFormat="1" ht="15" customHeight="1">
      <c r="B82" s="228"/>
      <c r="C82" s="205" t="s">
        <v>1680</v>
      </c>
      <c r="D82" s="205"/>
      <c r="E82" s="205"/>
      <c r="F82" s="226" t="s">
        <v>1672</v>
      </c>
      <c r="G82" s="227"/>
      <c r="H82" s="205" t="s">
        <v>1681</v>
      </c>
      <c r="I82" s="205" t="s">
        <v>1682</v>
      </c>
      <c r="J82" s="205"/>
      <c r="K82" s="217"/>
    </row>
    <row r="83" spans="2:11" customFormat="1" ht="15" customHeight="1">
      <c r="B83" s="228"/>
      <c r="C83" s="205" t="s">
        <v>1683</v>
      </c>
      <c r="D83" s="205"/>
      <c r="E83" s="205"/>
      <c r="F83" s="226" t="s">
        <v>1678</v>
      </c>
      <c r="G83" s="205"/>
      <c r="H83" s="205" t="s">
        <v>1684</v>
      </c>
      <c r="I83" s="205" t="s">
        <v>1674</v>
      </c>
      <c r="J83" s="205">
        <v>15</v>
      </c>
      <c r="K83" s="217"/>
    </row>
    <row r="84" spans="2:11" customFormat="1" ht="15" customHeight="1">
      <c r="B84" s="228"/>
      <c r="C84" s="205" t="s">
        <v>1685</v>
      </c>
      <c r="D84" s="205"/>
      <c r="E84" s="205"/>
      <c r="F84" s="226" t="s">
        <v>1678</v>
      </c>
      <c r="G84" s="205"/>
      <c r="H84" s="205" t="s">
        <v>1686</v>
      </c>
      <c r="I84" s="205" t="s">
        <v>1674</v>
      </c>
      <c r="J84" s="205">
        <v>15</v>
      </c>
      <c r="K84" s="217"/>
    </row>
    <row r="85" spans="2:11" customFormat="1" ht="15" customHeight="1">
      <c r="B85" s="228"/>
      <c r="C85" s="205" t="s">
        <v>1687</v>
      </c>
      <c r="D85" s="205"/>
      <c r="E85" s="205"/>
      <c r="F85" s="226" t="s">
        <v>1678</v>
      </c>
      <c r="G85" s="205"/>
      <c r="H85" s="205" t="s">
        <v>1688</v>
      </c>
      <c r="I85" s="205" t="s">
        <v>1674</v>
      </c>
      <c r="J85" s="205">
        <v>20</v>
      </c>
      <c r="K85" s="217"/>
    </row>
    <row r="86" spans="2:11" customFormat="1" ht="15" customHeight="1">
      <c r="B86" s="228"/>
      <c r="C86" s="205" t="s">
        <v>1689</v>
      </c>
      <c r="D86" s="205"/>
      <c r="E86" s="205"/>
      <c r="F86" s="226" t="s">
        <v>1678</v>
      </c>
      <c r="G86" s="205"/>
      <c r="H86" s="205" t="s">
        <v>1690</v>
      </c>
      <c r="I86" s="205" t="s">
        <v>1674</v>
      </c>
      <c r="J86" s="205">
        <v>20</v>
      </c>
      <c r="K86" s="217"/>
    </row>
    <row r="87" spans="2:11" customFormat="1" ht="15" customHeight="1">
      <c r="B87" s="228"/>
      <c r="C87" s="205" t="s">
        <v>1691</v>
      </c>
      <c r="D87" s="205"/>
      <c r="E87" s="205"/>
      <c r="F87" s="226" t="s">
        <v>1678</v>
      </c>
      <c r="G87" s="227"/>
      <c r="H87" s="205" t="s">
        <v>1692</v>
      </c>
      <c r="I87" s="205" t="s">
        <v>1674</v>
      </c>
      <c r="J87" s="205">
        <v>50</v>
      </c>
      <c r="K87" s="217"/>
    </row>
    <row r="88" spans="2:11" customFormat="1" ht="15" customHeight="1">
      <c r="B88" s="228"/>
      <c r="C88" s="205" t="s">
        <v>1693</v>
      </c>
      <c r="D88" s="205"/>
      <c r="E88" s="205"/>
      <c r="F88" s="226" t="s">
        <v>1678</v>
      </c>
      <c r="G88" s="227"/>
      <c r="H88" s="205" t="s">
        <v>1694</v>
      </c>
      <c r="I88" s="205" t="s">
        <v>1674</v>
      </c>
      <c r="J88" s="205">
        <v>20</v>
      </c>
      <c r="K88" s="217"/>
    </row>
    <row r="89" spans="2:11" customFormat="1" ht="15" customHeight="1">
      <c r="B89" s="228"/>
      <c r="C89" s="205" t="s">
        <v>1695</v>
      </c>
      <c r="D89" s="205"/>
      <c r="E89" s="205"/>
      <c r="F89" s="226" t="s">
        <v>1678</v>
      </c>
      <c r="G89" s="227"/>
      <c r="H89" s="205" t="s">
        <v>1696</v>
      </c>
      <c r="I89" s="205" t="s">
        <v>1674</v>
      </c>
      <c r="J89" s="205">
        <v>20</v>
      </c>
      <c r="K89" s="217"/>
    </row>
    <row r="90" spans="2:11" customFormat="1" ht="15" customHeight="1">
      <c r="B90" s="228"/>
      <c r="C90" s="205" t="s">
        <v>1697</v>
      </c>
      <c r="D90" s="205"/>
      <c r="E90" s="205"/>
      <c r="F90" s="226" t="s">
        <v>1678</v>
      </c>
      <c r="G90" s="227"/>
      <c r="H90" s="205" t="s">
        <v>1698</v>
      </c>
      <c r="I90" s="205" t="s">
        <v>1674</v>
      </c>
      <c r="J90" s="205">
        <v>50</v>
      </c>
      <c r="K90" s="217"/>
    </row>
    <row r="91" spans="2:11" customFormat="1" ht="15" customHeight="1">
      <c r="B91" s="228"/>
      <c r="C91" s="205" t="s">
        <v>1699</v>
      </c>
      <c r="D91" s="205"/>
      <c r="E91" s="205"/>
      <c r="F91" s="226" t="s">
        <v>1678</v>
      </c>
      <c r="G91" s="227"/>
      <c r="H91" s="205" t="s">
        <v>1699</v>
      </c>
      <c r="I91" s="205" t="s">
        <v>1674</v>
      </c>
      <c r="J91" s="205">
        <v>50</v>
      </c>
      <c r="K91" s="217"/>
    </row>
    <row r="92" spans="2:11" customFormat="1" ht="15" customHeight="1">
      <c r="B92" s="228"/>
      <c r="C92" s="205" t="s">
        <v>1700</v>
      </c>
      <c r="D92" s="205"/>
      <c r="E92" s="205"/>
      <c r="F92" s="226" t="s">
        <v>1678</v>
      </c>
      <c r="G92" s="227"/>
      <c r="H92" s="205" t="s">
        <v>1701</v>
      </c>
      <c r="I92" s="205" t="s">
        <v>1674</v>
      </c>
      <c r="J92" s="205">
        <v>255</v>
      </c>
      <c r="K92" s="217"/>
    </row>
    <row r="93" spans="2:11" customFormat="1" ht="15" customHeight="1">
      <c r="B93" s="228"/>
      <c r="C93" s="205" t="s">
        <v>1702</v>
      </c>
      <c r="D93" s="205"/>
      <c r="E93" s="205"/>
      <c r="F93" s="226" t="s">
        <v>1672</v>
      </c>
      <c r="G93" s="227"/>
      <c r="H93" s="205" t="s">
        <v>1703</v>
      </c>
      <c r="I93" s="205" t="s">
        <v>1704</v>
      </c>
      <c r="J93" s="205"/>
      <c r="K93" s="217"/>
    </row>
    <row r="94" spans="2:11" customFormat="1" ht="15" customHeight="1">
      <c r="B94" s="228"/>
      <c r="C94" s="205" t="s">
        <v>1705</v>
      </c>
      <c r="D94" s="205"/>
      <c r="E94" s="205"/>
      <c r="F94" s="226" t="s">
        <v>1672</v>
      </c>
      <c r="G94" s="227"/>
      <c r="H94" s="205" t="s">
        <v>1706</v>
      </c>
      <c r="I94" s="205" t="s">
        <v>1707</v>
      </c>
      <c r="J94" s="205"/>
      <c r="K94" s="217"/>
    </row>
    <row r="95" spans="2:11" customFormat="1" ht="15" customHeight="1">
      <c r="B95" s="228"/>
      <c r="C95" s="205" t="s">
        <v>1708</v>
      </c>
      <c r="D95" s="205"/>
      <c r="E95" s="205"/>
      <c r="F95" s="226" t="s">
        <v>1672</v>
      </c>
      <c r="G95" s="227"/>
      <c r="H95" s="205" t="s">
        <v>1708</v>
      </c>
      <c r="I95" s="205" t="s">
        <v>1707</v>
      </c>
      <c r="J95" s="205"/>
      <c r="K95" s="217"/>
    </row>
    <row r="96" spans="2:11" customFormat="1" ht="15" customHeight="1">
      <c r="B96" s="228"/>
      <c r="C96" s="205" t="s">
        <v>36</v>
      </c>
      <c r="D96" s="205"/>
      <c r="E96" s="205"/>
      <c r="F96" s="226" t="s">
        <v>1672</v>
      </c>
      <c r="G96" s="227"/>
      <c r="H96" s="205" t="s">
        <v>1709</v>
      </c>
      <c r="I96" s="205" t="s">
        <v>1707</v>
      </c>
      <c r="J96" s="205"/>
      <c r="K96" s="217"/>
    </row>
    <row r="97" spans="2:11" customFormat="1" ht="15" customHeight="1">
      <c r="B97" s="228"/>
      <c r="C97" s="205" t="s">
        <v>46</v>
      </c>
      <c r="D97" s="205"/>
      <c r="E97" s="205"/>
      <c r="F97" s="226" t="s">
        <v>1672</v>
      </c>
      <c r="G97" s="227"/>
      <c r="H97" s="205" t="s">
        <v>1710</v>
      </c>
      <c r="I97" s="205" t="s">
        <v>1707</v>
      </c>
      <c r="J97" s="205"/>
      <c r="K97" s="217"/>
    </row>
    <row r="98" spans="2:11" customFormat="1" ht="15" customHeight="1">
      <c r="B98" s="229"/>
      <c r="C98" s="230"/>
      <c r="D98" s="230"/>
      <c r="E98" s="230"/>
      <c r="F98" s="230"/>
      <c r="G98" s="230"/>
      <c r="H98" s="230"/>
      <c r="I98" s="230"/>
      <c r="J98" s="230"/>
      <c r="K98" s="231"/>
    </row>
    <row r="99" spans="2:11" customFormat="1" ht="18.75" customHeight="1">
      <c r="B99" s="232"/>
      <c r="C99" s="233"/>
      <c r="D99" s="233"/>
      <c r="E99" s="233"/>
      <c r="F99" s="233"/>
      <c r="G99" s="233"/>
      <c r="H99" s="233"/>
      <c r="I99" s="233"/>
      <c r="J99" s="233"/>
      <c r="K99" s="232"/>
    </row>
    <row r="100" spans="2:11" customFormat="1" ht="18.75" customHeight="1">
      <c r="B100" s="212"/>
      <c r="C100" s="212"/>
      <c r="D100" s="212"/>
      <c r="E100" s="212"/>
      <c r="F100" s="212"/>
      <c r="G100" s="212"/>
      <c r="H100" s="212"/>
      <c r="I100" s="212"/>
      <c r="J100" s="212"/>
      <c r="K100" s="212"/>
    </row>
    <row r="101" spans="2:11" customFormat="1" ht="7.5" customHeight="1">
      <c r="B101" s="213"/>
      <c r="C101" s="214"/>
      <c r="D101" s="214"/>
      <c r="E101" s="214"/>
      <c r="F101" s="214"/>
      <c r="G101" s="214"/>
      <c r="H101" s="214"/>
      <c r="I101" s="214"/>
      <c r="J101" s="214"/>
      <c r="K101" s="215"/>
    </row>
    <row r="102" spans="2:11" customFormat="1" ht="45" customHeight="1">
      <c r="B102" s="216"/>
      <c r="C102" s="324" t="s">
        <v>1711</v>
      </c>
      <c r="D102" s="324"/>
      <c r="E102" s="324"/>
      <c r="F102" s="324"/>
      <c r="G102" s="324"/>
      <c r="H102" s="324"/>
      <c r="I102" s="324"/>
      <c r="J102" s="324"/>
      <c r="K102" s="217"/>
    </row>
    <row r="103" spans="2:11" customFormat="1" ht="17.25" customHeight="1">
      <c r="B103" s="216"/>
      <c r="C103" s="218" t="s">
        <v>1666</v>
      </c>
      <c r="D103" s="218"/>
      <c r="E103" s="218"/>
      <c r="F103" s="218" t="s">
        <v>1667</v>
      </c>
      <c r="G103" s="219"/>
      <c r="H103" s="218" t="s">
        <v>52</v>
      </c>
      <c r="I103" s="218" t="s">
        <v>55</v>
      </c>
      <c r="J103" s="218" t="s">
        <v>1668</v>
      </c>
      <c r="K103" s="217"/>
    </row>
    <row r="104" spans="2:11" customFormat="1" ht="17.25" customHeight="1">
      <c r="B104" s="216"/>
      <c r="C104" s="220" t="s">
        <v>1669</v>
      </c>
      <c r="D104" s="220"/>
      <c r="E104" s="220"/>
      <c r="F104" s="221" t="s">
        <v>1670</v>
      </c>
      <c r="G104" s="222"/>
      <c r="H104" s="220"/>
      <c r="I104" s="220"/>
      <c r="J104" s="220" t="s">
        <v>1671</v>
      </c>
      <c r="K104" s="217"/>
    </row>
    <row r="105" spans="2:11" customFormat="1" ht="5.25" customHeight="1">
      <c r="B105" s="216"/>
      <c r="C105" s="218"/>
      <c r="D105" s="218"/>
      <c r="E105" s="218"/>
      <c r="F105" s="218"/>
      <c r="G105" s="234"/>
      <c r="H105" s="218"/>
      <c r="I105" s="218"/>
      <c r="J105" s="218"/>
      <c r="K105" s="217"/>
    </row>
    <row r="106" spans="2:11" customFormat="1" ht="15" customHeight="1">
      <c r="B106" s="216"/>
      <c r="C106" s="205" t="s">
        <v>51</v>
      </c>
      <c r="D106" s="225"/>
      <c r="E106" s="225"/>
      <c r="F106" s="226" t="s">
        <v>1672</v>
      </c>
      <c r="G106" s="205"/>
      <c r="H106" s="205" t="s">
        <v>1712</v>
      </c>
      <c r="I106" s="205" t="s">
        <v>1674</v>
      </c>
      <c r="J106" s="205">
        <v>20</v>
      </c>
      <c r="K106" s="217"/>
    </row>
    <row r="107" spans="2:11" customFormat="1" ht="15" customHeight="1">
      <c r="B107" s="216"/>
      <c r="C107" s="205" t="s">
        <v>1675</v>
      </c>
      <c r="D107" s="205"/>
      <c r="E107" s="205"/>
      <c r="F107" s="226" t="s">
        <v>1672</v>
      </c>
      <c r="G107" s="205"/>
      <c r="H107" s="205" t="s">
        <v>1712</v>
      </c>
      <c r="I107" s="205" t="s">
        <v>1674</v>
      </c>
      <c r="J107" s="205">
        <v>120</v>
      </c>
      <c r="K107" s="217"/>
    </row>
    <row r="108" spans="2:11" customFormat="1" ht="15" customHeight="1">
      <c r="B108" s="228"/>
      <c r="C108" s="205" t="s">
        <v>1677</v>
      </c>
      <c r="D108" s="205"/>
      <c r="E108" s="205"/>
      <c r="F108" s="226" t="s">
        <v>1678</v>
      </c>
      <c r="G108" s="205"/>
      <c r="H108" s="205" t="s">
        <v>1712</v>
      </c>
      <c r="I108" s="205" t="s">
        <v>1674</v>
      </c>
      <c r="J108" s="205">
        <v>50</v>
      </c>
      <c r="K108" s="217"/>
    </row>
    <row r="109" spans="2:11" customFormat="1" ht="15" customHeight="1">
      <c r="B109" s="228"/>
      <c r="C109" s="205" t="s">
        <v>1680</v>
      </c>
      <c r="D109" s="205"/>
      <c r="E109" s="205"/>
      <c r="F109" s="226" t="s">
        <v>1672</v>
      </c>
      <c r="G109" s="205"/>
      <c r="H109" s="205" t="s">
        <v>1712</v>
      </c>
      <c r="I109" s="205" t="s">
        <v>1682</v>
      </c>
      <c r="J109" s="205"/>
      <c r="K109" s="217"/>
    </row>
    <row r="110" spans="2:11" customFormat="1" ht="15" customHeight="1">
      <c r="B110" s="228"/>
      <c r="C110" s="205" t="s">
        <v>1691</v>
      </c>
      <c r="D110" s="205"/>
      <c r="E110" s="205"/>
      <c r="F110" s="226" t="s">
        <v>1678</v>
      </c>
      <c r="G110" s="205"/>
      <c r="H110" s="205" t="s">
        <v>1712</v>
      </c>
      <c r="I110" s="205" t="s">
        <v>1674</v>
      </c>
      <c r="J110" s="205">
        <v>50</v>
      </c>
      <c r="K110" s="217"/>
    </row>
    <row r="111" spans="2:11" customFormat="1" ht="15" customHeight="1">
      <c r="B111" s="228"/>
      <c r="C111" s="205" t="s">
        <v>1699</v>
      </c>
      <c r="D111" s="205"/>
      <c r="E111" s="205"/>
      <c r="F111" s="226" t="s">
        <v>1678</v>
      </c>
      <c r="G111" s="205"/>
      <c r="H111" s="205" t="s">
        <v>1712</v>
      </c>
      <c r="I111" s="205" t="s">
        <v>1674</v>
      </c>
      <c r="J111" s="205">
        <v>50</v>
      </c>
      <c r="K111" s="217"/>
    </row>
    <row r="112" spans="2:11" customFormat="1" ht="15" customHeight="1">
      <c r="B112" s="228"/>
      <c r="C112" s="205" t="s">
        <v>1697</v>
      </c>
      <c r="D112" s="205"/>
      <c r="E112" s="205"/>
      <c r="F112" s="226" t="s">
        <v>1678</v>
      </c>
      <c r="G112" s="205"/>
      <c r="H112" s="205" t="s">
        <v>1712</v>
      </c>
      <c r="I112" s="205" t="s">
        <v>1674</v>
      </c>
      <c r="J112" s="205">
        <v>50</v>
      </c>
      <c r="K112" s="217"/>
    </row>
    <row r="113" spans="2:11" customFormat="1" ht="15" customHeight="1">
      <c r="B113" s="228"/>
      <c r="C113" s="205" t="s">
        <v>51</v>
      </c>
      <c r="D113" s="205"/>
      <c r="E113" s="205"/>
      <c r="F113" s="226" t="s">
        <v>1672</v>
      </c>
      <c r="G113" s="205"/>
      <c r="H113" s="205" t="s">
        <v>1713</v>
      </c>
      <c r="I113" s="205" t="s">
        <v>1674</v>
      </c>
      <c r="J113" s="205">
        <v>20</v>
      </c>
      <c r="K113" s="217"/>
    </row>
    <row r="114" spans="2:11" customFormat="1" ht="15" customHeight="1">
      <c r="B114" s="228"/>
      <c r="C114" s="205" t="s">
        <v>1714</v>
      </c>
      <c r="D114" s="205"/>
      <c r="E114" s="205"/>
      <c r="F114" s="226" t="s">
        <v>1672</v>
      </c>
      <c r="G114" s="205"/>
      <c r="H114" s="205" t="s">
        <v>1715</v>
      </c>
      <c r="I114" s="205" t="s">
        <v>1674</v>
      </c>
      <c r="J114" s="205">
        <v>120</v>
      </c>
      <c r="K114" s="217"/>
    </row>
    <row r="115" spans="2:11" customFormat="1" ht="15" customHeight="1">
      <c r="B115" s="228"/>
      <c r="C115" s="205" t="s">
        <v>36</v>
      </c>
      <c r="D115" s="205"/>
      <c r="E115" s="205"/>
      <c r="F115" s="226" t="s">
        <v>1672</v>
      </c>
      <c r="G115" s="205"/>
      <c r="H115" s="205" t="s">
        <v>1716</v>
      </c>
      <c r="I115" s="205" t="s">
        <v>1707</v>
      </c>
      <c r="J115" s="205"/>
      <c r="K115" s="217"/>
    </row>
    <row r="116" spans="2:11" customFormat="1" ht="15" customHeight="1">
      <c r="B116" s="228"/>
      <c r="C116" s="205" t="s">
        <v>46</v>
      </c>
      <c r="D116" s="205"/>
      <c r="E116" s="205"/>
      <c r="F116" s="226" t="s">
        <v>1672</v>
      </c>
      <c r="G116" s="205"/>
      <c r="H116" s="205" t="s">
        <v>1717</v>
      </c>
      <c r="I116" s="205" t="s">
        <v>1707</v>
      </c>
      <c r="J116" s="205"/>
      <c r="K116" s="217"/>
    </row>
    <row r="117" spans="2:11" customFormat="1" ht="15" customHeight="1">
      <c r="B117" s="228"/>
      <c r="C117" s="205" t="s">
        <v>55</v>
      </c>
      <c r="D117" s="205"/>
      <c r="E117" s="205"/>
      <c r="F117" s="226" t="s">
        <v>1672</v>
      </c>
      <c r="G117" s="205"/>
      <c r="H117" s="205" t="s">
        <v>1718</v>
      </c>
      <c r="I117" s="205" t="s">
        <v>1719</v>
      </c>
      <c r="J117" s="205"/>
      <c r="K117" s="217"/>
    </row>
    <row r="118" spans="2:11" customFormat="1" ht="15" customHeight="1">
      <c r="B118" s="229"/>
      <c r="C118" s="235"/>
      <c r="D118" s="235"/>
      <c r="E118" s="235"/>
      <c r="F118" s="235"/>
      <c r="G118" s="235"/>
      <c r="H118" s="235"/>
      <c r="I118" s="235"/>
      <c r="J118" s="235"/>
      <c r="K118" s="231"/>
    </row>
    <row r="119" spans="2:11" customFormat="1" ht="18.75" customHeight="1">
      <c r="B119" s="236"/>
      <c r="C119" s="237"/>
      <c r="D119" s="237"/>
      <c r="E119" s="237"/>
      <c r="F119" s="238"/>
      <c r="G119" s="237"/>
      <c r="H119" s="237"/>
      <c r="I119" s="237"/>
      <c r="J119" s="237"/>
      <c r="K119" s="236"/>
    </row>
    <row r="120" spans="2:11" customFormat="1" ht="18.75" customHeight="1">
      <c r="B120" s="212"/>
      <c r="C120" s="212"/>
      <c r="D120" s="212"/>
      <c r="E120" s="212"/>
      <c r="F120" s="212"/>
      <c r="G120" s="212"/>
      <c r="H120" s="212"/>
      <c r="I120" s="212"/>
      <c r="J120" s="212"/>
      <c r="K120" s="212"/>
    </row>
    <row r="121" spans="2:11" customFormat="1" ht="7.5" customHeight="1">
      <c r="B121" s="239"/>
      <c r="C121" s="240"/>
      <c r="D121" s="240"/>
      <c r="E121" s="240"/>
      <c r="F121" s="240"/>
      <c r="G121" s="240"/>
      <c r="H121" s="240"/>
      <c r="I121" s="240"/>
      <c r="J121" s="240"/>
      <c r="K121" s="241"/>
    </row>
    <row r="122" spans="2:11" customFormat="1" ht="45" customHeight="1">
      <c r="B122" s="242"/>
      <c r="C122" s="322" t="s">
        <v>1720</v>
      </c>
      <c r="D122" s="322"/>
      <c r="E122" s="322"/>
      <c r="F122" s="322"/>
      <c r="G122" s="322"/>
      <c r="H122" s="322"/>
      <c r="I122" s="322"/>
      <c r="J122" s="322"/>
      <c r="K122" s="243"/>
    </row>
    <row r="123" spans="2:11" customFormat="1" ht="17.25" customHeight="1">
      <c r="B123" s="244"/>
      <c r="C123" s="218" t="s">
        <v>1666</v>
      </c>
      <c r="D123" s="218"/>
      <c r="E123" s="218"/>
      <c r="F123" s="218" t="s">
        <v>1667</v>
      </c>
      <c r="G123" s="219"/>
      <c r="H123" s="218" t="s">
        <v>52</v>
      </c>
      <c r="I123" s="218" t="s">
        <v>55</v>
      </c>
      <c r="J123" s="218" t="s">
        <v>1668</v>
      </c>
      <c r="K123" s="245"/>
    </row>
    <row r="124" spans="2:11" customFormat="1" ht="17.25" customHeight="1">
      <c r="B124" s="244"/>
      <c r="C124" s="220" t="s">
        <v>1669</v>
      </c>
      <c r="D124" s="220"/>
      <c r="E124" s="220"/>
      <c r="F124" s="221" t="s">
        <v>1670</v>
      </c>
      <c r="G124" s="222"/>
      <c r="H124" s="220"/>
      <c r="I124" s="220"/>
      <c r="J124" s="220" t="s">
        <v>1671</v>
      </c>
      <c r="K124" s="245"/>
    </row>
    <row r="125" spans="2:11" customFormat="1" ht="5.25" customHeight="1">
      <c r="B125" s="246"/>
      <c r="C125" s="223"/>
      <c r="D125" s="223"/>
      <c r="E125" s="223"/>
      <c r="F125" s="223"/>
      <c r="G125" s="247"/>
      <c r="H125" s="223"/>
      <c r="I125" s="223"/>
      <c r="J125" s="223"/>
      <c r="K125" s="248"/>
    </row>
    <row r="126" spans="2:11" customFormat="1" ht="15" customHeight="1">
      <c r="B126" s="246"/>
      <c r="C126" s="205" t="s">
        <v>1675</v>
      </c>
      <c r="D126" s="225"/>
      <c r="E126" s="225"/>
      <c r="F126" s="226" t="s">
        <v>1672</v>
      </c>
      <c r="G126" s="205"/>
      <c r="H126" s="205" t="s">
        <v>1712</v>
      </c>
      <c r="I126" s="205" t="s">
        <v>1674</v>
      </c>
      <c r="J126" s="205">
        <v>120</v>
      </c>
      <c r="K126" s="249"/>
    </row>
    <row r="127" spans="2:11" customFormat="1" ht="15" customHeight="1">
      <c r="B127" s="246"/>
      <c r="C127" s="205" t="s">
        <v>1721</v>
      </c>
      <c r="D127" s="205"/>
      <c r="E127" s="205"/>
      <c r="F127" s="226" t="s">
        <v>1672</v>
      </c>
      <c r="G127" s="205"/>
      <c r="H127" s="205" t="s">
        <v>1722</v>
      </c>
      <c r="I127" s="205" t="s">
        <v>1674</v>
      </c>
      <c r="J127" s="205" t="s">
        <v>1723</v>
      </c>
      <c r="K127" s="249"/>
    </row>
    <row r="128" spans="2:11" customFormat="1" ht="15" customHeight="1">
      <c r="B128" s="246"/>
      <c r="C128" s="205" t="s">
        <v>1620</v>
      </c>
      <c r="D128" s="205"/>
      <c r="E128" s="205"/>
      <c r="F128" s="226" t="s">
        <v>1672</v>
      </c>
      <c r="G128" s="205"/>
      <c r="H128" s="205" t="s">
        <v>1724</v>
      </c>
      <c r="I128" s="205" t="s">
        <v>1674</v>
      </c>
      <c r="J128" s="205" t="s">
        <v>1723</v>
      </c>
      <c r="K128" s="249"/>
    </row>
    <row r="129" spans="2:11" customFormat="1" ht="15" customHeight="1">
      <c r="B129" s="246"/>
      <c r="C129" s="205" t="s">
        <v>1683</v>
      </c>
      <c r="D129" s="205"/>
      <c r="E129" s="205"/>
      <c r="F129" s="226" t="s">
        <v>1678</v>
      </c>
      <c r="G129" s="205"/>
      <c r="H129" s="205" t="s">
        <v>1684</v>
      </c>
      <c r="I129" s="205" t="s">
        <v>1674</v>
      </c>
      <c r="J129" s="205">
        <v>15</v>
      </c>
      <c r="K129" s="249"/>
    </row>
    <row r="130" spans="2:11" customFormat="1" ht="15" customHeight="1">
      <c r="B130" s="246"/>
      <c r="C130" s="205" t="s">
        <v>1685</v>
      </c>
      <c r="D130" s="205"/>
      <c r="E130" s="205"/>
      <c r="F130" s="226" t="s">
        <v>1678</v>
      </c>
      <c r="G130" s="205"/>
      <c r="H130" s="205" t="s">
        <v>1686</v>
      </c>
      <c r="I130" s="205" t="s">
        <v>1674</v>
      </c>
      <c r="J130" s="205">
        <v>15</v>
      </c>
      <c r="K130" s="249"/>
    </row>
    <row r="131" spans="2:11" customFormat="1" ht="15" customHeight="1">
      <c r="B131" s="246"/>
      <c r="C131" s="205" t="s">
        <v>1687</v>
      </c>
      <c r="D131" s="205"/>
      <c r="E131" s="205"/>
      <c r="F131" s="226" t="s">
        <v>1678</v>
      </c>
      <c r="G131" s="205"/>
      <c r="H131" s="205" t="s">
        <v>1688</v>
      </c>
      <c r="I131" s="205" t="s">
        <v>1674</v>
      </c>
      <c r="J131" s="205">
        <v>20</v>
      </c>
      <c r="K131" s="249"/>
    </row>
    <row r="132" spans="2:11" customFormat="1" ht="15" customHeight="1">
      <c r="B132" s="246"/>
      <c r="C132" s="205" t="s">
        <v>1689</v>
      </c>
      <c r="D132" s="205"/>
      <c r="E132" s="205"/>
      <c r="F132" s="226" t="s">
        <v>1678</v>
      </c>
      <c r="G132" s="205"/>
      <c r="H132" s="205" t="s">
        <v>1690</v>
      </c>
      <c r="I132" s="205" t="s">
        <v>1674</v>
      </c>
      <c r="J132" s="205">
        <v>20</v>
      </c>
      <c r="K132" s="249"/>
    </row>
    <row r="133" spans="2:11" customFormat="1" ht="15" customHeight="1">
      <c r="B133" s="246"/>
      <c r="C133" s="205" t="s">
        <v>1677</v>
      </c>
      <c r="D133" s="205"/>
      <c r="E133" s="205"/>
      <c r="F133" s="226" t="s">
        <v>1678</v>
      </c>
      <c r="G133" s="205"/>
      <c r="H133" s="205" t="s">
        <v>1712</v>
      </c>
      <c r="I133" s="205" t="s">
        <v>1674</v>
      </c>
      <c r="J133" s="205">
        <v>50</v>
      </c>
      <c r="K133" s="249"/>
    </row>
    <row r="134" spans="2:11" customFormat="1" ht="15" customHeight="1">
      <c r="B134" s="246"/>
      <c r="C134" s="205" t="s">
        <v>1691</v>
      </c>
      <c r="D134" s="205"/>
      <c r="E134" s="205"/>
      <c r="F134" s="226" t="s">
        <v>1678</v>
      </c>
      <c r="G134" s="205"/>
      <c r="H134" s="205" t="s">
        <v>1712</v>
      </c>
      <c r="I134" s="205" t="s">
        <v>1674</v>
      </c>
      <c r="J134" s="205">
        <v>50</v>
      </c>
      <c r="K134" s="249"/>
    </row>
    <row r="135" spans="2:11" customFormat="1" ht="15" customHeight="1">
      <c r="B135" s="246"/>
      <c r="C135" s="205" t="s">
        <v>1697</v>
      </c>
      <c r="D135" s="205"/>
      <c r="E135" s="205"/>
      <c r="F135" s="226" t="s">
        <v>1678</v>
      </c>
      <c r="G135" s="205"/>
      <c r="H135" s="205" t="s">
        <v>1712</v>
      </c>
      <c r="I135" s="205" t="s">
        <v>1674</v>
      </c>
      <c r="J135" s="205">
        <v>50</v>
      </c>
      <c r="K135" s="249"/>
    </row>
    <row r="136" spans="2:11" customFormat="1" ht="15" customHeight="1">
      <c r="B136" s="246"/>
      <c r="C136" s="205" t="s">
        <v>1699</v>
      </c>
      <c r="D136" s="205"/>
      <c r="E136" s="205"/>
      <c r="F136" s="226" t="s">
        <v>1678</v>
      </c>
      <c r="G136" s="205"/>
      <c r="H136" s="205" t="s">
        <v>1712</v>
      </c>
      <c r="I136" s="205" t="s">
        <v>1674</v>
      </c>
      <c r="J136" s="205">
        <v>50</v>
      </c>
      <c r="K136" s="249"/>
    </row>
    <row r="137" spans="2:11" customFormat="1" ht="15" customHeight="1">
      <c r="B137" s="246"/>
      <c r="C137" s="205" t="s">
        <v>1700</v>
      </c>
      <c r="D137" s="205"/>
      <c r="E137" s="205"/>
      <c r="F137" s="226" t="s">
        <v>1678</v>
      </c>
      <c r="G137" s="205"/>
      <c r="H137" s="205" t="s">
        <v>1725</v>
      </c>
      <c r="I137" s="205" t="s">
        <v>1674</v>
      </c>
      <c r="J137" s="205">
        <v>255</v>
      </c>
      <c r="K137" s="249"/>
    </row>
    <row r="138" spans="2:11" customFormat="1" ht="15" customHeight="1">
      <c r="B138" s="246"/>
      <c r="C138" s="205" t="s">
        <v>1702</v>
      </c>
      <c r="D138" s="205"/>
      <c r="E138" s="205"/>
      <c r="F138" s="226" t="s">
        <v>1672</v>
      </c>
      <c r="G138" s="205"/>
      <c r="H138" s="205" t="s">
        <v>1726</v>
      </c>
      <c r="I138" s="205" t="s">
        <v>1704</v>
      </c>
      <c r="J138" s="205"/>
      <c r="K138" s="249"/>
    </row>
    <row r="139" spans="2:11" customFormat="1" ht="15" customHeight="1">
      <c r="B139" s="246"/>
      <c r="C139" s="205" t="s">
        <v>1705</v>
      </c>
      <c r="D139" s="205"/>
      <c r="E139" s="205"/>
      <c r="F139" s="226" t="s">
        <v>1672</v>
      </c>
      <c r="G139" s="205"/>
      <c r="H139" s="205" t="s">
        <v>1727</v>
      </c>
      <c r="I139" s="205" t="s">
        <v>1707</v>
      </c>
      <c r="J139" s="205"/>
      <c r="K139" s="249"/>
    </row>
    <row r="140" spans="2:11" customFormat="1" ht="15" customHeight="1">
      <c r="B140" s="246"/>
      <c r="C140" s="205" t="s">
        <v>1708</v>
      </c>
      <c r="D140" s="205"/>
      <c r="E140" s="205"/>
      <c r="F140" s="226" t="s">
        <v>1672</v>
      </c>
      <c r="G140" s="205"/>
      <c r="H140" s="205" t="s">
        <v>1708</v>
      </c>
      <c r="I140" s="205" t="s">
        <v>1707</v>
      </c>
      <c r="J140" s="205"/>
      <c r="K140" s="249"/>
    </row>
    <row r="141" spans="2:11" customFormat="1" ht="15" customHeight="1">
      <c r="B141" s="246"/>
      <c r="C141" s="205" t="s">
        <v>36</v>
      </c>
      <c r="D141" s="205"/>
      <c r="E141" s="205"/>
      <c r="F141" s="226" t="s">
        <v>1672</v>
      </c>
      <c r="G141" s="205"/>
      <c r="H141" s="205" t="s">
        <v>1728</v>
      </c>
      <c r="I141" s="205" t="s">
        <v>1707</v>
      </c>
      <c r="J141" s="205"/>
      <c r="K141" s="249"/>
    </row>
    <row r="142" spans="2:11" customFormat="1" ht="15" customHeight="1">
      <c r="B142" s="246"/>
      <c r="C142" s="205" t="s">
        <v>1729</v>
      </c>
      <c r="D142" s="205"/>
      <c r="E142" s="205"/>
      <c r="F142" s="226" t="s">
        <v>1672</v>
      </c>
      <c r="G142" s="205"/>
      <c r="H142" s="205" t="s">
        <v>1730</v>
      </c>
      <c r="I142" s="205" t="s">
        <v>1707</v>
      </c>
      <c r="J142" s="205"/>
      <c r="K142" s="249"/>
    </row>
    <row r="143" spans="2:11" customFormat="1" ht="15" customHeight="1">
      <c r="B143" s="250"/>
      <c r="C143" s="251"/>
      <c r="D143" s="251"/>
      <c r="E143" s="251"/>
      <c r="F143" s="251"/>
      <c r="G143" s="251"/>
      <c r="H143" s="251"/>
      <c r="I143" s="251"/>
      <c r="J143" s="251"/>
      <c r="K143" s="252"/>
    </row>
    <row r="144" spans="2:11" customFormat="1" ht="18.75" customHeight="1">
      <c r="B144" s="237"/>
      <c r="C144" s="237"/>
      <c r="D144" s="237"/>
      <c r="E144" s="237"/>
      <c r="F144" s="238"/>
      <c r="G144" s="237"/>
      <c r="H144" s="237"/>
      <c r="I144" s="237"/>
      <c r="J144" s="237"/>
      <c r="K144" s="237"/>
    </row>
    <row r="145" spans="2:11" customFormat="1" ht="18.75" customHeight="1">
      <c r="B145" s="212"/>
      <c r="C145" s="212"/>
      <c r="D145" s="212"/>
      <c r="E145" s="212"/>
      <c r="F145" s="212"/>
      <c r="G145" s="212"/>
      <c r="H145" s="212"/>
      <c r="I145" s="212"/>
      <c r="J145" s="212"/>
      <c r="K145" s="212"/>
    </row>
    <row r="146" spans="2:11" customFormat="1" ht="7.5" customHeight="1">
      <c r="B146" s="213"/>
      <c r="C146" s="214"/>
      <c r="D146" s="214"/>
      <c r="E146" s="214"/>
      <c r="F146" s="214"/>
      <c r="G146" s="214"/>
      <c r="H146" s="214"/>
      <c r="I146" s="214"/>
      <c r="J146" s="214"/>
      <c r="K146" s="215"/>
    </row>
    <row r="147" spans="2:11" customFormat="1" ht="45" customHeight="1">
      <c r="B147" s="216"/>
      <c r="C147" s="324" t="s">
        <v>1731</v>
      </c>
      <c r="D147" s="324"/>
      <c r="E147" s="324"/>
      <c r="F147" s="324"/>
      <c r="G147" s="324"/>
      <c r="H147" s="324"/>
      <c r="I147" s="324"/>
      <c r="J147" s="324"/>
      <c r="K147" s="217"/>
    </row>
    <row r="148" spans="2:11" customFormat="1" ht="17.25" customHeight="1">
      <c r="B148" s="216"/>
      <c r="C148" s="218" t="s">
        <v>1666</v>
      </c>
      <c r="D148" s="218"/>
      <c r="E148" s="218"/>
      <c r="F148" s="218" t="s">
        <v>1667</v>
      </c>
      <c r="G148" s="219"/>
      <c r="H148" s="218" t="s">
        <v>52</v>
      </c>
      <c r="I148" s="218" t="s">
        <v>55</v>
      </c>
      <c r="J148" s="218" t="s">
        <v>1668</v>
      </c>
      <c r="K148" s="217"/>
    </row>
    <row r="149" spans="2:11" customFormat="1" ht="17.25" customHeight="1">
      <c r="B149" s="216"/>
      <c r="C149" s="220" t="s">
        <v>1669</v>
      </c>
      <c r="D149" s="220"/>
      <c r="E149" s="220"/>
      <c r="F149" s="221" t="s">
        <v>1670</v>
      </c>
      <c r="G149" s="222"/>
      <c r="H149" s="220"/>
      <c r="I149" s="220"/>
      <c r="J149" s="220" t="s">
        <v>1671</v>
      </c>
      <c r="K149" s="217"/>
    </row>
    <row r="150" spans="2:11" customFormat="1" ht="5.25" customHeight="1">
      <c r="B150" s="228"/>
      <c r="C150" s="223"/>
      <c r="D150" s="223"/>
      <c r="E150" s="223"/>
      <c r="F150" s="223"/>
      <c r="G150" s="224"/>
      <c r="H150" s="223"/>
      <c r="I150" s="223"/>
      <c r="J150" s="223"/>
      <c r="K150" s="249"/>
    </row>
    <row r="151" spans="2:11" customFormat="1" ht="15" customHeight="1">
      <c r="B151" s="228"/>
      <c r="C151" s="253" t="s">
        <v>1675</v>
      </c>
      <c r="D151" s="205"/>
      <c r="E151" s="205"/>
      <c r="F151" s="254" t="s">
        <v>1672</v>
      </c>
      <c r="G151" s="205"/>
      <c r="H151" s="253" t="s">
        <v>1712</v>
      </c>
      <c r="I151" s="253" t="s">
        <v>1674</v>
      </c>
      <c r="J151" s="253">
        <v>120</v>
      </c>
      <c r="K151" s="249"/>
    </row>
    <row r="152" spans="2:11" customFormat="1" ht="15" customHeight="1">
      <c r="B152" s="228"/>
      <c r="C152" s="253" t="s">
        <v>1721</v>
      </c>
      <c r="D152" s="205"/>
      <c r="E152" s="205"/>
      <c r="F152" s="254" t="s">
        <v>1672</v>
      </c>
      <c r="G152" s="205"/>
      <c r="H152" s="253" t="s">
        <v>1732</v>
      </c>
      <c r="I152" s="253" t="s">
        <v>1674</v>
      </c>
      <c r="J152" s="253" t="s">
        <v>1723</v>
      </c>
      <c r="K152" s="249"/>
    </row>
    <row r="153" spans="2:11" customFormat="1" ht="15" customHeight="1">
      <c r="B153" s="228"/>
      <c r="C153" s="253" t="s">
        <v>1620</v>
      </c>
      <c r="D153" s="205"/>
      <c r="E153" s="205"/>
      <c r="F153" s="254" t="s">
        <v>1672</v>
      </c>
      <c r="G153" s="205"/>
      <c r="H153" s="253" t="s">
        <v>1733</v>
      </c>
      <c r="I153" s="253" t="s">
        <v>1674</v>
      </c>
      <c r="J153" s="253" t="s">
        <v>1723</v>
      </c>
      <c r="K153" s="249"/>
    </row>
    <row r="154" spans="2:11" customFormat="1" ht="15" customHeight="1">
      <c r="B154" s="228"/>
      <c r="C154" s="253" t="s">
        <v>1677</v>
      </c>
      <c r="D154" s="205"/>
      <c r="E154" s="205"/>
      <c r="F154" s="254" t="s">
        <v>1678</v>
      </c>
      <c r="G154" s="205"/>
      <c r="H154" s="253" t="s">
        <v>1712</v>
      </c>
      <c r="I154" s="253" t="s">
        <v>1674</v>
      </c>
      <c r="J154" s="253">
        <v>50</v>
      </c>
      <c r="K154" s="249"/>
    </row>
    <row r="155" spans="2:11" customFormat="1" ht="15" customHeight="1">
      <c r="B155" s="228"/>
      <c r="C155" s="253" t="s">
        <v>1680</v>
      </c>
      <c r="D155" s="205"/>
      <c r="E155" s="205"/>
      <c r="F155" s="254" t="s">
        <v>1672</v>
      </c>
      <c r="G155" s="205"/>
      <c r="H155" s="253" t="s">
        <v>1712</v>
      </c>
      <c r="I155" s="253" t="s">
        <v>1682</v>
      </c>
      <c r="J155" s="253"/>
      <c r="K155" s="249"/>
    </row>
    <row r="156" spans="2:11" customFormat="1" ht="15" customHeight="1">
      <c r="B156" s="228"/>
      <c r="C156" s="253" t="s">
        <v>1691</v>
      </c>
      <c r="D156" s="205"/>
      <c r="E156" s="205"/>
      <c r="F156" s="254" t="s">
        <v>1678</v>
      </c>
      <c r="G156" s="205"/>
      <c r="H156" s="253" t="s">
        <v>1712</v>
      </c>
      <c r="I156" s="253" t="s">
        <v>1674</v>
      </c>
      <c r="J156" s="253">
        <v>50</v>
      </c>
      <c r="K156" s="249"/>
    </row>
    <row r="157" spans="2:11" customFormat="1" ht="15" customHeight="1">
      <c r="B157" s="228"/>
      <c r="C157" s="253" t="s">
        <v>1699</v>
      </c>
      <c r="D157" s="205"/>
      <c r="E157" s="205"/>
      <c r="F157" s="254" t="s">
        <v>1678</v>
      </c>
      <c r="G157" s="205"/>
      <c r="H157" s="253" t="s">
        <v>1712</v>
      </c>
      <c r="I157" s="253" t="s">
        <v>1674</v>
      </c>
      <c r="J157" s="253">
        <v>50</v>
      </c>
      <c r="K157" s="249"/>
    </row>
    <row r="158" spans="2:11" customFormat="1" ht="15" customHeight="1">
      <c r="B158" s="228"/>
      <c r="C158" s="253" t="s">
        <v>1697</v>
      </c>
      <c r="D158" s="205"/>
      <c r="E158" s="205"/>
      <c r="F158" s="254" t="s">
        <v>1678</v>
      </c>
      <c r="G158" s="205"/>
      <c r="H158" s="253" t="s">
        <v>1712</v>
      </c>
      <c r="I158" s="253" t="s">
        <v>1674</v>
      </c>
      <c r="J158" s="253">
        <v>50</v>
      </c>
      <c r="K158" s="249"/>
    </row>
    <row r="159" spans="2:11" customFormat="1" ht="15" customHeight="1">
      <c r="B159" s="228"/>
      <c r="C159" s="253" t="s">
        <v>98</v>
      </c>
      <c r="D159" s="205"/>
      <c r="E159" s="205"/>
      <c r="F159" s="254" t="s">
        <v>1672</v>
      </c>
      <c r="G159" s="205"/>
      <c r="H159" s="253" t="s">
        <v>1734</v>
      </c>
      <c r="I159" s="253" t="s">
        <v>1674</v>
      </c>
      <c r="J159" s="253" t="s">
        <v>1735</v>
      </c>
      <c r="K159" s="249"/>
    </row>
    <row r="160" spans="2:11" customFormat="1" ht="15" customHeight="1">
      <c r="B160" s="228"/>
      <c r="C160" s="253" t="s">
        <v>1736</v>
      </c>
      <c r="D160" s="205"/>
      <c r="E160" s="205"/>
      <c r="F160" s="254" t="s">
        <v>1672</v>
      </c>
      <c r="G160" s="205"/>
      <c r="H160" s="253" t="s">
        <v>1737</v>
      </c>
      <c r="I160" s="253" t="s">
        <v>1707</v>
      </c>
      <c r="J160" s="253"/>
      <c r="K160" s="249"/>
    </row>
    <row r="161" spans="2:11" customFormat="1" ht="15" customHeight="1">
      <c r="B161" s="255"/>
      <c r="C161" s="235"/>
      <c r="D161" s="235"/>
      <c r="E161" s="235"/>
      <c r="F161" s="235"/>
      <c r="G161" s="235"/>
      <c r="H161" s="235"/>
      <c r="I161" s="235"/>
      <c r="J161" s="235"/>
      <c r="K161" s="256"/>
    </row>
    <row r="162" spans="2:11" customFormat="1" ht="18.75" customHeight="1">
      <c r="B162" s="237"/>
      <c r="C162" s="247"/>
      <c r="D162" s="247"/>
      <c r="E162" s="247"/>
      <c r="F162" s="257"/>
      <c r="G162" s="247"/>
      <c r="H162" s="247"/>
      <c r="I162" s="247"/>
      <c r="J162" s="247"/>
      <c r="K162" s="237"/>
    </row>
    <row r="163" spans="2:11" customFormat="1" ht="18.75" customHeight="1">
      <c r="B163" s="212"/>
      <c r="C163" s="212"/>
      <c r="D163" s="212"/>
      <c r="E163" s="212"/>
      <c r="F163" s="212"/>
      <c r="G163" s="212"/>
      <c r="H163" s="212"/>
      <c r="I163" s="212"/>
      <c r="J163" s="212"/>
      <c r="K163" s="212"/>
    </row>
    <row r="164" spans="2:11" customFormat="1" ht="7.5" customHeight="1">
      <c r="B164" s="194"/>
      <c r="C164" s="195"/>
      <c r="D164" s="195"/>
      <c r="E164" s="195"/>
      <c r="F164" s="195"/>
      <c r="G164" s="195"/>
      <c r="H164" s="195"/>
      <c r="I164" s="195"/>
      <c r="J164" s="195"/>
      <c r="K164" s="196"/>
    </row>
    <row r="165" spans="2:11" customFormat="1" ht="45" customHeight="1">
      <c r="B165" s="197"/>
      <c r="C165" s="322" t="s">
        <v>1738</v>
      </c>
      <c r="D165" s="322"/>
      <c r="E165" s="322"/>
      <c r="F165" s="322"/>
      <c r="G165" s="322"/>
      <c r="H165" s="322"/>
      <c r="I165" s="322"/>
      <c r="J165" s="322"/>
      <c r="K165" s="198"/>
    </row>
    <row r="166" spans="2:11" customFormat="1" ht="17.25" customHeight="1">
      <c r="B166" s="197"/>
      <c r="C166" s="218" t="s">
        <v>1666</v>
      </c>
      <c r="D166" s="218"/>
      <c r="E166" s="218"/>
      <c r="F166" s="218" t="s">
        <v>1667</v>
      </c>
      <c r="G166" s="258"/>
      <c r="H166" s="259" t="s">
        <v>52</v>
      </c>
      <c r="I166" s="259" t="s">
        <v>55</v>
      </c>
      <c r="J166" s="218" t="s">
        <v>1668</v>
      </c>
      <c r="K166" s="198"/>
    </row>
    <row r="167" spans="2:11" customFormat="1" ht="17.25" customHeight="1">
      <c r="B167" s="199"/>
      <c r="C167" s="220" t="s">
        <v>1669</v>
      </c>
      <c r="D167" s="220"/>
      <c r="E167" s="220"/>
      <c r="F167" s="221" t="s">
        <v>1670</v>
      </c>
      <c r="G167" s="260"/>
      <c r="H167" s="261"/>
      <c r="I167" s="261"/>
      <c r="J167" s="220" t="s">
        <v>1671</v>
      </c>
      <c r="K167" s="200"/>
    </row>
    <row r="168" spans="2:11" customFormat="1" ht="5.25" customHeight="1">
      <c r="B168" s="228"/>
      <c r="C168" s="223"/>
      <c r="D168" s="223"/>
      <c r="E168" s="223"/>
      <c r="F168" s="223"/>
      <c r="G168" s="224"/>
      <c r="H168" s="223"/>
      <c r="I168" s="223"/>
      <c r="J168" s="223"/>
      <c r="K168" s="249"/>
    </row>
    <row r="169" spans="2:11" customFormat="1" ht="15" customHeight="1">
      <c r="B169" s="228"/>
      <c r="C169" s="205" t="s">
        <v>1675</v>
      </c>
      <c r="D169" s="205"/>
      <c r="E169" s="205"/>
      <c r="F169" s="226" t="s">
        <v>1672</v>
      </c>
      <c r="G169" s="205"/>
      <c r="H169" s="205" t="s">
        <v>1712</v>
      </c>
      <c r="I169" s="205" t="s">
        <v>1674</v>
      </c>
      <c r="J169" s="205">
        <v>120</v>
      </c>
      <c r="K169" s="249"/>
    </row>
    <row r="170" spans="2:11" customFormat="1" ht="15" customHeight="1">
      <c r="B170" s="228"/>
      <c r="C170" s="205" t="s">
        <v>1721</v>
      </c>
      <c r="D170" s="205"/>
      <c r="E170" s="205"/>
      <c r="F170" s="226" t="s">
        <v>1672</v>
      </c>
      <c r="G170" s="205"/>
      <c r="H170" s="205" t="s">
        <v>1722</v>
      </c>
      <c r="I170" s="205" t="s">
        <v>1674</v>
      </c>
      <c r="J170" s="205" t="s">
        <v>1723</v>
      </c>
      <c r="K170" s="249"/>
    </row>
    <row r="171" spans="2:11" customFormat="1" ht="15" customHeight="1">
      <c r="B171" s="228"/>
      <c r="C171" s="205" t="s">
        <v>1620</v>
      </c>
      <c r="D171" s="205"/>
      <c r="E171" s="205"/>
      <c r="F171" s="226" t="s">
        <v>1672</v>
      </c>
      <c r="G171" s="205"/>
      <c r="H171" s="205" t="s">
        <v>1739</v>
      </c>
      <c r="I171" s="205" t="s">
        <v>1674</v>
      </c>
      <c r="J171" s="205" t="s">
        <v>1723</v>
      </c>
      <c r="K171" s="249"/>
    </row>
    <row r="172" spans="2:11" customFormat="1" ht="15" customHeight="1">
      <c r="B172" s="228"/>
      <c r="C172" s="205" t="s">
        <v>1677</v>
      </c>
      <c r="D172" s="205"/>
      <c r="E172" s="205"/>
      <c r="F172" s="226" t="s">
        <v>1678</v>
      </c>
      <c r="G172" s="205"/>
      <c r="H172" s="205" t="s">
        <v>1739</v>
      </c>
      <c r="I172" s="205" t="s">
        <v>1674</v>
      </c>
      <c r="J172" s="205">
        <v>50</v>
      </c>
      <c r="K172" s="249"/>
    </row>
    <row r="173" spans="2:11" customFormat="1" ht="15" customHeight="1">
      <c r="B173" s="228"/>
      <c r="C173" s="205" t="s">
        <v>1680</v>
      </c>
      <c r="D173" s="205"/>
      <c r="E173" s="205"/>
      <c r="F173" s="226" t="s">
        <v>1672</v>
      </c>
      <c r="G173" s="205"/>
      <c r="H173" s="205" t="s">
        <v>1739</v>
      </c>
      <c r="I173" s="205" t="s">
        <v>1682</v>
      </c>
      <c r="J173" s="205"/>
      <c r="K173" s="249"/>
    </row>
    <row r="174" spans="2:11" customFormat="1" ht="15" customHeight="1">
      <c r="B174" s="228"/>
      <c r="C174" s="205" t="s">
        <v>1691</v>
      </c>
      <c r="D174" s="205"/>
      <c r="E174" s="205"/>
      <c r="F174" s="226" t="s">
        <v>1678</v>
      </c>
      <c r="G174" s="205"/>
      <c r="H174" s="205" t="s">
        <v>1739</v>
      </c>
      <c r="I174" s="205" t="s">
        <v>1674</v>
      </c>
      <c r="J174" s="205">
        <v>50</v>
      </c>
      <c r="K174" s="249"/>
    </row>
    <row r="175" spans="2:11" customFormat="1" ht="15" customHeight="1">
      <c r="B175" s="228"/>
      <c r="C175" s="205" t="s">
        <v>1699</v>
      </c>
      <c r="D175" s="205"/>
      <c r="E175" s="205"/>
      <c r="F175" s="226" t="s">
        <v>1678</v>
      </c>
      <c r="G175" s="205"/>
      <c r="H175" s="205" t="s">
        <v>1739</v>
      </c>
      <c r="I175" s="205" t="s">
        <v>1674</v>
      </c>
      <c r="J175" s="205">
        <v>50</v>
      </c>
      <c r="K175" s="249"/>
    </row>
    <row r="176" spans="2:11" customFormat="1" ht="15" customHeight="1">
      <c r="B176" s="228"/>
      <c r="C176" s="205" t="s">
        <v>1697</v>
      </c>
      <c r="D176" s="205"/>
      <c r="E176" s="205"/>
      <c r="F176" s="226" t="s">
        <v>1678</v>
      </c>
      <c r="G176" s="205"/>
      <c r="H176" s="205" t="s">
        <v>1739</v>
      </c>
      <c r="I176" s="205" t="s">
        <v>1674</v>
      </c>
      <c r="J176" s="205">
        <v>50</v>
      </c>
      <c r="K176" s="249"/>
    </row>
    <row r="177" spans="2:11" customFormat="1" ht="15" customHeight="1">
      <c r="B177" s="228"/>
      <c r="C177" s="205" t="s">
        <v>114</v>
      </c>
      <c r="D177" s="205"/>
      <c r="E177" s="205"/>
      <c r="F177" s="226" t="s">
        <v>1672</v>
      </c>
      <c r="G177" s="205"/>
      <c r="H177" s="205" t="s">
        <v>1740</v>
      </c>
      <c r="I177" s="205" t="s">
        <v>1741</v>
      </c>
      <c r="J177" s="205"/>
      <c r="K177" s="249"/>
    </row>
    <row r="178" spans="2:11" customFormat="1" ht="15" customHeight="1">
      <c r="B178" s="228"/>
      <c r="C178" s="205" t="s">
        <v>55</v>
      </c>
      <c r="D178" s="205"/>
      <c r="E178" s="205"/>
      <c r="F178" s="226" t="s">
        <v>1672</v>
      </c>
      <c r="G178" s="205"/>
      <c r="H178" s="205" t="s">
        <v>1742</v>
      </c>
      <c r="I178" s="205" t="s">
        <v>1743</v>
      </c>
      <c r="J178" s="205">
        <v>1</v>
      </c>
      <c r="K178" s="249"/>
    </row>
    <row r="179" spans="2:11" customFormat="1" ht="15" customHeight="1">
      <c r="B179" s="228"/>
      <c r="C179" s="205" t="s">
        <v>51</v>
      </c>
      <c r="D179" s="205"/>
      <c r="E179" s="205"/>
      <c r="F179" s="226" t="s">
        <v>1672</v>
      </c>
      <c r="G179" s="205"/>
      <c r="H179" s="205" t="s">
        <v>1744</v>
      </c>
      <c r="I179" s="205" t="s">
        <v>1674</v>
      </c>
      <c r="J179" s="205">
        <v>20</v>
      </c>
      <c r="K179" s="249"/>
    </row>
    <row r="180" spans="2:11" customFormat="1" ht="15" customHeight="1">
      <c r="B180" s="228"/>
      <c r="C180" s="205" t="s">
        <v>52</v>
      </c>
      <c r="D180" s="205"/>
      <c r="E180" s="205"/>
      <c r="F180" s="226" t="s">
        <v>1672</v>
      </c>
      <c r="G180" s="205"/>
      <c r="H180" s="205" t="s">
        <v>1745</v>
      </c>
      <c r="I180" s="205" t="s">
        <v>1674</v>
      </c>
      <c r="J180" s="205">
        <v>255</v>
      </c>
      <c r="K180" s="249"/>
    </row>
    <row r="181" spans="2:11" customFormat="1" ht="15" customHeight="1">
      <c r="B181" s="228"/>
      <c r="C181" s="205" t="s">
        <v>115</v>
      </c>
      <c r="D181" s="205"/>
      <c r="E181" s="205"/>
      <c r="F181" s="226" t="s">
        <v>1672</v>
      </c>
      <c r="G181" s="205"/>
      <c r="H181" s="205" t="s">
        <v>1636</v>
      </c>
      <c r="I181" s="205" t="s">
        <v>1674</v>
      </c>
      <c r="J181" s="205">
        <v>10</v>
      </c>
      <c r="K181" s="249"/>
    </row>
    <row r="182" spans="2:11" customFormat="1" ht="15" customHeight="1">
      <c r="B182" s="228"/>
      <c r="C182" s="205" t="s">
        <v>116</v>
      </c>
      <c r="D182" s="205"/>
      <c r="E182" s="205"/>
      <c r="F182" s="226" t="s">
        <v>1672</v>
      </c>
      <c r="G182" s="205"/>
      <c r="H182" s="205" t="s">
        <v>1746</v>
      </c>
      <c r="I182" s="205" t="s">
        <v>1707</v>
      </c>
      <c r="J182" s="205"/>
      <c r="K182" s="249"/>
    </row>
    <row r="183" spans="2:11" customFormat="1" ht="15" customHeight="1">
      <c r="B183" s="228"/>
      <c r="C183" s="205" t="s">
        <v>1747</v>
      </c>
      <c r="D183" s="205"/>
      <c r="E183" s="205"/>
      <c r="F183" s="226" t="s">
        <v>1672</v>
      </c>
      <c r="G183" s="205"/>
      <c r="H183" s="205" t="s">
        <v>1748</v>
      </c>
      <c r="I183" s="205" t="s">
        <v>1707</v>
      </c>
      <c r="J183" s="205"/>
      <c r="K183" s="249"/>
    </row>
    <row r="184" spans="2:11" customFormat="1" ht="15" customHeight="1">
      <c r="B184" s="228"/>
      <c r="C184" s="205" t="s">
        <v>1736</v>
      </c>
      <c r="D184" s="205"/>
      <c r="E184" s="205"/>
      <c r="F184" s="226" t="s">
        <v>1672</v>
      </c>
      <c r="G184" s="205"/>
      <c r="H184" s="205" t="s">
        <v>1749</v>
      </c>
      <c r="I184" s="205" t="s">
        <v>1707</v>
      </c>
      <c r="J184" s="205"/>
      <c r="K184" s="249"/>
    </row>
    <row r="185" spans="2:11" customFormat="1" ht="15" customHeight="1">
      <c r="B185" s="228"/>
      <c r="C185" s="205" t="s">
        <v>118</v>
      </c>
      <c r="D185" s="205"/>
      <c r="E185" s="205"/>
      <c r="F185" s="226" t="s">
        <v>1678</v>
      </c>
      <c r="G185" s="205"/>
      <c r="H185" s="205" t="s">
        <v>1750</v>
      </c>
      <c r="I185" s="205" t="s">
        <v>1674</v>
      </c>
      <c r="J185" s="205">
        <v>50</v>
      </c>
      <c r="K185" s="249"/>
    </row>
    <row r="186" spans="2:11" customFormat="1" ht="15" customHeight="1">
      <c r="B186" s="228"/>
      <c r="C186" s="205" t="s">
        <v>1751</v>
      </c>
      <c r="D186" s="205"/>
      <c r="E186" s="205"/>
      <c r="F186" s="226" t="s">
        <v>1678</v>
      </c>
      <c r="G186" s="205"/>
      <c r="H186" s="205" t="s">
        <v>1752</v>
      </c>
      <c r="I186" s="205" t="s">
        <v>1753</v>
      </c>
      <c r="J186" s="205"/>
      <c r="K186" s="249"/>
    </row>
    <row r="187" spans="2:11" customFormat="1" ht="15" customHeight="1">
      <c r="B187" s="228"/>
      <c r="C187" s="205" t="s">
        <v>1754</v>
      </c>
      <c r="D187" s="205"/>
      <c r="E187" s="205"/>
      <c r="F187" s="226" t="s">
        <v>1678</v>
      </c>
      <c r="G187" s="205"/>
      <c r="H187" s="205" t="s">
        <v>1755</v>
      </c>
      <c r="I187" s="205" t="s">
        <v>1753</v>
      </c>
      <c r="J187" s="205"/>
      <c r="K187" s="249"/>
    </row>
    <row r="188" spans="2:11" customFormat="1" ht="15" customHeight="1">
      <c r="B188" s="228"/>
      <c r="C188" s="205" t="s">
        <v>1756</v>
      </c>
      <c r="D188" s="205"/>
      <c r="E188" s="205"/>
      <c r="F188" s="226" t="s">
        <v>1678</v>
      </c>
      <c r="G188" s="205"/>
      <c r="H188" s="205" t="s">
        <v>1757</v>
      </c>
      <c r="I188" s="205" t="s">
        <v>1753</v>
      </c>
      <c r="J188" s="205"/>
      <c r="K188" s="249"/>
    </row>
    <row r="189" spans="2:11" customFormat="1" ht="15" customHeight="1">
      <c r="B189" s="228"/>
      <c r="C189" s="262" t="s">
        <v>1758</v>
      </c>
      <c r="D189" s="205"/>
      <c r="E189" s="205"/>
      <c r="F189" s="226" t="s">
        <v>1678</v>
      </c>
      <c r="G189" s="205"/>
      <c r="H189" s="205" t="s">
        <v>1759</v>
      </c>
      <c r="I189" s="205" t="s">
        <v>1760</v>
      </c>
      <c r="J189" s="263" t="s">
        <v>1761</v>
      </c>
      <c r="K189" s="249"/>
    </row>
    <row r="190" spans="2:11" customFormat="1" ht="15" customHeight="1">
      <c r="B190" s="264"/>
      <c r="C190" s="265" t="s">
        <v>1762</v>
      </c>
      <c r="D190" s="266"/>
      <c r="E190" s="266"/>
      <c r="F190" s="267" t="s">
        <v>1678</v>
      </c>
      <c r="G190" s="266"/>
      <c r="H190" s="266" t="s">
        <v>1763</v>
      </c>
      <c r="I190" s="266" t="s">
        <v>1760</v>
      </c>
      <c r="J190" s="268" t="s">
        <v>1761</v>
      </c>
      <c r="K190" s="269"/>
    </row>
    <row r="191" spans="2:11" customFormat="1" ht="15" customHeight="1">
      <c r="B191" s="228"/>
      <c r="C191" s="262" t="s">
        <v>40</v>
      </c>
      <c r="D191" s="205"/>
      <c r="E191" s="205"/>
      <c r="F191" s="226" t="s">
        <v>1672</v>
      </c>
      <c r="G191" s="205"/>
      <c r="H191" s="202" t="s">
        <v>1764</v>
      </c>
      <c r="I191" s="205" t="s">
        <v>1765</v>
      </c>
      <c r="J191" s="205"/>
      <c r="K191" s="249"/>
    </row>
    <row r="192" spans="2:11" customFormat="1" ht="15" customHeight="1">
      <c r="B192" s="228"/>
      <c r="C192" s="262" t="s">
        <v>1766</v>
      </c>
      <c r="D192" s="205"/>
      <c r="E192" s="205"/>
      <c r="F192" s="226" t="s">
        <v>1672</v>
      </c>
      <c r="G192" s="205"/>
      <c r="H192" s="205" t="s">
        <v>1767</v>
      </c>
      <c r="I192" s="205" t="s">
        <v>1707</v>
      </c>
      <c r="J192" s="205"/>
      <c r="K192" s="249"/>
    </row>
    <row r="193" spans="2:11" customFormat="1" ht="15" customHeight="1">
      <c r="B193" s="228"/>
      <c r="C193" s="262" t="s">
        <v>1768</v>
      </c>
      <c r="D193" s="205"/>
      <c r="E193" s="205"/>
      <c r="F193" s="226" t="s">
        <v>1672</v>
      </c>
      <c r="G193" s="205"/>
      <c r="H193" s="205" t="s">
        <v>1769</v>
      </c>
      <c r="I193" s="205" t="s">
        <v>1707</v>
      </c>
      <c r="J193" s="205"/>
      <c r="K193" s="249"/>
    </row>
    <row r="194" spans="2:11" customFormat="1" ht="15" customHeight="1">
      <c r="B194" s="228"/>
      <c r="C194" s="262" t="s">
        <v>1770</v>
      </c>
      <c r="D194" s="205"/>
      <c r="E194" s="205"/>
      <c r="F194" s="226" t="s">
        <v>1678</v>
      </c>
      <c r="G194" s="205"/>
      <c r="H194" s="205" t="s">
        <v>1771</v>
      </c>
      <c r="I194" s="205" t="s">
        <v>1707</v>
      </c>
      <c r="J194" s="205"/>
      <c r="K194" s="249"/>
    </row>
    <row r="195" spans="2:11" customFormat="1" ht="15" customHeight="1">
      <c r="B195" s="255"/>
      <c r="C195" s="270"/>
      <c r="D195" s="235"/>
      <c r="E195" s="235"/>
      <c r="F195" s="235"/>
      <c r="G195" s="235"/>
      <c r="H195" s="235"/>
      <c r="I195" s="235"/>
      <c r="J195" s="235"/>
      <c r="K195" s="256"/>
    </row>
    <row r="196" spans="2:11" customFormat="1" ht="18.75" customHeight="1">
      <c r="B196" s="237"/>
      <c r="C196" s="247"/>
      <c r="D196" s="247"/>
      <c r="E196" s="247"/>
      <c r="F196" s="257"/>
      <c r="G196" s="247"/>
      <c r="H196" s="247"/>
      <c r="I196" s="247"/>
      <c r="J196" s="247"/>
      <c r="K196" s="237"/>
    </row>
    <row r="197" spans="2:11" customFormat="1" ht="18.75" customHeight="1">
      <c r="B197" s="237"/>
      <c r="C197" s="247"/>
      <c r="D197" s="247"/>
      <c r="E197" s="247"/>
      <c r="F197" s="257"/>
      <c r="G197" s="247"/>
      <c r="H197" s="247"/>
      <c r="I197" s="247"/>
      <c r="J197" s="247"/>
      <c r="K197" s="237"/>
    </row>
    <row r="198" spans="2:11" customFormat="1" ht="18.75" customHeight="1">
      <c r="B198" s="212"/>
      <c r="C198" s="212"/>
      <c r="D198" s="212"/>
      <c r="E198" s="212"/>
      <c r="F198" s="212"/>
      <c r="G198" s="212"/>
      <c r="H198" s="212"/>
      <c r="I198" s="212"/>
      <c r="J198" s="212"/>
      <c r="K198" s="212"/>
    </row>
    <row r="199" spans="2:11" customFormat="1" ht="13.5">
      <c r="B199" s="194"/>
      <c r="C199" s="195"/>
      <c r="D199" s="195"/>
      <c r="E199" s="195"/>
      <c r="F199" s="195"/>
      <c r="G199" s="195"/>
      <c r="H199" s="195"/>
      <c r="I199" s="195"/>
      <c r="J199" s="195"/>
      <c r="K199" s="196"/>
    </row>
    <row r="200" spans="2:11" customFormat="1" ht="21">
      <c r="B200" s="197"/>
      <c r="C200" s="322" t="s">
        <v>1772</v>
      </c>
      <c r="D200" s="322"/>
      <c r="E200" s="322"/>
      <c r="F200" s="322"/>
      <c r="G200" s="322"/>
      <c r="H200" s="322"/>
      <c r="I200" s="322"/>
      <c r="J200" s="322"/>
      <c r="K200" s="198"/>
    </row>
    <row r="201" spans="2:11" customFormat="1" ht="25.5" customHeight="1">
      <c r="B201" s="197"/>
      <c r="C201" s="271" t="s">
        <v>1773</v>
      </c>
      <c r="D201" s="271"/>
      <c r="E201" s="271"/>
      <c r="F201" s="271" t="s">
        <v>1774</v>
      </c>
      <c r="G201" s="272"/>
      <c r="H201" s="323" t="s">
        <v>1775</v>
      </c>
      <c r="I201" s="323"/>
      <c r="J201" s="323"/>
      <c r="K201" s="198"/>
    </row>
    <row r="202" spans="2:11" customFormat="1" ht="5.25" customHeight="1">
      <c r="B202" s="228"/>
      <c r="C202" s="223"/>
      <c r="D202" s="223"/>
      <c r="E202" s="223"/>
      <c r="F202" s="223"/>
      <c r="G202" s="247"/>
      <c r="H202" s="223"/>
      <c r="I202" s="223"/>
      <c r="J202" s="223"/>
      <c r="K202" s="249"/>
    </row>
    <row r="203" spans="2:11" customFormat="1" ht="15" customHeight="1">
      <c r="B203" s="228"/>
      <c r="C203" s="205" t="s">
        <v>1765</v>
      </c>
      <c r="D203" s="205"/>
      <c r="E203" s="205"/>
      <c r="F203" s="226" t="s">
        <v>41</v>
      </c>
      <c r="G203" s="205"/>
      <c r="H203" s="321" t="s">
        <v>1776</v>
      </c>
      <c r="I203" s="321"/>
      <c r="J203" s="321"/>
      <c r="K203" s="249"/>
    </row>
    <row r="204" spans="2:11" customFormat="1" ht="15" customHeight="1">
      <c r="B204" s="228"/>
      <c r="C204" s="205"/>
      <c r="D204" s="205"/>
      <c r="E204" s="205"/>
      <c r="F204" s="226" t="s">
        <v>42</v>
      </c>
      <c r="G204" s="205"/>
      <c r="H204" s="321" t="s">
        <v>1777</v>
      </c>
      <c r="I204" s="321"/>
      <c r="J204" s="321"/>
      <c r="K204" s="249"/>
    </row>
    <row r="205" spans="2:11" customFormat="1" ht="15" customHeight="1">
      <c r="B205" s="228"/>
      <c r="C205" s="205"/>
      <c r="D205" s="205"/>
      <c r="E205" s="205"/>
      <c r="F205" s="226" t="s">
        <v>45</v>
      </c>
      <c r="G205" s="205"/>
      <c r="H205" s="321" t="s">
        <v>1778</v>
      </c>
      <c r="I205" s="321"/>
      <c r="J205" s="321"/>
      <c r="K205" s="249"/>
    </row>
    <row r="206" spans="2:11" customFormat="1" ht="15" customHeight="1">
      <c r="B206" s="228"/>
      <c r="C206" s="205"/>
      <c r="D206" s="205"/>
      <c r="E206" s="205"/>
      <c r="F206" s="226" t="s">
        <v>43</v>
      </c>
      <c r="G206" s="205"/>
      <c r="H206" s="321" t="s">
        <v>1779</v>
      </c>
      <c r="I206" s="321"/>
      <c r="J206" s="321"/>
      <c r="K206" s="249"/>
    </row>
    <row r="207" spans="2:11" customFormat="1" ht="15" customHeight="1">
      <c r="B207" s="228"/>
      <c r="C207" s="205"/>
      <c r="D207" s="205"/>
      <c r="E207" s="205"/>
      <c r="F207" s="226" t="s">
        <v>44</v>
      </c>
      <c r="G207" s="205"/>
      <c r="H207" s="321" t="s">
        <v>1780</v>
      </c>
      <c r="I207" s="321"/>
      <c r="J207" s="321"/>
      <c r="K207" s="249"/>
    </row>
    <row r="208" spans="2:11" customFormat="1" ht="15" customHeight="1">
      <c r="B208" s="228"/>
      <c r="C208" s="205"/>
      <c r="D208" s="205"/>
      <c r="E208" s="205"/>
      <c r="F208" s="226"/>
      <c r="G208" s="205"/>
      <c r="H208" s="205"/>
      <c r="I208" s="205"/>
      <c r="J208" s="205"/>
      <c r="K208" s="249"/>
    </row>
    <row r="209" spans="2:11" customFormat="1" ht="15" customHeight="1">
      <c r="B209" s="228"/>
      <c r="C209" s="205" t="s">
        <v>1719</v>
      </c>
      <c r="D209" s="205"/>
      <c r="E209" s="205"/>
      <c r="F209" s="226" t="s">
        <v>77</v>
      </c>
      <c r="G209" s="205"/>
      <c r="H209" s="321" t="s">
        <v>1781</v>
      </c>
      <c r="I209" s="321"/>
      <c r="J209" s="321"/>
      <c r="K209" s="249"/>
    </row>
    <row r="210" spans="2:11" customFormat="1" ht="15" customHeight="1">
      <c r="B210" s="228"/>
      <c r="C210" s="205"/>
      <c r="D210" s="205"/>
      <c r="E210" s="205"/>
      <c r="F210" s="226" t="s">
        <v>1614</v>
      </c>
      <c r="G210" s="205"/>
      <c r="H210" s="321" t="s">
        <v>1615</v>
      </c>
      <c r="I210" s="321"/>
      <c r="J210" s="321"/>
      <c r="K210" s="249"/>
    </row>
    <row r="211" spans="2:11" customFormat="1" ht="15" customHeight="1">
      <c r="B211" s="228"/>
      <c r="C211" s="205"/>
      <c r="D211" s="205"/>
      <c r="E211" s="205"/>
      <c r="F211" s="226" t="s">
        <v>1612</v>
      </c>
      <c r="G211" s="205"/>
      <c r="H211" s="321" t="s">
        <v>1782</v>
      </c>
      <c r="I211" s="321"/>
      <c r="J211" s="321"/>
      <c r="K211" s="249"/>
    </row>
    <row r="212" spans="2:11" customFormat="1" ht="15" customHeight="1">
      <c r="B212" s="273"/>
      <c r="C212" s="205"/>
      <c r="D212" s="205"/>
      <c r="E212" s="205"/>
      <c r="F212" s="226" t="s">
        <v>1616</v>
      </c>
      <c r="G212" s="262"/>
      <c r="H212" s="320" t="s">
        <v>1617</v>
      </c>
      <c r="I212" s="320"/>
      <c r="J212" s="320"/>
      <c r="K212" s="274"/>
    </row>
    <row r="213" spans="2:11" customFormat="1" ht="15" customHeight="1">
      <c r="B213" s="273"/>
      <c r="C213" s="205"/>
      <c r="D213" s="205"/>
      <c r="E213" s="205"/>
      <c r="F213" s="226" t="s">
        <v>1618</v>
      </c>
      <c r="G213" s="262"/>
      <c r="H213" s="320" t="s">
        <v>1783</v>
      </c>
      <c r="I213" s="320"/>
      <c r="J213" s="320"/>
      <c r="K213" s="274"/>
    </row>
    <row r="214" spans="2:11" customFormat="1" ht="15" customHeight="1">
      <c r="B214" s="273"/>
      <c r="C214" s="205"/>
      <c r="D214" s="205"/>
      <c r="E214" s="205"/>
      <c r="F214" s="226"/>
      <c r="G214" s="262"/>
      <c r="H214" s="253"/>
      <c r="I214" s="253"/>
      <c r="J214" s="253"/>
      <c r="K214" s="274"/>
    </row>
    <row r="215" spans="2:11" customFormat="1" ht="15" customHeight="1">
      <c r="B215" s="273"/>
      <c r="C215" s="205" t="s">
        <v>1743</v>
      </c>
      <c r="D215" s="205"/>
      <c r="E215" s="205"/>
      <c r="F215" s="226">
        <v>1</v>
      </c>
      <c r="G215" s="262"/>
      <c r="H215" s="320" t="s">
        <v>1784</v>
      </c>
      <c r="I215" s="320"/>
      <c r="J215" s="320"/>
      <c r="K215" s="274"/>
    </row>
    <row r="216" spans="2:11" customFormat="1" ht="15" customHeight="1">
      <c r="B216" s="273"/>
      <c r="C216" s="205"/>
      <c r="D216" s="205"/>
      <c r="E216" s="205"/>
      <c r="F216" s="226">
        <v>2</v>
      </c>
      <c r="G216" s="262"/>
      <c r="H216" s="320" t="s">
        <v>1785</v>
      </c>
      <c r="I216" s="320"/>
      <c r="J216" s="320"/>
      <c r="K216" s="274"/>
    </row>
    <row r="217" spans="2:11" customFormat="1" ht="15" customHeight="1">
      <c r="B217" s="273"/>
      <c r="C217" s="205"/>
      <c r="D217" s="205"/>
      <c r="E217" s="205"/>
      <c r="F217" s="226">
        <v>3</v>
      </c>
      <c r="G217" s="262"/>
      <c r="H217" s="320" t="s">
        <v>1786</v>
      </c>
      <c r="I217" s="320"/>
      <c r="J217" s="320"/>
      <c r="K217" s="274"/>
    </row>
    <row r="218" spans="2:11" customFormat="1" ht="15" customHeight="1">
      <c r="B218" s="273"/>
      <c r="C218" s="205"/>
      <c r="D218" s="205"/>
      <c r="E218" s="205"/>
      <c r="F218" s="226">
        <v>4</v>
      </c>
      <c r="G218" s="262"/>
      <c r="H218" s="320" t="s">
        <v>1787</v>
      </c>
      <c r="I218" s="320"/>
      <c r="J218" s="320"/>
      <c r="K218" s="274"/>
    </row>
    <row r="219" spans="2:11" customFormat="1" ht="12.75" customHeight="1">
      <c r="B219" s="275"/>
      <c r="C219" s="276"/>
      <c r="D219" s="276"/>
      <c r="E219" s="276"/>
      <c r="F219" s="276"/>
      <c r="G219" s="276"/>
      <c r="H219" s="276"/>
      <c r="I219" s="276"/>
      <c r="J219" s="276"/>
      <c r="K219" s="277"/>
    </row>
  </sheetData>
  <sheetProtection formatCells="0" formatColumns="0" formatRows="0" insertColumns="0" insertRows="0" insertHyperlinks="0" deleteColumns="0" deleteRows="0" sort="0" autoFilter="0" pivotTables="0"/>
  <mergeCells count="77"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D47:J47"/>
    <mergeCell ref="E48:J48"/>
    <mergeCell ref="E49:J49"/>
    <mergeCell ref="E50:J50"/>
    <mergeCell ref="D51:J51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102:J102"/>
    <mergeCell ref="C122:J122"/>
    <mergeCell ref="C147:J147"/>
    <mergeCell ref="C165:J165"/>
    <mergeCell ref="C200:J200"/>
    <mergeCell ref="H201:J201"/>
    <mergeCell ref="H203:J203"/>
    <mergeCell ref="H204:J204"/>
    <mergeCell ref="H205:J205"/>
    <mergeCell ref="H206:J206"/>
    <mergeCell ref="H207:J207"/>
    <mergeCell ref="H209:J209"/>
    <mergeCell ref="H211:J211"/>
    <mergeCell ref="H215:J215"/>
    <mergeCell ref="H210:J210"/>
    <mergeCell ref="H217:J217"/>
    <mergeCell ref="H218:J218"/>
    <mergeCell ref="H216:J216"/>
    <mergeCell ref="H213:J213"/>
    <mergeCell ref="H212:J212"/>
  </mergeCells>
  <pageMargins left="0.59027779999999996" right="0.59027779999999996" top="0.59027779999999996" bottom="0.59027779999999996" header="0" footer="0"/>
  <pageSetup paperSize="9" scale="7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8</vt:i4>
      </vt:variant>
      <vt:variant>
        <vt:lpstr>Pojmenované oblasti</vt:lpstr>
      </vt:variant>
      <vt:variant>
        <vt:i4>15</vt:i4>
      </vt:variant>
    </vt:vector>
  </HeadingPairs>
  <TitlesOfParts>
    <vt:vector size="23" baseType="lpstr">
      <vt:lpstr>Rekapitulace stavby</vt:lpstr>
      <vt:lpstr>1 - Stavební část</vt:lpstr>
      <vt:lpstr>2 - ZTI</vt:lpstr>
      <vt:lpstr>3 - Elektroinstalace</vt:lpstr>
      <vt:lpstr>4 - Slaboproud</vt:lpstr>
      <vt:lpstr>5 - Hromosvod</vt:lpstr>
      <vt:lpstr>6 - VRN</vt:lpstr>
      <vt:lpstr>Pokyny pro vyplnění</vt:lpstr>
      <vt:lpstr>'1 - Stavební část'!Názvy_tisku</vt:lpstr>
      <vt:lpstr>'2 - ZTI'!Názvy_tisku</vt:lpstr>
      <vt:lpstr>'3 - Elektroinstalace'!Názvy_tisku</vt:lpstr>
      <vt:lpstr>'4 - Slaboproud'!Názvy_tisku</vt:lpstr>
      <vt:lpstr>'5 - Hromosvod'!Názvy_tisku</vt:lpstr>
      <vt:lpstr>'6 - VRN'!Názvy_tisku</vt:lpstr>
      <vt:lpstr>'Rekapitulace stavby'!Názvy_tisku</vt:lpstr>
      <vt:lpstr>'1 - Stavební část'!Oblast_tisku</vt:lpstr>
      <vt:lpstr>'2 - ZTI'!Oblast_tisku</vt:lpstr>
      <vt:lpstr>'3 - Elektroinstalace'!Oblast_tisku</vt:lpstr>
      <vt:lpstr>'4 - Slaboproud'!Oblast_tisku</vt:lpstr>
      <vt:lpstr>'5 - Hromosvod'!Oblast_tisku</vt:lpstr>
      <vt:lpstr>'6 - VRN'!Oblast_tisku</vt:lpstr>
      <vt:lpstr>'Pokyny pro vyplnění'!Oblast_tisku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FPR-NB04\FPR</dc:creator>
  <cp:lastModifiedBy>Příkopová Blanka</cp:lastModifiedBy>
  <dcterms:created xsi:type="dcterms:W3CDTF">2025-07-30T22:47:02Z</dcterms:created>
  <dcterms:modified xsi:type="dcterms:W3CDTF">2025-08-04T14:27:04Z</dcterms:modified>
</cp:coreProperties>
</file>