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zuz-my.sharepoint.com/personal/71201_ukzuz_cz/Documents/Dokumenty/PRACOVNÍ/ROK 2025/"/>
    </mc:Choice>
  </mc:AlternateContent>
  <xr:revisionPtr revIDLastSave="0" documentId="8_{C6A24E4D-90FA-44D0-980B-44192B3D1AF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odávky plynů a nájm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6" i="1" l="1"/>
  <c r="J23" i="1"/>
  <c r="L23" i="1" s="1"/>
  <c r="F23" i="1"/>
  <c r="J29" i="1" l="1"/>
  <c r="L29" i="1" s="1"/>
  <c r="F29" i="1"/>
  <c r="J13" i="1"/>
  <c r="L13" i="1" s="1"/>
  <c r="F13" i="1"/>
  <c r="B61" i="1" l="1"/>
  <c r="J40" i="1" l="1"/>
  <c r="J39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4" i="1"/>
  <c r="L24" i="1" s="1"/>
  <c r="J25" i="1"/>
  <c r="J26" i="1"/>
  <c r="J27" i="1"/>
  <c r="J28" i="1"/>
  <c r="J30" i="1"/>
  <c r="J31" i="1"/>
  <c r="J32" i="1"/>
  <c r="J33" i="1"/>
  <c r="J34" i="1"/>
  <c r="J35" i="1"/>
  <c r="J36" i="1"/>
  <c r="J6" i="1"/>
  <c r="B63" i="1"/>
  <c r="B62" i="1"/>
  <c r="F26" i="1"/>
  <c r="F28" i="1"/>
  <c r="F22" i="1"/>
  <c r="F20" i="1"/>
  <c r="F12" i="1"/>
  <c r="F34" i="1"/>
  <c r="F40" i="1"/>
  <c r="F27" i="1"/>
  <c r="L34" i="1" l="1"/>
  <c r="L20" i="1"/>
  <c r="J37" i="1"/>
  <c r="L22" i="1"/>
  <c r="L12" i="1"/>
  <c r="L26" i="1"/>
  <c r="L28" i="1"/>
  <c r="C61" i="1"/>
  <c r="C62" i="1"/>
  <c r="C63" i="1"/>
  <c r="L40" i="1"/>
  <c r="F16" i="1"/>
  <c r="L16" i="1" s="1"/>
  <c r="C64" i="1" l="1"/>
  <c r="B67" i="1" l="1"/>
  <c r="B64" i="1"/>
  <c r="F7" i="1"/>
  <c r="L7" i="1" s="1"/>
  <c r="F8" i="1"/>
  <c r="L8" i="1" s="1"/>
  <c r="F9" i="1"/>
  <c r="L9" i="1" s="1"/>
  <c r="F11" i="1"/>
  <c r="L11" i="1" s="1"/>
  <c r="F10" i="1"/>
  <c r="L10" i="1" s="1"/>
  <c r="F14" i="1"/>
  <c r="L14" i="1" s="1"/>
  <c r="F15" i="1"/>
  <c r="L15" i="1" s="1"/>
  <c r="F17" i="1"/>
  <c r="L17" i="1" s="1"/>
  <c r="F18" i="1"/>
  <c r="L18" i="1" s="1"/>
  <c r="F19" i="1"/>
  <c r="L19" i="1" s="1"/>
  <c r="F21" i="1"/>
  <c r="L21" i="1" s="1"/>
  <c r="F24" i="1"/>
  <c r="F25" i="1"/>
  <c r="L25" i="1" s="1"/>
  <c r="L27" i="1"/>
  <c r="F30" i="1"/>
  <c r="L30" i="1" s="1"/>
  <c r="F31" i="1"/>
  <c r="L31" i="1" s="1"/>
  <c r="F32" i="1"/>
  <c r="L32" i="1" s="1"/>
  <c r="F33" i="1"/>
  <c r="L33" i="1" s="1"/>
  <c r="F35" i="1"/>
  <c r="L35" i="1" s="1"/>
  <c r="F36" i="1"/>
  <c r="L36" i="1" s="1"/>
  <c r="F6" i="1"/>
  <c r="L6" i="1" s="1"/>
  <c r="L37" i="1" l="1"/>
  <c r="F39" i="1"/>
  <c r="L39" i="1" s="1"/>
  <c r="K42" i="1" l="1"/>
  <c r="K4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Martináková Jana</author>
    <author>Eichová Lenka</author>
  </authors>
  <commentList>
    <comment ref="K5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Cena za velikost obalu uvedeném ve sloupci I</t>
        </r>
      </text>
    </comment>
    <comment ref="A40" authorId="1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Max. rozměry jsou nutné pro umístění do kóje a manipulaci v rámci prostor ONRL Opava</t>
        </r>
      </text>
    </comment>
    <comment ref="A47" authorId="0" shapeId="0" xr:uid="{00000000-0006-0000-0000-000004000000}">
      <text>
        <r>
          <rPr>
            <sz val="8"/>
            <color indexed="81"/>
            <rFont val="Tahoma"/>
            <family val="2"/>
            <charset val="238"/>
          </rPr>
          <t xml:space="preserve">Např. speciální a vzácné plyny
</t>
        </r>
      </text>
    </comment>
  </commentList>
</comments>
</file>

<file path=xl/sharedStrings.xml><?xml version="1.0" encoding="utf-8"?>
<sst xmlns="http://schemas.openxmlformats.org/spreadsheetml/2006/main" count="136" uniqueCount="69">
  <si>
    <t>Uchazeč:</t>
  </si>
  <si>
    <t>A) Dodávky plynů</t>
  </si>
  <si>
    <t>Označení druhu plynu</t>
  </si>
  <si>
    <t>Druh obalu</t>
  </si>
  <si>
    <t>Množství plynu v obalu</t>
  </si>
  <si>
    <r>
      <t>Měrná jednotka (m</t>
    </r>
    <r>
      <rPr>
        <b/>
        <vertAlign val="superscript"/>
        <sz val="10"/>
        <rFont val="Times New Roman"/>
        <family val="1"/>
        <charset val="238"/>
      </rPr>
      <t>3</t>
    </r>
    <r>
      <rPr>
        <b/>
        <sz val="10"/>
        <rFont val="Times New Roman"/>
        <family val="1"/>
        <charset val="238"/>
      </rPr>
      <t>, kg, l)</t>
    </r>
  </si>
  <si>
    <t>Průměrný počet odebraných lahví ročně (L1)</t>
  </si>
  <si>
    <t>Celkové průměrně odebírané množství plynu</t>
  </si>
  <si>
    <t>Číslo výrobku (katalogové číslo)</t>
  </si>
  <si>
    <t>Nabízený ekvivalent - množství plynu v obalu</t>
  </si>
  <si>
    <t>Přepočtený počet odebraných lahví ročně</t>
  </si>
  <si>
    <t>Cena plynu v obalu v Kč/bez DPH</t>
  </si>
  <si>
    <t>Cena celkem za očekávaný oběr plynu/rok</t>
  </si>
  <si>
    <t>Množství lahví (údaj pro roční dlouh. pronájem) L2</t>
  </si>
  <si>
    <t>Acetylen</t>
  </si>
  <si>
    <t>láhev</t>
  </si>
  <si>
    <t>kg</t>
  </si>
  <si>
    <t>Acetylen 2.6</t>
  </si>
  <si>
    <t xml:space="preserve">Acetylen technický </t>
  </si>
  <si>
    <t>m3</t>
  </si>
  <si>
    <t>Argon 4.6</t>
  </si>
  <si>
    <t>Argon 5.0</t>
  </si>
  <si>
    <t xml:space="preserve"> m3</t>
  </si>
  <si>
    <t>CO2 technický</t>
  </si>
  <si>
    <t>Corgon 18</t>
  </si>
  <si>
    <t>Dusík 4.6</t>
  </si>
  <si>
    <t>l</t>
  </si>
  <si>
    <t>Dusík 5.0</t>
  </si>
  <si>
    <t>Helium 4.6</t>
  </si>
  <si>
    <t>Helium 5.0</t>
  </si>
  <si>
    <t>Helium 6.0</t>
  </si>
  <si>
    <t>Kyslík 2.5</t>
  </si>
  <si>
    <t>Kyslík 3.5</t>
  </si>
  <si>
    <t>Kyslík 4.5</t>
  </si>
  <si>
    <t>Vodík 6.0</t>
  </si>
  <si>
    <t>Vzduch stlačený</t>
  </si>
  <si>
    <r>
      <t xml:space="preserve">* </t>
    </r>
    <r>
      <rPr>
        <b/>
        <i/>
        <sz val="10"/>
        <rFont val="Times New Roman"/>
        <family val="1"/>
        <charset val="238"/>
      </rPr>
      <t>pokud máte různé ceny pro různé kategorie plynů, uveďte výše nájmů dle druhu lahví</t>
    </r>
  </si>
  <si>
    <t>Kategorie lahve</t>
  </si>
  <si>
    <t>Cena za roční nájmy bez DPH</t>
  </si>
  <si>
    <t>Celkem</t>
  </si>
  <si>
    <t>Vodík 5.0</t>
  </si>
  <si>
    <t>Vzduch syntetický 5.0 bez uhlovodíků</t>
  </si>
  <si>
    <t>Argon-metanová směs (5%CH4+95%Ar) 2.2</t>
  </si>
  <si>
    <t>Název výrobku</t>
  </si>
  <si>
    <t>Argon 5.0 kapalný</t>
  </si>
  <si>
    <t>B) Nájmy lahví a kontejneru</t>
  </si>
  <si>
    <t>kontejner</t>
  </si>
  <si>
    <t>(každý sloupec nadepište označením láhve dle symboliky použité ve sl. N a Q)</t>
  </si>
  <si>
    <t>Denní pronájem lahve bez DPH</t>
  </si>
  <si>
    <t>Roční pronájem lahve bez DPH</t>
  </si>
  <si>
    <t>Roční pronájem kontejneru bez DPH</t>
  </si>
  <si>
    <t>Denní pronájem kontejneru bez DPH</t>
  </si>
  <si>
    <t>Počet lahví dané kategorie L2</t>
  </si>
  <si>
    <t>Poplatek za bezobrátkovost lahví bez DPH</t>
  </si>
  <si>
    <t>CO2 technický určený pro chlazení se stoupací trubicí</t>
  </si>
  <si>
    <t>Argon 5.0 kapalný na kolečkách s max. rozměry DxŠxV: 71x73x155cm</t>
  </si>
  <si>
    <t xml:space="preserve"> </t>
  </si>
  <si>
    <t>Láhev</t>
  </si>
  <si>
    <t>Kontejner 180 l</t>
  </si>
  <si>
    <t>Kontejner 240 l</t>
  </si>
  <si>
    <t>Láhev (součin počtu lahví*nájemné za tento druh lahví)</t>
  </si>
  <si>
    <t>Kontejner 180 l (součin 1 ks kontejner*nájemné za tento druh obalu)</t>
  </si>
  <si>
    <t>Kontejner 240 l (součin 1 ks kontejner*nájemné za tento druh obalu)</t>
  </si>
  <si>
    <t>Kapalný dusík - plnění do vlastní Dewarovy nádoby (30 l)</t>
  </si>
  <si>
    <t>Dewarova nádoba</t>
  </si>
  <si>
    <t>Celkem za plyn bez DPH (součet buněk L37+L39+L40)</t>
  </si>
  <si>
    <t>Celkem za plyn vč. DPH (součin buňky K42*21% DPH)</t>
  </si>
  <si>
    <t>Celkem za nájmy bez DPH (součet buněk C64+(2*30*B52)+(1*30*C52)+(30*30*B48)+(30*30*B58)</t>
  </si>
  <si>
    <t>Celkem za nájmy vč. DPH (součitn B66*21%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</si>
</sst>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i/>
      <sz val="10"/>
      <color indexed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164" fontId="2" fillId="2" borderId="35" xfId="0" applyNumberFormat="1" applyFont="1" applyFill="1" applyBorder="1" applyProtection="1">
      <protection locked="0"/>
    </xf>
    <xf numFmtId="164" fontId="2" fillId="2" borderId="8" xfId="0" applyNumberFormat="1" applyFont="1" applyFill="1" applyBorder="1" applyProtection="1">
      <protection locked="0"/>
    </xf>
    <xf numFmtId="164" fontId="2" fillId="2" borderId="5" xfId="0" applyNumberFormat="1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164" fontId="2" fillId="0" borderId="0" xfId="0" applyNumberFormat="1" applyFont="1" applyProtection="1">
      <protection locked="0"/>
    </xf>
    <xf numFmtId="164" fontId="2" fillId="2" borderId="18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2" fillId="5" borderId="27" xfId="0" applyFont="1" applyFill="1" applyBorder="1" applyProtection="1">
      <protection locked="0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9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/>
    </xf>
    <xf numFmtId="164" fontId="2" fillId="0" borderId="1" xfId="0" applyNumberFormat="1" applyFont="1" applyFill="1" applyBorder="1" applyProtection="1"/>
    <xf numFmtId="164" fontId="2" fillId="0" borderId="29" xfId="0" applyNumberFormat="1" applyFont="1" applyBorder="1" applyProtection="1"/>
    <xf numFmtId="0" fontId="2" fillId="0" borderId="4" xfId="0" applyFont="1" applyFill="1" applyBorder="1" applyAlignment="1" applyProtection="1">
      <alignment horizontal="center"/>
    </xf>
    <xf numFmtId="164" fontId="2" fillId="0" borderId="4" xfId="0" applyNumberFormat="1" applyFont="1" applyFill="1" applyBorder="1" applyProtection="1"/>
    <xf numFmtId="164" fontId="2" fillId="0" borderId="10" xfId="0" applyNumberFormat="1" applyFont="1" applyBorder="1" applyProtection="1"/>
    <xf numFmtId="0" fontId="2" fillId="0" borderId="3" xfId="0" applyFont="1" applyFill="1" applyBorder="1" applyAlignment="1" applyProtection="1">
      <alignment horizontal="center"/>
    </xf>
    <xf numFmtId="164" fontId="2" fillId="0" borderId="3" xfId="0" applyNumberFormat="1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164" fontId="2" fillId="0" borderId="12" xfId="0" applyNumberFormat="1" applyFont="1" applyFill="1" applyBorder="1" applyProtection="1"/>
    <xf numFmtId="0" fontId="2" fillId="0" borderId="13" xfId="0" applyFont="1" applyFill="1" applyBorder="1" applyAlignment="1" applyProtection="1">
      <alignment horizontal="center"/>
    </xf>
    <xf numFmtId="164" fontId="2" fillId="0" borderId="36" xfId="0" applyNumberFormat="1" applyFont="1" applyBorder="1" applyProtection="1"/>
    <xf numFmtId="0" fontId="2" fillId="0" borderId="0" xfId="0" applyFont="1" applyProtection="1"/>
    <xf numFmtId="164" fontId="2" fillId="0" borderId="0" xfId="0" applyNumberFormat="1" applyFont="1" applyProtection="1"/>
    <xf numFmtId="0" fontId="2" fillId="0" borderId="16" xfId="0" applyFont="1" applyBorder="1" applyProtection="1"/>
    <xf numFmtId="0" fontId="2" fillId="0" borderId="17" xfId="0" applyFont="1" applyBorder="1" applyAlignment="1" applyProtection="1">
      <alignment horizontal="center"/>
    </xf>
    <xf numFmtId="164" fontId="2" fillId="0" borderId="17" xfId="0" applyNumberFormat="1" applyFont="1" applyBorder="1" applyAlignment="1" applyProtection="1">
      <alignment horizontal="right"/>
    </xf>
    <xf numFmtId="164" fontId="2" fillId="0" borderId="17" xfId="0" applyNumberFormat="1" applyFont="1" applyBorder="1" applyProtection="1"/>
    <xf numFmtId="0" fontId="3" fillId="4" borderId="20" xfId="0" applyFont="1" applyFill="1" applyBorder="1" applyProtection="1"/>
    <xf numFmtId="0" fontId="3" fillId="4" borderId="21" xfId="0" applyFont="1" applyFill="1" applyBorder="1" applyProtection="1"/>
    <xf numFmtId="0" fontId="3" fillId="4" borderId="22" xfId="0" applyFont="1" applyFill="1" applyBorder="1" applyProtection="1"/>
    <xf numFmtId="164" fontId="3" fillId="4" borderId="23" xfId="0" applyNumberFormat="1" applyFont="1" applyFill="1" applyBorder="1" applyProtection="1"/>
    <xf numFmtId="0" fontId="3" fillId="4" borderId="24" xfId="0" applyFont="1" applyFill="1" applyBorder="1" applyProtection="1"/>
    <xf numFmtId="0" fontId="3" fillId="4" borderId="25" xfId="0" applyFont="1" applyFill="1" applyBorder="1" applyProtection="1"/>
    <xf numFmtId="0" fontId="3" fillId="4" borderId="26" xfId="0" applyFont="1" applyFill="1" applyBorder="1" applyProtection="1"/>
    <xf numFmtId="0" fontId="3" fillId="0" borderId="3" xfId="0" applyFont="1" applyBorder="1" applyProtection="1"/>
    <xf numFmtId="0" fontId="2" fillId="0" borderId="3" xfId="0" applyFont="1" applyBorder="1" applyProtection="1"/>
    <xf numFmtId="0" fontId="2" fillId="5" borderId="5" xfId="0" applyFont="1" applyFill="1" applyBorder="1" applyProtection="1"/>
    <xf numFmtId="0" fontId="2" fillId="0" borderId="4" xfId="0" applyFont="1" applyBorder="1" applyProtection="1"/>
    <xf numFmtId="0" fontId="5" fillId="0" borderId="0" xfId="0" applyFont="1" applyProtection="1"/>
    <xf numFmtId="0" fontId="3" fillId="0" borderId="28" xfId="0" applyFont="1" applyBorder="1" applyAlignment="1" applyProtection="1">
      <alignment horizontal="center" vertical="center" wrapText="1"/>
    </xf>
    <xf numFmtId="0" fontId="2" fillId="0" borderId="2" xfId="0" applyFont="1" applyBorder="1" applyProtection="1"/>
    <xf numFmtId="0" fontId="2" fillId="0" borderId="30" xfId="0" applyFont="1" applyBorder="1" applyProtection="1"/>
    <xf numFmtId="0" fontId="3" fillId="4" borderId="20" xfId="0" applyFont="1" applyFill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2" fillId="0" borderId="6" xfId="0" applyFont="1" applyBorder="1" applyProtection="1"/>
    <xf numFmtId="164" fontId="2" fillId="0" borderId="31" xfId="0" applyNumberFormat="1" applyFont="1" applyBorder="1" applyProtection="1"/>
    <xf numFmtId="0" fontId="2" fillId="0" borderId="32" xfId="0" applyFont="1" applyBorder="1" applyProtection="1"/>
    <xf numFmtId="0" fontId="2" fillId="0" borderId="19" xfId="0" applyFont="1" applyBorder="1" applyProtection="1"/>
    <xf numFmtId="164" fontId="3" fillId="4" borderId="23" xfId="0" applyNumberFormat="1" applyFont="1" applyFill="1" applyBorder="1" applyAlignment="1" applyProtection="1">
      <alignment vertical="center"/>
    </xf>
    <xf numFmtId="164" fontId="2" fillId="0" borderId="1" xfId="0" applyNumberFormat="1" applyFont="1" applyBorder="1" applyProtection="1"/>
    <xf numFmtId="164" fontId="2" fillId="0" borderId="15" xfId="0" applyNumberFormat="1" applyFont="1" applyBorder="1" applyProtection="1"/>
    <xf numFmtId="0" fontId="3" fillId="4" borderId="24" xfId="0" applyFont="1" applyFill="1" applyBorder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4" fontId="2" fillId="6" borderId="28" xfId="0" applyNumberFormat="1" applyFont="1" applyFill="1" applyBorder="1" applyProtection="1"/>
    <xf numFmtId="164" fontId="2" fillId="6" borderId="33" xfId="0" applyNumberFormat="1" applyFont="1" applyFill="1" applyBorder="1" applyProtection="1"/>
    <xf numFmtId="164" fontId="2" fillId="6" borderId="2" xfId="0" applyNumberFormat="1" applyFont="1" applyFill="1" applyBorder="1" applyProtection="1"/>
    <xf numFmtId="164" fontId="2" fillId="6" borderId="11" xfId="0" applyNumberFormat="1" applyFont="1" applyFill="1" applyBorder="1" applyProtection="1"/>
    <xf numFmtId="164" fontId="2" fillId="6" borderId="17" xfId="0" applyNumberFormat="1" applyFont="1" applyFill="1" applyBorder="1" applyAlignment="1" applyProtection="1">
      <alignment horizontal="right"/>
    </xf>
    <xf numFmtId="164" fontId="2" fillId="6" borderId="35" xfId="0" applyNumberFormat="1" applyFont="1" applyFill="1" applyBorder="1" applyProtection="1"/>
    <xf numFmtId="164" fontId="2" fillId="6" borderId="9" xfId="0" applyNumberFormat="1" applyFont="1" applyFill="1" applyBorder="1" applyProtection="1"/>
    <xf numFmtId="164" fontId="2" fillId="6" borderId="5" xfId="0" applyNumberFormat="1" applyFont="1" applyFill="1" applyBorder="1" applyProtection="1"/>
    <xf numFmtId="164" fontId="2" fillId="6" borderId="14" xfId="0" applyNumberFormat="1" applyFont="1" applyFill="1" applyBorder="1" applyProtection="1"/>
    <xf numFmtId="164" fontId="2" fillId="6" borderId="18" xfId="0" applyNumberFormat="1" applyFont="1" applyFill="1" applyBorder="1" applyProtection="1"/>
    <xf numFmtId="0" fontId="2" fillId="6" borderId="28" xfId="0" applyFont="1" applyFill="1" applyBorder="1" applyProtection="1"/>
    <xf numFmtId="0" fontId="2" fillId="6" borderId="7" xfId="0" applyFont="1" applyFill="1" applyBorder="1" applyProtection="1"/>
    <xf numFmtId="0" fontId="2" fillId="6" borderId="2" xfId="0" applyFont="1" applyFill="1" applyBorder="1" applyProtection="1"/>
    <xf numFmtId="0" fontId="2" fillId="6" borderId="11" xfId="0" applyFont="1" applyFill="1" applyBorder="1" applyProtection="1"/>
    <xf numFmtId="0" fontId="2" fillId="6" borderId="16" xfId="0" applyFont="1" applyFill="1" applyBorder="1" applyProtection="1"/>
    <xf numFmtId="164" fontId="2" fillId="0" borderId="18" xfId="0" applyNumberFormat="1" applyFont="1" applyBorder="1" applyAlignment="1" applyProtection="1">
      <alignment horizontal="right"/>
    </xf>
    <xf numFmtId="164" fontId="2" fillId="6" borderId="34" xfId="0" applyNumberFormat="1" applyFont="1" applyFill="1" applyBorder="1" applyAlignment="1" applyProtection="1">
      <alignment horizontal="right"/>
    </xf>
    <xf numFmtId="0" fontId="2" fillId="0" borderId="23" xfId="0" applyFont="1" applyFill="1" applyBorder="1" applyAlignment="1" applyProtection="1">
      <alignment horizontal="center"/>
    </xf>
    <xf numFmtId="164" fontId="2" fillId="0" borderId="10" xfId="0" applyNumberFormat="1" applyFont="1" applyFill="1" applyBorder="1" applyProtection="1"/>
    <xf numFmtId="0" fontId="2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164" fontId="2" fillId="0" borderId="3" xfId="0" applyNumberFormat="1" applyFont="1" applyBorder="1" applyProtection="1"/>
    <xf numFmtId="3" fontId="2" fillId="2" borderId="0" xfId="0" applyNumberFormat="1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3" fontId="2" fillId="0" borderId="0" xfId="0" applyNumberFormat="1" applyFont="1" applyProtection="1">
      <protection locked="0"/>
    </xf>
    <xf numFmtId="3" fontId="2" fillId="0" borderId="15" xfId="0" applyNumberFormat="1" applyFont="1" applyBorder="1" applyProtection="1"/>
    <xf numFmtId="3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3" fontId="2" fillId="2" borderId="35" xfId="0" applyNumberFormat="1" applyFont="1" applyFill="1" applyBorder="1" applyProtection="1">
      <protection locked="0"/>
    </xf>
    <xf numFmtId="3" fontId="2" fillId="2" borderId="8" xfId="0" applyNumberFormat="1" applyFont="1" applyFill="1" applyBorder="1" applyProtection="1">
      <protection locked="0"/>
    </xf>
    <xf numFmtId="3" fontId="2" fillId="2" borderId="5" xfId="0" applyNumberFormat="1" applyFont="1" applyFill="1" applyBorder="1" applyProtection="1">
      <protection locked="0"/>
    </xf>
    <xf numFmtId="3" fontId="2" fillId="2" borderId="14" xfId="0" applyNumberFormat="1" applyFont="1" applyFill="1" applyBorder="1" applyProtection="1">
      <protection locked="0"/>
    </xf>
    <xf numFmtId="3" fontId="2" fillId="2" borderId="18" xfId="0" applyNumberFormat="1" applyFont="1" applyFill="1" applyBorder="1" applyAlignment="1" applyProtection="1">
      <alignment horizontal="right"/>
      <protection locked="0"/>
    </xf>
    <xf numFmtId="3" fontId="3" fillId="4" borderId="23" xfId="0" applyNumberFormat="1" applyFont="1" applyFill="1" applyBorder="1" applyProtection="1"/>
    <xf numFmtId="1" fontId="2" fillId="2" borderId="0" xfId="0" applyNumberFormat="1" applyFont="1" applyFill="1" applyProtection="1">
      <protection locked="0"/>
    </xf>
    <xf numFmtId="1" fontId="2" fillId="3" borderId="0" xfId="0" applyNumberFormat="1" applyFont="1" applyFill="1" applyProtection="1">
      <protection locked="0"/>
    </xf>
    <xf numFmtId="1" fontId="2" fillId="0" borderId="0" xfId="0" applyNumberFormat="1" applyFont="1" applyProtection="1">
      <protection locked="0"/>
    </xf>
    <xf numFmtId="1" fontId="3" fillId="2" borderId="3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37" xfId="0" applyNumberFormat="1" applyFont="1" applyFill="1" applyBorder="1" applyProtection="1">
      <protection locked="0"/>
    </xf>
    <xf numFmtId="1" fontId="2" fillId="2" borderId="38" xfId="0" applyNumberFormat="1" applyFont="1" applyFill="1" applyBorder="1" applyProtection="1">
      <protection locked="0"/>
    </xf>
    <xf numFmtId="1" fontId="2" fillId="2" borderId="39" xfId="0" applyNumberFormat="1" applyFont="1" applyFill="1" applyBorder="1" applyProtection="1">
      <protection locked="0"/>
    </xf>
    <xf numFmtId="1" fontId="2" fillId="2" borderId="40" xfId="0" applyNumberFormat="1" applyFont="1" applyFill="1" applyBorder="1" applyProtection="1">
      <protection locked="0"/>
    </xf>
    <xf numFmtId="1" fontId="2" fillId="0" borderId="0" xfId="0" applyNumberFormat="1" applyFont="1" applyProtection="1"/>
    <xf numFmtId="1" fontId="3" fillId="4" borderId="21" xfId="0" applyNumberFormat="1" applyFont="1" applyFill="1" applyBorder="1" applyProtection="1"/>
    <xf numFmtId="1" fontId="3" fillId="4" borderId="25" xfId="0" applyNumberFormat="1" applyFont="1" applyFill="1" applyBorder="1" applyProtection="1"/>
    <xf numFmtId="0" fontId="2" fillId="6" borderId="2" xfId="0" applyFont="1" applyFill="1" applyBorder="1"/>
    <xf numFmtId="0" fontId="2" fillId="0" borderId="3" xfId="0" applyFont="1" applyBorder="1" applyAlignment="1">
      <alignment horizontal="center"/>
    </xf>
    <xf numFmtId="164" fontId="2" fillId="0" borderId="1" xfId="0" applyNumberFormat="1" applyFont="1" applyBorder="1"/>
    <xf numFmtId="164" fontId="2" fillId="6" borderId="5" xfId="0" applyNumberFormat="1" applyFont="1" applyFill="1" applyBorder="1"/>
    <xf numFmtId="164" fontId="2" fillId="7" borderId="3" xfId="0" applyNumberFormat="1" applyFont="1" applyFill="1" applyBorder="1"/>
    <xf numFmtId="0" fontId="2" fillId="7" borderId="4" xfId="0" applyFont="1" applyFill="1" applyBorder="1" applyAlignment="1">
      <alignment horizontal="center"/>
    </xf>
    <xf numFmtId="164" fontId="2" fillId="7" borderId="10" xfId="0" applyNumberFormat="1" applyFont="1" applyFill="1" applyBorder="1"/>
    <xf numFmtId="0" fontId="11" fillId="6" borderId="2" xfId="0" applyFont="1" applyFill="1" applyBorder="1"/>
    <xf numFmtId="0" fontId="11" fillId="0" borderId="3" xfId="0" applyFont="1" applyBorder="1" applyAlignment="1">
      <alignment horizontal="center"/>
    </xf>
    <xf numFmtId="164" fontId="11" fillId="0" borderId="3" xfId="0" applyNumberFormat="1" applyFont="1" applyBorder="1"/>
    <xf numFmtId="0" fontId="11" fillId="0" borderId="4" xfId="0" applyFont="1" applyBorder="1" applyAlignment="1">
      <alignment horizontal="center"/>
    </xf>
    <xf numFmtId="164" fontId="11" fillId="6" borderId="2" xfId="0" applyNumberFormat="1" applyFont="1" applyFill="1" applyBorder="1"/>
    <xf numFmtId="164" fontId="11" fillId="0" borderId="10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67"/>
  <sheetViews>
    <sheetView tabSelected="1" topLeftCell="A4" zoomScale="80" zoomScaleNormal="80" workbookViewId="0">
      <selection activeCell="K43" sqref="K43"/>
    </sheetView>
  </sheetViews>
  <sheetFormatPr defaultColWidth="8.6640625" defaultRowHeight="14.4" x14ac:dyDescent="0.3"/>
  <cols>
    <col min="1" max="1" width="57.44140625" style="3" customWidth="1"/>
    <col min="2" max="2" width="19.44140625" style="3" customWidth="1"/>
    <col min="3" max="3" width="15.5546875" style="3" customWidth="1"/>
    <col min="4" max="4" width="14.44140625" style="3" customWidth="1"/>
    <col min="5" max="5" width="12" style="3" customWidth="1"/>
    <col min="6" max="6" width="12.88671875" style="3" customWidth="1"/>
    <col min="7" max="7" width="14.88671875" style="101" customWidth="1"/>
    <col min="8" max="10" width="14.88671875" style="3" customWidth="1"/>
    <col min="11" max="11" width="14.88671875" style="90" customWidth="1"/>
    <col min="12" max="12" width="14.88671875" style="3" customWidth="1"/>
    <col min="13" max="13" width="13.5546875" style="3" customWidth="1"/>
    <col min="14" max="16" width="8.6640625" style="3"/>
    <col min="17" max="16384" width="8.6640625" style="4"/>
  </cols>
  <sheetData>
    <row r="1" spans="1:16" ht="15.6" x14ac:dyDescent="0.3">
      <c r="A1" s="1" t="s">
        <v>0</v>
      </c>
      <c r="B1" s="2"/>
      <c r="C1" s="2"/>
      <c r="D1" s="2"/>
      <c r="E1" s="2"/>
      <c r="F1" s="2"/>
      <c r="G1" s="99"/>
      <c r="H1" s="2"/>
      <c r="I1" s="2"/>
      <c r="J1" s="2"/>
      <c r="K1" s="88"/>
      <c r="L1" s="2"/>
      <c r="M1" s="2"/>
    </row>
    <row r="3" spans="1:16" x14ac:dyDescent="0.3">
      <c r="A3" s="5" t="s">
        <v>1</v>
      </c>
      <c r="B3" s="6"/>
      <c r="C3" s="6"/>
      <c r="D3" s="6"/>
      <c r="E3" s="6"/>
      <c r="F3" s="6"/>
      <c r="G3" s="100"/>
      <c r="H3" s="6"/>
      <c r="I3" s="6"/>
      <c r="J3" s="6"/>
      <c r="K3" s="89"/>
      <c r="L3" s="6"/>
      <c r="M3" s="6"/>
    </row>
    <row r="4" spans="1:16" ht="15" thickBot="1" x14ac:dyDescent="0.35">
      <c r="J4" s="33"/>
    </row>
    <row r="5" spans="1:16" ht="66.599999999999994" thickBot="1" x14ac:dyDescent="0.35">
      <c r="A5" s="18" t="s">
        <v>2</v>
      </c>
      <c r="B5" s="19" t="s">
        <v>3</v>
      </c>
      <c r="C5" s="19" t="s">
        <v>4</v>
      </c>
      <c r="D5" s="19" t="s">
        <v>5</v>
      </c>
      <c r="E5" s="18" t="s">
        <v>6</v>
      </c>
      <c r="F5" s="20" t="s">
        <v>7</v>
      </c>
      <c r="G5" s="102" t="s">
        <v>8</v>
      </c>
      <c r="H5" s="7" t="s">
        <v>43</v>
      </c>
      <c r="I5" s="7" t="s">
        <v>9</v>
      </c>
      <c r="J5" s="19" t="s">
        <v>10</v>
      </c>
      <c r="K5" s="92" t="s">
        <v>11</v>
      </c>
      <c r="L5" s="19" t="s">
        <v>12</v>
      </c>
      <c r="M5" s="19" t="s">
        <v>13</v>
      </c>
    </row>
    <row r="6" spans="1:16" ht="15" thickBot="1" x14ac:dyDescent="0.35">
      <c r="A6" s="76" t="s">
        <v>14</v>
      </c>
      <c r="B6" s="21" t="s">
        <v>15</v>
      </c>
      <c r="C6" s="22">
        <v>4</v>
      </c>
      <c r="D6" s="21" t="s">
        <v>16</v>
      </c>
      <c r="E6" s="66">
        <v>1</v>
      </c>
      <c r="F6" s="23">
        <f t="shared" ref="F6:F36" si="0">C6*E6</f>
        <v>4</v>
      </c>
      <c r="G6" s="103"/>
      <c r="H6" s="8"/>
      <c r="I6" s="8"/>
      <c r="J6" s="62">
        <f>IF(I6&lt;&gt;0,F6/I6,0)</f>
        <v>0</v>
      </c>
      <c r="K6" s="93"/>
      <c r="L6" s="62">
        <f>J6*K6</f>
        <v>0</v>
      </c>
      <c r="M6" s="71">
        <v>1</v>
      </c>
    </row>
    <row r="7" spans="1:16" ht="15" thickBot="1" x14ac:dyDescent="0.35">
      <c r="A7" s="77" t="s">
        <v>14</v>
      </c>
      <c r="B7" s="24" t="s">
        <v>15</v>
      </c>
      <c r="C7" s="25">
        <v>10</v>
      </c>
      <c r="D7" s="24" t="s">
        <v>16</v>
      </c>
      <c r="E7" s="67">
        <v>5</v>
      </c>
      <c r="F7" s="26">
        <f t="shared" si="0"/>
        <v>50</v>
      </c>
      <c r="G7" s="104"/>
      <c r="H7" s="9"/>
      <c r="I7" s="9"/>
      <c r="J7" s="62">
        <f t="shared" ref="J7:J36" si="1">IF(I7&lt;&gt;0,F7/I7,0)</f>
        <v>0</v>
      </c>
      <c r="K7" s="94"/>
      <c r="L7" s="62">
        <f t="shared" ref="L7:L36" si="2">J7*K7</f>
        <v>0</v>
      </c>
      <c r="M7" s="72">
        <v>3</v>
      </c>
    </row>
    <row r="8" spans="1:16" ht="15" thickBot="1" x14ac:dyDescent="0.35">
      <c r="A8" s="78" t="s">
        <v>17</v>
      </c>
      <c r="B8" s="27" t="s">
        <v>15</v>
      </c>
      <c r="C8" s="28">
        <v>10</v>
      </c>
      <c r="D8" s="24" t="s">
        <v>16</v>
      </c>
      <c r="E8" s="68">
        <v>5</v>
      </c>
      <c r="F8" s="26">
        <f t="shared" si="0"/>
        <v>50</v>
      </c>
      <c r="G8" s="105"/>
      <c r="H8" s="10"/>
      <c r="I8" s="10"/>
      <c r="J8" s="62">
        <f t="shared" si="1"/>
        <v>0</v>
      </c>
      <c r="K8" s="95"/>
      <c r="L8" s="62">
        <f t="shared" si="2"/>
        <v>0</v>
      </c>
      <c r="M8" s="73">
        <v>4</v>
      </c>
    </row>
    <row r="9" spans="1:16" ht="15" thickBot="1" x14ac:dyDescent="0.35">
      <c r="A9" s="78" t="s">
        <v>18</v>
      </c>
      <c r="B9" s="27" t="s">
        <v>15</v>
      </c>
      <c r="C9" s="28">
        <v>10</v>
      </c>
      <c r="D9" s="24" t="s">
        <v>16</v>
      </c>
      <c r="E9" s="68">
        <v>20</v>
      </c>
      <c r="F9" s="26">
        <f t="shared" si="0"/>
        <v>200</v>
      </c>
      <c r="G9" s="105"/>
      <c r="H9" s="10"/>
      <c r="I9" s="10"/>
      <c r="J9" s="62">
        <f t="shared" si="1"/>
        <v>0</v>
      </c>
      <c r="K9" s="95"/>
      <c r="L9" s="62">
        <f t="shared" si="2"/>
        <v>0</v>
      </c>
      <c r="M9" s="73">
        <v>10</v>
      </c>
    </row>
    <row r="10" spans="1:16" ht="15" thickBot="1" x14ac:dyDescent="0.35">
      <c r="A10" s="78" t="s">
        <v>20</v>
      </c>
      <c r="B10" s="27" t="s">
        <v>15</v>
      </c>
      <c r="C10" s="28">
        <v>4.3</v>
      </c>
      <c r="D10" s="24" t="s">
        <v>19</v>
      </c>
      <c r="E10" s="68">
        <v>1</v>
      </c>
      <c r="F10" s="26">
        <f>C10*E10</f>
        <v>4.3</v>
      </c>
      <c r="G10" s="105"/>
      <c r="H10" s="10"/>
      <c r="I10" s="10"/>
      <c r="J10" s="62">
        <f t="shared" si="1"/>
        <v>0</v>
      </c>
      <c r="K10" s="95"/>
      <c r="L10" s="62">
        <f t="shared" si="2"/>
        <v>0</v>
      </c>
      <c r="M10" s="73">
        <v>1</v>
      </c>
    </row>
    <row r="11" spans="1:16" ht="15" thickBot="1" x14ac:dyDescent="0.35">
      <c r="A11" s="78" t="s">
        <v>20</v>
      </c>
      <c r="B11" s="27" t="s">
        <v>15</v>
      </c>
      <c r="C11" s="28">
        <v>10.7</v>
      </c>
      <c r="D11" s="24" t="s">
        <v>19</v>
      </c>
      <c r="E11" s="68">
        <v>45</v>
      </c>
      <c r="F11" s="26">
        <f t="shared" si="0"/>
        <v>481.49999999999994</v>
      </c>
      <c r="G11" s="105"/>
      <c r="H11" s="10"/>
      <c r="I11" s="10"/>
      <c r="J11" s="62">
        <f t="shared" si="1"/>
        <v>0</v>
      </c>
      <c r="K11" s="95"/>
      <c r="L11" s="62">
        <f t="shared" si="2"/>
        <v>0</v>
      </c>
      <c r="M11" s="73">
        <v>6</v>
      </c>
    </row>
    <row r="12" spans="1:16" ht="15" thickBot="1" x14ac:dyDescent="0.35">
      <c r="A12" s="78" t="s">
        <v>21</v>
      </c>
      <c r="B12" s="27" t="s">
        <v>15</v>
      </c>
      <c r="C12" s="28">
        <v>20</v>
      </c>
      <c r="D12" s="24" t="s">
        <v>26</v>
      </c>
      <c r="E12" s="68">
        <v>3</v>
      </c>
      <c r="F12" s="26">
        <f t="shared" si="0"/>
        <v>60</v>
      </c>
      <c r="G12" s="105"/>
      <c r="H12" s="10"/>
      <c r="I12" s="10"/>
      <c r="J12" s="62">
        <f t="shared" si="1"/>
        <v>0</v>
      </c>
      <c r="K12" s="95"/>
      <c r="L12" s="62">
        <f t="shared" si="2"/>
        <v>0</v>
      </c>
      <c r="M12" s="73">
        <v>3</v>
      </c>
    </row>
    <row r="13" spans="1:16" ht="15" thickBot="1" x14ac:dyDescent="0.35">
      <c r="A13" s="110" t="s">
        <v>21</v>
      </c>
      <c r="B13" s="111" t="s">
        <v>15</v>
      </c>
      <c r="C13" s="114">
        <v>50</v>
      </c>
      <c r="D13" s="115" t="s">
        <v>26</v>
      </c>
      <c r="E13" s="68">
        <v>15</v>
      </c>
      <c r="F13" s="116">
        <f t="shared" si="0"/>
        <v>750</v>
      </c>
      <c r="G13" s="105"/>
      <c r="H13" s="10"/>
      <c r="I13" s="10"/>
      <c r="J13" s="112">
        <f t="shared" si="1"/>
        <v>0</v>
      </c>
      <c r="K13" s="95"/>
      <c r="L13" s="112">
        <f t="shared" si="2"/>
        <v>0</v>
      </c>
      <c r="M13" s="113">
        <v>3</v>
      </c>
    </row>
    <row r="14" spans="1:16" ht="15" thickBot="1" x14ac:dyDescent="0.35">
      <c r="A14" s="78" t="s">
        <v>42</v>
      </c>
      <c r="B14" s="27" t="s">
        <v>15</v>
      </c>
      <c r="C14" s="28">
        <v>50</v>
      </c>
      <c r="D14" s="24" t="s">
        <v>26</v>
      </c>
      <c r="E14" s="68">
        <v>11</v>
      </c>
      <c r="F14" s="26">
        <f t="shared" si="0"/>
        <v>550</v>
      </c>
      <c r="G14" s="105"/>
      <c r="H14" s="10"/>
      <c r="I14" s="10"/>
      <c r="J14" s="62">
        <f t="shared" si="1"/>
        <v>0</v>
      </c>
      <c r="K14" s="95"/>
      <c r="L14" s="62">
        <f t="shared" si="2"/>
        <v>0</v>
      </c>
      <c r="M14" s="73">
        <v>2</v>
      </c>
    </row>
    <row r="15" spans="1:16" ht="15" thickBot="1" x14ac:dyDescent="0.35">
      <c r="A15" s="78" t="s">
        <v>23</v>
      </c>
      <c r="B15" s="27" t="s">
        <v>15</v>
      </c>
      <c r="C15" s="28">
        <v>18</v>
      </c>
      <c r="D15" s="24" t="s">
        <v>16</v>
      </c>
      <c r="E15" s="68">
        <v>6</v>
      </c>
      <c r="F15" s="26">
        <f t="shared" si="0"/>
        <v>108</v>
      </c>
      <c r="G15" s="105"/>
      <c r="H15" s="10"/>
      <c r="I15" s="10"/>
      <c r="J15" s="62">
        <f t="shared" si="1"/>
        <v>0</v>
      </c>
      <c r="K15" s="95"/>
      <c r="L15" s="62">
        <f t="shared" si="2"/>
        <v>0</v>
      </c>
      <c r="M15" s="73">
        <v>3</v>
      </c>
    </row>
    <row r="16" spans="1:16" s="86" customFormat="1" ht="15" thickBot="1" x14ac:dyDescent="0.35">
      <c r="A16" s="78" t="s">
        <v>54</v>
      </c>
      <c r="B16" s="27" t="s">
        <v>15</v>
      </c>
      <c r="C16" s="28">
        <v>18</v>
      </c>
      <c r="D16" s="24" t="s">
        <v>16</v>
      </c>
      <c r="E16" s="68">
        <v>12</v>
      </c>
      <c r="F16" s="84">
        <f t="shared" si="0"/>
        <v>216</v>
      </c>
      <c r="G16" s="105"/>
      <c r="H16" s="10"/>
      <c r="I16" s="10"/>
      <c r="J16" s="62">
        <f t="shared" si="1"/>
        <v>0</v>
      </c>
      <c r="K16" s="95"/>
      <c r="L16" s="22">
        <f t="shared" si="2"/>
        <v>0</v>
      </c>
      <c r="M16" s="73">
        <v>2</v>
      </c>
      <c r="N16" s="3"/>
      <c r="O16" s="3"/>
      <c r="P16" s="3"/>
    </row>
    <row r="17" spans="1:29" ht="15" thickBot="1" x14ac:dyDescent="0.35">
      <c r="A17" s="78" t="s">
        <v>24</v>
      </c>
      <c r="B17" s="27" t="s">
        <v>15</v>
      </c>
      <c r="C17" s="28">
        <v>4.9000000000000004</v>
      </c>
      <c r="D17" s="24" t="s">
        <v>22</v>
      </c>
      <c r="E17" s="68">
        <v>4</v>
      </c>
      <c r="F17" s="26">
        <f t="shared" si="0"/>
        <v>19.600000000000001</v>
      </c>
      <c r="G17" s="105"/>
      <c r="H17" s="10"/>
      <c r="I17" s="10"/>
      <c r="J17" s="62">
        <f t="shared" si="1"/>
        <v>0</v>
      </c>
      <c r="K17" s="95"/>
      <c r="L17" s="62">
        <f t="shared" si="2"/>
        <v>0</v>
      </c>
      <c r="M17" s="73">
        <v>3</v>
      </c>
    </row>
    <row r="18" spans="1:29" ht="15" thickBot="1" x14ac:dyDescent="0.35">
      <c r="A18" s="78" t="s">
        <v>25</v>
      </c>
      <c r="B18" s="27" t="s">
        <v>15</v>
      </c>
      <c r="C18" s="28">
        <v>20</v>
      </c>
      <c r="D18" s="24" t="s">
        <v>26</v>
      </c>
      <c r="E18" s="68">
        <v>3</v>
      </c>
      <c r="F18" s="26">
        <f t="shared" si="0"/>
        <v>60</v>
      </c>
      <c r="G18" s="105"/>
      <c r="H18" s="10"/>
      <c r="I18" s="10"/>
      <c r="J18" s="62">
        <f t="shared" si="1"/>
        <v>0</v>
      </c>
      <c r="K18" s="95"/>
      <c r="L18" s="62">
        <f t="shared" si="2"/>
        <v>0</v>
      </c>
      <c r="M18" s="73">
        <v>1</v>
      </c>
    </row>
    <row r="19" spans="1:29" ht="15" thickBot="1" x14ac:dyDescent="0.35">
      <c r="A19" s="78" t="s">
        <v>25</v>
      </c>
      <c r="B19" s="27" t="s">
        <v>15</v>
      </c>
      <c r="C19" s="28">
        <v>50</v>
      </c>
      <c r="D19" s="24" t="s">
        <v>26</v>
      </c>
      <c r="E19" s="68">
        <v>8</v>
      </c>
      <c r="F19" s="26">
        <f t="shared" si="0"/>
        <v>400</v>
      </c>
      <c r="G19" s="105"/>
      <c r="H19" s="10"/>
      <c r="I19" s="10"/>
      <c r="J19" s="62">
        <f t="shared" si="1"/>
        <v>0</v>
      </c>
      <c r="K19" s="95"/>
      <c r="L19" s="62">
        <f t="shared" si="2"/>
        <v>0</v>
      </c>
      <c r="M19" s="73">
        <v>4</v>
      </c>
    </row>
    <row r="20" spans="1:29" ht="15" thickBot="1" x14ac:dyDescent="0.35">
      <c r="A20" s="78" t="s">
        <v>27</v>
      </c>
      <c r="B20" s="27" t="s">
        <v>15</v>
      </c>
      <c r="C20" s="28">
        <v>10</v>
      </c>
      <c r="D20" s="24" t="s">
        <v>26</v>
      </c>
      <c r="E20" s="68">
        <v>2</v>
      </c>
      <c r="F20" s="26">
        <f t="shared" si="0"/>
        <v>20</v>
      </c>
      <c r="G20" s="105"/>
      <c r="H20" s="10"/>
      <c r="I20" s="10"/>
      <c r="J20" s="62">
        <f t="shared" si="1"/>
        <v>0</v>
      </c>
      <c r="K20" s="95"/>
      <c r="L20" s="62">
        <f t="shared" si="2"/>
        <v>0</v>
      </c>
      <c r="M20" s="73">
        <v>2</v>
      </c>
      <c r="N20" s="85"/>
      <c r="O20" s="85"/>
      <c r="P20" s="85"/>
    </row>
    <row r="21" spans="1:29" ht="15" thickBot="1" x14ac:dyDescent="0.35">
      <c r="A21" s="78" t="s">
        <v>27</v>
      </c>
      <c r="B21" s="27" t="s">
        <v>15</v>
      </c>
      <c r="C21" s="28">
        <v>3.8</v>
      </c>
      <c r="D21" s="24" t="s">
        <v>22</v>
      </c>
      <c r="E21" s="68">
        <v>1</v>
      </c>
      <c r="F21" s="26">
        <f t="shared" si="0"/>
        <v>3.8</v>
      </c>
      <c r="G21" s="105"/>
      <c r="H21" s="10"/>
      <c r="I21" s="10"/>
      <c r="J21" s="62">
        <f t="shared" si="1"/>
        <v>0</v>
      </c>
      <c r="K21" s="95"/>
      <c r="L21" s="62">
        <f t="shared" si="2"/>
        <v>0</v>
      </c>
      <c r="M21" s="73">
        <v>1</v>
      </c>
      <c r="N21" s="85"/>
      <c r="O21" s="85"/>
      <c r="P21" s="85"/>
    </row>
    <row r="22" spans="1:29" s="86" customFormat="1" ht="15" thickBot="1" x14ac:dyDescent="0.35">
      <c r="A22" s="78" t="s">
        <v>27</v>
      </c>
      <c r="B22" s="27" t="s">
        <v>15</v>
      </c>
      <c r="C22" s="28">
        <v>50</v>
      </c>
      <c r="D22" s="24" t="s">
        <v>26</v>
      </c>
      <c r="E22" s="68">
        <v>9</v>
      </c>
      <c r="F22" s="84">
        <f t="shared" si="0"/>
        <v>450</v>
      </c>
      <c r="G22" s="105"/>
      <c r="H22" s="10"/>
      <c r="I22" s="10"/>
      <c r="J22" s="62">
        <f t="shared" si="1"/>
        <v>0</v>
      </c>
      <c r="K22" s="95"/>
      <c r="L22" s="22">
        <f t="shared" si="2"/>
        <v>0</v>
      </c>
      <c r="M22" s="73">
        <v>3</v>
      </c>
      <c r="N22" s="85"/>
      <c r="O22" s="85"/>
      <c r="P22" s="85"/>
    </row>
    <row r="23" spans="1:29" s="86" customFormat="1" ht="15" thickBot="1" x14ac:dyDescent="0.35">
      <c r="A23" s="117" t="s">
        <v>63</v>
      </c>
      <c r="B23" s="118" t="s">
        <v>64</v>
      </c>
      <c r="C23" s="119">
        <v>30</v>
      </c>
      <c r="D23" s="120" t="s">
        <v>26</v>
      </c>
      <c r="E23" s="121">
        <v>10</v>
      </c>
      <c r="F23" s="122">
        <f t="shared" si="0"/>
        <v>300</v>
      </c>
      <c r="G23" s="105"/>
      <c r="H23" s="10"/>
      <c r="I23" s="10"/>
      <c r="J23" s="112">
        <f t="shared" si="1"/>
        <v>0</v>
      </c>
      <c r="K23" s="95"/>
      <c r="L23" s="112">
        <f t="shared" si="2"/>
        <v>0</v>
      </c>
      <c r="M23" s="113">
        <v>0</v>
      </c>
      <c r="AA23" s="85"/>
      <c r="AB23" s="85"/>
      <c r="AC23" s="85"/>
    </row>
    <row r="24" spans="1:29" s="86" customFormat="1" ht="15" thickBot="1" x14ac:dyDescent="0.35">
      <c r="A24" s="78" t="s">
        <v>28</v>
      </c>
      <c r="B24" s="27" t="s">
        <v>15</v>
      </c>
      <c r="C24" s="28">
        <v>9.1</v>
      </c>
      <c r="D24" s="24" t="s">
        <v>22</v>
      </c>
      <c r="E24" s="68">
        <v>5</v>
      </c>
      <c r="F24" s="84">
        <f>C24*E24</f>
        <v>45.5</v>
      </c>
      <c r="G24" s="105"/>
      <c r="H24" s="10"/>
      <c r="I24" s="10"/>
      <c r="J24" s="62">
        <f>IF(I24&lt;&gt;0,F24/I24,0)</f>
        <v>0</v>
      </c>
      <c r="K24" s="95"/>
      <c r="L24" s="22">
        <f>J24*K24</f>
        <v>0</v>
      </c>
      <c r="M24" s="73">
        <v>3</v>
      </c>
      <c r="N24" s="3"/>
      <c r="O24" s="3"/>
      <c r="P24" s="3"/>
    </row>
    <row r="25" spans="1:29" s="86" customFormat="1" ht="15" thickBot="1" x14ac:dyDescent="0.35">
      <c r="A25" s="78" t="s">
        <v>29</v>
      </c>
      <c r="B25" s="27" t="s">
        <v>15</v>
      </c>
      <c r="C25" s="28">
        <v>50</v>
      </c>
      <c r="D25" s="24" t="s">
        <v>26</v>
      </c>
      <c r="E25" s="68">
        <v>4</v>
      </c>
      <c r="F25" s="84">
        <f t="shared" si="0"/>
        <v>200</v>
      </c>
      <c r="G25" s="105"/>
      <c r="H25" s="10"/>
      <c r="I25" s="10"/>
      <c r="J25" s="62">
        <f t="shared" si="1"/>
        <v>0</v>
      </c>
      <c r="K25" s="95"/>
      <c r="L25" s="22">
        <f t="shared" si="2"/>
        <v>0</v>
      </c>
      <c r="M25" s="73">
        <v>4</v>
      </c>
      <c r="N25" s="3"/>
      <c r="O25" s="3"/>
      <c r="P25" s="3"/>
    </row>
    <row r="26" spans="1:29" ht="15" thickBot="1" x14ac:dyDescent="0.35">
      <c r="A26" s="78" t="s">
        <v>29</v>
      </c>
      <c r="B26" s="27" t="s">
        <v>15</v>
      </c>
      <c r="C26" s="28">
        <v>1.8</v>
      </c>
      <c r="D26" s="24" t="s">
        <v>22</v>
      </c>
      <c r="E26" s="68">
        <v>1</v>
      </c>
      <c r="F26" s="84">
        <f t="shared" si="0"/>
        <v>1.8</v>
      </c>
      <c r="G26" s="105"/>
      <c r="H26" s="10"/>
      <c r="I26" s="10"/>
      <c r="J26" s="62">
        <f t="shared" si="1"/>
        <v>0</v>
      </c>
      <c r="K26" s="95"/>
      <c r="L26" s="22">
        <f t="shared" si="2"/>
        <v>0</v>
      </c>
      <c r="M26" s="73">
        <v>1</v>
      </c>
    </row>
    <row r="27" spans="1:29" ht="15" thickBot="1" x14ac:dyDescent="0.35">
      <c r="A27" s="78" t="s">
        <v>30</v>
      </c>
      <c r="B27" s="27" t="s">
        <v>15</v>
      </c>
      <c r="C27" s="28">
        <v>50</v>
      </c>
      <c r="D27" s="24" t="s">
        <v>26</v>
      </c>
      <c r="E27" s="68">
        <v>1</v>
      </c>
      <c r="F27" s="26">
        <f>C27*E27</f>
        <v>50</v>
      </c>
      <c r="G27" s="105"/>
      <c r="H27" s="10"/>
      <c r="I27" s="10"/>
      <c r="J27" s="62">
        <f t="shared" si="1"/>
        <v>0</v>
      </c>
      <c r="K27" s="95"/>
      <c r="L27" s="62">
        <f t="shared" si="2"/>
        <v>0</v>
      </c>
      <c r="M27" s="73">
        <v>1</v>
      </c>
    </row>
    <row r="28" spans="1:29" ht="15" thickBot="1" x14ac:dyDescent="0.35">
      <c r="A28" s="78" t="s">
        <v>31</v>
      </c>
      <c r="B28" s="27" t="s">
        <v>15</v>
      </c>
      <c r="C28" s="28">
        <v>50</v>
      </c>
      <c r="D28" s="24" t="s">
        <v>26</v>
      </c>
      <c r="E28" s="68">
        <v>22</v>
      </c>
      <c r="F28" s="26">
        <f t="shared" si="0"/>
        <v>1100</v>
      </c>
      <c r="G28" s="105"/>
      <c r="H28" s="10"/>
      <c r="I28" s="10"/>
      <c r="J28" s="62">
        <f t="shared" si="1"/>
        <v>0</v>
      </c>
      <c r="K28" s="95"/>
      <c r="L28" s="62">
        <f t="shared" si="2"/>
        <v>0</v>
      </c>
      <c r="M28" s="73">
        <v>16</v>
      </c>
    </row>
    <row r="29" spans="1:29" ht="15" thickBot="1" x14ac:dyDescent="0.35">
      <c r="A29" s="110" t="s">
        <v>32</v>
      </c>
      <c r="B29" s="111" t="s">
        <v>15</v>
      </c>
      <c r="C29" s="114">
        <v>50</v>
      </c>
      <c r="D29" s="115" t="s">
        <v>26</v>
      </c>
      <c r="E29" s="68">
        <v>5</v>
      </c>
      <c r="F29" s="116">
        <f t="shared" si="0"/>
        <v>250</v>
      </c>
      <c r="G29" s="105"/>
      <c r="H29" s="10"/>
      <c r="I29" s="10"/>
      <c r="J29" s="112">
        <f t="shared" si="1"/>
        <v>0</v>
      </c>
      <c r="K29" s="95"/>
      <c r="L29" s="112">
        <f t="shared" si="2"/>
        <v>0</v>
      </c>
      <c r="M29" s="113">
        <v>2</v>
      </c>
    </row>
    <row r="30" spans="1:29" ht="15" thickBot="1" x14ac:dyDescent="0.35">
      <c r="A30" s="78" t="s">
        <v>33</v>
      </c>
      <c r="B30" s="27" t="s">
        <v>15</v>
      </c>
      <c r="C30" s="28">
        <v>2.2000000000000002</v>
      </c>
      <c r="D30" s="24" t="s">
        <v>19</v>
      </c>
      <c r="E30" s="68">
        <v>6</v>
      </c>
      <c r="F30" s="26">
        <f t="shared" si="0"/>
        <v>13.200000000000001</v>
      </c>
      <c r="G30" s="105"/>
      <c r="H30" s="10"/>
      <c r="I30" s="10"/>
      <c r="J30" s="62">
        <f t="shared" si="1"/>
        <v>0</v>
      </c>
      <c r="K30" s="95"/>
      <c r="L30" s="62">
        <f t="shared" si="2"/>
        <v>0</v>
      </c>
      <c r="M30" s="73">
        <v>2</v>
      </c>
    </row>
    <row r="31" spans="1:29" ht="15" thickBot="1" x14ac:dyDescent="0.35">
      <c r="A31" s="78" t="s">
        <v>33</v>
      </c>
      <c r="B31" s="27" t="s">
        <v>15</v>
      </c>
      <c r="C31" s="28">
        <v>10.7</v>
      </c>
      <c r="D31" s="24" t="s">
        <v>22</v>
      </c>
      <c r="E31" s="68">
        <v>9</v>
      </c>
      <c r="F31" s="26">
        <f t="shared" si="0"/>
        <v>96.3</v>
      </c>
      <c r="G31" s="105"/>
      <c r="H31" s="10"/>
      <c r="I31" s="10"/>
      <c r="J31" s="62">
        <f t="shared" si="1"/>
        <v>0</v>
      </c>
      <c r="K31" s="95"/>
      <c r="L31" s="62">
        <f t="shared" si="2"/>
        <v>0</v>
      </c>
      <c r="M31" s="73">
        <v>3</v>
      </c>
    </row>
    <row r="32" spans="1:29" ht="15" thickBot="1" x14ac:dyDescent="0.35">
      <c r="A32" s="78" t="s">
        <v>40</v>
      </c>
      <c r="B32" s="27" t="s">
        <v>15</v>
      </c>
      <c r="C32" s="28">
        <v>1.8</v>
      </c>
      <c r="D32" s="24" t="s">
        <v>19</v>
      </c>
      <c r="E32" s="68">
        <v>1</v>
      </c>
      <c r="F32" s="26">
        <f t="shared" si="0"/>
        <v>1.8</v>
      </c>
      <c r="G32" s="105"/>
      <c r="H32" s="10"/>
      <c r="I32" s="10"/>
      <c r="J32" s="62">
        <f t="shared" si="1"/>
        <v>0</v>
      </c>
      <c r="K32" s="95"/>
      <c r="L32" s="62">
        <f t="shared" si="2"/>
        <v>0</v>
      </c>
      <c r="M32" s="73">
        <v>1</v>
      </c>
    </row>
    <row r="33" spans="1:13" ht="15" thickBot="1" x14ac:dyDescent="0.35">
      <c r="A33" s="78" t="s">
        <v>40</v>
      </c>
      <c r="B33" s="27" t="s">
        <v>15</v>
      </c>
      <c r="C33" s="28">
        <v>8.9</v>
      </c>
      <c r="D33" s="24" t="s">
        <v>19</v>
      </c>
      <c r="E33" s="68">
        <v>1</v>
      </c>
      <c r="F33" s="26">
        <f t="shared" si="0"/>
        <v>8.9</v>
      </c>
      <c r="G33" s="105"/>
      <c r="H33" s="10"/>
      <c r="I33" s="10"/>
      <c r="J33" s="62">
        <f t="shared" si="1"/>
        <v>0</v>
      </c>
      <c r="K33" s="95"/>
      <c r="L33" s="62">
        <f t="shared" si="2"/>
        <v>0</v>
      </c>
      <c r="M33" s="73">
        <v>1</v>
      </c>
    </row>
    <row r="34" spans="1:13" ht="15" thickBot="1" x14ac:dyDescent="0.35">
      <c r="A34" s="78" t="s">
        <v>34</v>
      </c>
      <c r="B34" s="27" t="s">
        <v>15</v>
      </c>
      <c r="C34" s="28">
        <v>50</v>
      </c>
      <c r="D34" s="24" t="s">
        <v>26</v>
      </c>
      <c r="E34" s="68">
        <v>2</v>
      </c>
      <c r="F34" s="26">
        <f t="shared" si="0"/>
        <v>100</v>
      </c>
      <c r="G34" s="105"/>
      <c r="H34" s="10"/>
      <c r="I34" s="10"/>
      <c r="J34" s="62">
        <f t="shared" si="1"/>
        <v>0</v>
      </c>
      <c r="K34" s="95"/>
      <c r="L34" s="62">
        <f t="shared" si="2"/>
        <v>0</v>
      </c>
      <c r="M34" s="73">
        <v>2</v>
      </c>
    </row>
    <row r="35" spans="1:13" ht="15" thickBot="1" x14ac:dyDescent="0.35">
      <c r="A35" s="78" t="s">
        <v>35</v>
      </c>
      <c r="B35" s="27" t="s">
        <v>15</v>
      </c>
      <c r="C35" s="28">
        <v>50</v>
      </c>
      <c r="D35" s="24" t="s">
        <v>26</v>
      </c>
      <c r="E35" s="68">
        <v>10</v>
      </c>
      <c r="F35" s="26">
        <f t="shared" si="0"/>
        <v>500</v>
      </c>
      <c r="G35" s="105"/>
      <c r="H35" s="10"/>
      <c r="I35" s="10"/>
      <c r="J35" s="62">
        <f t="shared" si="1"/>
        <v>0</v>
      </c>
      <c r="K35" s="95"/>
      <c r="L35" s="62">
        <f t="shared" si="2"/>
        <v>0</v>
      </c>
      <c r="M35" s="73">
        <v>1</v>
      </c>
    </row>
    <row r="36" spans="1:13" ht="15" thickBot="1" x14ac:dyDescent="0.35">
      <c r="A36" s="79" t="s">
        <v>41</v>
      </c>
      <c r="B36" s="29" t="s">
        <v>15</v>
      </c>
      <c r="C36" s="30">
        <v>50</v>
      </c>
      <c r="D36" s="31" t="s">
        <v>26</v>
      </c>
      <c r="E36" s="69">
        <v>3</v>
      </c>
      <c r="F36" s="32">
        <f t="shared" si="0"/>
        <v>150</v>
      </c>
      <c r="G36" s="106"/>
      <c r="H36" s="11"/>
      <c r="I36" s="11"/>
      <c r="J36" s="62">
        <f t="shared" si="1"/>
        <v>0</v>
      </c>
      <c r="K36" s="96"/>
      <c r="L36" s="62">
        <f t="shared" si="2"/>
        <v>0</v>
      </c>
      <c r="M36" s="74">
        <v>3</v>
      </c>
    </row>
    <row r="37" spans="1:13" ht="15" thickBot="1" x14ac:dyDescent="0.35">
      <c r="A37" s="33"/>
      <c r="B37" s="33"/>
      <c r="C37" s="33"/>
      <c r="D37" s="33"/>
      <c r="E37" s="34"/>
      <c r="F37" s="34"/>
      <c r="J37" s="63">
        <f>SUM(J6:J36)</f>
        <v>0</v>
      </c>
      <c r="K37" s="91"/>
      <c r="L37" s="91">
        <f>SUM(L6:L36)</f>
        <v>0</v>
      </c>
      <c r="M37" s="34"/>
    </row>
    <row r="38" spans="1:13" ht="15" thickBot="1" x14ac:dyDescent="0.35">
      <c r="A38" s="33"/>
      <c r="B38" s="33"/>
      <c r="C38" s="33"/>
      <c r="D38" s="33"/>
      <c r="E38" s="33"/>
      <c r="F38" s="33"/>
      <c r="J38" s="62"/>
      <c r="L38" s="63"/>
      <c r="M38" s="34"/>
    </row>
    <row r="39" spans="1:13" ht="15" thickBot="1" x14ac:dyDescent="0.35">
      <c r="A39" s="80" t="s">
        <v>44</v>
      </c>
      <c r="B39" s="36" t="s">
        <v>46</v>
      </c>
      <c r="C39" s="81">
        <v>180</v>
      </c>
      <c r="D39" s="83">
        <v>2</v>
      </c>
      <c r="E39" s="82">
        <v>37</v>
      </c>
      <c r="F39" s="38">
        <f>C39*E39</f>
        <v>6660</v>
      </c>
      <c r="G39" s="13"/>
      <c r="H39" s="13"/>
      <c r="I39" s="13"/>
      <c r="J39" s="62">
        <f>IF(I39&lt;&gt;0,F39/I39,0)</f>
        <v>0</v>
      </c>
      <c r="K39" s="97"/>
      <c r="L39" s="63">
        <f>J39*K39</f>
        <v>0</v>
      </c>
      <c r="M39" s="75">
        <v>2</v>
      </c>
    </row>
    <row r="40" spans="1:13" ht="15" thickBot="1" x14ac:dyDescent="0.35">
      <c r="A40" s="80" t="s">
        <v>55</v>
      </c>
      <c r="B40" s="36" t="s">
        <v>46</v>
      </c>
      <c r="C40" s="37">
        <v>240</v>
      </c>
      <c r="D40" s="36" t="s">
        <v>26</v>
      </c>
      <c r="E40" s="70">
        <v>12</v>
      </c>
      <c r="F40" s="38">
        <f>C40*E40</f>
        <v>2880</v>
      </c>
      <c r="G40" s="13"/>
      <c r="H40" s="13"/>
      <c r="I40" s="13"/>
      <c r="J40" s="62">
        <f>IF(I40&lt;&gt;0,F40/I40,0)</f>
        <v>0</v>
      </c>
      <c r="K40" s="97"/>
      <c r="L40" s="63">
        <f>J40*K40</f>
        <v>0</v>
      </c>
      <c r="M40" s="75">
        <v>1</v>
      </c>
    </row>
    <row r="41" spans="1:13" ht="15" thickBot="1" x14ac:dyDescent="0.35">
      <c r="A41" s="33"/>
      <c r="B41" s="33"/>
      <c r="C41" s="33"/>
      <c r="D41" s="33"/>
      <c r="E41" s="34"/>
      <c r="F41" s="34"/>
      <c r="G41" s="107"/>
      <c r="L41" s="12"/>
    </row>
    <row r="42" spans="1:13" ht="15" thickBot="1" x14ac:dyDescent="0.35">
      <c r="A42" s="39" t="s">
        <v>65</v>
      </c>
      <c r="B42" s="40"/>
      <c r="C42" s="40"/>
      <c r="D42" s="40"/>
      <c r="E42" s="40"/>
      <c r="F42" s="40"/>
      <c r="G42" s="108"/>
      <c r="H42" s="40"/>
      <c r="I42" s="40"/>
      <c r="J42" s="41"/>
      <c r="K42" s="98">
        <f>L37+L39+L40</f>
        <v>0</v>
      </c>
      <c r="L42" s="14"/>
      <c r="M42" s="14"/>
    </row>
    <row r="43" spans="1:13" ht="15" thickBot="1" x14ac:dyDescent="0.35">
      <c r="A43" s="43" t="s">
        <v>66</v>
      </c>
      <c r="B43" s="44"/>
      <c r="C43" s="44"/>
      <c r="D43" s="44"/>
      <c r="E43" s="44"/>
      <c r="F43" s="44"/>
      <c r="G43" s="109"/>
      <c r="H43" s="44"/>
      <c r="I43" s="44"/>
      <c r="J43" s="45"/>
      <c r="K43" s="98">
        <f>K42*1.21</f>
        <v>0</v>
      </c>
      <c r="L43" s="14"/>
      <c r="M43" s="14"/>
    </row>
    <row r="45" spans="1:13" x14ac:dyDescent="0.3">
      <c r="A45" s="5" t="s">
        <v>45</v>
      </c>
      <c r="B45" s="6"/>
      <c r="C45" s="6"/>
      <c r="D45" s="6"/>
      <c r="E45" s="6"/>
      <c r="F45" s="6"/>
      <c r="G45" s="100"/>
      <c r="H45" s="6"/>
      <c r="I45" s="6"/>
      <c r="J45" s="6"/>
      <c r="K45" s="89"/>
      <c r="L45" s="6"/>
      <c r="M45" s="6"/>
    </row>
    <row r="47" spans="1:13" x14ac:dyDescent="0.3">
      <c r="A47" s="46"/>
      <c r="B47" s="15" t="s">
        <v>57</v>
      </c>
      <c r="E47" s="12"/>
    </row>
    <row r="48" spans="1:13" x14ac:dyDescent="0.3">
      <c r="A48" s="47" t="s">
        <v>48</v>
      </c>
      <c r="B48" s="16"/>
    </row>
    <row r="49" spans="1:4" x14ac:dyDescent="0.3">
      <c r="A49" s="47" t="s">
        <v>49</v>
      </c>
      <c r="B49" s="16"/>
    </row>
    <row r="50" spans="1:4" x14ac:dyDescent="0.3">
      <c r="A50" s="48"/>
      <c r="B50" s="17"/>
      <c r="C50" s="17"/>
    </row>
    <row r="51" spans="1:4" x14ac:dyDescent="0.3">
      <c r="A51" s="46"/>
      <c r="B51" s="15" t="s">
        <v>58</v>
      </c>
      <c r="C51" s="15" t="s">
        <v>59</v>
      </c>
    </row>
    <row r="52" spans="1:4" x14ac:dyDescent="0.3">
      <c r="A52" s="49" t="s">
        <v>51</v>
      </c>
      <c r="B52" s="16"/>
      <c r="C52" s="16"/>
    </row>
    <row r="53" spans="1:4" x14ac:dyDescent="0.3">
      <c r="A53" s="47" t="s">
        <v>50</v>
      </c>
      <c r="B53" s="16"/>
      <c r="C53" s="16"/>
    </row>
    <row r="54" spans="1:4" x14ac:dyDescent="0.3">
      <c r="A54" s="33"/>
    </row>
    <row r="55" spans="1:4" x14ac:dyDescent="0.3">
      <c r="A55" s="50" t="s">
        <v>36</v>
      </c>
    </row>
    <row r="56" spans="1:4" x14ac:dyDescent="0.3">
      <c r="A56" s="33" t="s">
        <v>47</v>
      </c>
    </row>
    <row r="57" spans="1:4" x14ac:dyDescent="0.3">
      <c r="A57" s="33"/>
    </row>
    <row r="58" spans="1:4" x14ac:dyDescent="0.3">
      <c r="A58" s="47" t="s">
        <v>53</v>
      </c>
      <c r="B58" s="16"/>
    </row>
    <row r="59" spans="1:4" ht="15" thickBot="1" x14ac:dyDescent="0.35">
      <c r="A59" s="33"/>
    </row>
    <row r="60" spans="1:4" ht="26.4" x14ac:dyDescent="0.3">
      <c r="A60" s="51" t="s">
        <v>37</v>
      </c>
      <c r="B60" s="55" t="s">
        <v>52</v>
      </c>
      <c r="C60" s="56" t="s">
        <v>38</v>
      </c>
      <c r="D60" s="65"/>
    </row>
    <row r="61" spans="1:4" x14ac:dyDescent="0.3">
      <c r="A61" s="52" t="s">
        <v>60</v>
      </c>
      <c r="B61" s="87">
        <f>SUM(M6:M36)</f>
        <v>92</v>
      </c>
      <c r="C61" s="57">
        <f>B61*B49</f>
        <v>0</v>
      </c>
    </row>
    <row r="62" spans="1:4" x14ac:dyDescent="0.3">
      <c r="A62" s="53" t="s">
        <v>61</v>
      </c>
      <c r="B62" s="58">
        <f>M39</f>
        <v>2</v>
      </c>
      <c r="C62" s="59">
        <f>B62*B53</f>
        <v>0</v>
      </c>
    </row>
    <row r="63" spans="1:4" ht="15" thickBot="1" x14ac:dyDescent="0.35">
      <c r="A63" s="53" t="s">
        <v>62</v>
      </c>
      <c r="B63" s="58">
        <f>M40</f>
        <v>1</v>
      </c>
      <c r="C63" s="59">
        <f>B63*C53</f>
        <v>0</v>
      </c>
    </row>
    <row r="64" spans="1:4" ht="15" thickBot="1" x14ac:dyDescent="0.35">
      <c r="A64" s="35" t="s">
        <v>39</v>
      </c>
      <c r="B64" s="38">
        <f>SUM(B61:B63)</f>
        <v>95</v>
      </c>
      <c r="C64" s="60">
        <f>SUM(C61:C63)</f>
        <v>0</v>
      </c>
    </row>
    <row r="65" spans="1:6" ht="15" thickBot="1" x14ac:dyDescent="0.35">
      <c r="A65" s="33"/>
      <c r="B65" s="33"/>
      <c r="C65" s="33"/>
    </row>
    <row r="66" spans="1:6" ht="27" thickBot="1" x14ac:dyDescent="0.35">
      <c r="A66" s="54" t="s">
        <v>67</v>
      </c>
      <c r="B66" s="61">
        <f>C64+(2*30*B52)+(1*30*C52)+(30*30*B48)+(30*30*B58)</f>
        <v>0</v>
      </c>
      <c r="C66" s="33"/>
    </row>
    <row r="67" spans="1:6" ht="15" thickBot="1" x14ac:dyDescent="0.35">
      <c r="A67" s="64" t="s">
        <v>68</v>
      </c>
      <c r="B67" s="42">
        <f>B66*1.21</f>
        <v>0</v>
      </c>
      <c r="C67" s="33"/>
      <c r="F67" s="3" t="s">
        <v>56</v>
      </c>
    </row>
  </sheetData>
  <sheetProtection algorithmName="SHA-512" hashValue="cqPiXGXGyQYs52tFdOS41FZF+dKMP8a3gwS+Xe9zehv6yS6VaiW9pUhrR8s5mV9lr4pDR4WtbIP0eNnqS+pJrQ==" saltValue="5xj8A2szE4fnaHZcReEQVA==" spinCount="100000" sheet="1" objects="1" scenarios="1"/>
  <phoneticPr fontId="9" type="noConversion"/>
  <pageMargins left="0.17" right="0.17" top="0.78740157499999996" bottom="0.78740157499999996" header="0.3" footer="0.3"/>
  <pageSetup paperSize="9" scale="6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Dodávky plynů a nájmy</vt:lpstr>
    </vt:vector>
  </TitlesOfParts>
  <Company>UKZUZ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Eichová Lenka</dc:creator>
  <cp:lastModifiedBy>Marková Jana</cp:lastModifiedBy>
  <cp:lastPrinted>2023-08-15T07:39:08Z</cp:lastPrinted>
  <dcterms:created xsi:type="dcterms:W3CDTF">2021-02-13T18:46:50Z</dcterms:created>
  <dcterms:modified xsi:type="dcterms:W3CDTF">2025-07-27T19:34:39Z</dcterms:modified>
</cp:coreProperties>
</file>