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VEREJNY OV\Prőschl\02.040 Opatření v úseku Zátor-Loučky, OHO, stavba č. 4396\Projektové dokumentace\Skladovaci hala\Rozpočet\"/>
    </mc:Choice>
  </mc:AlternateContent>
  <bookViews>
    <workbookView xWindow="-120" yWindow="-120" windowWidth="29040" windowHeight="15840" activeTab="6"/>
  </bookViews>
  <sheets>
    <sheet name="Pokyny pro vyplnění" sheetId="11" r:id="rId1"/>
    <sheet name="Stavba" sheetId="1" r:id="rId2"/>
    <sheet name="VzorPolozky" sheetId="10" state="hidden" r:id="rId3"/>
    <sheet name="2 SO01 Pol" sheetId="12" r:id="rId4"/>
    <sheet name="2 SO02 Pol" sheetId="13" r:id="rId5"/>
    <sheet name="2 SO03 Pol" sheetId="14" r:id="rId6"/>
    <sheet name="2 VON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SO01 Pol'!$1:$7</definedName>
    <definedName name="_xlnm.Print_Titles" localSheetId="4">'2 SO02 Pol'!$1:$7</definedName>
    <definedName name="_xlnm.Print_Titles" localSheetId="5">'2 SO03 Pol'!$1:$7</definedName>
    <definedName name="_xlnm.Print_Titles" localSheetId="6">'2 VON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SO01 Pol'!$A$1:$Y$197</definedName>
    <definedName name="_xlnm.Print_Area" localSheetId="4">'2 SO02 Pol'!$A$1:$Y$60</definedName>
    <definedName name="_xlnm.Print_Area" localSheetId="5">'2 SO03 Pol'!$A$1:$Y$36</definedName>
    <definedName name="_xlnm.Print_Area" localSheetId="6">'2 VON Pol'!$A$1:$Y$26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3" i="1"/>
  <c r="F43" i="1"/>
  <c r="G42" i="1"/>
  <c r="F42" i="1"/>
  <c r="BA13" i="15"/>
  <c r="G9" i="15"/>
  <c r="I9" i="15"/>
  <c r="K9" i="15"/>
  <c r="M9" i="15"/>
  <c r="O9" i="15"/>
  <c r="Q9" i="15"/>
  <c r="Q8" i="15" s="1"/>
  <c r="V9" i="15"/>
  <c r="V8" i="15" s="1"/>
  <c r="G12" i="15"/>
  <c r="M12" i="15" s="1"/>
  <c r="I12" i="15"/>
  <c r="K12" i="15"/>
  <c r="O12" i="15"/>
  <c r="Q12" i="15"/>
  <c r="V12" i="15"/>
  <c r="AE16" i="15"/>
  <c r="G26" i="14"/>
  <c r="G9" i="14"/>
  <c r="I9" i="14"/>
  <c r="I8" i="14" s="1"/>
  <c r="K9" i="14"/>
  <c r="K8" i="14" s="1"/>
  <c r="M9" i="14"/>
  <c r="O9" i="14"/>
  <c r="O8" i="14" s="1"/>
  <c r="Q9" i="14"/>
  <c r="Q8" i="14" s="1"/>
  <c r="V9" i="14"/>
  <c r="G10" i="14"/>
  <c r="M10" i="14" s="1"/>
  <c r="I10" i="14"/>
  <c r="K10" i="14"/>
  <c r="O10" i="14"/>
  <c r="Q10" i="14"/>
  <c r="V10" i="14"/>
  <c r="V8" i="14" s="1"/>
  <c r="G11" i="14"/>
  <c r="G8" i="14" s="1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I17" i="14"/>
  <c r="K17" i="14"/>
  <c r="M17" i="14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Q19" i="14"/>
  <c r="V19" i="14"/>
  <c r="G20" i="14"/>
  <c r="M20" i="14" s="1"/>
  <c r="I20" i="14"/>
  <c r="K20" i="14"/>
  <c r="O20" i="14"/>
  <c r="Q20" i="14"/>
  <c r="V20" i="14"/>
  <c r="G21" i="14"/>
  <c r="I21" i="14"/>
  <c r="K21" i="14"/>
  <c r="M21" i="14"/>
  <c r="O21" i="14"/>
  <c r="Q21" i="14"/>
  <c r="V21" i="14"/>
  <c r="G22" i="14"/>
  <c r="I22" i="14"/>
  <c r="K22" i="14"/>
  <c r="M22" i="14"/>
  <c r="O22" i="14"/>
  <c r="Q22" i="14"/>
  <c r="V22" i="14"/>
  <c r="G23" i="14"/>
  <c r="M23" i="14" s="1"/>
  <c r="I23" i="14"/>
  <c r="K23" i="14"/>
  <c r="O23" i="14"/>
  <c r="Q23" i="14"/>
  <c r="V23" i="14"/>
  <c r="G24" i="14"/>
  <c r="I24" i="14"/>
  <c r="K24" i="14"/>
  <c r="M24" i="14"/>
  <c r="O24" i="14"/>
  <c r="Q24" i="14"/>
  <c r="V24" i="14"/>
  <c r="AE26" i="14"/>
  <c r="AF26" i="14"/>
  <c r="G50" i="13"/>
  <c r="BA37" i="13"/>
  <c r="G9" i="13"/>
  <c r="I9" i="13"/>
  <c r="I8" i="13" s="1"/>
  <c r="K9" i="13"/>
  <c r="K8" i="13" s="1"/>
  <c r="M9" i="13"/>
  <c r="O9" i="13"/>
  <c r="Q9" i="13"/>
  <c r="Q8" i="13" s="1"/>
  <c r="V9" i="13"/>
  <c r="G10" i="13"/>
  <c r="M10" i="13" s="1"/>
  <c r="I10" i="13"/>
  <c r="K10" i="13"/>
  <c r="O10" i="13"/>
  <c r="O8" i="13" s="1"/>
  <c r="Q10" i="13"/>
  <c r="V10" i="13"/>
  <c r="V8" i="13" s="1"/>
  <c r="G11" i="13"/>
  <c r="I11" i="13"/>
  <c r="K11" i="13"/>
  <c r="M11" i="13"/>
  <c r="O11" i="13"/>
  <c r="Q11" i="13"/>
  <c r="V11" i="13"/>
  <c r="G12" i="13"/>
  <c r="I12" i="13"/>
  <c r="K12" i="13"/>
  <c r="M12" i="13"/>
  <c r="O12" i="13"/>
  <c r="Q12" i="13"/>
  <c r="V12" i="13"/>
  <c r="G13" i="13"/>
  <c r="I13" i="13"/>
  <c r="K13" i="13"/>
  <c r="M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8" i="13"/>
  <c r="I18" i="13"/>
  <c r="K18" i="13"/>
  <c r="M18" i="13"/>
  <c r="O18" i="13"/>
  <c r="Q18" i="13"/>
  <c r="V18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G8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4" i="13"/>
  <c r="I24" i="13"/>
  <c r="M24" i="13"/>
  <c r="G25" i="13"/>
  <c r="I25" i="13"/>
  <c r="K25" i="13"/>
  <c r="K24" i="13" s="1"/>
  <c r="M25" i="13"/>
  <c r="O25" i="13"/>
  <c r="O24" i="13" s="1"/>
  <c r="Q25" i="13"/>
  <c r="Q24" i="13" s="1"/>
  <c r="V25" i="13"/>
  <c r="V24" i="13" s="1"/>
  <c r="I26" i="13"/>
  <c r="G27" i="13"/>
  <c r="G26" i="13" s="1"/>
  <c r="I27" i="13"/>
  <c r="K27" i="13"/>
  <c r="K26" i="13" s="1"/>
  <c r="M27" i="13"/>
  <c r="M26" i="13" s="1"/>
  <c r="O27" i="13"/>
  <c r="O26" i="13" s="1"/>
  <c r="Q27" i="13"/>
  <c r="Q26" i="13" s="1"/>
  <c r="V27" i="13"/>
  <c r="V26" i="13" s="1"/>
  <c r="G29" i="13"/>
  <c r="G28" i="13" s="1"/>
  <c r="I29" i="13"/>
  <c r="I28" i="13" s="1"/>
  <c r="K29" i="13"/>
  <c r="K28" i="13" s="1"/>
  <c r="M29" i="13"/>
  <c r="O29" i="13"/>
  <c r="O28" i="13" s="1"/>
  <c r="Q29" i="13"/>
  <c r="Q28" i="13" s="1"/>
  <c r="V29" i="13"/>
  <c r="G30" i="13"/>
  <c r="I30" i="13"/>
  <c r="K30" i="13"/>
  <c r="M30" i="13"/>
  <c r="O30" i="13"/>
  <c r="Q30" i="13"/>
  <c r="V30" i="13"/>
  <c r="V28" i="13" s="1"/>
  <c r="G31" i="13"/>
  <c r="M31" i="13" s="1"/>
  <c r="I31" i="13"/>
  <c r="K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I36" i="13"/>
  <c r="K36" i="13"/>
  <c r="M36" i="13"/>
  <c r="O36" i="13"/>
  <c r="Q36" i="13"/>
  <c r="V36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V44" i="13"/>
  <c r="G45" i="13"/>
  <c r="M45" i="13" s="1"/>
  <c r="M44" i="13" s="1"/>
  <c r="I45" i="13"/>
  <c r="I44" i="13" s="1"/>
  <c r="K45" i="13"/>
  <c r="K44" i="13" s="1"/>
  <c r="O45" i="13"/>
  <c r="O44" i="13" s="1"/>
  <c r="Q45" i="13"/>
  <c r="Q44" i="13" s="1"/>
  <c r="V45" i="13"/>
  <c r="G46" i="13"/>
  <c r="I46" i="13"/>
  <c r="K46" i="13"/>
  <c r="M46" i="13"/>
  <c r="O46" i="13"/>
  <c r="Q46" i="13"/>
  <c r="V46" i="13"/>
  <c r="G47" i="13"/>
  <c r="M47" i="13"/>
  <c r="G48" i="13"/>
  <c r="I48" i="13"/>
  <c r="I47" i="13" s="1"/>
  <c r="K48" i="13"/>
  <c r="K47" i="13" s="1"/>
  <c r="M48" i="13"/>
  <c r="O48" i="13"/>
  <c r="O47" i="13" s="1"/>
  <c r="Q48" i="13"/>
  <c r="Q47" i="13" s="1"/>
  <c r="V48" i="13"/>
  <c r="V47" i="13" s="1"/>
  <c r="AE50" i="13"/>
  <c r="AF50" i="13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9" i="12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31" i="12"/>
  <c r="M31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6" i="12"/>
  <c r="M36" i="12" s="1"/>
  <c r="I36" i="12"/>
  <c r="K36" i="12"/>
  <c r="O36" i="12"/>
  <c r="Q36" i="12"/>
  <c r="V36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5" i="12"/>
  <c r="I45" i="12"/>
  <c r="K45" i="12"/>
  <c r="M45" i="12"/>
  <c r="O45" i="12"/>
  <c r="Q45" i="12"/>
  <c r="V45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4" i="12"/>
  <c r="I54" i="12"/>
  <c r="K54" i="12"/>
  <c r="M54" i="12"/>
  <c r="O54" i="12"/>
  <c r="Q54" i="12"/>
  <c r="Q53" i="12" s="1"/>
  <c r="V54" i="12"/>
  <c r="V53" i="12" s="1"/>
  <c r="G56" i="12"/>
  <c r="M56" i="12" s="1"/>
  <c r="I56" i="12"/>
  <c r="I53" i="12" s="1"/>
  <c r="K56" i="12"/>
  <c r="K53" i="12" s="1"/>
  <c r="O56" i="12"/>
  <c r="Q56" i="12"/>
  <c r="V56" i="12"/>
  <c r="G58" i="12"/>
  <c r="I58" i="12"/>
  <c r="K58" i="12"/>
  <c r="M58" i="12"/>
  <c r="O58" i="12"/>
  <c r="Q58" i="12"/>
  <c r="V58" i="12"/>
  <c r="G60" i="12"/>
  <c r="M60" i="12" s="1"/>
  <c r="I60" i="12"/>
  <c r="K60" i="12"/>
  <c r="O60" i="12"/>
  <c r="Q60" i="12"/>
  <c r="V60" i="12"/>
  <c r="G63" i="12"/>
  <c r="I63" i="12"/>
  <c r="K63" i="12"/>
  <c r="M63" i="12"/>
  <c r="O63" i="12"/>
  <c r="O53" i="12" s="1"/>
  <c r="Q63" i="12"/>
  <c r="V63" i="12"/>
  <c r="G65" i="12"/>
  <c r="I65" i="12"/>
  <c r="K65" i="12"/>
  <c r="M65" i="12"/>
  <c r="O65" i="12"/>
  <c r="Q65" i="12"/>
  <c r="V65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9" i="12"/>
  <c r="G53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5" i="12"/>
  <c r="M85" i="12" s="1"/>
  <c r="I85" i="12"/>
  <c r="K85" i="12"/>
  <c r="O85" i="12"/>
  <c r="Q85" i="12"/>
  <c r="V85" i="12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Q89" i="12"/>
  <c r="V89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G101" i="12"/>
  <c r="M101" i="12" s="1"/>
  <c r="M100" i="12" s="1"/>
  <c r="I101" i="12"/>
  <c r="K101" i="12"/>
  <c r="K100" i="12" s="1"/>
  <c r="O101" i="12"/>
  <c r="O100" i="12" s="1"/>
  <c r="Q101" i="12"/>
  <c r="Q100" i="12" s="1"/>
  <c r="V101" i="12"/>
  <c r="V100" i="12" s="1"/>
  <c r="G104" i="12"/>
  <c r="M104" i="12" s="1"/>
  <c r="I104" i="12"/>
  <c r="K104" i="12"/>
  <c r="O104" i="12"/>
  <c r="Q104" i="12"/>
  <c r="V104" i="12"/>
  <c r="G107" i="12"/>
  <c r="I107" i="12"/>
  <c r="K107" i="12"/>
  <c r="M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I111" i="12"/>
  <c r="G112" i="12"/>
  <c r="I112" i="12"/>
  <c r="K112" i="12"/>
  <c r="M112" i="12"/>
  <c r="M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6" i="12"/>
  <c r="I116" i="12"/>
  <c r="K116" i="12"/>
  <c r="M116" i="12"/>
  <c r="O116" i="12"/>
  <c r="Q116" i="12"/>
  <c r="V116" i="12"/>
  <c r="G118" i="12"/>
  <c r="I118" i="12"/>
  <c r="K118" i="12"/>
  <c r="M118" i="12"/>
  <c r="O118" i="12"/>
  <c r="Q118" i="12"/>
  <c r="V118" i="12"/>
  <c r="G121" i="12"/>
  <c r="I121" i="12"/>
  <c r="K121" i="12"/>
  <c r="K111" i="12" s="1"/>
  <c r="M121" i="12"/>
  <c r="O121" i="12"/>
  <c r="Q121" i="12"/>
  <c r="V121" i="12"/>
  <c r="G124" i="12"/>
  <c r="M124" i="12" s="1"/>
  <c r="M123" i="12" s="1"/>
  <c r="I124" i="12"/>
  <c r="I123" i="12" s="1"/>
  <c r="K124" i="12"/>
  <c r="O124" i="12"/>
  <c r="Q124" i="12"/>
  <c r="Q123" i="12" s="1"/>
  <c r="V124" i="12"/>
  <c r="G126" i="12"/>
  <c r="M126" i="12" s="1"/>
  <c r="I126" i="12"/>
  <c r="K126" i="12"/>
  <c r="K123" i="12" s="1"/>
  <c r="O126" i="12"/>
  <c r="O123" i="12" s="1"/>
  <c r="Q126" i="12"/>
  <c r="V126" i="12"/>
  <c r="G128" i="12"/>
  <c r="I128" i="12"/>
  <c r="K128" i="12"/>
  <c r="M128" i="12"/>
  <c r="O128" i="12"/>
  <c r="Q128" i="12"/>
  <c r="V128" i="12"/>
  <c r="G130" i="12"/>
  <c r="I130" i="12"/>
  <c r="K130" i="12"/>
  <c r="M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M134" i="12" s="1"/>
  <c r="I134" i="12"/>
  <c r="K134" i="12"/>
  <c r="O134" i="12"/>
  <c r="Q134" i="12"/>
  <c r="V134" i="12"/>
  <c r="G136" i="12"/>
  <c r="I136" i="12"/>
  <c r="K136" i="12"/>
  <c r="M136" i="12"/>
  <c r="O136" i="12"/>
  <c r="Q136" i="12"/>
  <c r="V136" i="12"/>
  <c r="V123" i="12" s="1"/>
  <c r="G138" i="12"/>
  <c r="M138" i="12" s="1"/>
  <c r="I138" i="12"/>
  <c r="K138" i="12"/>
  <c r="O138" i="12"/>
  <c r="Q138" i="12"/>
  <c r="V138" i="12"/>
  <c r="G140" i="12"/>
  <c r="I140" i="12"/>
  <c r="K140" i="12"/>
  <c r="M140" i="12"/>
  <c r="O140" i="12"/>
  <c r="Q140" i="12"/>
  <c r="V140" i="12"/>
  <c r="G143" i="12"/>
  <c r="I143" i="12"/>
  <c r="I142" i="12" s="1"/>
  <c r="K143" i="12"/>
  <c r="K142" i="12" s="1"/>
  <c r="M143" i="12"/>
  <c r="O143" i="12"/>
  <c r="Q143" i="12"/>
  <c r="Q142" i="12" s="1"/>
  <c r="V143" i="12"/>
  <c r="G145" i="12"/>
  <c r="G142" i="12" s="1"/>
  <c r="I145" i="12"/>
  <c r="K145" i="12"/>
  <c r="O145" i="12"/>
  <c r="O142" i="12" s="1"/>
  <c r="Q145" i="12"/>
  <c r="V145" i="12"/>
  <c r="V142" i="12" s="1"/>
  <c r="G146" i="12"/>
  <c r="I146" i="12"/>
  <c r="G147" i="12"/>
  <c r="M147" i="12" s="1"/>
  <c r="M146" i="12" s="1"/>
  <c r="I147" i="12"/>
  <c r="K147" i="12"/>
  <c r="K146" i="12" s="1"/>
  <c r="O147" i="12"/>
  <c r="O146" i="12" s="1"/>
  <c r="Q147" i="12"/>
  <c r="Q146" i="12" s="1"/>
  <c r="V147" i="12"/>
  <c r="V146" i="12" s="1"/>
  <c r="I148" i="12"/>
  <c r="G149" i="12"/>
  <c r="G148" i="12" s="1"/>
  <c r="I149" i="12"/>
  <c r="K149" i="12"/>
  <c r="K148" i="12" s="1"/>
  <c r="M149" i="12"/>
  <c r="M148" i="12" s="1"/>
  <c r="O149" i="12"/>
  <c r="O148" i="12" s="1"/>
  <c r="Q149" i="12"/>
  <c r="Q148" i="12" s="1"/>
  <c r="V149" i="12"/>
  <c r="V148" i="12" s="1"/>
  <c r="Q151" i="12"/>
  <c r="G152" i="12"/>
  <c r="M152" i="12" s="1"/>
  <c r="M151" i="12" s="1"/>
  <c r="I152" i="12"/>
  <c r="I151" i="12" s="1"/>
  <c r="K152" i="12"/>
  <c r="K151" i="12" s="1"/>
  <c r="O152" i="12"/>
  <c r="O151" i="12" s="1"/>
  <c r="Q152" i="12"/>
  <c r="V152" i="12"/>
  <c r="V151" i="12" s="1"/>
  <c r="Q153" i="12"/>
  <c r="V153" i="12"/>
  <c r="G154" i="12"/>
  <c r="I154" i="12"/>
  <c r="I153" i="12" s="1"/>
  <c r="K154" i="12"/>
  <c r="K153" i="12" s="1"/>
  <c r="M154" i="12"/>
  <c r="O154" i="12"/>
  <c r="O153" i="12" s="1"/>
  <c r="Q154" i="12"/>
  <c r="V154" i="12"/>
  <c r="G156" i="12"/>
  <c r="I156" i="12"/>
  <c r="K156" i="12"/>
  <c r="M156" i="12"/>
  <c r="O156" i="12"/>
  <c r="Q156" i="12"/>
  <c r="V156" i="12"/>
  <c r="G158" i="12"/>
  <c r="I158" i="12"/>
  <c r="K158" i="12"/>
  <c r="M158" i="12"/>
  <c r="O158" i="12"/>
  <c r="Q158" i="12"/>
  <c r="V158" i="12"/>
  <c r="G160" i="12"/>
  <c r="I160" i="12"/>
  <c r="K160" i="12"/>
  <c r="M160" i="12"/>
  <c r="O160" i="12"/>
  <c r="Q160" i="12"/>
  <c r="V160" i="12"/>
  <c r="G162" i="12"/>
  <c r="G153" i="12" s="1"/>
  <c r="I162" i="12"/>
  <c r="K162" i="12"/>
  <c r="O162" i="12"/>
  <c r="Q162" i="12"/>
  <c r="V162" i="12"/>
  <c r="G165" i="12"/>
  <c r="M165" i="12" s="1"/>
  <c r="I165" i="12"/>
  <c r="K165" i="12"/>
  <c r="O165" i="12"/>
  <c r="Q165" i="12"/>
  <c r="V165" i="12"/>
  <c r="Q166" i="12"/>
  <c r="G167" i="12"/>
  <c r="I167" i="12"/>
  <c r="I166" i="12" s="1"/>
  <c r="K167" i="12"/>
  <c r="M167" i="12"/>
  <c r="M166" i="12" s="1"/>
  <c r="O167" i="12"/>
  <c r="Q167" i="12"/>
  <c r="V167" i="12"/>
  <c r="G169" i="12"/>
  <c r="I169" i="12"/>
  <c r="K169" i="12"/>
  <c r="K166" i="12" s="1"/>
  <c r="M169" i="12"/>
  <c r="O169" i="12"/>
  <c r="Q169" i="12"/>
  <c r="V169" i="12"/>
  <c r="V166" i="12" s="1"/>
  <c r="G171" i="12"/>
  <c r="I171" i="12"/>
  <c r="K171" i="12"/>
  <c r="M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I175" i="12"/>
  <c r="K175" i="12"/>
  <c r="M175" i="12"/>
  <c r="O175" i="12"/>
  <c r="Q175" i="12"/>
  <c r="V175" i="12"/>
  <c r="G176" i="12"/>
  <c r="I176" i="12"/>
  <c r="K176" i="12"/>
  <c r="M176" i="12"/>
  <c r="O176" i="12"/>
  <c r="Q176" i="12"/>
  <c r="V176" i="12"/>
  <c r="G179" i="12"/>
  <c r="I179" i="12"/>
  <c r="K179" i="12"/>
  <c r="M179" i="12"/>
  <c r="O179" i="12"/>
  <c r="O166" i="12" s="1"/>
  <c r="Q179" i="12"/>
  <c r="V179" i="12"/>
  <c r="G180" i="12"/>
  <c r="M180" i="12"/>
  <c r="O180" i="12"/>
  <c r="V180" i="12"/>
  <c r="G181" i="12"/>
  <c r="I181" i="12"/>
  <c r="I180" i="12" s="1"/>
  <c r="K181" i="12"/>
  <c r="K180" i="12" s="1"/>
  <c r="M181" i="12"/>
  <c r="O181" i="12"/>
  <c r="Q181" i="12"/>
  <c r="Q180" i="12" s="1"/>
  <c r="V181" i="12"/>
  <c r="I182" i="12"/>
  <c r="K182" i="12"/>
  <c r="V182" i="12"/>
  <c r="G183" i="12"/>
  <c r="M183" i="12" s="1"/>
  <c r="I183" i="12"/>
  <c r="K183" i="12"/>
  <c r="O183" i="12"/>
  <c r="Q183" i="12"/>
  <c r="Q182" i="12" s="1"/>
  <c r="V183" i="12"/>
  <c r="G185" i="12"/>
  <c r="M185" i="12" s="1"/>
  <c r="I185" i="12"/>
  <c r="K185" i="12"/>
  <c r="O185" i="12"/>
  <c r="O182" i="12" s="1"/>
  <c r="Q185" i="12"/>
  <c r="V185" i="12"/>
  <c r="AE187" i="12"/>
  <c r="F41" i="1" s="1"/>
  <c r="I20" i="1"/>
  <c r="I18" i="1"/>
  <c r="I17" i="1"/>
  <c r="H43" i="1"/>
  <c r="I43" i="1" s="1"/>
  <c r="H42" i="1"/>
  <c r="I42" i="1" s="1"/>
  <c r="J28" i="1"/>
  <c r="J26" i="1"/>
  <c r="G38" i="1"/>
  <c r="F38" i="1"/>
  <c r="J23" i="1"/>
  <c r="J24" i="1"/>
  <c r="J25" i="1"/>
  <c r="J27" i="1"/>
  <c r="E24" i="1"/>
  <c r="E26" i="1"/>
  <c r="F39" i="1" l="1"/>
  <c r="G8" i="12"/>
  <c r="G8" i="15"/>
  <c r="I70" i="1" s="1"/>
  <c r="K8" i="15"/>
  <c r="I8" i="15"/>
  <c r="O8" i="15"/>
  <c r="F45" i="1"/>
  <c r="G23" i="1" s="1"/>
  <c r="A23" i="1" s="1"/>
  <c r="I19" i="1"/>
  <c r="F40" i="1"/>
  <c r="F44" i="1"/>
  <c r="M8" i="15"/>
  <c r="AF16" i="15"/>
  <c r="M8" i="14"/>
  <c r="M28" i="13"/>
  <c r="M21" i="13"/>
  <c r="M8" i="13" s="1"/>
  <c r="M182" i="12"/>
  <c r="M8" i="12"/>
  <c r="M79" i="12"/>
  <c r="M53" i="12" s="1"/>
  <c r="M162" i="12"/>
  <c r="M153" i="12" s="1"/>
  <c r="M145" i="12"/>
  <c r="M142" i="12" s="1"/>
  <c r="G166" i="12"/>
  <c r="G123" i="12"/>
  <c r="G182" i="12"/>
  <c r="G151" i="12"/>
  <c r="AF187" i="12"/>
  <c r="G41" i="1" s="1"/>
  <c r="H41" i="1" s="1"/>
  <c r="I41" i="1" s="1"/>
  <c r="M19" i="12"/>
  <c r="G187" i="12" l="1"/>
  <c r="I52" i="1"/>
  <c r="I16" i="1" s="1"/>
  <c r="I21" i="1" s="1"/>
  <c r="G16" i="15"/>
  <c r="G44" i="1"/>
  <c r="H44" i="1" s="1"/>
  <c r="I44" i="1" s="1"/>
  <c r="G40" i="1"/>
  <c r="H40" i="1" s="1"/>
  <c r="I40" i="1" s="1"/>
  <c r="G39" i="1"/>
  <c r="G24" i="1"/>
  <c r="A24" i="1"/>
  <c r="I71" i="1" l="1"/>
  <c r="G45" i="1"/>
  <c r="H39" i="1"/>
  <c r="H45" i="1" s="1"/>
  <c r="J63" i="1" l="1"/>
  <c r="J60" i="1"/>
  <c r="J65" i="1"/>
  <c r="J70" i="1"/>
  <c r="J62" i="1"/>
  <c r="J57" i="1"/>
  <c r="J64" i="1"/>
  <c r="J59" i="1"/>
  <c r="J58" i="1"/>
  <c r="J55" i="1"/>
  <c r="J52" i="1"/>
  <c r="J66" i="1"/>
  <c r="J54" i="1"/>
  <c r="J56" i="1"/>
  <c r="J69" i="1"/>
  <c r="J68" i="1"/>
  <c r="J67" i="1"/>
  <c r="J53" i="1"/>
  <c r="J61" i="1"/>
  <c r="I39" i="1"/>
  <c r="I45" i="1" s="1"/>
  <c r="J43" i="1" s="1"/>
  <c r="G25" i="1"/>
  <c r="G28" i="1"/>
  <c r="J71" i="1" l="1"/>
  <c r="J41" i="1"/>
  <c r="J40" i="1"/>
  <c r="J44" i="1"/>
  <c r="J42" i="1"/>
  <c r="J39" i="1"/>
  <c r="J45" i="1" s="1"/>
  <c r="A25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Radek Kubík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Radek Kubík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Radek Kubík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Radek Kubík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<sst xmlns="http://schemas.openxmlformats.org/spreadsheetml/2006/main" count="1621" uniqueCount="496">
  <si>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</si>
  <si>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</si>
  <si>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</si>
  <si>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</si>
  <si>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</si>
  <si>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</si>
  <si>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</si>
  <si>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</si>
  <si>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</si>
  <si>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</si>
  <si>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</si>
  <si>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</si>
  <si>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</si>
  <si>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</si>
  <si>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</si>
  <si>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</si>
  <si>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</si>
  <si>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</si>
  <si>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</si>
  <si>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</si>
  <si>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</si>
  <si>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</si>
  <si>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</si>
  <si>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</si>
  <si>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</si>
  <si>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</si>
  <si>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</si>
  <si>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</si>
  <si>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</si>
  <si>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</si>
  <si>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</si>
  <si>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</si>
  <si>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</si>
  <si>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</si>
  <si>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</si>
  <si>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</si>
  <si>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</si>
  <si>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</si>
  <si>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</si>
  <si>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</si>
  <si>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</si>
  <si>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</si>
  <si>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</si>
  <si>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</t>
  </si>
  <si>
    <t>Novostavba haly</t>
  </si>
  <si>
    <t>Stavba</t>
  </si>
  <si>
    <t>2</t>
  </si>
  <si>
    <t>Skladovací hala Zátor - Loučky</t>
  </si>
  <si>
    <t>SO01</t>
  </si>
  <si>
    <t>Stavební práce</t>
  </si>
  <si>
    <t>SO02</t>
  </si>
  <si>
    <t>Dešťová kanalizace</t>
  </si>
  <si>
    <t>SO03</t>
  </si>
  <si>
    <t>Elektroinstalace - hromosvod</t>
  </si>
  <si>
    <t>VON</t>
  </si>
  <si>
    <t>Vedlejší a ostatní náklady pro celou stavbu (SO 01 - SO 03)</t>
  </si>
  <si>
    <t>Celkem za stavbu</t>
  </si>
  <si>
    <t>CZK</t>
  </si>
  <si>
    <t>Rekapitulace dílů</t>
  </si>
  <si>
    <t>Typ dílu</t>
  </si>
  <si>
    <t>1</t>
  </si>
  <si>
    <t>Komunikace</t>
  </si>
  <si>
    <t>Zemní práce</t>
  </si>
  <si>
    <t>Základy a zvláštní zakládání</t>
  </si>
  <si>
    <t>3</t>
  </si>
  <si>
    <t>Svislé a kompletní konstrukce</t>
  </si>
  <si>
    <t>Vodorovné konstrukce</t>
  </si>
  <si>
    <t>5</t>
  </si>
  <si>
    <t>63</t>
  </si>
  <si>
    <t>Podlahy a podlahové konstrukce</t>
  </si>
  <si>
    <t>64</t>
  </si>
  <si>
    <t>Výplně otvorů</t>
  </si>
  <si>
    <t>8</t>
  </si>
  <si>
    <t>Trubní vedení</t>
  </si>
  <si>
    <t>94</t>
  </si>
  <si>
    <t>Lešení a stavební výtahy</t>
  </si>
  <si>
    <t>99</t>
  </si>
  <si>
    <t>Staveništní přesun hmot</t>
  </si>
  <si>
    <t>Z</t>
  </si>
  <si>
    <t>Ostatní</t>
  </si>
  <si>
    <t>711</t>
  </si>
  <si>
    <t>Izolace proti vodě</t>
  </si>
  <si>
    <t>721</t>
  </si>
  <si>
    <t>Vnitřní kanalizace</t>
  </si>
  <si>
    <t>764</t>
  </si>
  <si>
    <t>Konstrukce klempířské</t>
  </si>
  <si>
    <t>767</t>
  </si>
  <si>
    <t>Konstrukce zámečnické</t>
  </si>
  <si>
    <t>777</t>
  </si>
  <si>
    <t>Podlahy ze syntetických hmot</t>
  </si>
  <si>
    <t>M99</t>
  </si>
  <si>
    <t>Ostatní práce "M"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</si>
  <si>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</si>
  <si>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</si>
  <si>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</si>
  <si>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</si>
  <si>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</si>
  <si>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</si>
  <si>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</si>
  <si>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</si>
  <si>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</si>
  <si>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</si>
  <si>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</si>
  <si>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</si>
  <si>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</si>
  <si>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</si>
  <si>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</si>
  <si>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</si>
  <si>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</si>
  <si>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</si>
  <si>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</si>
  <si>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</si>
  <si>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</si>
  <si>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</si>
  <si>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</si>
  <si>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</si>
  <si>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</si>
  <si>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</si>
  <si>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</si>
  <si>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</si>
  <si>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</si>
  <si>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</si>
  <si>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121101101R00</t>
  </si>
  <si>
    <t>Sejmutí ornice s přemístěním do 50 m</t>
  </si>
  <si>
    <t>m3</t>
  </si>
  <si>
    <t>RTS 22/ II</t>
  </si>
  <si>
    <t>Práce</t>
  </si>
  <si>
    <t>Běžná</t>
  </si>
  <si>
    <t>POL1_</t>
  </si>
  <si>
    <t>budovy : 0,3*49*19</t>
  </si>
  <si>
    <t>VV</t>
  </si>
  <si>
    <t>131201112R00</t>
  </si>
  <si>
    <t>Hloubení nezapaž. jam hor.3 do 1000 m3, STROJNĚ</t>
  </si>
  <si>
    <t>zpevněná plocha : 0,45*305,8</t>
  </si>
  <si>
    <t>výměna podloží - navážka : 0,5*305,8</t>
  </si>
  <si>
    <t>131201119R00</t>
  </si>
  <si>
    <t>Příplatek za lepivost - hloubení nezap.jam v hor.3</t>
  </si>
  <si>
    <t>Odkaz na mn. položky pořadí 2 : 290,51000</t>
  </si>
  <si>
    <t>132201212R00</t>
  </si>
  <si>
    <t>Hloubení rýh š.do 200 cm hor.3 do 1000m3,STROJNĚ</t>
  </si>
  <si>
    <t>0,6*1,2*(1,98*2+3,5*2+1,98*2+2,78*2+4,7*4*2+4,7*2+2,787*2)</t>
  </si>
  <si>
    <t>drenáž kolem objektu : (48,7*2+18,76*2+5)*(0,7*1,1)</t>
  </si>
  <si>
    <t>132201219R00</t>
  </si>
  <si>
    <t>Přípl.za lepivost,hloubení rýh 200cm,hor.3,STROJNĚ</t>
  </si>
  <si>
    <t>Odkaz na mn. položky pořadí 4 : 160,33728</t>
  </si>
  <si>
    <t>133201102R00</t>
  </si>
  <si>
    <t>Hloubení šachet v hor.3 nad 100 m3</t>
  </si>
  <si>
    <t>1,1*(2,2*2,2*4+2,2*3,2*16)</t>
  </si>
  <si>
    <t>133201109R00</t>
  </si>
  <si>
    <t>Příplatek za lepivost - hloubení šachet v hor.3</t>
  </si>
  <si>
    <t>Odkaz na mn. položky pořadí 6 : 145,20000</t>
  </si>
  <si>
    <t>162201102R00</t>
  </si>
  <si>
    <t>Vodorovné přemístění výkopku z hor.1-4 do 50 m</t>
  </si>
  <si>
    <t>Odkaz na mn. položky pořadí 1 : 279,30000</t>
  </si>
  <si>
    <t>162301102R00</t>
  </si>
  <si>
    <t>Vodorovné přemístění výkopku z hor.1-4 do 1000 m</t>
  </si>
  <si>
    <t>162701109R00</t>
  </si>
  <si>
    <t>Příplatek k vod. přemístění hor.1-4 za další 1 km</t>
  </si>
  <si>
    <t>Odkaz na mn. položky pořadí 9 : 596,04728*10</t>
  </si>
  <si>
    <t>167101101R00</t>
  </si>
  <si>
    <t>Nakládání výkopku z hor.1-4 v množství do 100 m3</t>
  </si>
  <si>
    <t>Odkaz na mn. položky pořadí 8 : 279,30000</t>
  </si>
  <si>
    <t>Odkaz na mn. položky pořadí 9 : 596,04728</t>
  </si>
  <si>
    <t>171201201R00</t>
  </si>
  <si>
    <t>Uložení sypaniny na skl.-sypanina na výšku přes 2m</t>
  </si>
  <si>
    <t>174201103R00</t>
  </si>
  <si>
    <t>Zásyp zářezu se šikmými stěnami bez zhutnění</t>
  </si>
  <si>
    <t>včetně strojního přemístění materiálu ze vzdálenosti do 10 m od okraje zásypu</t>
  </si>
  <si>
    <t>POP</t>
  </si>
  <si>
    <t>kolem objektu : 2*1*(45,275*2+15,5*2)</t>
  </si>
  <si>
    <t>180402111R00</t>
  </si>
  <si>
    <t>Založení trávníku parkového výsevem v rovině</t>
  </si>
  <si>
    <t>m2</t>
  </si>
  <si>
    <t>POL1_1</t>
  </si>
  <si>
    <t>kolem objektu : 3*(45,275*2+15,5*2)</t>
  </si>
  <si>
    <t>181301106R00</t>
  </si>
  <si>
    <t>Rozprostření ornice, rovina, tl. 30-40 cm,do 500m2</t>
  </si>
  <si>
    <t>Odkaz na mn. položky pořadí 14 : 364,65000</t>
  </si>
  <si>
    <t>182001111R00</t>
  </si>
  <si>
    <t>Plošná úprava terénu, nerovnosti do 10 cm v rovině</t>
  </si>
  <si>
    <t>199000002R00</t>
  </si>
  <si>
    <t>Poplatek za skládku horniny 1- 4, č. dle katal. odpadů 17 05 04</t>
  </si>
  <si>
    <t>564871111RT2</t>
  </si>
  <si>
    <t>Podklad ze štěrkodrti po zhutnění tloušťky 25 cm štěrkodrť frakce 0-32 mm</t>
  </si>
  <si>
    <t>výměna podloží - navážka - 0,5m : 2*305,8</t>
  </si>
  <si>
    <t>00572400R</t>
  </si>
  <si>
    <t>Směs travní parková I. běžná zátěž PROFI á 25 kg</t>
  </si>
  <si>
    <t>kg</t>
  </si>
  <si>
    <t>SPCM</t>
  </si>
  <si>
    <t>Specifikace</t>
  </si>
  <si>
    <t>POL3_1</t>
  </si>
  <si>
    <t>Odkaz na mn. položky pořadí 14 : 364,65000*0,025</t>
  </si>
  <si>
    <t>212531111RK6</t>
  </si>
  <si>
    <t>Výplň odvodňov. trativodů kam. hrubě drcen. 63 mm kraj Moravskoslezský</t>
  </si>
  <si>
    <t>RTS 22/ I</t>
  </si>
  <si>
    <t>(48,7*2+18,76*2+5)*(0,7*1,1)</t>
  </si>
  <si>
    <t>212792112R00</t>
  </si>
  <si>
    <t>Montáž trativodů z flexibilních trubek jakékoliv DN</t>
  </si>
  <si>
    <t>m</t>
  </si>
  <si>
    <t>48,7*2+18,76*2+5</t>
  </si>
  <si>
    <t>212971110R00</t>
  </si>
  <si>
    <t>Opláštění trativodů z geotext., do sklonu 1:2,5</t>
  </si>
  <si>
    <t>(48,7*2+18,76*2+5)*(0,7*2+1,1*2+1)</t>
  </si>
  <si>
    <t>215901101RT5</t>
  </si>
  <si>
    <t>Zhutnění podloží z hornin nesoudržných do 92% PS vibrační deskou</t>
  </si>
  <si>
    <t>budovy : 45,325*15,52</t>
  </si>
  <si>
    <t>zpevněná plocha : 305,8</t>
  </si>
  <si>
    <t>273321611R00</t>
  </si>
  <si>
    <t xml:space="preserve">Železobeton základových desek C 30/37 </t>
  </si>
  <si>
    <t>15,76*45,525*0,25*1,03</t>
  </si>
  <si>
    <t>273351215R00</t>
  </si>
  <si>
    <t>Bednění stěn základových desek - zřízení</t>
  </si>
  <si>
    <t>(15,76*2+2*45,525)*0,45</t>
  </si>
  <si>
    <t>273351216R00</t>
  </si>
  <si>
    <t>Bednění stěn základových desek - odstranění</t>
  </si>
  <si>
    <t>Včetně očištění, vytřídění a uložení bednicího materiálu.</t>
  </si>
  <si>
    <t>Odkaz na mn. položky pořadí 25 : 55,15650</t>
  </si>
  <si>
    <t>273361921RT5</t>
  </si>
  <si>
    <t>Výztuž základových desek ze svařovaných sítí průměr drátu  6,0, oka 150/150 mm KH20</t>
  </si>
  <si>
    <t>t</t>
  </si>
  <si>
    <t>15,76*45,525*7,9*2*1,25*0,001</t>
  </si>
  <si>
    <t>274321611R00</t>
  </si>
  <si>
    <t>Železobeton základových pasů C 30/37</t>
  </si>
  <si>
    <t>0,8*1,2*(1,98*2+3,5*2+1,98*2+2,788*2+4,7*5*2+2,787*2)*1,03</t>
  </si>
  <si>
    <t>274351215R00</t>
  </si>
  <si>
    <t>Bednění stěn základových pasů - zřízení</t>
  </si>
  <si>
    <t>0,8*(1,98*2+3,5*2+1,98*2+2,78*2+4,7*5*2+2,787*2)*2</t>
  </si>
  <si>
    <t>274351216R00</t>
  </si>
  <si>
    <t>Bednění stěn základových pasů - odstranění</t>
  </si>
  <si>
    <t>Odkaz na mn. položky pořadí 29 : 116,88640</t>
  </si>
  <si>
    <t>274361821R00</t>
  </si>
  <si>
    <t>Výztuž základ. pasů z betonářské oceli 10505 (R)</t>
  </si>
  <si>
    <t>Odkaz na mn. položky pořadí 28 : 72,25160*0,15</t>
  </si>
  <si>
    <t>275313611R00</t>
  </si>
  <si>
    <t>Beton základových patek prostý C 16/20</t>
  </si>
  <si>
    <t>podkladní beton : 0,1*1,2*(1,98+3,5+1,98+4,7*2*2+4,7*2+2,787*2)*1,03</t>
  </si>
  <si>
    <t>1,2*(2,788*(0,45+0,3)+4,7*(0,35+0,2)+4,7*(0,25*0,1)+(1,98+3,5+1,98)*0,4)*1,03</t>
  </si>
  <si>
    <t>0,1*(2,2*2,2*4+2,2*3,2*16)*1,03</t>
  </si>
  <si>
    <t>275321611R00</t>
  </si>
  <si>
    <t>Železobeton základových patek C 30/37</t>
  </si>
  <si>
    <t>1,3*(2,2*2,2*4+2,2*3,2*16)*1,03</t>
  </si>
  <si>
    <t>275351215R00</t>
  </si>
  <si>
    <t>Bednění stěn základových patek - zřízení</t>
  </si>
  <si>
    <t>1,3*((2,2*2+0,25+0,75+1)*4+(1*4+2,2*2)*16)</t>
  </si>
  <si>
    <t>275351216R00</t>
  </si>
  <si>
    <t>Bednění stěn základových patek - odstranění</t>
  </si>
  <si>
    <t>Včetně očištění, vytřídění a uložení bednícího materiálu.</t>
  </si>
  <si>
    <t>Odkaz na mn. položky pořadí 34 : 208,00000</t>
  </si>
  <si>
    <t>275361821R00</t>
  </si>
  <si>
    <t>Výztuž základ. patek z betonářské oceli 10 505 (R)</t>
  </si>
  <si>
    <t>Odkaz na mn. položky pořadí 33 : 176,74800*0,15</t>
  </si>
  <si>
    <t>564851111RT2</t>
  </si>
  <si>
    <t>Podklad ze štěrkodrti po zhutnění tloušťky 15 cm štěrkodrť frakce 0-32 mm</t>
  </si>
  <si>
    <t>pod základovou desku : 43,125*13,36*2</t>
  </si>
  <si>
    <t>28611225.AR</t>
  </si>
  <si>
    <t>Trubka PVC drenážní flexibilní d 160 mm</t>
  </si>
  <si>
    <t>POL3_</t>
  </si>
  <si>
    <t>Odkaz na mn. položky pořadí 21 : 139,92000*1,05</t>
  </si>
  <si>
    <t>67390526R</t>
  </si>
  <si>
    <t>Textilie jutařská netkaná NETEX A PP/300 -300 g/m2</t>
  </si>
  <si>
    <t>Odkaz na mn. položky pořadí 22 : 643,63200*1,05</t>
  </si>
  <si>
    <t>341321610R00</t>
  </si>
  <si>
    <t>Beton nosných stěn železový C 30/37</t>
  </si>
  <si>
    <t>1,9*0,3*(44,225*2+13,6*2-5)+0,445*0,3*13,6*2+0,555*0,3*(45,115*2-5)</t>
  </si>
  <si>
    <t>1,9*0,55*0,8*4+1,9*0,66*0,8*12+1,9*(0,85*0,85*4)</t>
  </si>
  <si>
    <t>341351105R00</t>
  </si>
  <si>
    <t>Bednění stěn nosných oboustranné - zřízení</t>
  </si>
  <si>
    <t>1,9*2*(44,225*2+13,6*2-5)+(0,445+2*0,4)*13,6*2+(0,555+2*0,4)*(45,115*2-5)</t>
  </si>
  <si>
    <t>1,9*(0,55*2+0,8)*4+1,9*(0,66*2+0,8)*12+1,9*(0,85*2+2*0,85)*4</t>
  </si>
  <si>
    <t>341351106R00</t>
  </si>
  <si>
    <t>Bednění stěn nosných oboustranné - odstranění</t>
  </si>
  <si>
    <t>Odkaz na mn. položky pořadí 41 : 658,43665</t>
  </si>
  <si>
    <t>341361821R00</t>
  </si>
  <si>
    <t>Výztuž stěn a příček z betonářské oceli 10 505(R)</t>
  </si>
  <si>
    <t>Odkaz na mn. položky pořadí 40 : 101,76587*0,15</t>
  </si>
  <si>
    <t>564861111RT4</t>
  </si>
  <si>
    <t>Podklad ze štěrkodrti po zhutnění tloušťky 20 cm štěrkodrť frakce 0-63 mm</t>
  </si>
  <si>
    <t>Odkaz na mn. položky pořadí 45 : 305,80000</t>
  </si>
  <si>
    <t>564871111RT4</t>
  </si>
  <si>
    <t>Podklad ze štěrkodrti po zhutnění tloušťky 25 cm štěrkodrť frakce 0-63 mm</t>
  </si>
  <si>
    <t>564952111R00</t>
  </si>
  <si>
    <t>Podklad z mechanicky zpevněného kameniva tl. 15 cm</t>
  </si>
  <si>
    <t>568111111R00</t>
  </si>
  <si>
    <t>Zřízení vrstvy z geotextilie skl.do 1:5, š.do 3 m</t>
  </si>
  <si>
    <t>zpevněná plocha : 305,8*1,1</t>
  </si>
  <si>
    <t>výměna podloží - navážka : 305,8*1,1</t>
  </si>
  <si>
    <t>67352005R</t>
  </si>
  <si>
    <t>Geotextilie netkaná PK-Nontex PET 400 g/m2</t>
  </si>
  <si>
    <t>Odkaz na mn. položky pořadí 47 : 672,76000*1,15</t>
  </si>
  <si>
    <t>631316211R00</t>
  </si>
  <si>
    <t>Povrchový vsyp na betonové podlahy strojně hlazený</t>
  </si>
  <si>
    <t>(43,625*13,6+0,66*5+2,5*6)</t>
  </si>
  <si>
    <t>631317210R00</t>
  </si>
  <si>
    <t>Řezání dilatační spáry hl. 0-100 mm, železobeton</t>
  </si>
  <si>
    <t>(43,625*2+13,6*6)</t>
  </si>
  <si>
    <t>631319165R00</t>
  </si>
  <si>
    <t>Příplatek za konečnou úpravu mazanin tl. 24 cm</t>
  </si>
  <si>
    <t>Odkaz na mn. položky pořadí 53 : 125,98960</t>
  </si>
  <si>
    <t>631319175R00</t>
  </si>
  <si>
    <t>Příplatek za stržení povrchu mazaniny tl. 24 cm</t>
  </si>
  <si>
    <t>631315711RT3</t>
  </si>
  <si>
    <t>Mazanina betonová tl. 12 - 24 cm C 25/30 vyztužená ocelovými vlákny 25 kg/m3</t>
  </si>
  <si>
    <t>(43,625*13,6+0,66*5+6*2,5)*0,2*1,03</t>
  </si>
  <si>
    <t>631351101R00</t>
  </si>
  <si>
    <t>Bednění stěn, rýh a otvorů v podlahách - zřízení</t>
  </si>
  <si>
    <t>5*0,2+0,2*(2,5*2+6)</t>
  </si>
  <si>
    <t>631351102R00</t>
  </si>
  <si>
    <t>Bednění stěn, rýh a otvorů v podlahách -odstranění</t>
  </si>
  <si>
    <t>Odkaz na mn. položky pořadí 54 : 3,20000</t>
  </si>
  <si>
    <t>631361921RT4</t>
  </si>
  <si>
    <t>Výztuž mazanin svařovanou sítí průměr drátu  6,0, oka 100/100 mm KH30</t>
  </si>
  <si>
    <t>(43,625*13,6+0,66*5+2,5*6)*1,25*4,44*0,001</t>
  </si>
  <si>
    <t>71319122aR00</t>
  </si>
  <si>
    <t>Dilatační pásek podél stěn výšky 200 mm vč.dodávky</t>
  </si>
  <si>
    <t>Vlastní</t>
  </si>
  <si>
    <t>Indiv</t>
  </si>
  <si>
    <t>(43,625*2+2*13,6+0,66*2-5)</t>
  </si>
  <si>
    <t>64001</t>
  </si>
  <si>
    <t>D+M plastového okna, izolační dvojsklo, dle PD</t>
  </si>
  <si>
    <t>5*2,5*2</t>
  </si>
  <si>
    <t>64002</t>
  </si>
  <si>
    <t>D+M garážových sekčních vrat + otvíratelné dveře, 5000x4500mm, el. zdvižné, dle PD</t>
  </si>
  <si>
    <t>kus</t>
  </si>
  <si>
    <t>721242111RT1</t>
  </si>
  <si>
    <t>Lapač střešních splavenin PP HL660 D 110 mm kolmý odtok</t>
  </si>
  <si>
    <t>949942101R00</t>
  </si>
  <si>
    <t>Nájem za hydraulickou zvedací plošinu, H do 27 m</t>
  </si>
  <si>
    <t>h</t>
  </si>
  <si>
    <t>30*8</t>
  </si>
  <si>
    <t>998014011R00</t>
  </si>
  <si>
    <t>Přesun hmot, budovy mont. jednopodl. s pláštěm</t>
  </si>
  <si>
    <t>Přesun hmot</t>
  </si>
  <si>
    <t>POL7_</t>
  </si>
  <si>
    <t>711111001RZ1</t>
  </si>
  <si>
    <t>Izolace proti vlhkosti vodor. nátěr ALP za studena 1x nátěr - včetně dodávky penetračního laku ALP</t>
  </si>
  <si>
    <t>15,76*45,525*1,1</t>
  </si>
  <si>
    <t>711112001RZ1</t>
  </si>
  <si>
    <t>Izolace proti vlhkosti svis. nátěr ALP, za studena 1x nátěr - včetně dodávky asfaltového laku</t>
  </si>
  <si>
    <t>Odkaz na mn. položky pořadí 66 : 43,06225</t>
  </si>
  <si>
    <t>711141559RT2</t>
  </si>
  <si>
    <t>Izolace proti vlhk. vodorovná pásy přitavením 2 vrstvy - materiál ve specifikaci</t>
  </si>
  <si>
    <t>Odkaz na mn. položky pořadí 63 : 789,22140</t>
  </si>
  <si>
    <t>711142559RT2</t>
  </si>
  <si>
    <t>Izolace proti vlhkosti svislá pásy přitavením 2 vrstvy - materiál ve specifikaci</t>
  </si>
  <si>
    <t>0,35*(44,225*2+14,2*2-5)*1,1</t>
  </si>
  <si>
    <t>62852265R</t>
  </si>
  <si>
    <t>Pás modifikovaný asfalt Glastek 40 special mineral</t>
  </si>
  <si>
    <t>Odkaz na mn. položky pořadí 65 : 789,22140*2,1</t>
  </si>
  <si>
    <t>Odkaz na mn. položky pořadí 66 : 43,06225*2,1</t>
  </si>
  <si>
    <t>998711202R00</t>
  </si>
  <si>
    <t>Přesun hmot pro izolace proti vodě, výšky do 12 m</t>
  </si>
  <si>
    <t>764812620R00</t>
  </si>
  <si>
    <t>Oplechování říms z lakovaného Pz plechu, rš 200 mm</t>
  </si>
  <si>
    <t>K/3 : 89,8</t>
  </si>
  <si>
    <t>764812650R00</t>
  </si>
  <si>
    <t>Oplechování říms z lakovaného Pz plechu, rš 330 mm</t>
  </si>
  <si>
    <t>K/4 : 16,2</t>
  </si>
  <si>
    <t>764819212R00</t>
  </si>
  <si>
    <t>Odpadní trouby kruhové z lak.Pz plechu, D 100 mm</t>
  </si>
  <si>
    <t>včetně kolena, objímky, spojovacího materiálu a zednické výpomoci.</t>
  </si>
  <si>
    <t>764815212R00</t>
  </si>
  <si>
    <t>Žlab podokapní půlkruh.z lak.Pz plechu, rš 330 mm</t>
  </si>
  <si>
    <t>včetně háku, čela a spojky.</t>
  </si>
  <si>
    <t>764815810R00</t>
  </si>
  <si>
    <t>Kotlík žlabový oválný z lak. Pz plechu, 330/100 mm</t>
  </si>
  <si>
    <t>764816124R00</t>
  </si>
  <si>
    <t>Oplechování parapetů, lakovaný Pz plech, rš 240 mm</t>
  </si>
  <si>
    <t>včetně krytek a spojovacích prostředků.</t>
  </si>
  <si>
    <t>K/5 : 6*2</t>
  </si>
  <si>
    <t>998764202R00</t>
  </si>
  <si>
    <t>Přesun hmot pro klempířské konstr., výšky do 12 m</t>
  </si>
  <si>
    <t>767001</t>
  </si>
  <si>
    <t>D+M ocelové konstrukce haly, včetně opláštění ocelovým plechem</t>
  </si>
  <si>
    <t>soub</t>
  </si>
  <si>
    <t>777615215R00</t>
  </si>
  <si>
    <t>Nátěry podlah betonových  2x Epacid</t>
  </si>
  <si>
    <t>(43,625*13,6+0,66*5)</t>
  </si>
  <si>
    <t>998777202R00</t>
  </si>
  <si>
    <t>Přesun hmot pro podlahy syntetické, výšky do 12 m</t>
  </si>
  <si>
    <t>SUM</t>
  </si>
  <si>
    <t>Poznámky uchazeče k zadání</t>
  </si>
  <si>
    <t>POPUZIV</t>
  </si>
  <si>
    <t>END</t>
  </si>
  <si>
    <t>115101201R00</t>
  </si>
  <si>
    <t>Čerpání vody na výšku do 10 m, přítok do 500 l/min</t>
  </si>
  <si>
    <t>115101301R00</t>
  </si>
  <si>
    <t>Pohotovost čerp.soupravy, výška 10 m, přítok 500 l</t>
  </si>
  <si>
    <t>den</t>
  </si>
  <si>
    <t>139601102R00</t>
  </si>
  <si>
    <t>Ruční výkop jam, rýh a šachet v hornině tř. 3</t>
  </si>
  <si>
    <t>151101101R00</t>
  </si>
  <si>
    <t>Pažení a rozepření stěn rýh - příložné - hl.do 2 m</t>
  </si>
  <si>
    <t>151101111R00</t>
  </si>
  <si>
    <t>Odstranění pažení stěn rýh - příložné - hl. do 2 m</t>
  </si>
  <si>
    <t>161101101R00</t>
  </si>
  <si>
    <t>Svislé přemístění výkopku z hor.1-4 do 2,5 m</t>
  </si>
  <si>
    <t>162601102R00</t>
  </si>
  <si>
    <t>Vodorovné přemístění výkopku z hor.1-4 do 5000 m</t>
  </si>
  <si>
    <t>174101101R00</t>
  </si>
  <si>
    <t>Zásyp jam, rýh, šachet se zhutněním</t>
  </si>
  <si>
    <t>včetně strojního přemístění materiálu pro zásyp ze vzdálenosti do 10 m od okraje zásypu</t>
  </si>
  <si>
    <t>175101101RT2</t>
  </si>
  <si>
    <t>Obsyp potrubí bez prohození sypaniny s dodáním štěrkopísku frakce 0 - 22 mm</t>
  </si>
  <si>
    <t>181101102R00</t>
  </si>
  <si>
    <t>Úprava pláně v zářezech v hor. 1-4, se zhutněním</t>
  </si>
  <si>
    <t>132201212R00T1</t>
  </si>
  <si>
    <t>Hloubení rýh š.do 200 cm hor.3 do 1000m3,STROJNĚ 80%</t>
  </si>
  <si>
    <t>199000005R00</t>
  </si>
  <si>
    <t>Poplatek za skládku zeminy 1- 4, č. dle katal. odpadů 17 05 04</t>
  </si>
  <si>
    <t>objekt_1</t>
  </si>
  <si>
    <t>D+M Vyústního objektu z lomového kamene</t>
  </si>
  <si>
    <t>kpl</t>
  </si>
  <si>
    <t>273321411R00</t>
  </si>
  <si>
    <t>Železobeton základových desek C 25/30</t>
  </si>
  <si>
    <t>451572111RK6T1</t>
  </si>
  <si>
    <t>Lože pod potrubí z kameniva těženého 0 - 4 mm  lože pod potrubí 10 cm, lože pod AN 20 cm</t>
  </si>
  <si>
    <t>721290111R00</t>
  </si>
  <si>
    <t>Zkouška těsnosti kanalizace vodou DN 125 mm</t>
  </si>
  <si>
    <t>721290113R00</t>
  </si>
  <si>
    <t>Zkouška těsnosti kanalizace vodou DN 300 mm</t>
  </si>
  <si>
    <t>230180032R00T1</t>
  </si>
  <si>
    <t>Montáž trub z plastických hmot PE, PP, DN 125</t>
  </si>
  <si>
    <t>230180040R00T1</t>
  </si>
  <si>
    <t>Montáž trub z plastických hmot PE, PP, DN 150</t>
  </si>
  <si>
    <t>230180042R00T1</t>
  </si>
  <si>
    <t>Montáž trub z plastických hmot PE, PP, DN 200</t>
  </si>
  <si>
    <t>230180045R00T1</t>
  </si>
  <si>
    <t>Montáž trub z plastických hmot PE, PP, DN 250</t>
  </si>
  <si>
    <t>721290112R00T2</t>
  </si>
  <si>
    <t>Zkouška těsnosti kanalizace vodou do DN 200</t>
  </si>
  <si>
    <t>nadrz_1</t>
  </si>
  <si>
    <t>D+M Akumulační nádrže na dešťovou vodu</t>
  </si>
  <si>
    <t>vč. : ND18 dno 2,0 ks 12 000 kg, Propoj KG250 1,0 ks , ND18S strop 2,0 ks 5 500 kg, skruž 1000/500 2,0 ks 506 kg, studniční poklop dělený – D=1250mm 2,0 ks 190 kg</t>
  </si>
  <si>
    <t>Stupadla poplastovaná 2,0 ks, Vývrt s těsněním na KG250-315, doprava</t>
  </si>
  <si>
    <t>894412311RABT1</t>
  </si>
  <si>
    <t>D+M Železobetonové kanalizační revizní šachty DN1000</t>
  </si>
  <si>
    <t>Agregovaná položka</t>
  </si>
  <si>
    <t>POL2_</t>
  </si>
  <si>
    <t>286147907</t>
  </si>
  <si>
    <t>Trubka kanalizační odolná PPKGEM 125 x 3,9 x 1000 mm SN10, vč. ohybů, kolen apod.</t>
  </si>
  <si>
    <t>286147913RT1</t>
  </si>
  <si>
    <t>Trubka kanalizační odolná PPKGEM 160 x 4,9 x 1000 mm SN10, vč. ohybů, kolen apod.</t>
  </si>
  <si>
    <t>286147919</t>
  </si>
  <si>
    <t>Trubka kanalizační odolná PPKGEM 200 x 6,2 x 1000 mm SN10, vč. ohybů, kolen apod.</t>
  </si>
  <si>
    <t>286147925</t>
  </si>
  <si>
    <t>Trubka kanalizační odolná PPKGEM 250 x 7,7 x 1000 mm SN10, vč. ohybů, kolen apod.</t>
  </si>
  <si>
    <t>782512548_T1</t>
  </si>
  <si>
    <t>Jeřáb pro akumulační nádrž</t>
  </si>
  <si>
    <t>doprava_1</t>
  </si>
  <si>
    <t>Doprava materiálu</t>
  </si>
  <si>
    <t>721242116R00</t>
  </si>
  <si>
    <t>Lapač střešních splavenin litinový, DN 125 mm</t>
  </si>
  <si>
    <t>2118</t>
  </si>
  <si>
    <t>Montážní práce</t>
  </si>
  <si>
    <t>2119</t>
  </si>
  <si>
    <t>Revize výchozí vč. revizní zprávy</t>
  </si>
  <si>
    <t>POL1_9</t>
  </si>
  <si>
    <t>2101</t>
  </si>
  <si>
    <t>Jímací tyč Nerez, 1m, JR1,0 N</t>
  </si>
  <si>
    <t>POL3_0</t>
  </si>
  <si>
    <t>2102</t>
  </si>
  <si>
    <t>Hromosvodný drát 8mm polotvrdý AlMgSi</t>
  </si>
  <si>
    <t>2103</t>
  </si>
  <si>
    <t>Držák ochr.úhelníku Nerez, 18N</t>
  </si>
  <si>
    <t>2106</t>
  </si>
  <si>
    <t>Svorka spojovací Nerez křížová, SK N</t>
  </si>
  <si>
    <t>2108</t>
  </si>
  <si>
    <t>Svorka okapová Nerez, SOC N</t>
  </si>
  <si>
    <t>2109</t>
  </si>
  <si>
    <t>Svorka spojovací Nerez, jímací tyč - drát 8mm, SJ1B N</t>
  </si>
  <si>
    <t>2110</t>
  </si>
  <si>
    <t>Svorka spojovací Nerez pásek - drát, SR3B V4A N</t>
  </si>
  <si>
    <t>2111</t>
  </si>
  <si>
    <t>Svorka spojovací Nerez pásek - pásek, SR2B V4A N</t>
  </si>
  <si>
    <t>2112</t>
  </si>
  <si>
    <t>Svorka zkušební Nerez, SZA N</t>
  </si>
  <si>
    <t>2113</t>
  </si>
  <si>
    <t>Ochranná stříška JT Nerez, horní+dolní, OSD + OSH</t>
  </si>
  <si>
    <t>2114</t>
  </si>
  <si>
    <t>Ochranný úhelník. nerez OU1, 7M n</t>
  </si>
  <si>
    <t>2115</t>
  </si>
  <si>
    <t>Zemnicí páska  nerez V4A 30x3,5mm</t>
  </si>
  <si>
    <t>2116</t>
  </si>
  <si>
    <t>Ochrana spoje Pásek - pásek - drát (antikorozivní nátěr v zemi)</t>
  </si>
  <si>
    <t>2117</t>
  </si>
  <si>
    <t>Drobný materiál hmoždinky, vruty atp.</t>
  </si>
  <si>
    <t>VRN</t>
  </si>
  <si>
    <t>POL99_8</t>
  </si>
  <si>
    <t>030001011</t>
  </si>
  <si>
    <t>Ověření únosnosti základové spáry objektu</t>
  </si>
  <si>
    <t>Ověření únosnosti základové spáry objektu.</t>
  </si>
  <si>
    <t>Sanace podloží bude ověřena statickou zatěžovací zkouškou dle ČSN 72 1006 Kontrola zhutnění zemin.</t>
  </si>
  <si>
    <t>030001013</t>
  </si>
  <si>
    <t xml:space="preserve">Zajištění veškerých předepsaných rozborů, atestů, zkoušek a revizí </t>
  </si>
  <si>
    <t>Zajištění veškerých předepsaných rozborů, atestů, zkoušek a revizí dle příslušných norem a dalších předpisů a nařízení platných v ČR, kterými</t>
  </si>
  <si>
    <t>bude prokázáno dosažení předepsané kvality a parametrů dokončeného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</si>
</sst>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0" xfId="0" applyNumberFormat="1" applyFont="1" applyAlignment="1">
      <alignment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4"/>
  <sheetViews>
    <sheetView showGridLines="0" topLeftCell="B11" zoomScaleNormal="100" zoomScaleSheetLayoutView="75" workbookViewId="0">
      <selection activeCell="M24" sqref="M2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 t="s">
        <v>47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/>
      <c r="E5" s="224"/>
      <c r="F5" s="224"/>
      <c r="G5" s="22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SUMIF(F52:F70,A16,I52:I70)+SUMIF(F52:F70,"PSU",I52:I70)</f>
        <v>0</v>
      </c>
      <c r="J16" s="209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SUMIF(F52:F70,A17,I52:I70)</f>
        <v>0</v>
      </c>
      <c r="J17" s="209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SUMIF(F52:F70,A18,I52:I70)</f>
        <v>0</v>
      </c>
      <c r="J18" s="209"/>
    </row>
    <row r="19" spans="1:10" ht="23.25" customHeight="1" x14ac:dyDescent="0.2">
      <c r="A19" s="138" t="s">
        <v>92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SUMIF(F52:F70,A19,I52:I70)</f>
        <v>0</v>
      </c>
      <c r="J19" s="209"/>
    </row>
    <row r="20" spans="1:10" ht="23.25" customHeight="1" x14ac:dyDescent="0.2">
      <c r="A20" s="138" t="s">
        <v>93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SUMIF(F52:F70,A20,I52:I70)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3">
        <f>ZakladDPHSniVypocet+ZakladDPHZaklVypocet</f>
        <v>0</v>
      </c>
      <c r="H28" s="213"/>
      <c r="I28" s="21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2">
        <f>A27</f>
        <v>0</v>
      </c>
      <c r="H29" s="212"/>
      <c r="I29" s="212"/>
      <c r="J29" s="118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7"/>
      <c r="D39" s="197"/>
      <c r="E39" s="197"/>
      <c r="F39" s="98">
        <f>'2 SO01 Pol'!AE187+'2 SO02 Pol'!AE50+'2 SO03 Pol'!AE26+'2 VON Pol'!AE16</f>
        <v>0</v>
      </c>
      <c r="G39" s="99">
        <f>'2 SO01 Pol'!AF187+'2 SO02 Pol'!AF50+'2 SO03 Pol'!AF26+'2 VON Pol'!AF16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4" si="3"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201" t="s">
        <v>47</v>
      </c>
      <c r="D40" s="201"/>
      <c r="E40" s="201"/>
      <c r="F40" s="103">
        <f>'2 SO01 Pol'!AE187+'2 SO02 Pol'!AE50+'2 SO03 Pol'!AE26+'2 VON Pol'!AE16</f>
        <v>0</v>
      </c>
      <c r="G40" s="104">
        <f>'2 SO01 Pol'!AF187+'2 SO02 Pol'!AF50+'2 SO03 Pol'!AF26+'2 VON Pol'!AF16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48</v>
      </c>
      <c r="C41" s="197" t="s">
        <v>49</v>
      </c>
      <c r="D41" s="197"/>
      <c r="E41" s="197"/>
      <c r="F41" s="107">
        <f>'2 SO01 Pol'!AE187</f>
        <v>0</v>
      </c>
      <c r="G41" s="100">
        <f>'2 SO01 Pol'!AF187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50</v>
      </c>
      <c r="C42" s="197" t="s">
        <v>51</v>
      </c>
      <c r="D42" s="197"/>
      <c r="E42" s="197"/>
      <c r="F42" s="107">
        <f>'2 SO02 Pol'!AE50</f>
        <v>0</v>
      </c>
      <c r="G42" s="100">
        <f>'2 SO02 Pol'!AF50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52</v>
      </c>
      <c r="C43" s="197" t="s">
        <v>53</v>
      </c>
      <c r="D43" s="197"/>
      <c r="E43" s="197"/>
      <c r="F43" s="107">
        <f>'2 SO03 Pol'!AE26</f>
        <v>0</v>
      </c>
      <c r="G43" s="100">
        <f>'2 SO03 Pol'!AF26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54</v>
      </c>
      <c r="C44" s="197" t="s">
        <v>55</v>
      </c>
      <c r="D44" s="197"/>
      <c r="E44" s="197"/>
      <c r="F44" s="107">
        <f>'2 VON Pol'!AE16</f>
        <v>0</v>
      </c>
      <c r="G44" s="100">
        <f>'2 VON Pol'!AF16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198" t="s">
        <v>56</v>
      </c>
      <c r="C45" s="199"/>
      <c r="D45" s="199"/>
      <c r="E45" s="200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9" spans="1:10" ht="15.75" x14ac:dyDescent="0.25">
      <c r="B49" s="119" t="s">
        <v>58</v>
      </c>
    </row>
    <row r="51" spans="1:10" ht="25.5" customHeight="1" x14ac:dyDescent="0.2">
      <c r="A51" s="121"/>
      <c r="B51" s="124" t="s">
        <v>18</v>
      </c>
      <c r="C51" s="124" t="s">
        <v>6</v>
      </c>
      <c r="D51" s="125"/>
      <c r="E51" s="125"/>
      <c r="F51" s="126" t="s">
        <v>59</v>
      </c>
      <c r="G51" s="126"/>
      <c r="H51" s="126"/>
      <c r="I51" s="126" t="s">
        <v>31</v>
      </c>
      <c r="J51" s="126" t="s">
        <v>0</v>
      </c>
    </row>
    <row r="52" spans="1:10" ht="36.75" customHeight="1" x14ac:dyDescent="0.2">
      <c r="A52" s="122"/>
      <c r="B52" s="127" t="s">
        <v>60</v>
      </c>
      <c r="C52" s="195" t="s">
        <v>61</v>
      </c>
      <c r="D52" s="196"/>
      <c r="E52" s="196"/>
      <c r="F52" s="134" t="s">
        <v>26</v>
      </c>
      <c r="G52" s="135"/>
      <c r="H52" s="135"/>
      <c r="I52" s="135">
        <f>'2 SO01 Pol'!G8</f>
        <v>0</v>
      </c>
      <c r="J52" s="131" t="str">
        <f>IF(I71=0,"",I52/I71*100)</f>
        <v/>
      </c>
    </row>
    <row r="53" spans="1:10" ht="36.75" customHeight="1" x14ac:dyDescent="0.2">
      <c r="A53" s="122"/>
      <c r="B53" s="127" t="s">
        <v>60</v>
      </c>
      <c r="C53" s="195" t="s">
        <v>62</v>
      </c>
      <c r="D53" s="196"/>
      <c r="E53" s="196"/>
      <c r="F53" s="134" t="s">
        <v>26</v>
      </c>
      <c r="G53" s="135"/>
      <c r="H53" s="135"/>
      <c r="I53" s="135">
        <f>'2 SO02 Pol'!G8</f>
        <v>0</v>
      </c>
      <c r="J53" s="131" t="str">
        <f>IF(I71=0,"",I53/I71*100)</f>
        <v/>
      </c>
    </row>
    <row r="54" spans="1:10" ht="36.75" customHeight="1" x14ac:dyDescent="0.2">
      <c r="A54" s="122"/>
      <c r="B54" s="127" t="s">
        <v>46</v>
      </c>
      <c r="C54" s="195" t="s">
        <v>63</v>
      </c>
      <c r="D54" s="196"/>
      <c r="E54" s="196"/>
      <c r="F54" s="134" t="s">
        <v>26</v>
      </c>
      <c r="G54" s="135"/>
      <c r="H54" s="135"/>
      <c r="I54" s="135">
        <f>'2 SO01 Pol'!G53+'2 SO02 Pol'!G24</f>
        <v>0</v>
      </c>
      <c r="J54" s="131" t="str">
        <f>IF(I71=0,"",I54/I71*100)</f>
        <v/>
      </c>
    </row>
    <row r="55" spans="1:10" ht="36.75" customHeight="1" x14ac:dyDescent="0.2">
      <c r="A55" s="122"/>
      <c r="B55" s="127" t="s">
        <v>64</v>
      </c>
      <c r="C55" s="195" t="s">
        <v>65</v>
      </c>
      <c r="D55" s="196"/>
      <c r="E55" s="196"/>
      <c r="F55" s="134" t="s">
        <v>26</v>
      </c>
      <c r="G55" s="135"/>
      <c r="H55" s="135"/>
      <c r="I55" s="135">
        <f>'2 SO01 Pol'!G100</f>
        <v>0</v>
      </c>
      <c r="J55" s="131" t="str">
        <f>IF(I71=0,"",I55/I71*100)</f>
        <v/>
      </c>
    </row>
    <row r="56" spans="1:10" ht="36.75" customHeight="1" x14ac:dyDescent="0.2">
      <c r="A56" s="122"/>
      <c r="B56" s="127" t="s">
        <v>43</v>
      </c>
      <c r="C56" s="195" t="s">
        <v>66</v>
      </c>
      <c r="D56" s="196"/>
      <c r="E56" s="196"/>
      <c r="F56" s="134" t="s">
        <v>26</v>
      </c>
      <c r="G56" s="135"/>
      <c r="H56" s="135"/>
      <c r="I56" s="135">
        <f>'2 SO02 Pol'!G26</f>
        <v>0</v>
      </c>
      <c r="J56" s="131" t="str">
        <f>IF(I71=0,"",I56/I71*100)</f>
        <v/>
      </c>
    </row>
    <row r="57" spans="1:10" ht="36.75" customHeight="1" x14ac:dyDescent="0.2">
      <c r="A57" s="122"/>
      <c r="B57" s="127" t="s">
        <v>67</v>
      </c>
      <c r="C57" s="195" t="s">
        <v>61</v>
      </c>
      <c r="D57" s="196"/>
      <c r="E57" s="196"/>
      <c r="F57" s="134" t="s">
        <v>26</v>
      </c>
      <c r="G57" s="135"/>
      <c r="H57" s="135"/>
      <c r="I57" s="135">
        <f>'2 SO01 Pol'!G111</f>
        <v>0</v>
      </c>
      <c r="J57" s="131" t="str">
        <f>IF(I71=0,"",I57/I71*100)</f>
        <v/>
      </c>
    </row>
    <row r="58" spans="1:10" ht="36.75" customHeight="1" x14ac:dyDescent="0.2">
      <c r="A58" s="122"/>
      <c r="B58" s="127" t="s">
        <v>68</v>
      </c>
      <c r="C58" s="195" t="s">
        <v>69</v>
      </c>
      <c r="D58" s="196"/>
      <c r="E58" s="196"/>
      <c r="F58" s="134" t="s">
        <v>26</v>
      </c>
      <c r="G58" s="135"/>
      <c r="H58" s="135"/>
      <c r="I58" s="135">
        <f>'2 SO01 Pol'!G123</f>
        <v>0</v>
      </c>
      <c r="J58" s="131" t="str">
        <f>IF(I71=0,"",I58/I71*100)</f>
        <v/>
      </c>
    </row>
    <row r="59" spans="1:10" ht="36.75" customHeight="1" x14ac:dyDescent="0.2">
      <c r="A59" s="122"/>
      <c r="B59" s="127" t="s">
        <v>70</v>
      </c>
      <c r="C59" s="195" t="s">
        <v>71</v>
      </c>
      <c r="D59" s="196"/>
      <c r="E59" s="196"/>
      <c r="F59" s="134" t="s">
        <v>26</v>
      </c>
      <c r="G59" s="135"/>
      <c r="H59" s="135"/>
      <c r="I59" s="135">
        <f>'2 SO01 Pol'!G142</f>
        <v>0</v>
      </c>
      <c r="J59" s="131" t="str">
        <f>IF(I71=0,"",I59/I71*100)</f>
        <v/>
      </c>
    </row>
    <row r="60" spans="1:10" ht="36.75" customHeight="1" x14ac:dyDescent="0.2">
      <c r="A60" s="122"/>
      <c r="B60" s="127" t="s">
        <v>72</v>
      </c>
      <c r="C60" s="195" t="s">
        <v>73</v>
      </c>
      <c r="D60" s="196"/>
      <c r="E60" s="196"/>
      <c r="F60" s="134" t="s">
        <v>26</v>
      </c>
      <c r="G60" s="135"/>
      <c r="H60" s="135"/>
      <c r="I60" s="135">
        <f>'2 SO01 Pol'!G146+'2 SO02 Pol'!G28</f>
        <v>0</v>
      </c>
      <c r="J60" s="131" t="str">
        <f>IF(I71=0,"",I60/I71*100)</f>
        <v/>
      </c>
    </row>
    <row r="61" spans="1:10" ht="36.75" customHeight="1" x14ac:dyDescent="0.2">
      <c r="A61" s="122"/>
      <c r="B61" s="127" t="s">
        <v>74</v>
      </c>
      <c r="C61" s="195" t="s">
        <v>75</v>
      </c>
      <c r="D61" s="196"/>
      <c r="E61" s="196"/>
      <c r="F61" s="134" t="s">
        <v>26</v>
      </c>
      <c r="G61" s="135"/>
      <c r="H61" s="135"/>
      <c r="I61" s="135">
        <f>'2 SO01 Pol'!G148</f>
        <v>0</v>
      </c>
      <c r="J61" s="131" t="str">
        <f>IF(I71=0,"",I61/I71*100)</f>
        <v/>
      </c>
    </row>
    <row r="62" spans="1:10" ht="36.75" customHeight="1" x14ac:dyDescent="0.2">
      <c r="A62" s="122"/>
      <c r="B62" s="127" t="s">
        <v>76</v>
      </c>
      <c r="C62" s="195" t="s">
        <v>77</v>
      </c>
      <c r="D62" s="196"/>
      <c r="E62" s="196"/>
      <c r="F62" s="134" t="s">
        <v>26</v>
      </c>
      <c r="G62" s="135"/>
      <c r="H62" s="135"/>
      <c r="I62" s="135">
        <f>'2 SO01 Pol'!G151</f>
        <v>0</v>
      </c>
      <c r="J62" s="131" t="str">
        <f>IF(I71=0,"",I62/I71*100)</f>
        <v/>
      </c>
    </row>
    <row r="63" spans="1:10" ht="36.75" customHeight="1" x14ac:dyDescent="0.2">
      <c r="A63" s="122"/>
      <c r="B63" s="127" t="s">
        <v>78</v>
      </c>
      <c r="C63" s="195" t="s">
        <v>79</v>
      </c>
      <c r="D63" s="196"/>
      <c r="E63" s="196"/>
      <c r="F63" s="134" t="s">
        <v>26</v>
      </c>
      <c r="G63" s="135"/>
      <c r="H63" s="135"/>
      <c r="I63" s="135">
        <f>'2 SO02 Pol'!G44</f>
        <v>0</v>
      </c>
      <c r="J63" s="131" t="str">
        <f>IF(I71=0,"",I63/I71*100)</f>
        <v/>
      </c>
    </row>
    <row r="64" spans="1:10" ht="36.75" customHeight="1" x14ac:dyDescent="0.2">
      <c r="A64" s="122"/>
      <c r="B64" s="127" t="s">
        <v>80</v>
      </c>
      <c r="C64" s="195" t="s">
        <v>81</v>
      </c>
      <c r="D64" s="196"/>
      <c r="E64" s="196"/>
      <c r="F64" s="134" t="s">
        <v>27</v>
      </c>
      <c r="G64" s="135"/>
      <c r="H64" s="135"/>
      <c r="I64" s="135">
        <f>'2 SO01 Pol'!G153</f>
        <v>0</v>
      </c>
      <c r="J64" s="131" t="str">
        <f>IF(I71=0,"",I64/I71*100)</f>
        <v/>
      </c>
    </row>
    <row r="65" spans="1:10" ht="36.75" customHeight="1" x14ac:dyDescent="0.2">
      <c r="A65" s="122"/>
      <c r="B65" s="127" t="s">
        <v>82</v>
      </c>
      <c r="C65" s="195" t="s">
        <v>83</v>
      </c>
      <c r="D65" s="196"/>
      <c r="E65" s="196"/>
      <c r="F65" s="134" t="s">
        <v>27</v>
      </c>
      <c r="G65" s="135"/>
      <c r="H65" s="135"/>
      <c r="I65" s="135">
        <f>'2 SO02 Pol'!G47</f>
        <v>0</v>
      </c>
      <c r="J65" s="131" t="str">
        <f>IF(I71=0,"",I65/I71*100)</f>
        <v/>
      </c>
    </row>
    <row r="66" spans="1:10" ht="36.75" customHeight="1" x14ac:dyDescent="0.2">
      <c r="A66" s="122"/>
      <c r="B66" s="127" t="s">
        <v>84</v>
      </c>
      <c r="C66" s="195" t="s">
        <v>85</v>
      </c>
      <c r="D66" s="196"/>
      <c r="E66" s="196"/>
      <c r="F66" s="134" t="s">
        <v>27</v>
      </c>
      <c r="G66" s="135"/>
      <c r="H66" s="135"/>
      <c r="I66" s="135">
        <f>'2 SO01 Pol'!G166</f>
        <v>0</v>
      </c>
      <c r="J66" s="131" t="str">
        <f>IF(I71=0,"",I66/I71*100)</f>
        <v/>
      </c>
    </row>
    <row r="67" spans="1:10" ht="36.75" customHeight="1" x14ac:dyDescent="0.2">
      <c r="A67" s="122"/>
      <c r="B67" s="127" t="s">
        <v>86</v>
      </c>
      <c r="C67" s="195" t="s">
        <v>87</v>
      </c>
      <c r="D67" s="196"/>
      <c r="E67" s="196"/>
      <c r="F67" s="134" t="s">
        <v>27</v>
      </c>
      <c r="G67" s="135"/>
      <c r="H67" s="135"/>
      <c r="I67" s="135">
        <f>'2 SO01 Pol'!G180</f>
        <v>0</v>
      </c>
      <c r="J67" s="131" t="str">
        <f>IF(I71=0,"",I67/I71*100)</f>
        <v/>
      </c>
    </row>
    <row r="68" spans="1:10" ht="36.75" customHeight="1" x14ac:dyDescent="0.2">
      <c r="A68" s="122"/>
      <c r="B68" s="127" t="s">
        <v>88</v>
      </c>
      <c r="C68" s="195" t="s">
        <v>89</v>
      </c>
      <c r="D68" s="196"/>
      <c r="E68" s="196"/>
      <c r="F68" s="134" t="s">
        <v>27</v>
      </c>
      <c r="G68" s="135"/>
      <c r="H68" s="135"/>
      <c r="I68" s="135">
        <f>'2 SO01 Pol'!G182</f>
        <v>0</v>
      </c>
      <c r="J68" s="131" t="str">
        <f>IF(I71=0,"",I68/I71*100)</f>
        <v/>
      </c>
    </row>
    <row r="69" spans="1:10" ht="36.75" customHeight="1" x14ac:dyDescent="0.2">
      <c r="A69" s="122"/>
      <c r="B69" s="127" t="s">
        <v>90</v>
      </c>
      <c r="C69" s="195" t="s">
        <v>91</v>
      </c>
      <c r="D69" s="196"/>
      <c r="E69" s="196"/>
      <c r="F69" s="134" t="s">
        <v>28</v>
      </c>
      <c r="G69" s="135"/>
      <c r="H69" s="135"/>
      <c r="I69" s="135">
        <f>'2 SO03 Pol'!G8</f>
        <v>0</v>
      </c>
      <c r="J69" s="131" t="str">
        <f>IF(I71=0,"",I69/I71*100)</f>
        <v/>
      </c>
    </row>
    <row r="70" spans="1:10" ht="36.75" customHeight="1" x14ac:dyDescent="0.2">
      <c r="A70" s="122"/>
      <c r="B70" s="127" t="s">
        <v>92</v>
      </c>
      <c r="C70" s="195" t="s">
        <v>29</v>
      </c>
      <c r="D70" s="196"/>
      <c r="E70" s="196"/>
      <c r="F70" s="134" t="s">
        <v>92</v>
      </c>
      <c r="G70" s="135"/>
      <c r="H70" s="135"/>
      <c r="I70" s="135">
        <f>'2 VON Pol'!G8</f>
        <v>0</v>
      </c>
      <c r="J70" s="131" t="str">
        <f>IF(I71=0,"",I70/I71*100)</f>
        <v/>
      </c>
    </row>
    <row r="71" spans="1:10" ht="25.5" customHeight="1" x14ac:dyDescent="0.2">
      <c r="A71" s="123"/>
      <c r="B71" s="128" t="s">
        <v>1</v>
      </c>
      <c r="C71" s="129"/>
      <c r="D71" s="130"/>
      <c r="E71" s="130"/>
      <c r="F71" s="136"/>
      <c r="G71" s="137"/>
      <c r="H71" s="137"/>
      <c r="I71" s="137">
        <f>SUM(I52:I70)</f>
        <v>0</v>
      </c>
      <c r="J71" s="132">
        <f>SUM(J52:J70)</f>
        <v>0</v>
      </c>
    </row>
    <row r="72" spans="1:10" x14ac:dyDescent="0.2">
      <c r="F72" s="86"/>
      <c r="G72" s="86"/>
      <c r="H72" s="86"/>
      <c r="I72" s="86"/>
      <c r="J72" s="133"/>
    </row>
    <row r="73" spans="1:10" x14ac:dyDescent="0.2">
      <c r="F73" s="86"/>
      <c r="G73" s="86"/>
      <c r="H73" s="86"/>
      <c r="I73" s="86"/>
      <c r="J73" s="133"/>
    </row>
    <row r="74" spans="1:10" x14ac:dyDescent="0.2">
      <c r="F74" s="86"/>
      <c r="G74" s="86"/>
      <c r="H74" s="86"/>
      <c r="I74" s="86"/>
      <c r="J74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R20" sqref="AR20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5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94</v>
      </c>
    </row>
    <row r="2" spans="1:60" ht="24.9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95</v>
      </c>
    </row>
    <row r="3" spans="1:60" ht="24.95" customHeight="1" x14ac:dyDescent="0.2">
      <c r="A3" s="139" t="s">
        <v>9</v>
      </c>
      <c r="B3" s="49" t="s">
        <v>46</v>
      </c>
      <c r="C3" s="253" t="s">
        <v>47</v>
      </c>
      <c r="D3" s="254"/>
      <c r="E3" s="254"/>
      <c r="F3" s="254"/>
      <c r="G3" s="255"/>
      <c r="AC3" s="120" t="s">
        <v>95</v>
      </c>
      <c r="AG3" t="s">
        <v>96</v>
      </c>
    </row>
    <row r="4" spans="1:60" ht="24.95" customHeight="1" x14ac:dyDescent="0.2">
      <c r="A4" s="140" t="s">
        <v>10</v>
      </c>
      <c r="B4" s="141" t="s">
        <v>48</v>
      </c>
      <c r="C4" s="256" t="s">
        <v>49</v>
      </c>
      <c r="D4" s="257"/>
      <c r="E4" s="257"/>
      <c r="F4" s="257"/>
      <c r="G4" s="258"/>
      <c r="AG4" t="s">
        <v>97</v>
      </c>
    </row>
    <row r="5" spans="1:60" x14ac:dyDescent="0.2">
      <c r="D5" s="10"/>
    </row>
    <row r="6" spans="1:60" ht="38.2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31</v>
      </c>
      <c r="H6" s="146" t="s">
        <v>32</v>
      </c>
      <c r="I6" s="146" t="s">
        <v>104</v>
      </c>
      <c r="J6" s="146" t="s">
        <v>33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120</v>
      </c>
      <c r="B8" s="164" t="s">
        <v>60</v>
      </c>
      <c r="C8" s="185" t="s">
        <v>61</v>
      </c>
      <c r="D8" s="165"/>
      <c r="E8" s="166"/>
      <c r="F8" s="167"/>
      <c r="G8" s="167">
        <f>SUMIF(AG9:AG52,"&lt;&gt;NOR",G9:G52)</f>
        <v>0</v>
      </c>
      <c r="H8" s="167"/>
      <c r="I8" s="167">
        <f>SUM(I9:I52)</f>
        <v>0</v>
      </c>
      <c r="J8" s="167"/>
      <c r="K8" s="167">
        <f>SUM(K9:K52)</f>
        <v>0</v>
      </c>
      <c r="L8" s="167"/>
      <c r="M8" s="167">
        <f>SUM(M9:M52)</f>
        <v>0</v>
      </c>
      <c r="N8" s="166"/>
      <c r="O8" s="166">
        <f>SUM(O9:O52)</f>
        <v>337.15</v>
      </c>
      <c r="P8" s="166"/>
      <c r="Q8" s="166">
        <f>SUM(Q9:Q52)</f>
        <v>0</v>
      </c>
      <c r="R8" s="167"/>
      <c r="S8" s="167"/>
      <c r="T8" s="167"/>
      <c r="U8" s="167"/>
      <c r="V8" s="167">
        <f>SUM(V9:V52)</f>
        <v>1343.4100000000003</v>
      </c>
      <c r="W8" s="167"/>
      <c r="X8" s="168"/>
      <c r="Y8" s="162"/>
      <c r="AG8" t="s">
        <v>121</v>
      </c>
    </row>
    <row r="9" spans="1:60" outlineLevel="1" x14ac:dyDescent="0.2">
      <c r="A9" s="170">
        <v>1</v>
      </c>
      <c r="B9" s="171" t="s">
        <v>122</v>
      </c>
      <c r="C9" s="186" t="s">
        <v>123</v>
      </c>
      <c r="D9" s="172" t="s">
        <v>124</v>
      </c>
      <c r="E9" s="173">
        <v>279.3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125</v>
      </c>
      <c r="T9" s="175" t="s">
        <v>125</v>
      </c>
      <c r="U9" s="175">
        <v>9.7000000000000003E-2</v>
      </c>
      <c r="V9" s="175">
        <f>ROUND(E9*U9,2)</f>
        <v>27.09</v>
      </c>
      <c r="W9" s="175"/>
      <c r="X9" s="176" t="s">
        <v>126</v>
      </c>
      <c r="Y9" s="158" t="s">
        <v>127</v>
      </c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7" t="s">
        <v>129</v>
      </c>
      <c r="D10" s="160"/>
      <c r="E10" s="161">
        <v>279.3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130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0">
        <v>2</v>
      </c>
      <c r="B11" s="171" t="s">
        <v>131</v>
      </c>
      <c r="C11" s="186" t="s">
        <v>132</v>
      </c>
      <c r="D11" s="172" t="s">
        <v>124</v>
      </c>
      <c r="E11" s="173">
        <v>290.51</v>
      </c>
      <c r="F11" s="174"/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21</v>
      </c>
      <c r="M11" s="175">
        <f>G11*(1+L11/100)</f>
        <v>0</v>
      </c>
      <c r="N11" s="173">
        <v>0</v>
      </c>
      <c r="O11" s="173">
        <f>ROUND(E11*N11,2)</f>
        <v>0</v>
      </c>
      <c r="P11" s="173">
        <v>0</v>
      </c>
      <c r="Q11" s="173">
        <f>ROUND(E11*P11,2)</f>
        <v>0</v>
      </c>
      <c r="R11" s="175"/>
      <c r="S11" s="175" t="s">
        <v>125</v>
      </c>
      <c r="T11" s="175" t="s">
        <v>125</v>
      </c>
      <c r="U11" s="175">
        <v>0.11</v>
      </c>
      <c r="V11" s="175">
        <f>ROUND(E11*U11,2)</f>
        <v>31.96</v>
      </c>
      <c r="W11" s="175"/>
      <c r="X11" s="176" t="s">
        <v>126</v>
      </c>
      <c r="Y11" s="158" t="s">
        <v>127</v>
      </c>
      <c r="Z11" s="147"/>
      <c r="AA11" s="147"/>
      <c r="AB11" s="147"/>
      <c r="AC11" s="147"/>
      <c r="AD11" s="147"/>
      <c r="AE11" s="147"/>
      <c r="AF11" s="147"/>
      <c r="AG11" s="147" t="s">
        <v>128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7" t="s">
        <v>133</v>
      </c>
      <c r="D12" s="160"/>
      <c r="E12" s="161">
        <v>137.61000000000001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130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7" t="s">
        <v>134</v>
      </c>
      <c r="D13" s="160"/>
      <c r="E13" s="161">
        <v>152.9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130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0">
        <v>3</v>
      </c>
      <c r="B14" s="171" t="s">
        <v>135</v>
      </c>
      <c r="C14" s="186" t="s">
        <v>136</v>
      </c>
      <c r="D14" s="172" t="s">
        <v>124</v>
      </c>
      <c r="E14" s="173">
        <v>290.51</v>
      </c>
      <c r="F14" s="174"/>
      <c r="G14" s="175">
        <f>ROUND(E14*F14,2)</f>
        <v>0</v>
      </c>
      <c r="H14" s="174"/>
      <c r="I14" s="175">
        <f>ROUND(E14*H14,2)</f>
        <v>0</v>
      </c>
      <c r="J14" s="174"/>
      <c r="K14" s="175">
        <f>ROUND(E14*J14,2)</f>
        <v>0</v>
      </c>
      <c r="L14" s="175">
        <v>21</v>
      </c>
      <c r="M14" s="175">
        <f>G14*(1+L14/100)</f>
        <v>0</v>
      </c>
      <c r="N14" s="173">
        <v>0</v>
      </c>
      <c r="O14" s="173">
        <f>ROUND(E14*N14,2)</f>
        <v>0</v>
      </c>
      <c r="P14" s="173">
        <v>0</v>
      </c>
      <c r="Q14" s="173">
        <f>ROUND(E14*P14,2)</f>
        <v>0</v>
      </c>
      <c r="R14" s="175"/>
      <c r="S14" s="175" t="s">
        <v>125</v>
      </c>
      <c r="T14" s="175" t="s">
        <v>125</v>
      </c>
      <c r="U14" s="175">
        <v>4.3099999999999999E-2</v>
      </c>
      <c r="V14" s="175">
        <f>ROUND(E14*U14,2)</f>
        <v>12.52</v>
      </c>
      <c r="W14" s="175"/>
      <c r="X14" s="176" t="s">
        <v>126</v>
      </c>
      <c r="Y14" s="158" t="s">
        <v>127</v>
      </c>
      <c r="Z14" s="147"/>
      <c r="AA14" s="147"/>
      <c r="AB14" s="147"/>
      <c r="AC14" s="147"/>
      <c r="AD14" s="147"/>
      <c r="AE14" s="147"/>
      <c r="AF14" s="147"/>
      <c r="AG14" s="147" t="s">
        <v>128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7" t="s">
        <v>137</v>
      </c>
      <c r="D15" s="160"/>
      <c r="E15" s="161">
        <v>290.51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130</v>
      </c>
      <c r="AH15" s="147">
        <v>5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0">
        <v>4</v>
      </c>
      <c r="B16" s="171" t="s">
        <v>138</v>
      </c>
      <c r="C16" s="186" t="s">
        <v>139</v>
      </c>
      <c r="D16" s="172" t="s">
        <v>124</v>
      </c>
      <c r="E16" s="173">
        <v>160.33727999999999</v>
      </c>
      <c r="F16" s="174"/>
      <c r="G16" s="175">
        <f>ROUND(E16*F16,2)</f>
        <v>0</v>
      </c>
      <c r="H16" s="174"/>
      <c r="I16" s="175">
        <f>ROUND(E16*H16,2)</f>
        <v>0</v>
      </c>
      <c r="J16" s="174"/>
      <c r="K16" s="175">
        <f>ROUND(E16*J16,2)</f>
        <v>0</v>
      </c>
      <c r="L16" s="175">
        <v>21</v>
      </c>
      <c r="M16" s="175">
        <f>G16*(1+L16/100)</f>
        <v>0</v>
      </c>
      <c r="N16" s="173">
        <v>0</v>
      </c>
      <c r="O16" s="173">
        <f>ROUND(E16*N16,2)</f>
        <v>0</v>
      </c>
      <c r="P16" s="173">
        <v>0</v>
      </c>
      <c r="Q16" s="173">
        <f>ROUND(E16*P16,2)</f>
        <v>0</v>
      </c>
      <c r="R16" s="175"/>
      <c r="S16" s="175" t="s">
        <v>125</v>
      </c>
      <c r="T16" s="175" t="s">
        <v>125</v>
      </c>
      <c r="U16" s="175">
        <v>0.16</v>
      </c>
      <c r="V16" s="175">
        <f>ROUND(E16*U16,2)</f>
        <v>25.65</v>
      </c>
      <c r="W16" s="175"/>
      <c r="X16" s="176" t="s">
        <v>126</v>
      </c>
      <c r="Y16" s="158" t="s">
        <v>127</v>
      </c>
      <c r="Z16" s="147"/>
      <c r="AA16" s="147"/>
      <c r="AB16" s="147"/>
      <c r="AC16" s="147"/>
      <c r="AD16" s="147"/>
      <c r="AE16" s="147"/>
      <c r="AF16" s="147"/>
      <c r="AG16" s="147" t="s">
        <v>128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2" x14ac:dyDescent="0.2">
      <c r="A17" s="154"/>
      <c r="B17" s="155"/>
      <c r="C17" s="187" t="s">
        <v>140</v>
      </c>
      <c r="D17" s="160"/>
      <c r="E17" s="161">
        <v>52.598880000000001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130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7" t="s">
        <v>141</v>
      </c>
      <c r="D18" s="160"/>
      <c r="E18" s="161">
        <v>107.7384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130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0">
        <v>5</v>
      </c>
      <c r="B19" s="171" t="s">
        <v>142</v>
      </c>
      <c r="C19" s="186" t="s">
        <v>143</v>
      </c>
      <c r="D19" s="172" t="s">
        <v>124</v>
      </c>
      <c r="E19" s="173">
        <v>160.33727999999999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0</v>
      </c>
      <c r="Q19" s="173">
        <f>ROUND(E19*P19,2)</f>
        <v>0</v>
      </c>
      <c r="R19" s="175"/>
      <c r="S19" s="175" t="s">
        <v>125</v>
      </c>
      <c r="T19" s="175" t="s">
        <v>125</v>
      </c>
      <c r="U19" s="175">
        <v>8.4000000000000005E-2</v>
      </c>
      <c r="V19" s="175">
        <f>ROUND(E19*U19,2)</f>
        <v>13.47</v>
      </c>
      <c r="W19" s="175"/>
      <c r="X19" s="176" t="s">
        <v>126</v>
      </c>
      <c r="Y19" s="158" t="s">
        <v>127</v>
      </c>
      <c r="Z19" s="147"/>
      <c r="AA19" s="147"/>
      <c r="AB19" s="147"/>
      <c r="AC19" s="147"/>
      <c r="AD19" s="147"/>
      <c r="AE19" s="147"/>
      <c r="AF19" s="147"/>
      <c r="AG19" s="147" t="s">
        <v>128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7" t="s">
        <v>144</v>
      </c>
      <c r="D20" s="160"/>
      <c r="E20" s="161">
        <v>160.33727999999999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130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0">
        <v>6</v>
      </c>
      <c r="B21" s="171" t="s">
        <v>145</v>
      </c>
      <c r="C21" s="186" t="s">
        <v>146</v>
      </c>
      <c r="D21" s="172" t="s">
        <v>124</v>
      </c>
      <c r="E21" s="173">
        <v>145.19999999999999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0</v>
      </c>
      <c r="O21" s="173">
        <f>ROUND(E21*N21,2)</f>
        <v>0</v>
      </c>
      <c r="P21" s="173">
        <v>0</v>
      </c>
      <c r="Q21" s="173">
        <f>ROUND(E21*P21,2)</f>
        <v>0</v>
      </c>
      <c r="R21" s="175"/>
      <c r="S21" s="175" t="s">
        <v>125</v>
      </c>
      <c r="T21" s="175" t="s">
        <v>125</v>
      </c>
      <c r="U21" s="175">
        <v>1.843</v>
      </c>
      <c r="V21" s="175">
        <f>ROUND(E21*U21,2)</f>
        <v>267.60000000000002</v>
      </c>
      <c r="W21" s="175"/>
      <c r="X21" s="176" t="s">
        <v>126</v>
      </c>
      <c r="Y21" s="158" t="s">
        <v>127</v>
      </c>
      <c r="Z21" s="147"/>
      <c r="AA21" s="147"/>
      <c r="AB21" s="147"/>
      <c r="AC21" s="147"/>
      <c r="AD21" s="147"/>
      <c r="AE21" s="147"/>
      <c r="AF21" s="147"/>
      <c r="AG21" s="147" t="s">
        <v>128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7" t="s">
        <v>147</v>
      </c>
      <c r="D22" s="160"/>
      <c r="E22" s="161">
        <v>145.19999999999999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130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0">
        <v>7</v>
      </c>
      <c r="B23" s="171" t="s">
        <v>148</v>
      </c>
      <c r="C23" s="186" t="s">
        <v>149</v>
      </c>
      <c r="D23" s="172" t="s">
        <v>124</v>
      </c>
      <c r="E23" s="173">
        <v>145.19999999999999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/>
      <c r="S23" s="175" t="s">
        <v>125</v>
      </c>
      <c r="T23" s="175" t="s">
        <v>125</v>
      </c>
      <c r="U23" s="175">
        <v>0.47399999999999998</v>
      </c>
      <c r="V23" s="175">
        <f>ROUND(E23*U23,2)</f>
        <v>68.819999999999993</v>
      </c>
      <c r="W23" s="175"/>
      <c r="X23" s="176" t="s">
        <v>126</v>
      </c>
      <c r="Y23" s="158" t="s">
        <v>127</v>
      </c>
      <c r="Z23" s="147"/>
      <c r="AA23" s="147"/>
      <c r="AB23" s="147"/>
      <c r="AC23" s="147"/>
      <c r="AD23" s="147"/>
      <c r="AE23" s="147"/>
      <c r="AF23" s="147"/>
      <c r="AG23" s="147" t="s">
        <v>128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7" t="s">
        <v>150</v>
      </c>
      <c r="D24" s="160"/>
      <c r="E24" s="161">
        <v>145.19999999999999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>
        <v>5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0">
        <v>8</v>
      </c>
      <c r="B25" s="171" t="s">
        <v>151</v>
      </c>
      <c r="C25" s="186" t="s">
        <v>152</v>
      </c>
      <c r="D25" s="172" t="s">
        <v>124</v>
      </c>
      <c r="E25" s="173">
        <v>279.3</v>
      </c>
      <c r="F25" s="174"/>
      <c r="G25" s="175">
        <f>ROUND(E25*F25,2)</f>
        <v>0</v>
      </c>
      <c r="H25" s="174"/>
      <c r="I25" s="175">
        <f>ROUND(E25*H25,2)</f>
        <v>0</v>
      </c>
      <c r="J25" s="174"/>
      <c r="K25" s="175">
        <f>ROUND(E25*J25,2)</f>
        <v>0</v>
      </c>
      <c r="L25" s="175">
        <v>21</v>
      </c>
      <c r="M25" s="175">
        <f>G25*(1+L25/100)</f>
        <v>0</v>
      </c>
      <c r="N25" s="173">
        <v>0</v>
      </c>
      <c r="O25" s="173">
        <f>ROUND(E25*N25,2)</f>
        <v>0</v>
      </c>
      <c r="P25" s="173">
        <v>0</v>
      </c>
      <c r="Q25" s="173">
        <f>ROUND(E25*P25,2)</f>
        <v>0</v>
      </c>
      <c r="R25" s="175"/>
      <c r="S25" s="175" t="s">
        <v>125</v>
      </c>
      <c r="T25" s="175" t="s">
        <v>125</v>
      </c>
      <c r="U25" s="175">
        <v>7.3999999999999996E-2</v>
      </c>
      <c r="V25" s="175">
        <f>ROUND(E25*U25,2)</f>
        <v>20.67</v>
      </c>
      <c r="W25" s="175"/>
      <c r="X25" s="176" t="s">
        <v>126</v>
      </c>
      <c r="Y25" s="158" t="s">
        <v>127</v>
      </c>
      <c r="Z25" s="147"/>
      <c r="AA25" s="147"/>
      <c r="AB25" s="147"/>
      <c r="AC25" s="147"/>
      <c r="AD25" s="147"/>
      <c r="AE25" s="147"/>
      <c r="AF25" s="147"/>
      <c r="AG25" s="147" t="s">
        <v>128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187" t="s">
        <v>153</v>
      </c>
      <c r="D26" s="160"/>
      <c r="E26" s="161">
        <v>279.3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130</v>
      </c>
      <c r="AH26" s="147">
        <v>5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0">
        <v>9</v>
      </c>
      <c r="B27" s="171" t="s">
        <v>154</v>
      </c>
      <c r="C27" s="186" t="s">
        <v>155</v>
      </c>
      <c r="D27" s="172" t="s">
        <v>124</v>
      </c>
      <c r="E27" s="173">
        <v>596.04728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3">
        <v>0</v>
      </c>
      <c r="O27" s="173">
        <f>ROUND(E27*N27,2)</f>
        <v>0</v>
      </c>
      <c r="P27" s="173">
        <v>0</v>
      </c>
      <c r="Q27" s="173">
        <f>ROUND(E27*P27,2)</f>
        <v>0</v>
      </c>
      <c r="R27" s="175"/>
      <c r="S27" s="175" t="s">
        <v>125</v>
      </c>
      <c r="T27" s="175" t="s">
        <v>125</v>
      </c>
      <c r="U27" s="175">
        <v>1.0999999999999999E-2</v>
      </c>
      <c r="V27" s="175">
        <f>ROUND(E27*U27,2)</f>
        <v>6.56</v>
      </c>
      <c r="W27" s="175"/>
      <c r="X27" s="176" t="s">
        <v>126</v>
      </c>
      <c r="Y27" s="158" t="s">
        <v>127</v>
      </c>
      <c r="Z27" s="147"/>
      <c r="AA27" s="147"/>
      <c r="AB27" s="147"/>
      <c r="AC27" s="147"/>
      <c r="AD27" s="147"/>
      <c r="AE27" s="147"/>
      <c r="AF27" s="147"/>
      <c r="AG27" s="147" t="s">
        <v>128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7" t="s">
        <v>137</v>
      </c>
      <c r="D28" s="160"/>
      <c r="E28" s="161">
        <v>290.51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>
        <v>5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7" t="s">
        <v>144</v>
      </c>
      <c r="D29" s="160"/>
      <c r="E29" s="161">
        <v>160.33727999999999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130</v>
      </c>
      <c r="AH29" s="147">
        <v>5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7" t="s">
        <v>150</v>
      </c>
      <c r="D30" s="160"/>
      <c r="E30" s="161">
        <v>145.19999999999999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130</v>
      </c>
      <c r="AH30" s="147">
        <v>5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0">
        <v>10</v>
      </c>
      <c r="B31" s="171" t="s">
        <v>156</v>
      </c>
      <c r="C31" s="186" t="s">
        <v>157</v>
      </c>
      <c r="D31" s="172" t="s">
        <v>124</v>
      </c>
      <c r="E31" s="173">
        <v>5960.4727999999996</v>
      </c>
      <c r="F31" s="174"/>
      <c r="G31" s="175">
        <f>ROUND(E31*F31,2)</f>
        <v>0</v>
      </c>
      <c r="H31" s="174"/>
      <c r="I31" s="175">
        <f>ROUND(E31*H31,2)</f>
        <v>0</v>
      </c>
      <c r="J31" s="174"/>
      <c r="K31" s="175">
        <f>ROUND(E31*J31,2)</f>
        <v>0</v>
      </c>
      <c r="L31" s="175">
        <v>21</v>
      </c>
      <c r="M31" s="175">
        <f>G31*(1+L31/100)</f>
        <v>0</v>
      </c>
      <c r="N31" s="173">
        <v>0</v>
      </c>
      <c r="O31" s="173">
        <f>ROUND(E31*N31,2)</f>
        <v>0</v>
      </c>
      <c r="P31" s="173">
        <v>0</v>
      </c>
      <c r="Q31" s="173">
        <f>ROUND(E31*P31,2)</f>
        <v>0</v>
      </c>
      <c r="R31" s="175"/>
      <c r="S31" s="175" t="s">
        <v>125</v>
      </c>
      <c r="T31" s="175" t="s">
        <v>125</v>
      </c>
      <c r="U31" s="175">
        <v>0</v>
      </c>
      <c r="V31" s="175">
        <f>ROUND(E31*U31,2)</f>
        <v>0</v>
      </c>
      <c r="W31" s="175"/>
      <c r="X31" s="176" t="s">
        <v>126</v>
      </c>
      <c r="Y31" s="158" t="s">
        <v>127</v>
      </c>
      <c r="Z31" s="147"/>
      <c r="AA31" s="147"/>
      <c r="AB31" s="147"/>
      <c r="AC31" s="147"/>
      <c r="AD31" s="147"/>
      <c r="AE31" s="147"/>
      <c r="AF31" s="147"/>
      <c r="AG31" s="147" t="s">
        <v>128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7" t="s">
        <v>158</v>
      </c>
      <c r="D32" s="160"/>
      <c r="E32" s="161">
        <v>5960.4727999999996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>
        <v>5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0">
        <v>11</v>
      </c>
      <c r="B33" s="171" t="s">
        <v>159</v>
      </c>
      <c r="C33" s="186" t="s">
        <v>160</v>
      </c>
      <c r="D33" s="172" t="s">
        <v>124</v>
      </c>
      <c r="E33" s="173">
        <v>875.34727999999996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0</v>
      </c>
      <c r="O33" s="173">
        <f>ROUND(E33*N33,2)</f>
        <v>0</v>
      </c>
      <c r="P33" s="173">
        <v>0</v>
      </c>
      <c r="Q33" s="173">
        <f>ROUND(E33*P33,2)</f>
        <v>0</v>
      </c>
      <c r="R33" s="175"/>
      <c r="S33" s="175" t="s">
        <v>125</v>
      </c>
      <c r="T33" s="175" t="s">
        <v>125</v>
      </c>
      <c r="U33" s="175">
        <v>0.65200000000000002</v>
      </c>
      <c r="V33" s="175">
        <f>ROUND(E33*U33,2)</f>
        <v>570.73</v>
      </c>
      <c r="W33" s="175"/>
      <c r="X33" s="176" t="s">
        <v>126</v>
      </c>
      <c r="Y33" s="158" t="s">
        <v>127</v>
      </c>
      <c r="Z33" s="147"/>
      <c r="AA33" s="147"/>
      <c r="AB33" s="147"/>
      <c r="AC33" s="147"/>
      <c r="AD33" s="147"/>
      <c r="AE33" s="147"/>
      <c r="AF33" s="147"/>
      <c r="AG33" s="147" t="s">
        <v>128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7" t="s">
        <v>161</v>
      </c>
      <c r="D34" s="160"/>
      <c r="E34" s="161">
        <v>279.3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130</v>
      </c>
      <c r="AH34" s="147">
        <v>5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7" t="s">
        <v>162</v>
      </c>
      <c r="D35" s="160"/>
      <c r="E35" s="161">
        <v>596.04728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130</v>
      </c>
      <c r="AH35" s="147">
        <v>5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0">
        <v>12</v>
      </c>
      <c r="B36" s="171" t="s">
        <v>163</v>
      </c>
      <c r="C36" s="186" t="s">
        <v>164</v>
      </c>
      <c r="D36" s="172" t="s">
        <v>124</v>
      </c>
      <c r="E36" s="173">
        <v>279.3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3">
        <v>0</v>
      </c>
      <c r="O36" s="173">
        <f>ROUND(E36*N36,2)</f>
        <v>0</v>
      </c>
      <c r="P36" s="173">
        <v>0</v>
      </c>
      <c r="Q36" s="173">
        <f>ROUND(E36*P36,2)</f>
        <v>0</v>
      </c>
      <c r="R36" s="175"/>
      <c r="S36" s="175" t="s">
        <v>125</v>
      </c>
      <c r="T36" s="175" t="s">
        <v>125</v>
      </c>
      <c r="U36" s="175">
        <v>8.9999999999999993E-3</v>
      </c>
      <c r="V36" s="175">
        <f>ROUND(E36*U36,2)</f>
        <v>2.5099999999999998</v>
      </c>
      <c r="W36" s="175"/>
      <c r="X36" s="176" t="s">
        <v>126</v>
      </c>
      <c r="Y36" s="158" t="s">
        <v>127</v>
      </c>
      <c r="Z36" s="147"/>
      <c r="AA36" s="147"/>
      <c r="AB36" s="147"/>
      <c r="AC36" s="147"/>
      <c r="AD36" s="147"/>
      <c r="AE36" s="147"/>
      <c r="AF36" s="147"/>
      <c r="AG36" s="147" t="s">
        <v>128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7" t="s">
        <v>161</v>
      </c>
      <c r="D37" s="160"/>
      <c r="E37" s="161">
        <v>279.3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130</v>
      </c>
      <c r="AH37" s="147">
        <v>5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0">
        <v>13</v>
      </c>
      <c r="B38" s="171" t="s">
        <v>165</v>
      </c>
      <c r="C38" s="186" t="s">
        <v>166</v>
      </c>
      <c r="D38" s="172" t="s">
        <v>124</v>
      </c>
      <c r="E38" s="173">
        <v>243.1</v>
      </c>
      <c r="F38" s="174"/>
      <c r="G38" s="175">
        <f>ROUND(E38*F38,2)</f>
        <v>0</v>
      </c>
      <c r="H38" s="174"/>
      <c r="I38" s="175">
        <f>ROUND(E38*H38,2)</f>
        <v>0</v>
      </c>
      <c r="J38" s="174"/>
      <c r="K38" s="175">
        <f>ROUND(E38*J38,2)</f>
        <v>0</v>
      </c>
      <c r="L38" s="175">
        <v>21</v>
      </c>
      <c r="M38" s="175">
        <f>G38*(1+L38/100)</f>
        <v>0</v>
      </c>
      <c r="N38" s="173">
        <v>0</v>
      </c>
      <c r="O38" s="173">
        <f>ROUND(E38*N38,2)</f>
        <v>0</v>
      </c>
      <c r="P38" s="173">
        <v>0</v>
      </c>
      <c r="Q38" s="173">
        <f>ROUND(E38*P38,2)</f>
        <v>0</v>
      </c>
      <c r="R38" s="175"/>
      <c r="S38" s="175" t="s">
        <v>125</v>
      </c>
      <c r="T38" s="175" t="s">
        <v>125</v>
      </c>
      <c r="U38" s="175">
        <v>0.16200000000000001</v>
      </c>
      <c r="V38" s="175">
        <f>ROUND(E38*U38,2)</f>
        <v>39.380000000000003</v>
      </c>
      <c r="W38" s="175"/>
      <c r="X38" s="176" t="s">
        <v>126</v>
      </c>
      <c r="Y38" s="158" t="s">
        <v>127</v>
      </c>
      <c r="Z38" s="147"/>
      <c r="AA38" s="147"/>
      <c r="AB38" s="147"/>
      <c r="AC38" s="147"/>
      <c r="AD38" s="147"/>
      <c r="AE38" s="147"/>
      <c r="AF38" s="147"/>
      <c r="AG38" s="147" t="s">
        <v>128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50" t="s">
        <v>167</v>
      </c>
      <c r="D39" s="251"/>
      <c r="E39" s="251"/>
      <c r="F39" s="251"/>
      <c r="G39" s="251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168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7" t="s">
        <v>169</v>
      </c>
      <c r="D40" s="160"/>
      <c r="E40" s="161">
        <v>243.1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130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0">
        <v>14</v>
      </c>
      <c r="B41" s="171" t="s">
        <v>170</v>
      </c>
      <c r="C41" s="186" t="s">
        <v>171</v>
      </c>
      <c r="D41" s="172" t="s">
        <v>172</v>
      </c>
      <c r="E41" s="173">
        <v>364.65</v>
      </c>
      <c r="F41" s="174"/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21</v>
      </c>
      <c r="M41" s="175">
        <f>G41*(1+L41/100)</f>
        <v>0</v>
      </c>
      <c r="N41" s="173">
        <v>0</v>
      </c>
      <c r="O41" s="173">
        <f>ROUND(E41*N41,2)</f>
        <v>0</v>
      </c>
      <c r="P41" s="173">
        <v>0</v>
      </c>
      <c r="Q41" s="173">
        <f>ROUND(E41*P41,2)</f>
        <v>0</v>
      </c>
      <c r="R41" s="175"/>
      <c r="S41" s="175" t="s">
        <v>125</v>
      </c>
      <c r="T41" s="175" t="s">
        <v>125</v>
      </c>
      <c r="U41" s="175">
        <v>0.06</v>
      </c>
      <c r="V41" s="175">
        <f>ROUND(E41*U41,2)</f>
        <v>21.88</v>
      </c>
      <c r="W41" s="175"/>
      <c r="X41" s="176" t="s">
        <v>126</v>
      </c>
      <c r="Y41" s="158" t="s">
        <v>127</v>
      </c>
      <c r="Z41" s="147"/>
      <c r="AA41" s="147"/>
      <c r="AB41" s="147"/>
      <c r="AC41" s="147"/>
      <c r="AD41" s="147"/>
      <c r="AE41" s="147"/>
      <c r="AF41" s="147"/>
      <c r="AG41" s="147" t="s">
        <v>173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7" t="s">
        <v>174</v>
      </c>
      <c r="D42" s="160"/>
      <c r="E42" s="161">
        <v>364.65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130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0">
        <v>15</v>
      </c>
      <c r="B43" s="171" t="s">
        <v>175</v>
      </c>
      <c r="C43" s="186" t="s">
        <v>176</v>
      </c>
      <c r="D43" s="172" t="s">
        <v>172</v>
      </c>
      <c r="E43" s="173">
        <v>364.65</v>
      </c>
      <c r="F43" s="174"/>
      <c r="G43" s="175">
        <f>ROUND(E43*F43,2)</f>
        <v>0</v>
      </c>
      <c r="H43" s="174"/>
      <c r="I43" s="175">
        <f>ROUND(E43*H43,2)</f>
        <v>0</v>
      </c>
      <c r="J43" s="174"/>
      <c r="K43" s="175">
        <f>ROUND(E43*J43,2)</f>
        <v>0</v>
      </c>
      <c r="L43" s="175">
        <v>21</v>
      </c>
      <c r="M43" s="175">
        <f>G43*(1+L43/100)</f>
        <v>0</v>
      </c>
      <c r="N43" s="173">
        <v>0</v>
      </c>
      <c r="O43" s="173">
        <f>ROUND(E43*N43,2)</f>
        <v>0</v>
      </c>
      <c r="P43" s="173">
        <v>0</v>
      </c>
      <c r="Q43" s="173">
        <f>ROUND(E43*P43,2)</f>
        <v>0</v>
      </c>
      <c r="R43" s="175"/>
      <c r="S43" s="175" t="s">
        <v>125</v>
      </c>
      <c r="T43" s="175" t="s">
        <v>125</v>
      </c>
      <c r="U43" s="175">
        <v>0.50800000000000001</v>
      </c>
      <c r="V43" s="175">
        <f>ROUND(E43*U43,2)</f>
        <v>185.24</v>
      </c>
      <c r="W43" s="175"/>
      <c r="X43" s="176" t="s">
        <v>126</v>
      </c>
      <c r="Y43" s="158" t="s">
        <v>127</v>
      </c>
      <c r="Z43" s="147"/>
      <c r="AA43" s="147"/>
      <c r="AB43" s="147"/>
      <c r="AC43" s="147"/>
      <c r="AD43" s="147"/>
      <c r="AE43" s="147"/>
      <c r="AF43" s="147"/>
      <c r="AG43" s="147" t="s">
        <v>128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7" t="s">
        <v>177</v>
      </c>
      <c r="D44" s="160"/>
      <c r="E44" s="161">
        <v>364.65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130</v>
      </c>
      <c r="AH44" s="147">
        <v>5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70">
        <v>16</v>
      </c>
      <c r="B45" s="171" t="s">
        <v>178</v>
      </c>
      <c r="C45" s="186" t="s">
        <v>179</v>
      </c>
      <c r="D45" s="172" t="s">
        <v>172</v>
      </c>
      <c r="E45" s="173">
        <v>364.65</v>
      </c>
      <c r="F45" s="174"/>
      <c r="G45" s="175">
        <f>ROUND(E45*F45,2)</f>
        <v>0</v>
      </c>
      <c r="H45" s="174"/>
      <c r="I45" s="175">
        <f>ROUND(E45*H45,2)</f>
        <v>0</v>
      </c>
      <c r="J45" s="174"/>
      <c r="K45" s="175">
        <f>ROUND(E45*J45,2)</f>
        <v>0</v>
      </c>
      <c r="L45" s="175">
        <v>21</v>
      </c>
      <c r="M45" s="175">
        <f>G45*(1+L45/100)</f>
        <v>0</v>
      </c>
      <c r="N45" s="173">
        <v>0</v>
      </c>
      <c r="O45" s="173">
        <f>ROUND(E45*N45,2)</f>
        <v>0</v>
      </c>
      <c r="P45" s="173">
        <v>0</v>
      </c>
      <c r="Q45" s="173">
        <f>ROUND(E45*P45,2)</f>
        <v>0</v>
      </c>
      <c r="R45" s="175"/>
      <c r="S45" s="175" t="s">
        <v>125</v>
      </c>
      <c r="T45" s="175" t="s">
        <v>125</v>
      </c>
      <c r="U45" s="175">
        <v>0.09</v>
      </c>
      <c r="V45" s="175">
        <f>ROUND(E45*U45,2)</f>
        <v>32.82</v>
      </c>
      <c r="W45" s="175"/>
      <c r="X45" s="176" t="s">
        <v>126</v>
      </c>
      <c r="Y45" s="158" t="s">
        <v>127</v>
      </c>
      <c r="Z45" s="147"/>
      <c r="AA45" s="147"/>
      <c r="AB45" s="147"/>
      <c r="AC45" s="147"/>
      <c r="AD45" s="147"/>
      <c r="AE45" s="147"/>
      <c r="AF45" s="147"/>
      <c r="AG45" s="147" t="s">
        <v>128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7" t="s">
        <v>177</v>
      </c>
      <c r="D46" s="160"/>
      <c r="E46" s="161">
        <v>364.65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130</v>
      </c>
      <c r="AH46" s="147">
        <v>5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2.5" outlineLevel="1" x14ac:dyDescent="0.2">
      <c r="A47" s="170">
        <v>17</v>
      </c>
      <c r="B47" s="171" t="s">
        <v>180</v>
      </c>
      <c r="C47" s="186" t="s">
        <v>181</v>
      </c>
      <c r="D47" s="172" t="s">
        <v>124</v>
      </c>
      <c r="E47" s="173">
        <v>596.04728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0</v>
      </c>
      <c r="O47" s="173">
        <f>ROUND(E47*N47,2)</f>
        <v>0</v>
      </c>
      <c r="P47" s="173">
        <v>0</v>
      </c>
      <c r="Q47" s="173">
        <f>ROUND(E47*P47,2)</f>
        <v>0</v>
      </c>
      <c r="R47" s="175"/>
      <c r="S47" s="175" t="s">
        <v>125</v>
      </c>
      <c r="T47" s="175" t="s">
        <v>125</v>
      </c>
      <c r="U47" s="175">
        <v>0</v>
      </c>
      <c r="V47" s="175">
        <f>ROUND(E47*U47,2)</f>
        <v>0</v>
      </c>
      <c r="W47" s="175"/>
      <c r="X47" s="176" t="s">
        <v>126</v>
      </c>
      <c r="Y47" s="158" t="s">
        <v>127</v>
      </c>
      <c r="Z47" s="147"/>
      <c r="AA47" s="147"/>
      <c r="AB47" s="147"/>
      <c r="AC47" s="147"/>
      <c r="AD47" s="147"/>
      <c r="AE47" s="147"/>
      <c r="AF47" s="147"/>
      <c r="AG47" s="147" t="s">
        <v>128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7" t="s">
        <v>162</v>
      </c>
      <c r="D48" s="160"/>
      <c r="E48" s="161">
        <v>596.04728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>
        <v>5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70">
        <v>18</v>
      </c>
      <c r="B49" s="171" t="s">
        <v>182</v>
      </c>
      <c r="C49" s="186" t="s">
        <v>183</v>
      </c>
      <c r="D49" s="172" t="s">
        <v>172</v>
      </c>
      <c r="E49" s="173">
        <v>611.6</v>
      </c>
      <c r="F49" s="174"/>
      <c r="G49" s="175">
        <f>ROUND(E49*F49,2)</f>
        <v>0</v>
      </c>
      <c r="H49" s="174"/>
      <c r="I49" s="175">
        <f>ROUND(E49*H49,2)</f>
        <v>0</v>
      </c>
      <c r="J49" s="174"/>
      <c r="K49" s="175">
        <f>ROUND(E49*J49,2)</f>
        <v>0</v>
      </c>
      <c r="L49" s="175">
        <v>21</v>
      </c>
      <c r="M49" s="175">
        <f>G49*(1+L49/100)</f>
        <v>0</v>
      </c>
      <c r="N49" s="173">
        <v>0.55125000000000002</v>
      </c>
      <c r="O49" s="173">
        <f>ROUND(E49*N49,2)</f>
        <v>337.14</v>
      </c>
      <c r="P49" s="173">
        <v>0</v>
      </c>
      <c r="Q49" s="173">
        <f>ROUND(E49*P49,2)</f>
        <v>0</v>
      </c>
      <c r="R49" s="175"/>
      <c r="S49" s="175" t="s">
        <v>125</v>
      </c>
      <c r="T49" s="175" t="s">
        <v>125</v>
      </c>
      <c r="U49" s="175">
        <v>2.7E-2</v>
      </c>
      <c r="V49" s="175">
        <f>ROUND(E49*U49,2)</f>
        <v>16.510000000000002</v>
      </c>
      <c r="W49" s="175"/>
      <c r="X49" s="176" t="s">
        <v>126</v>
      </c>
      <c r="Y49" s="158" t="s">
        <v>127</v>
      </c>
      <c r="Z49" s="147"/>
      <c r="AA49" s="147"/>
      <c r="AB49" s="147"/>
      <c r="AC49" s="147"/>
      <c r="AD49" s="147"/>
      <c r="AE49" s="147"/>
      <c r="AF49" s="147"/>
      <c r="AG49" s="147" t="s">
        <v>128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7" t="s">
        <v>184</v>
      </c>
      <c r="D50" s="160"/>
      <c r="E50" s="161">
        <v>611.6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130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0">
        <v>19</v>
      </c>
      <c r="B51" s="171" t="s">
        <v>185</v>
      </c>
      <c r="C51" s="186" t="s">
        <v>186</v>
      </c>
      <c r="D51" s="172" t="s">
        <v>187</v>
      </c>
      <c r="E51" s="173">
        <v>9.1162500000000009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3">
        <v>1E-3</v>
      </c>
      <c r="O51" s="173">
        <f>ROUND(E51*N51,2)</f>
        <v>0.01</v>
      </c>
      <c r="P51" s="173">
        <v>0</v>
      </c>
      <c r="Q51" s="173">
        <f>ROUND(E51*P51,2)</f>
        <v>0</v>
      </c>
      <c r="R51" s="175" t="s">
        <v>188</v>
      </c>
      <c r="S51" s="175" t="s">
        <v>125</v>
      </c>
      <c r="T51" s="175" t="s">
        <v>125</v>
      </c>
      <c r="U51" s="175">
        <v>0</v>
      </c>
      <c r="V51" s="175">
        <f>ROUND(E51*U51,2)</f>
        <v>0</v>
      </c>
      <c r="W51" s="175"/>
      <c r="X51" s="176" t="s">
        <v>189</v>
      </c>
      <c r="Y51" s="158" t="s">
        <v>127</v>
      </c>
      <c r="Z51" s="147"/>
      <c r="AA51" s="147"/>
      <c r="AB51" s="147"/>
      <c r="AC51" s="147"/>
      <c r="AD51" s="147"/>
      <c r="AE51" s="147"/>
      <c r="AF51" s="147"/>
      <c r="AG51" s="147" t="s">
        <v>190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7" t="s">
        <v>191</v>
      </c>
      <c r="D52" s="160"/>
      <c r="E52" s="161">
        <v>9.1162500000000009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130</v>
      </c>
      <c r="AH52" s="147">
        <v>5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3" t="s">
        <v>120</v>
      </c>
      <c r="B53" s="164" t="s">
        <v>46</v>
      </c>
      <c r="C53" s="185" t="s">
        <v>63</v>
      </c>
      <c r="D53" s="165"/>
      <c r="E53" s="166"/>
      <c r="F53" s="167"/>
      <c r="G53" s="167">
        <f>SUMIF(AG54:AG99,"&lt;&gt;NOR",G54:G99)</f>
        <v>0</v>
      </c>
      <c r="H53" s="167"/>
      <c r="I53" s="167">
        <f>SUM(I54:I99)</f>
        <v>0</v>
      </c>
      <c r="J53" s="167"/>
      <c r="K53" s="167">
        <f>SUM(K54:K99)</f>
        <v>0</v>
      </c>
      <c r="L53" s="167"/>
      <c r="M53" s="167">
        <f>SUM(M54:M99)</f>
        <v>0</v>
      </c>
      <c r="N53" s="166"/>
      <c r="O53" s="166">
        <f>SUM(O54:O99)</f>
        <v>1877.23</v>
      </c>
      <c r="P53" s="166"/>
      <c r="Q53" s="166">
        <f>SUM(Q54:Q99)</f>
        <v>0</v>
      </c>
      <c r="R53" s="167"/>
      <c r="S53" s="167"/>
      <c r="T53" s="167"/>
      <c r="U53" s="167"/>
      <c r="V53" s="167">
        <f>SUM(V54:V99)</f>
        <v>2227.29</v>
      </c>
      <c r="W53" s="167"/>
      <c r="X53" s="168"/>
      <c r="Y53" s="162"/>
      <c r="AG53" t="s">
        <v>121</v>
      </c>
    </row>
    <row r="54" spans="1:60" ht="22.5" outlineLevel="1" x14ac:dyDescent="0.2">
      <c r="A54" s="170">
        <v>20</v>
      </c>
      <c r="B54" s="171" t="s">
        <v>192</v>
      </c>
      <c r="C54" s="186" t="s">
        <v>193</v>
      </c>
      <c r="D54" s="172" t="s">
        <v>124</v>
      </c>
      <c r="E54" s="173">
        <v>107.7384</v>
      </c>
      <c r="F54" s="174"/>
      <c r="G54" s="175">
        <f>ROUND(E54*F54,2)</f>
        <v>0</v>
      </c>
      <c r="H54" s="174"/>
      <c r="I54" s="175">
        <f>ROUND(E54*H54,2)</f>
        <v>0</v>
      </c>
      <c r="J54" s="174"/>
      <c r="K54" s="175">
        <f>ROUND(E54*J54,2)</f>
        <v>0</v>
      </c>
      <c r="L54" s="175">
        <v>21</v>
      </c>
      <c r="M54" s="175">
        <f>G54*(1+L54/100)</f>
        <v>0</v>
      </c>
      <c r="N54" s="173">
        <v>1.63</v>
      </c>
      <c r="O54" s="173">
        <f>ROUND(E54*N54,2)</f>
        <v>175.61</v>
      </c>
      <c r="P54" s="173">
        <v>0</v>
      </c>
      <c r="Q54" s="173">
        <f>ROUND(E54*P54,2)</f>
        <v>0</v>
      </c>
      <c r="R54" s="175"/>
      <c r="S54" s="175" t="s">
        <v>194</v>
      </c>
      <c r="T54" s="175" t="s">
        <v>194</v>
      </c>
      <c r="U54" s="175">
        <v>0.92</v>
      </c>
      <c r="V54" s="175">
        <f>ROUND(E54*U54,2)</f>
        <v>99.12</v>
      </c>
      <c r="W54" s="175"/>
      <c r="X54" s="176" t="s">
        <v>126</v>
      </c>
      <c r="Y54" s="158" t="s">
        <v>127</v>
      </c>
      <c r="Z54" s="147"/>
      <c r="AA54" s="147"/>
      <c r="AB54" s="147"/>
      <c r="AC54" s="147"/>
      <c r="AD54" s="147"/>
      <c r="AE54" s="147"/>
      <c r="AF54" s="147"/>
      <c r="AG54" s="147" t="s">
        <v>128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7" t="s">
        <v>195</v>
      </c>
      <c r="D55" s="160"/>
      <c r="E55" s="161">
        <v>107.7384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130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0">
        <v>21</v>
      </c>
      <c r="B56" s="171" t="s">
        <v>196</v>
      </c>
      <c r="C56" s="186" t="s">
        <v>197</v>
      </c>
      <c r="D56" s="172" t="s">
        <v>198</v>
      </c>
      <c r="E56" s="173">
        <v>139.91999999999999</v>
      </c>
      <c r="F56" s="174"/>
      <c r="G56" s="175">
        <f>ROUND(E56*F56,2)</f>
        <v>0</v>
      </c>
      <c r="H56" s="174"/>
      <c r="I56" s="175">
        <f>ROUND(E56*H56,2)</f>
        <v>0</v>
      </c>
      <c r="J56" s="174"/>
      <c r="K56" s="175">
        <f>ROUND(E56*J56,2)</f>
        <v>0</v>
      </c>
      <c r="L56" s="175">
        <v>21</v>
      </c>
      <c r="M56" s="175">
        <f>G56*(1+L56/100)</f>
        <v>0</v>
      </c>
      <c r="N56" s="173">
        <v>0.22106999999999999</v>
      </c>
      <c r="O56" s="173">
        <f>ROUND(E56*N56,2)</f>
        <v>30.93</v>
      </c>
      <c r="P56" s="173">
        <v>0</v>
      </c>
      <c r="Q56" s="173">
        <f>ROUND(E56*P56,2)</f>
        <v>0</v>
      </c>
      <c r="R56" s="175"/>
      <c r="S56" s="175" t="s">
        <v>125</v>
      </c>
      <c r="T56" s="175" t="s">
        <v>125</v>
      </c>
      <c r="U56" s="175">
        <v>0.19</v>
      </c>
      <c r="V56" s="175">
        <f>ROUND(E56*U56,2)</f>
        <v>26.58</v>
      </c>
      <c r="W56" s="175"/>
      <c r="X56" s="176" t="s">
        <v>126</v>
      </c>
      <c r="Y56" s="158" t="s">
        <v>127</v>
      </c>
      <c r="Z56" s="147"/>
      <c r="AA56" s="147"/>
      <c r="AB56" s="147"/>
      <c r="AC56" s="147"/>
      <c r="AD56" s="147"/>
      <c r="AE56" s="147"/>
      <c r="AF56" s="147"/>
      <c r="AG56" s="147" t="s">
        <v>128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87" t="s">
        <v>199</v>
      </c>
      <c r="D57" s="160"/>
      <c r="E57" s="161">
        <v>139.91999999999999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130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0">
        <v>22</v>
      </c>
      <c r="B58" s="171" t="s">
        <v>200</v>
      </c>
      <c r="C58" s="186" t="s">
        <v>201</v>
      </c>
      <c r="D58" s="172" t="s">
        <v>172</v>
      </c>
      <c r="E58" s="173">
        <v>643.63199999999995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3">
        <v>1.8000000000000001E-4</v>
      </c>
      <c r="O58" s="173">
        <f>ROUND(E58*N58,2)</f>
        <v>0.12</v>
      </c>
      <c r="P58" s="173">
        <v>0</v>
      </c>
      <c r="Q58" s="173">
        <f>ROUND(E58*P58,2)</f>
        <v>0</v>
      </c>
      <c r="R58" s="175"/>
      <c r="S58" s="175" t="s">
        <v>125</v>
      </c>
      <c r="T58" s="175" t="s">
        <v>125</v>
      </c>
      <c r="U58" s="175">
        <v>7.4999999999999997E-2</v>
      </c>
      <c r="V58" s="175">
        <f>ROUND(E58*U58,2)</f>
        <v>48.27</v>
      </c>
      <c r="W58" s="175"/>
      <c r="X58" s="176" t="s">
        <v>126</v>
      </c>
      <c r="Y58" s="158" t="s">
        <v>127</v>
      </c>
      <c r="Z58" s="147"/>
      <c r="AA58" s="147"/>
      <c r="AB58" s="147"/>
      <c r="AC58" s="147"/>
      <c r="AD58" s="147"/>
      <c r="AE58" s="147"/>
      <c r="AF58" s="147"/>
      <c r="AG58" s="147" t="s">
        <v>128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7" t="s">
        <v>202</v>
      </c>
      <c r="D59" s="160"/>
      <c r="E59" s="161">
        <v>643.63199999999995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130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70">
        <v>23</v>
      </c>
      <c r="B60" s="171" t="s">
        <v>203</v>
      </c>
      <c r="C60" s="186" t="s">
        <v>204</v>
      </c>
      <c r="D60" s="172" t="s">
        <v>172</v>
      </c>
      <c r="E60" s="173">
        <v>1009.244</v>
      </c>
      <c r="F60" s="174"/>
      <c r="G60" s="175">
        <f>ROUND(E60*F60,2)</f>
        <v>0</v>
      </c>
      <c r="H60" s="174"/>
      <c r="I60" s="175">
        <f>ROUND(E60*H60,2)</f>
        <v>0</v>
      </c>
      <c r="J60" s="174"/>
      <c r="K60" s="175">
        <f>ROUND(E60*J60,2)</f>
        <v>0</v>
      </c>
      <c r="L60" s="175">
        <v>21</v>
      </c>
      <c r="M60" s="175">
        <f>G60*(1+L60/100)</f>
        <v>0</v>
      </c>
      <c r="N60" s="173">
        <v>0</v>
      </c>
      <c r="O60" s="173">
        <f>ROUND(E60*N60,2)</f>
        <v>0</v>
      </c>
      <c r="P60" s="173">
        <v>0</v>
      </c>
      <c r="Q60" s="173">
        <f>ROUND(E60*P60,2)</f>
        <v>0</v>
      </c>
      <c r="R60" s="175"/>
      <c r="S60" s="175" t="s">
        <v>125</v>
      </c>
      <c r="T60" s="175" t="s">
        <v>125</v>
      </c>
      <c r="U60" s="175">
        <v>0.15</v>
      </c>
      <c r="V60" s="175">
        <f>ROUND(E60*U60,2)</f>
        <v>151.38999999999999</v>
      </c>
      <c r="W60" s="175"/>
      <c r="X60" s="176" t="s">
        <v>126</v>
      </c>
      <c r="Y60" s="158" t="s">
        <v>127</v>
      </c>
      <c r="Z60" s="147"/>
      <c r="AA60" s="147"/>
      <c r="AB60" s="147"/>
      <c r="AC60" s="147"/>
      <c r="AD60" s="147"/>
      <c r="AE60" s="147"/>
      <c r="AF60" s="147"/>
      <c r="AG60" s="147" t="s">
        <v>128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7" t="s">
        <v>205</v>
      </c>
      <c r="D61" s="160"/>
      <c r="E61" s="161">
        <v>703.44399999999996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130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7" t="s">
        <v>206</v>
      </c>
      <c r="D62" s="160"/>
      <c r="E62" s="161">
        <v>305.8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130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0">
        <v>24</v>
      </c>
      <c r="B63" s="171" t="s">
        <v>207</v>
      </c>
      <c r="C63" s="186" t="s">
        <v>208</v>
      </c>
      <c r="D63" s="172" t="s">
        <v>124</v>
      </c>
      <c r="E63" s="173">
        <v>184.74956</v>
      </c>
      <c r="F63" s="174"/>
      <c r="G63" s="175">
        <f>ROUND(E63*F63,2)</f>
        <v>0</v>
      </c>
      <c r="H63" s="174"/>
      <c r="I63" s="175">
        <f>ROUND(E63*H63,2)</f>
        <v>0</v>
      </c>
      <c r="J63" s="174"/>
      <c r="K63" s="175">
        <f>ROUND(E63*J63,2)</f>
        <v>0</v>
      </c>
      <c r="L63" s="175">
        <v>21</v>
      </c>
      <c r="M63" s="175">
        <f>G63*(1+L63/100)</f>
        <v>0</v>
      </c>
      <c r="N63" s="173">
        <v>2.5249999999999999</v>
      </c>
      <c r="O63" s="173">
        <f>ROUND(E63*N63,2)</f>
        <v>466.49</v>
      </c>
      <c r="P63" s="173">
        <v>0</v>
      </c>
      <c r="Q63" s="173">
        <f>ROUND(E63*P63,2)</f>
        <v>0</v>
      </c>
      <c r="R63" s="175"/>
      <c r="S63" s="175" t="s">
        <v>125</v>
      </c>
      <c r="T63" s="175" t="s">
        <v>125</v>
      </c>
      <c r="U63" s="175">
        <v>0.48</v>
      </c>
      <c r="V63" s="175">
        <f>ROUND(E63*U63,2)</f>
        <v>88.68</v>
      </c>
      <c r="W63" s="175"/>
      <c r="X63" s="176" t="s">
        <v>126</v>
      </c>
      <c r="Y63" s="158" t="s">
        <v>127</v>
      </c>
      <c r="Z63" s="147"/>
      <c r="AA63" s="147"/>
      <c r="AB63" s="147"/>
      <c r="AC63" s="147"/>
      <c r="AD63" s="147"/>
      <c r="AE63" s="147"/>
      <c r="AF63" s="147"/>
      <c r="AG63" s="147" t="s">
        <v>128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7" t="s">
        <v>209</v>
      </c>
      <c r="D64" s="160"/>
      <c r="E64" s="161">
        <v>184.74956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130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0">
        <v>25</v>
      </c>
      <c r="B65" s="171" t="s">
        <v>210</v>
      </c>
      <c r="C65" s="186" t="s">
        <v>211</v>
      </c>
      <c r="D65" s="172" t="s">
        <v>172</v>
      </c>
      <c r="E65" s="173">
        <v>55.156500000000001</v>
      </c>
      <c r="F65" s="174"/>
      <c r="G65" s="175">
        <f>ROUND(E65*F65,2)</f>
        <v>0</v>
      </c>
      <c r="H65" s="174"/>
      <c r="I65" s="175">
        <f>ROUND(E65*H65,2)</f>
        <v>0</v>
      </c>
      <c r="J65" s="174"/>
      <c r="K65" s="175">
        <f>ROUND(E65*J65,2)</f>
        <v>0</v>
      </c>
      <c r="L65" s="175">
        <v>21</v>
      </c>
      <c r="M65" s="175">
        <f>G65*(1+L65/100)</f>
        <v>0</v>
      </c>
      <c r="N65" s="173">
        <v>3.9199999999999999E-2</v>
      </c>
      <c r="O65" s="173">
        <f>ROUND(E65*N65,2)</f>
        <v>2.16</v>
      </c>
      <c r="P65" s="173">
        <v>0</v>
      </c>
      <c r="Q65" s="173">
        <f>ROUND(E65*P65,2)</f>
        <v>0</v>
      </c>
      <c r="R65" s="175"/>
      <c r="S65" s="175" t="s">
        <v>125</v>
      </c>
      <c r="T65" s="175" t="s">
        <v>125</v>
      </c>
      <c r="U65" s="175">
        <v>1.6</v>
      </c>
      <c r="V65" s="175">
        <f>ROUND(E65*U65,2)</f>
        <v>88.25</v>
      </c>
      <c r="W65" s="175"/>
      <c r="X65" s="176" t="s">
        <v>126</v>
      </c>
      <c r="Y65" s="158" t="s">
        <v>127</v>
      </c>
      <c r="Z65" s="147"/>
      <c r="AA65" s="147"/>
      <c r="AB65" s="147"/>
      <c r="AC65" s="147"/>
      <c r="AD65" s="147"/>
      <c r="AE65" s="147"/>
      <c r="AF65" s="147"/>
      <c r="AG65" s="147" t="s">
        <v>128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7" t="s">
        <v>212</v>
      </c>
      <c r="D66" s="160"/>
      <c r="E66" s="161">
        <v>55.156500000000001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130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0">
        <v>26</v>
      </c>
      <c r="B67" s="171" t="s">
        <v>213</v>
      </c>
      <c r="C67" s="186" t="s">
        <v>214</v>
      </c>
      <c r="D67" s="172" t="s">
        <v>172</v>
      </c>
      <c r="E67" s="173">
        <v>55.156500000000001</v>
      </c>
      <c r="F67" s="174"/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21</v>
      </c>
      <c r="M67" s="175">
        <f>G67*(1+L67/100)</f>
        <v>0</v>
      </c>
      <c r="N67" s="173">
        <v>0</v>
      </c>
      <c r="O67" s="173">
        <f>ROUND(E67*N67,2)</f>
        <v>0</v>
      </c>
      <c r="P67" s="173">
        <v>0</v>
      </c>
      <c r="Q67" s="173">
        <f>ROUND(E67*P67,2)</f>
        <v>0</v>
      </c>
      <c r="R67" s="175"/>
      <c r="S67" s="175" t="s">
        <v>125</v>
      </c>
      <c r="T67" s="175" t="s">
        <v>125</v>
      </c>
      <c r="U67" s="175">
        <v>0.32</v>
      </c>
      <c r="V67" s="175">
        <f>ROUND(E67*U67,2)</f>
        <v>17.649999999999999</v>
      </c>
      <c r="W67" s="175"/>
      <c r="X67" s="176" t="s">
        <v>126</v>
      </c>
      <c r="Y67" s="158" t="s">
        <v>127</v>
      </c>
      <c r="Z67" s="147"/>
      <c r="AA67" s="147"/>
      <c r="AB67" s="147"/>
      <c r="AC67" s="147"/>
      <c r="AD67" s="147"/>
      <c r="AE67" s="147"/>
      <c r="AF67" s="147"/>
      <c r="AG67" s="147" t="s">
        <v>128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250" t="s">
        <v>215</v>
      </c>
      <c r="D68" s="251"/>
      <c r="E68" s="251"/>
      <c r="F68" s="251"/>
      <c r="G68" s="251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168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187" t="s">
        <v>216</v>
      </c>
      <c r="D69" s="160"/>
      <c r="E69" s="161">
        <v>55.156500000000001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130</v>
      </c>
      <c r="AH69" s="147">
        <v>5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2.5" outlineLevel="1" x14ac:dyDescent="0.2">
      <c r="A70" s="170">
        <v>27</v>
      </c>
      <c r="B70" s="171" t="s">
        <v>217</v>
      </c>
      <c r="C70" s="186" t="s">
        <v>218</v>
      </c>
      <c r="D70" s="172" t="s">
        <v>219</v>
      </c>
      <c r="E70" s="173">
        <v>14.170109999999999</v>
      </c>
      <c r="F70" s="174"/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21</v>
      </c>
      <c r="M70" s="175">
        <f>G70*(1+L70/100)</f>
        <v>0</v>
      </c>
      <c r="N70" s="173">
        <v>1.0554399999999999</v>
      </c>
      <c r="O70" s="173">
        <f>ROUND(E70*N70,2)</f>
        <v>14.96</v>
      </c>
      <c r="P70" s="173">
        <v>0</v>
      </c>
      <c r="Q70" s="173">
        <f>ROUND(E70*P70,2)</f>
        <v>0</v>
      </c>
      <c r="R70" s="175"/>
      <c r="S70" s="175" t="s">
        <v>125</v>
      </c>
      <c r="T70" s="175" t="s">
        <v>125</v>
      </c>
      <c r="U70" s="175">
        <v>15.231</v>
      </c>
      <c r="V70" s="175">
        <f>ROUND(E70*U70,2)</f>
        <v>215.82</v>
      </c>
      <c r="W70" s="175"/>
      <c r="X70" s="176" t="s">
        <v>126</v>
      </c>
      <c r="Y70" s="158" t="s">
        <v>127</v>
      </c>
      <c r="Z70" s="147"/>
      <c r="AA70" s="147"/>
      <c r="AB70" s="147"/>
      <c r="AC70" s="147"/>
      <c r="AD70" s="147"/>
      <c r="AE70" s="147"/>
      <c r="AF70" s="147"/>
      <c r="AG70" s="147" t="s">
        <v>128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7" t="s">
        <v>220</v>
      </c>
      <c r="D71" s="160"/>
      <c r="E71" s="161">
        <v>14.170109999999999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130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0">
        <v>28</v>
      </c>
      <c r="B72" s="171" t="s">
        <v>221</v>
      </c>
      <c r="C72" s="186" t="s">
        <v>222</v>
      </c>
      <c r="D72" s="172" t="s">
        <v>124</v>
      </c>
      <c r="E72" s="173">
        <v>72.251620000000003</v>
      </c>
      <c r="F72" s="174"/>
      <c r="G72" s="175">
        <f>ROUND(E72*F72,2)</f>
        <v>0</v>
      </c>
      <c r="H72" s="174"/>
      <c r="I72" s="175">
        <f>ROUND(E72*H72,2)</f>
        <v>0</v>
      </c>
      <c r="J72" s="174"/>
      <c r="K72" s="175">
        <f>ROUND(E72*J72,2)</f>
        <v>0</v>
      </c>
      <c r="L72" s="175">
        <v>21</v>
      </c>
      <c r="M72" s="175">
        <f>G72*(1+L72/100)</f>
        <v>0</v>
      </c>
      <c r="N72" s="173">
        <v>2.5249999999999999</v>
      </c>
      <c r="O72" s="173">
        <f>ROUND(E72*N72,2)</f>
        <v>182.44</v>
      </c>
      <c r="P72" s="173">
        <v>0</v>
      </c>
      <c r="Q72" s="173">
        <f>ROUND(E72*P72,2)</f>
        <v>0</v>
      </c>
      <c r="R72" s="175"/>
      <c r="S72" s="175" t="s">
        <v>125</v>
      </c>
      <c r="T72" s="175" t="s">
        <v>125</v>
      </c>
      <c r="U72" s="175">
        <v>0.48</v>
      </c>
      <c r="V72" s="175">
        <f>ROUND(E72*U72,2)</f>
        <v>34.68</v>
      </c>
      <c r="W72" s="175"/>
      <c r="X72" s="176" t="s">
        <v>126</v>
      </c>
      <c r="Y72" s="158" t="s">
        <v>127</v>
      </c>
      <c r="Z72" s="147"/>
      <c r="AA72" s="147"/>
      <c r="AB72" s="147"/>
      <c r="AC72" s="147"/>
      <c r="AD72" s="147"/>
      <c r="AE72" s="147"/>
      <c r="AF72" s="147"/>
      <c r="AG72" s="147" t="s">
        <v>128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2.5" outlineLevel="2" x14ac:dyDescent="0.2">
      <c r="A73" s="154"/>
      <c r="B73" s="155"/>
      <c r="C73" s="187" t="s">
        <v>223</v>
      </c>
      <c r="D73" s="160"/>
      <c r="E73" s="161">
        <v>72.251620000000003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130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0">
        <v>29</v>
      </c>
      <c r="B74" s="171" t="s">
        <v>224</v>
      </c>
      <c r="C74" s="186" t="s">
        <v>225</v>
      </c>
      <c r="D74" s="172" t="s">
        <v>172</v>
      </c>
      <c r="E74" s="173">
        <v>116.88639999999999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3.916E-2</v>
      </c>
      <c r="O74" s="173">
        <f>ROUND(E74*N74,2)</f>
        <v>4.58</v>
      </c>
      <c r="P74" s="173">
        <v>0</v>
      </c>
      <c r="Q74" s="173">
        <f>ROUND(E74*P74,2)</f>
        <v>0</v>
      </c>
      <c r="R74" s="175"/>
      <c r="S74" s="175" t="s">
        <v>125</v>
      </c>
      <c r="T74" s="175" t="s">
        <v>125</v>
      </c>
      <c r="U74" s="175">
        <v>1.05</v>
      </c>
      <c r="V74" s="175">
        <f>ROUND(E74*U74,2)</f>
        <v>122.73</v>
      </c>
      <c r="W74" s="175"/>
      <c r="X74" s="176" t="s">
        <v>126</v>
      </c>
      <c r="Y74" s="158" t="s">
        <v>127</v>
      </c>
      <c r="Z74" s="147"/>
      <c r="AA74" s="147"/>
      <c r="AB74" s="147"/>
      <c r="AC74" s="147"/>
      <c r="AD74" s="147"/>
      <c r="AE74" s="147"/>
      <c r="AF74" s="147"/>
      <c r="AG74" s="147" t="s">
        <v>128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2" x14ac:dyDescent="0.2">
      <c r="A75" s="154"/>
      <c r="B75" s="155"/>
      <c r="C75" s="187" t="s">
        <v>226</v>
      </c>
      <c r="D75" s="160"/>
      <c r="E75" s="161">
        <v>116.88639999999999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130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0">
        <v>30</v>
      </c>
      <c r="B76" s="171" t="s">
        <v>227</v>
      </c>
      <c r="C76" s="186" t="s">
        <v>228</v>
      </c>
      <c r="D76" s="172" t="s">
        <v>172</v>
      </c>
      <c r="E76" s="173">
        <v>116.88639999999999</v>
      </c>
      <c r="F76" s="174"/>
      <c r="G76" s="175">
        <f>ROUND(E76*F76,2)</f>
        <v>0</v>
      </c>
      <c r="H76" s="174"/>
      <c r="I76" s="175">
        <f>ROUND(E76*H76,2)</f>
        <v>0</v>
      </c>
      <c r="J76" s="174"/>
      <c r="K76" s="175">
        <f>ROUND(E76*J76,2)</f>
        <v>0</v>
      </c>
      <c r="L76" s="175">
        <v>21</v>
      </c>
      <c r="M76" s="175">
        <f>G76*(1+L76/100)</f>
        <v>0</v>
      </c>
      <c r="N76" s="173">
        <v>0</v>
      </c>
      <c r="O76" s="173">
        <f>ROUND(E76*N76,2)</f>
        <v>0</v>
      </c>
      <c r="P76" s="173">
        <v>0</v>
      </c>
      <c r="Q76" s="173">
        <f>ROUND(E76*P76,2)</f>
        <v>0</v>
      </c>
      <c r="R76" s="175"/>
      <c r="S76" s="175" t="s">
        <v>125</v>
      </c>
      <c r="T76" s="175" t="s">
        <v>125</v>
      </c>
      <c r="U76" s="175">
        <v>0.32</v>
      </c>
      <c r="V76" s="175">
        <f>ROUND(E76*U76,2)</f>
        <v>37.4</v>
      </c>
      <c r="W76" s="175"/>
      <c r="X76" s="176" t="s">
        <v>126</v>
      </c>
      <c r="Y76" s="158" t="s">
        <v>127</v>
      </c>
      <c r="Z76" s="147"/>
      <c r="AA76" s="147"/>
      <c r="AB76" s="147"/>
      <c r="AC76" s="147"/>
      <c r="AD76" s="147"/>
      <c r="AE76" s="147"/>
      <c r="AF76" s="147"/>
      <c r="AG76" s="147" t="s">
        <v>128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250" t="s">
        <v>215</v>
      </c>
      <c r="D77" s="251"/>
      <c r="E77" s="251"/>
      <c r="F77" s="251"/>
      <c r="G77" s="251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168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187" t="s">
        <v>229</v>
      </c>
      <c r="D78" s="160"/>
      <c r="E78" s="161">
        <v>116.88639999999999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130</v>
      </c>
      <c r="AH78" s="147">
        <v>5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70">
        <v>31</v>
      </c>
      <c r="B79" s="171" t="s">
        <v>230</v>
      </c>
      <c r="C79" s="186" t="s">
        <v>231</v>
      </c>
      <c r="D79" s="172" t="s">
        <v>219</v>
      </c>
      <c r="E79" s="173">
        <v>10.83774</v>
      </c>
      <c r="F79" s="174"/>
      <c r="G79" s="175">
        <f>ROUND(E79*F79,2)</f>
        <v>0</v>
      </c>
      <c r="H79" s="174"/>
      <c r="I79" s="175">
        <f>ROUND(E79*H79,2)</f>
        <v>0</v>
      </c>
      <c r="J79" s="174"/>
      <c r="K79" s="175">
        <f>ROUND(E79*J79,2)</f>
        <v>0</v>
      </c>
      <c r="L79" s="175">
        <v>21</v>
      </c>
      <c r="M79" s="175">
        <f>G79*(1+L79/100)</f>
        <v>0</v>
      </c>
      <c r="N79" s="173">
        <v>1.0211600000000001</v>
      </c>
      <c r="O79" s="173">
        <f>ROUND(E79*N79,2)</f>
        <v>11.07</v>
      </c>
      <c r="P79" s="173">
        <v>0</v>
      </c>
      <c r="Q79" s="173">
        <f>ROUND(E79*P79,2)</f>
        <v>0</v>
      </c>
      <c r="R79" s="175"/>
      <c r="S79" s="175" t="s">
        <v>125</v>
      </c>
      <c r="T79" s="175" t="s">
        <v>125</v>
      </c>
      <c r="U79" s="175">
        <v>23.530999999999999</v>
      </c>
      <c r="V79" s="175">
        <f>ROUND(E79*U79,2)</f>
        <v>255.02</v>
      </c>
      <c r="W79" s="175"/>
      <c r="X79" s="176" t="s">
        <v>126</v>
      </c>
      <c r="Y79" s="158" t="s">
        <v>127</v>
      </c>
      <c r="Z79" s="147"/>
      <c r="AA79" s="147"/>
      <c r="AB79" s="147"/>
      <c r="AC79" s="147"/>
      <c r="AD79" s="147"/>
      <c r="AE79" s="147"/>
      <c r="AF79" s="147"/>
      <c r="AG79" s="147" t="s">
        <v>128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7" t="s">
        <v>232</v>
      </c>
      <c r="D80" s="160"/>
      <c r="E80" s="161">
        <v>10.83774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130</v>
      </c>
      <c r="AH80" s="147">
        <v>5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0">
        <v>32</v>
      </c>
      <c r="B81" s="171" t="s">
        <v>233</v>
      </c>
      <c r="C81" s="186" t="s">
        <v>234</v>
      </c>
      <c r="D81" s="172" t="s">
        <v>124</v>
      </c>
      <c r="E81" s="173">
        <v>28.305510000000002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2.5249999999999999</v>
      </c>
      <c r="O81" s="173">
        <f>ROUND(E81*N81,2)</f>
        <v>71.47</v>
      </c>
      <c r="P81" s="173">
        <v>0</v>
      </c>
      <c r="Q81" s="173">
        <f>ROUND(E81*P81,2)</f>
        <v>0</v>
      </c>
      <c r="R81" s="175"/>
      <c r="S81" s="175" t="s">
        <v>125</v>
      </c>
      <c r="T81" s="175" t="s">
        <v>125</v>
      </c>
      <c r="U81" s="175">
        <v>0.47699999999999998</v>
      </c>
      <c r="V81" s="175">
        <f>ROUND(E81*U81,2)</f>
        <v>13.5</v>
      </c>
      <c r="W81" s="175"/>
      <c r="X81" s="176" t="s">
        <v>126</v>
      </c>
      <c r="Y81" s="158" t="s">
        <v>127</v>
      </c>
      <c r="Z81" s="147"/>
      <c r="AA81" s="147"/>
      <c r="AB81" s="147"/>
      <c r="AC81" s="147"/>
      <c r="AD81" s="147"/>
      <c r="AE81" s="147"/>
      <c r="AF81" s="147"/>
      <c r="AG81" s="147" t="s">
        <v>128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33.75" outlineLevel="2" x14ac:dyDescent="0.2">
      <c r="A82" s="154"/>
      <c r="B82" s="155"/>
      <c r="C82" s="187" t="s">
        <v>235</v>
      </c>
      <c r="D82" s="160"/>
      <c r="E82" s="161">
        <v>5.0965199999999999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130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t="22.5" outlineLevel="3" x14ac:dyDescent="0.2">
      <c r="A83" s="154"/>
      <c r="B83" s="155"/>
      <c r="C83" s="187" t="s">
        <v>236</v>
      </c>
      <c r="D83" s="160"/>
      <c r="E83" s="161">
        <v>9.6129899999999999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130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7" t="s">
        <v>237</v>
      </c>
      <c r="D84" s="160"/>
      <c r="E84" s="161">
        <v>13.596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130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0">
        <v>33</v>
      </c>
      <c r="B85" s="171" t="s">
        <v>238</v>
      </c>
      <c r="C85" s="186" t="s">
        <v>239</v>
      </c>
      <c r="D85" s="172" t="s">
        <v>124</v>
      </c>
      <c r="E85" s="173">
        <v>176.74799999999999</v>
      </c>
      <c r="F85" s="174"/>
      <c r="G85" s="175">
        <f>ROUND(E85*F85,2)</f>
        <v>0</v>
      </c>
      <c r="H85" s="174"/>
      <c r="I85" s="175">
        <f>ROUND(E85*H85,2)</f>
        <v>0</v>
      </c>
      <c r="J85" s="174"/>
      <c r="K85" s="175">
        <f>ROUND(E85*J85,2)</f>
        <v>0</v>
      </c>
      <c r="L85" s="175">
        <v>21</v>
      </c>
      <c r="M85" s="175">
        <f>G85*(1+L85/100)</f>
        <v>0</v>
      </c>
      <c r="N85" s="173">
        <v>2.5249999999999999</v>
      </c>
      <c r="O85" s="173">
        <f>ROUND(E85*N85,2)</f>
        <v>446.29</v>
      </c>
      <c r="P85" s="173">
        <v>0</v>
      </c>
      <c r="Q85" s="173">
        <f>ROUND(E85*P85,2)</f>
        <v>0</v>
      </c>
      <c r="R85" s="175"/>
      <c r="S85" s="175" t="s">
        <v>125</v>
      </c>
      <c r="T85" s="175" t="s">
        <v>125</v>
      </c>
      <c r="U85" s="175">
        <v>0.48</v>
      </c>
      <c r="V85" s="175">
        <f>ROUND(E85*U85,2)</f>
        <v>84.84</v>
      </c>
      <c r="W85" s="175"/>
      <c r="X85" s="176" t="s">
        <v>126</v>
      </c>
      <c r="Y85" s="158" t="s">
        <v>127</v>
      </c>
      <c r="Z85" s="147"/>
      <c r="AA85" s="147"/>
      <c r="AB85" s="147"/>
      <c r="AC85" s="147"/>
      <c r="AD85" s="147"/>
      <c r="AE85" s="147"/>
      <c r="AF85" s="147"/>
      <c r="AG85" s="147" t="s">
        <v>128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7" t="s">
        <v>240</v>
      </c>
      <c r="D86" s="160"/>
      <c r="E86" s="161">
        <v>176.74799999999999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130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70">
        <v>34</v>
      </c>
      <c r="B87" s="171" t="s">
        <v>241</v>
      </c>
      <c r="C87" s="186" t="s">
        <v>242</v>
      </c>
      <c r="D87" s="172" t="s">
        <v>172</v>
      </c>
      <c r="E87" s="173">
        <v>208</v>
      </c>
      <c r="F87" s="174"/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21</v>
      </c>
      <c r="M87" s="175">
        <f>G87*(1+L87/100)</f>
        <v>0</v>
      </c>
      <c r="N87" s="173">
        <v>3.9199999999999999E-2</v>
      </c>
      <c r="O87" s="173">
        <f>ROUND(E87*N87,2)</f>
        <v>8.15</v>
      </c>
      <c r="P87" s="173">
        <v>0</v>
      </c>
      <c r="Q87" s="173">
        <f>ROUND(E87*P87,2)</f>
        <v>0</v>
      </c>
      <c r="R87" s="175"/>
      <c r="S87" s="175" t="s">
        <v>125</v>
      </c>
      <c r="T87" s="175" t="s">
        <v>125</v>
      </c>
      <c r="U87" s="175">
        <v>1.05</v>
      </c>
      <c r="V87" s="175">
        <f>ROUND(E87*U87,2)</f>
        <v>218.4</v>
      </c>
      <c r="W87" s="175"/>
      <c r="X87" s="176" t="s">
        <v>126</v>
      </c>
      <c r="Y87" s="158" t="s">
        <v>127</v>
      </c>
      <c r="Z87" s="147"/>
      <c r="AA87" s="147"/>
      <c r="AB87" s="147"/>
      <c r="AC87" s="147"/>
      <c r="AD87" s="147"/>
      <c r="AE87" s="147"/>
      <c r="AF87" s="147"/>
      <c r="AG87" s="147" t="s">
        <v>128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187" t="s">
        <v>243</v>
      </c>
      <c r="D88" s="160"/>
      <c r="E88" s="161">
        <v>208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130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70">
        <v>35</v>
      </c>
      <c r="B89" s="171" t="s">
        <v>244</v>
      </c>
      <c r="C89" s="186" t="s">
        <v>245</v>
      </c>
      <c r="D89" s="172" t="s">
        <v>172</v>
      </c>
      <c r="E89" s="173">
        <v>208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/>
      <c r="S89" s="175" t="s">
        <v>125</v>
      </c>
      <c r="T89" s="175" t="s">
        <v>125</v>
      </c>
      <c r="U89" s="175">
        <v>0.32</v>
      </c>
      <c r="V89" s="175">
        <f>ROUND(E89*U89,2)</f>
        <v>66.56</v>
      </c>
      <c r="W89" s="175"/>
      <c r="X89" s="176" t="s">
        <v>126</v>
      </c>
      <c r="Y89" s="158" t="s">
        <v>127</v>
      </c>
      <c r="Z89" s="147"/>
      <c r="AA89" s="147"/>
      <c r="AB89" s="147"/>
      <c r="AC89" s="147"/>
      <c r="AD89" s="147"/>
      <c r="AE89" s="147"/>
      <c r="AF89" s="147"/>
      <c r="AG89" s="147" t="s">
        <v>128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250" t="s">
        <v>246</v>
      </c>
      <c r="D90" s="251"/>
      <c r="E90" s="251"/>
      <c r="F90" s="251"/>
      <c r="G90" s="251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168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7" t="s">
        <v>247</v>
      </c>
      <c r="D91" s="160"/>
      <c r="E91" s="161">
        <v>208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130</v>
      </c>
      <c r="AH91" s="147">
        <v>5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0">
        <v>36</v>
      </c>
      <c r="B92" s="171" t="s">
        <v>248</v>
      </c>
      <c r="C92" s="186" t="s">
        <v>249</v>
      </c>
      <c r="D92" s="172" t="s">
        <v>219</v>
      </c>
      <c r="E92" s="173">
        <v>26.5122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1.0211600000000001</v>
      </c>
      <c r="O92" s="173">
        <f>ROUND(E92*N92,2)</f>
        <v>27.07</v>
      </c>
      <c r="P92" s="173">
        <v>0</v>
      </c>
      <c r="Q92" s="173">
        <f>ROUND(E92*P92,2)</f>
        <v>0</v>
      </c>
      <c r="R92" s="175"/>
      <c r="S92" s="175" t="s">
        <v>125</v>
      </c>
      <c r="T92" s="175" t="s">
        <v>125</v>
      </c>
      <c r="U92" s="175">
        <v>23.53</v>
      </c>
      <c r="V92" s="175">
        <f>ROUND(E92*U92,2)</f>
        <v>623.83000000000004</v>
      </c>
      <c r="W92" s="175"/>
      <c r="X92" s="176" t="s">
        <v>126</v>
      </c>
      <c r="Y92" s="158" t="s">
        <v>127</v>
      </c>
      <c r="Z92" s="147"/>
      <c r="AA92" s="147"/>
      <c r="AB92" s="147"/>
      <c r="AC92" s="147"/>
      <c r="AD92" s="147"/>
      <c r="AE92" s="147"/>
      <c r="AF92" s="147"/>
      <c r="AG92" s="147" t="s">
        <v>128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187" t="s">
        <v>250</v>
      </c>
      <c r="D93" s="160"/>
      <c r="E93" s="161">
        <v>26.5122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130</v>
      </c>
      <c r="AH93" s="147">
        <v>5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2.5" outlineLevel="1" x14ac:dyDescent="0.2">
      <c r="A94" s="170">
        <v>37</v>
      </c>
      <c r="B94" s="171" t="s">
        <v>251</v>
      </c>
      <c r="C94" s="186" t="s">
        <v>252</v>
      </c>
      <c r="D94" s="172" t="s">
        <v>172</v>
      </c>
      <c r="E94" s="173">
        <v>1152.3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0.378</v>
      </c>
      <c r="O94" s="173">
        <f>ROUND(E94*N94,2)</f>
        <v>435.57</v>
      </c>
      <c r="P94" s="173">
        <v>0</v>
      </c>
      <c r="Q94" s="173">
        <f>ROUND(E94*P94,2)</f>
        <v>0</v>
      </c>
      <c r="R94" s="175"/>
      <c r="S94" s="175" t="s">
        <v>125</v>
      </c>
      <c r="T94" s="175" t="s">
        <v>125</v>
      </c>
      <c r="U94" s="175">
        <v>0.03</v>
      </c>
      <c r="V94" s="175">
        <f>ROUND(E94*U94,2)</f>
        <v>34.57</v>
      </c>
      <c r="W94" s="175"/>
      <c r="X94" s="176" t="s">
        <v>126</v>
      </c>
      <c r="Y94" s="158" t="s">
        <v>127</v>
      </c>
      <c r="Z94" s="147"/>
      <c r="AA94" s="147"/>
      <c r="AB94" s="147"/>
      <c r="AC94" s="147"/>
      <c r="AD94" s="147"/>
      <c r="AE94" s="147"/>
      <c r="AF94" s="147"/>
      <c r="AG94" s="147" t="s">
        <v>128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187" t="s">
        <v>253</v>
      </c>
      <c r="D95" s="160"/>
      <c r="E95" s="161">
        <v>1152.3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130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70">
        <v>38</v>
      </c>
      <c r="B96" s="171" t="s">
        <v>254</v>
      </c>
      <c r="C96" s="186" t="s">
        <v>255</v>
      </c>
      <c r="D96" s="172" t="s">
        <v>198</v>
      </c>
      <c r="E96" s="173">
        <v>146.916</v>
      </c>
      <c r="F96" s="174"/>
      <c r="G96" s="175">
        <f>ROUND(E96*F96,2)</f>
        <v>0</v>
      </c>
      <c r="H96" s="174"/>
      <c r="I96" s="175">
        <f>ROUND(E96*H96,2)</f>
        <v>0</v>
      </c>
      <c r="J96" s="174"/>
      <c r="K96" s="175">
        <f>ROUND(E96*J96,2)</f>
        <v>0</v>
      </c>
      <c r="L96" s="175">
        <v>21</v>
      </c>
      <c r="M96" s="175">
        <f>G96*(1+L96/100)</f>
        <v>0</v>
      </c>
      <c r="N96" s="173">
        <v>8.0000000000000004E-4</v>
      </c>
      <c r="O96" s="173">
        <f>ROUND(E96*N96,2)</f>
        <v>0.12</v>
      </c>
      <c r="P96" s="173">
        <v>0</v>
      </c>
      <c r="Q96" s="173">
        <f>ROUND(E96*P96,2)</f>
        <v>0</v>
      </c>
      <c r="R96" s="175" t="s">
        <v>188</v>
      </c>
      <c r="S96" s="175" t="s">
        <v>125</v>
      </c>
      <c r="T96" s="175" t="s">
        <v>125</v>
      </c>
      <c r="U96" s="175">
        <v>0</v>
      </c>
      <c r="V96" s="175">
        <f>ROUND(E96*U96,2)</f>
        <v>0</v>
      </c>
      <c r="W96" s="175"/>
      <c r="X96" s="176" t="s">
        <v>189</v>
      </c>
      <c r="Y96" s="158" t="s">
        <v>127</v>
      </c>
      <c r="Z96" s="147"/>
      <c r="AA96" s="147"/>
      <c r="AB96" s="147"/>
      <c r="AC96" s="147"/>
      <c r="AD96" s="147"/>
      <c r="AE96" s="147"/>
      <c r="AF96" s="147"/>
      <c r="AG96" s="147" t="s">
        <v>256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187" t="s">
        <v>257</v>
      </c>
      <c r="D97" s="160"/>
      <c r="E97" s="161">
        <v>146.916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130</v>
      </c>
      <c r="AH97" s="147">
        <v>5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70">
        <v>39</v>
      </c>
      <c r="B98" s="171" t="s">
        <v>258</v>
      </c>
      <c r="C98" s="186" t="s">
        <v>259</v>
      </c>
      <c r="D98" s="172" t="s">
        <v>172</v>
      </c>
      <c r="E98" s="173">
        <v>675.81359999999995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2.9999999999999997E-4</v>
      </c>
      <c r="O98" s="173">
        <f>ROUND(E98*N98,2)</f>
        <v>0.2</v>
      </c>
      <c r="P98" s="173">
        <v>0</v>
      </c>
      <c r="Q98" s="173">
        <f>ROUND(E98*P98,2)</f>
        <v>0</v>
      </c>
      <c r="R98" s="175" t="s">
        <v>188</v>
      </c>
      <c r="S98" s="175" t="s">
        <v>125</v>
      </c>
      <c r="T98" s="175" t="s">
        <v>125</v>
      </c>
      <c r="U98" s="175">
        <v>0</v>
      </c>
      <c r="V98" s="175">
        <f>ROUND(E98*U98,2)</f>
        <v>0</v>
      </c>
      <c r="W98" s="175"/>
      <c r="X98" s="176" t="s">
        <v>189</v>
      </c>
      <c r="Y98" s="158" t="s">
        <v>127</v>
      </c>
      <c r="Z98" s="147"/>
      <c r="AA98" s="147"/>
      <c r="AB98" s="147"/>
      <c r="AC98" s="147"/>
      <c r="AD98" s="147"/>
      <c r="AE98" s="147"/>
      <c r="AF98" s="147"/>
      <c r="AG98" s="147" t="s">
        <v>256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7" t="s">
        <v>260</v>
      </c>
      <c r="D99" s="160"/>
      <c r="E99" s="161">
        <v>675.81359999999995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130</v>
      </c>
      <c r="AH99" s="147">
        <v>5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x14ac:dyDescent="0.2">
      <c r="A100" s="163" t="s">
        <v>120</v>
      </c>
      <c r="B100" s="164" t="s">
        <v>64</v>
      </c>
      <c r="C100" s="185" t="s">
        <v>65</v>
      </c>
      <c r="D100" s="165"/>
      <c r="E100" s="166"/>
      <c r="F100" s="167"/>
      <c r="G100" s="167">
        <f>SUMIF(AG101:AG110,"&lt;&gt;NOR",G101:G110)</f>
        <v>0</v>
      </c>
      <c r="H100" s="167"/>
      <c r="I100" s="167">
        <f>SUM(I101:I110)</f>
        <v>0</v>
      </c>
      <c r="J100" s="167"/>
      <c r="K100" s="167">
        <f>SUM(K101:K110)</f>
        <v>0</v>
      </c>
      <c r="L100" s="167"/>
      <c r="M100" s="167">
        <f>SUM(M101:M110)</f>
        <v>0</v>
      </c>
      <c r="N100" s="166"/>
      <c r="O100" s="166">
        <f>SUM(O101:O110)</f>
        <v>298.62999999999994</v>
      </c>
      <c r="P100" s="166"/>
      <c r="Q100" s="166">
        <f>SUM(Q101:Q110)</f>
        <v>0</v>
      </c>
      <c r="R100" s="167"/>
      <c r="S100" s="167"/>
      <c r="T100" s="167"/>
      <c r="U100" s="167"/>
      <c r="V100" s="167">
        <f>SUM(V101:V110)</f>
        <v>1171.3600000000001</v>
      </c>
      <c r="W100" s="167"/>
      <c r="X100" s="168"/>
      <c r="Y100" s="162"/>
      <c r="AG100" t="s">
        <v>121</v>
      </c>
    </row>
    <row r="101" spans="1:60" outlineLevel="1" x14ac:dyDescent="0.2">
      <c r="A101" s="170">
        <v>40</v>
      </c>
      <c r="B101" s="171" t="s">
        <v>261</v>
      </c>
      <c r="C101" s="186" t="s">
        <v>262</v>
      </c>
      <c r="D101" s="172" t="s">
        <v>124</v>
      </c>
      <c r="E101" s="173">
        <v>101.7659</v>
      </c>
      <c r="F101" s="174"/>
      <c r="G101" s="175">
        <f>ROUND(E101*F101,2)</f>
        <v>0</v>
      </c>
      <c r="H101" s="174"/>
      <c r="I101" s="175">
        <f>ROUND(E101*H101,2)</f>
        <v>0</v>
      </c>
      <c r="J101" s="174"/>
      <c r="K101" s="175">
        <f>ROUND(E101*J101,2)</f>
        <v>0</v>
      </c>
      <c r="L101" s="175">
        <v>21</v>
      </c>
      <c r="M101" s="175">
        <f>G101*(1+L101/100)</f>
        <v>0</v>
      </c>
      <c r="N101" s="173">
        <v>2.5280900000000002</v>
      </c>
      <c r="O101" s="173">
        <f>ROUND(E101*N101,2)</f>
        <v>257.27</v>
      </c>
      <c r="P101" s="173">
        <v>0</v>
      </c>
      <c r="Q101" s="173">
        <f>ROUND(E101*P101,2)</f>
        <v>0</v>
      </c>
      <c r="R101" s="175"/>
      <c r="S101" s="175" t="s">
        <v>125</v>
      </c>
      <c r="T101" s="175" t="s">
        <v>125</v>
      </c>
      <c r="U101" s="175">
        <v>1.3560000000000001</v>
      </c>
      <c r="V101" s="175">
        <f>ROUND(E101*U101,2)</f>
        <v>137.99</v>
      </c>
      <c r="W101" s="175"/>
      <c r="X101" s="176" t="s">
        <v>126</v>
      </c>
      <c r="Y101" s="158" t="s">
        <v>127</v>
      </c>
      <c r="Z101" s="147"/>
      <c r="AA101" s="147"/>
      <c r="AB101" s="147"/>
      <c r="AC101" s="147"/>
      <c r="AD101" s="147"/>
      <c r="AE101" s="147"/>
      <c r="AF101" s="147"/>
      <c r="AG101" s="147" t="s">
        <v>128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2.5" outlineLevel="2" x14ac:dyDescent="0.2">
      <c r="A102" s="154"/>
      <c r="B102" s="155"/>
      <c r="C102" s="187" t="s">
        <v>263</v>
      </c>
      <c r="D102" s="160"/>
      <c r="E102" s="161">
        <v>80.892499999999998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130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7" t="s">
        <v>264</v>
      </c>
      <c r="D103" s="160"/>
      <c r="E103" s="161">
        <v>20.8734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130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70">
        <v>41</v>
      </c>
      <c r="B104" s="171" t="s">
        <v>265</v>
      </c>
      <c r="C104" s="186" t="s">
        <v>266</v>
      </c>
      <c r="D104" s="172" t="s">
        <v>172</v>
      </c>
      <c r="E104" s="173">
        <v>658.43664999999999</v>
      </c>
      <c r="F104" s="174"/>
      <c r="G104" s="175">
        <f>ROUND(E104*F104,2)</f>
        <v>0</v>
      </c>
      <c r="H104" s="174"/>
      <c r="I104" s="175">
        <f>ROUND(E104*H104,2)</f>
        <v>0</v>
      </c>
      <c r="J104" s="174"/>
      <c r="K104" s="175">
        <f>ROUND(E104*J104,2)</f>
        <v>0</v>
      </c>
      <c r="L104" s="175">
        <v>21</v>
      </c>
      <c r="M104" s="175">
        <f>G104*(1+L104/100)</f>
        <v>0</v>
      </c>
      <c r="N104" s="173">
        <v>3.9050000000000001E-2</v>
      </c>
      <c r="O104" s="173">
        <f>ROUND(E104*N104,2)</f>
        <v>25.71</v>
      </c>
      <c r="P104" s="173">
        <v>0</v>
      </c>
      <c r="Q104" s="173">
        <f>ROUND(E104*P104,2)</f>
        <v>0</v>
      </c>
      <c r="R104" s="175"/>
      <c r="S104" s="175" t="s">
        <v>125</v>
      </c>
      <c r="T104" s="175" t="s">
        <v>125</v>
      </c>
      <c r="U104" s="175">
        <v>0.65</v>
      </c>
      <c r="V104" s="175">
        <f>ROUND(E104*U104,2)</f>
        <v>427.98</v>
      </c>
      <c r="W104" s="175"/>
      <c r="X104" s="176" t="s">
        <v>126</v>
      </c>
      <c r="Y104" s="158" t="s">
        <v>127</v>
      </c>
      <c r="Z104" s="147"/>
      <c r="AA104" s="147"/>
      <c r="AB104" s="147"/>
      <c r="AC104" s="147"/>
      <c r="AD104" s="147"/>
      <c r="AE104" s="147"/>
      <c r="AF104" s="147"/>
      <c r="AG104" s="147" t="s">
        <v>128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2.5" outlineLevel="2" x14ac:dyDescent="0.2">
      <c r="A105" s="154"/>
      <c r="B105" s="155"/>
      <c r="C105" s="187" t="s">
        <v>267</v>
      </c>
      <c r="D105" s="160"/>
      <c r="E105" s="161">
        <v>569.82065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130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t="22.5" outlineLevel="3" x14ac:dyDescent="0.2">
      <c r="A106" s="154"/>
      <c r="B106" s="155"/>
      <c r="C106" s="187" t="s">
        <v>268</v>
      </c>
      <c r="D106" s="160"/>
      <c r="E106" s="161">
        <v>88.616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130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0">
        <v>42</v>
      </c>
      <c r="B107" s="171" t="s">
        <v>269</v>
      </c>
      <c r="C107" s="186" t="s">
        <v>270</v>
      </c>
      <c r="D107" s="172" t="s">
        <v>172</v>
      </c>
      <c r="E107" s="173">
        <v>658.43664999999999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/>
      <c r="S107" s="175" t="s">
        <v>125</v>
      </c>
      <c r="T107" s="175" t="s">
        <v>125</v>
      </c>
      <c r="U107" s="175">
        <v>0.35</v>
      </c>
      <c r="V107" s="175">
        <f>ROUND(E107*U107,2)</f>
        <v>230.45</v>
      </c>
      <c r="W107" s="175"/>
      <c r="X107" s="176" t="s">
        <v>126</v>
      </c>
      <c r="Y107" s="158" t="s">
        <v>127</v>
      </c>
      <c r="Z107" s="147"/>
      <c r="AA107" s="147"/>
      <c r="AB107" s="147"/>
      <c r="AC107" s="147"/>
      <c r="AD107" s="147"/>
      <c r="AE107" s="147"/>
      <c r="AF107" s="147"/>
      <c r="AG107" s="147" t="s">
        <v>128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7" t="s">
        <v>271</v>
      </c>
      <c r="D108" s="160"/>
      <c r="E108" s="161">
        <v>658.43664999999999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130</v>
      </c>
      <c r="AH108" s="147">
        <v>5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0">
        <v>43</v>
      </c>
      <c r="B109" s="171" t="s">
        <v>272</v>
      </c>
      <c r="C109" s="186" t="s">
        <v>273</v>
      </c>
      <c r="D109" s="172" t="s">
        <v>219</v>
      </c>
      <c r="E109" s="173">
        <v>15.26488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1.02491</v>
      </c>
      <c r="O109" s="173">
        <f>ROUND(E109*N109,2)</f>
        <v>15.65</v>
      </c>
      <c r="P109" s="173">
        <v>0</v>
      </c>
      <c r="Q109" s="173">
        <f>ROUND(E109*P109,2)</f>
        <v>0</v>
      </c>
      <c r="R109" s="175"/>
      <c r="S109" s="175" t="s">
        <v>125</v>
      </c>
      <c r="T109" s="175" t="s">
        <v>125</v>
      </c>
      <c r="U109" s="175">
        <v>24.562000000000001</v>
      </c>
      <c r="V109" s="175">
        <f>ROUND(E109*U109,2)</f>
        <v>374.94</v>
      </c>
      <c r="W109" s="175"/>
      <c r="X109" s="176" t="s">
        <v>126</v>
      </c>
      <c r="Y109" s="158" t="s">
        <v>127</v>
      </c>
      <c r="Z109" s="147"/>
      <c r="AA109" s="147"/>
      <c r="AB109" s="147"/>
      <c r="AC109" s="147"/>
      <c r="AD109" s="147"/>
      <c r="AE109" s="147"/>
      <c r="AF109" s="147"/>
      <c r="AG109" s="147" t="s">
        <v>128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7" t="s">
        <v>274</v>
      </c>
      <c r="D110" s="160"/>
      <c r="E110" s="161">
        <v>15.26488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130</v>
      </c>
      <c r="AH110" s="147">
        <v>5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x14ac:dyDescent="0.2">
      <c r="A111" s="163" t="s">
        <v>120</v>
      </c>
      <c r="B111" s="164" t="s">
        <v>67</v>
      </c>
      <c r="C111" s="185" t="s">
        <v>61</v>
      </c>
      <c r="D111" s="165"/>
      <c r="E111" s="166"/>
      <c r="F111" s="167"/>
      <c r="G111" s="167">
        <f>SUMIF(AG112:AG122,"&lt;&gt;NOR",G112:G122)</f>
        <v>0</v>
      </c>
      <c r="H111" s="167"/>
      <c r="I111" s="167">
        <f>SUM(I112:I122)</f>
        <v>0</v>
      </c>
      <c r="J111" s="167"/>
      <c r="K111" s="167">
        <f>SUM(K112:K122)</f>
        <v>0</v>
      </c>
      <c r="L111" s="167"/>
      <c r="M111" s="167">
        <f>SUM(M112:M122)</f>
        <v>0</v>
      </c>
      <c r="N111" s="166"/>
      <c r="O111" s="166">
        <f>SUM(O112:O122)</f>
        <v>416.38</v>
      </c>
      <c r="P111" s="166"/>
      <c r="Q111" s="166">
        <f>SUM(Q112:Q122)</f>
        <v>0</v>
      </c>
      <c r="R111" s="167"/>
      <c r="S111" s="167"/>
      <c r="T111" s="167"/>
      <c r="U111" s="167"/>
      <c r="V111" s="167">
        <f>SUM(V112:V122)</f>
        <v>88.44</v>
      </c>
      <c r="W111" s="167"/>
      <c r="X111" s="168"/>
      <c r="Y111" s="162"/>
      <c r="AG111" t="s">
        <v>121</v>
      </c>
    </row>
    <row r="112" spans="1:60" ht="22.5" outlineLevel="1" x14ac:dyDescent="0.2">
      <c r="A112" s="170">
        <v>44</v>
      </c>
      <c r="B112" s="171" t="s">
        <v>275</v>
      </c>
      <c r="C112" s="186" t="s">
        <v>276</v>
      </c>
      <c r="D112" s="172" t="s">
        <v>172</v>
      </c>
      <c r="E112" s="173">
        <v>305.8</v>
      </c>
      <c r="F112" s="174"/>
      <c r="G112" s="175">
        <f>ROUND(E112*F112,2)</f>
        <v>0</v>
      </c>
      <c r="H112" s="174"/>
      <c r="I112" s="175">
        <f>ROUND(E112*H112,2)</f>
        <v>0</v>
      </c>
      <c r="J112" s="174"/>
      <c r="K112" s="175">
        <f>ROUND(E112*J112,2)</f>
        <v>0</v>
      </c>
      <c r="L112" s="175">
        <v>21</v>
      </c>
      <c r="M112" s="175">
        <f>G112*(1+L112/100)</f>
        <v>0</v>
      </c>
      <c r="N112" s="173">
        <v>0.441</v>
      </c>
      <c r="O112" s="173">
        <f>ROUND(E112*N112,2)</f>
        <v>134.86000000000001</v>
      </c>
      <c r="P112" s="173">
        <v>0</v>
      </c>
      <c r="Q112" s="173">
        <f>ROUND(E112*P112,2)</f>
        <v>0</v>
      </c>
      <c r="R112" s="175"/>
      <c r="S112" s="175" t="s">
        <v>125</v>
      </c>
      <c r="T112" s="175" t="s">
        <v>125</v>
      </c>
      <c r="U112" s="175">
        <v>2.9000000000000001E-2</v>
      </c>
      <c r="V112" s="175">
        <f>ROUND(E112*U112,2)</f>
        <v>8.8699999999999992</v>
      </c>
      <c r="W112" s="175"/>
      <c r="X112" s="176" t="s">
        <v>126</v>
      </c>
      <c r="Y112" s="158" t="s">
        <v>127</v>
      </c>
      <c r="Z112" s="147"/>
      <c r="AA112" s="147"/>
      <c r="AB112" s="147"/>
      <c r="AC112" s="147"/>
      <c r="AD112" s="147"/>
      <c r="AE112" s="147"/>
      <c r="AF112" s="147"/>
      <c r="AG112" s="147" t="s">
        <v>128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187" t="s">
        <v>277</v>
      </c>
      <c r="D113" s="160"/>
      <c r="E113" s="161">
        <v>305.8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130</v>
      </c>
      <c r="AH113" s="147">
        <v>5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ht="22.5" outlineLevel="1" x14ac:dyDescent="0.2">
      <c r="A114" s="170">
        <v>45</v>
      </c>
      <c r="B114" s="171" t="s">
        <v>278</v>
      </c>
      <c r="C114" s="186" t="s">
        <v>279</v>
      </c>
      <c r="D114" s="172" t="s">
        <v>172</v>
      </c>
      <c r="E114" s="173">
        <v>305.8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3">
        <v>0.55125000000000002</v>
      </c>
      <c r="O114" s="173">
        <f>ROUND(E114*N114,2)</f>
        <v>168.57</v>
      </c>
      <c r="P114" s="173">
        <v>0</v>
      </c>
      <c r="Q114" s="173">
        <f>ROUND(E114*P114,2)</f>
        <v>0</v>
      </c>
      <c r="R114" s="175"/>
      <c r="S114" s="175" t="s">
        <v>125</v>
      </c>
      <c r="T114" s="175" t="s">
        <v>125</v>
      </c>
      <c r="U114" s="175">
        <v>2.7E-2</v>
      </c>
      <c r="V114" s="175">
        <f>ROUND(E114*U114,2)</f>
        <v>8.26</v>
      </c>
      <c r="W114" s="175"/>
      <c r="X114" s="176" t="s">
        <v>126</v>
      </c>
      <c r="Y114" s="158" t="s">
        <v>127</v>
      </c>
      <c r="Z114" s="147"/>
      <c r="AA114" s="147"/>
      <c r="AB114" s="147"/>
      <c r="AC114" s="147"/>
      <c r="AD114" s="147"/>
      <c r="AE114" s="147"/>
      <c r="AF114" s="147"/>
      <c r="AG114" s="147" t="s">
        <v>128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2" x14ac:dyDescent="0.2">
      <c r="A115" s="154"/>
      <c r="B115" s="155"/>
      <c r="C115" s="187" t="s">
        <v>206</v>
      </c>
      <c r="D115" s="160"/>
      <c r="E115" s="161">
        <v>305.8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130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t="22.5" outlineLevel="1" x14ac:dyDescent="0.2">
      <c r="A116" s="170">
        <v>46</v>
      </c>
      <c r="B116" s="171" t="s">
        <v>280</v>
      </c>
      <c r="C116" s="186" t="s">
        <v>281</v>
      </c>
      <c r="D116" s="172" t="s">
        <v>172</v>
      </c>
      <c r="E116" s="173">
        <v>305.8</v>
      </c>
      <c r="F116" s="174"/>
      <c r="G116" s="175">
        <f>ROUND(E116*F116,2)</f>
        <v>0</v>
      </c>
      <c r="H116" s="174"/>
      <c r="I116" s="175">
        <f>ROUND(E116*H116,2)</f>
        <v>0</v>
      </c>
      <c r="J116" s="174"/>
      <c r="K116" s="175">
        <f>ROUND(E116*J116,2)</f>
        <v>0</v>
      </c>
      <c r="L116" s="175">
        <v>21</v>
      </c>
      <c r="M116" s="175">
        <f>G116*(1+L116/100)</f>
        <v>0</v>
      </c>
      <c r="N116" s="173">
        <v>0.36834</v>
      </c>
      <c r="O116" s="173">
        <f>ROUND(E116*N116,2)</f>
        <v>112.64</v>
      </c>
      <c r="P116" s="173">
        <v>0</v>
      </c>
      <c r="Q116" s="173">
        <f>ROUND(E116*P116,2)</f>
        <v>0</v>
      </c>
      <c r="R116" s="175"/>
      <c r="S116" s="175" t="s">
        <v>125</v>
      </c>
      <c r="T116" s="175" t="s">
        <v>125</v>
      </c>
      <c r="U116" s="175">
        <v>3.3000000000000002E-2</v>
      </c>
      <c r="V116" s="175">
        <f>ROUND(E116*U116,2)</f>
        <v>10.09</v>
      </c>
      <c r="W116" s="175"/>
      <c r="X116" s="176" t="s">
        <v>126</v>
      </c>
      <c r="Y116" s="158" t="s">
        <v>127</v>
      </c>
      <c r="Z116" s="147"/>
      <c r="AA116" s="147"/>
      <c r="AB116" s="147"/>
      <c r="AC116" s="147"/>
      <c r="AD116" s="147"/>
      <c r="AE116" s="147"/>
      <c r="AF116" s="147"/>
      <c r="AG116" s="147" t="s">
        <v>128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2" x14ac:dyDescent="0.2">
      <c r="A117" s="154"/>
      <c r="B117" s="155"/>
      <c r="C117" s="187" t="s">
        <v>206</v>
      </c>
      <c r="D117" s="160"/>
      <c r="E117" s="161">
        <v>305.8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130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70">
        <v>47</v>
      </c>
      <c r="B118" s="171" t="s">
        <v>282</v>
      </c>
      <c r="C118" s="186" t="s">
        <v>283</v>
      </c>
      <c r="D118" s="172" t="s">
        <v>172</v>
      </c>
      <c r="E118" s="173">
        <v>672.76</v>
      </c>
      <c r="F118" s="174"/>
      <c r="G118" s="175">
        <f>ROUND(E118*F118,2)</f>
        <v>0</v>
      </c>
      <c r="H118" s="174"/>
      <c r="I118" s="175">
        <f>ROUND(E118*H118,2)</f>
        <v>0</v>
      </c>
      <c r="J118" s="174"/>
      <c r="K118" s="175">
        <f>ROUND(E118*J118,2)</f>
        <v>0</v>
      </c>
      <c r="L118" s="175">
        <v>21</v>
      </c>
      <c r="M118" s="175">
        <f>G118*(1+L118/100)</f>
        <v>0</v>
      </c>
      <c r="N118" s="173">
        <v>0</v>
      </c>
      <c r="O118" s="173">
        <f>ROUND(E118*N118,2)</f>
        <v>0</v>
      </c>
      <c r="P118" s="173">
        <v>0</v>
      </c>
      <c r="Q118" s="173">
        <f>ROUND(E118*P118,2)</f>
        <v>0</v>
      </c>
      <c r="R118" s="175"/>
      <c r="S118" s="175" t="s">
        <v>125</v>
      </c>
      <c r="T118" s="175" t="s">
        <v>125</v>
      </c>
      <c r="U118" s="175">
        <v>9.0999999999999998E-2</v>
      </c>
      <c r="V118" s="175">
        <f>ROUND(E118*U118,2)</f>
        <v>61.22</v>
      </c>
      <c r="W118" s="175"/>
      <c r="X118" s="176" t="s">
        <v>126</v>
      </c>
      <c r="Y118" s="158" t="s">
        <v>127</v>
      </c>
      <c r="Z118" s="147"/>
      <c r="AA118" s="147"/>
      <c r="AB118" s="147"/>
      <c r="AC118" s="147"/>
      <c r="AD118" s="147"/>
      <c r="AE118" s="147"/>
      <c r="AF118" s="147"/>
      <c r="AG118" s="147" t="s">
        <v>128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187" t="s">
        <v>284</v>
      </c>
      <c r="D119" s="160"/>
      <c r="E119" s="161">
        <v>336.38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130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7" t="s">
        <v>285</v>
      </c>
      <c r="D120" s="160"/>
      <c r="E120" s="161">
        <v>336.38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130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0">
        <v>48</v>
      </c>
      <c r="B121" s="171" t="s">
        <v>286</v>
      </c>
      <c r="C121" s="186" t="s">
        <v>287</v>
      </c>
      <c r="D121" s="172" t="s">
        <v>172</v>
      </c>
      <c r="E121" s="173">
        <v>773.67399999999998</v>
      </c>
      <c r="F121" s="174"/>
      <c r="G121" s="175">
        <f>ROUND(E121*F121,2)</f>
        <v>0</v>
      </c>
      <c r="H121" s="174"/>
      <c r="I121" s="175">
        <f>ROUND(E121*H121,2)</f>
        <v>0</v>
      </c>
      <c r="J121" s="174"/>
      <c r="K121" s="175">
        <f>ROUND(E121*J121,2)</f>
        <v>0</v>
      </c>
      <c r="L121" s="175">
        <v>21</v>
      </c>
      <c r="M121" s="175">
        <f>G121*(1+L121/100)</f>
        <v>0</v>
      </c>
      <c r="N121" s="173">
        <v>4.0000000000000002E-4</v>
      </c>
      <c r="O121" s="173">
        <f>ROUND(E121*N121,2)</f>
        <v>0.31</v>
      </c>
      <c r="P121" s="173">
        <v>0</v>
      </c>
      <c r="Q121" s="173">
        <f>ROUND(E121*P121,2)</f>
        <v>0</v>
      </c>
      <c r="R121" s="175" t="s">
        <v>188</v>
      </c>
      <c r="S121" s="175" t="s">
        <v>125</v>
      </c>
      <c r="T121" s="175" t="s">
        <v>125</v>
      </c>
      <c r="U121" s="175">
        <v>0</v>
      </c>
      <c r="V121" s="175">
        <f>ROUND(E121*U121,2)</f>
        <v>0</v>
      </c>
      <c r="W121" s="175"/>
      <c r="X121" s="176" t="s">
        <v>189</v>
      </c>
      <c r="Y121" s="158" t="s">
        <v>127</v>
      </c>
      <c r="Z121" s="147"/>
      <c r="AA121" s="147"/>
      <c r="AB121" s="147"/>
      <c r="AC121" s="147"/>
      <c r="AD121" s="147"/>
      <c r="AE121" s="147"/>
      <c r="AF121" s="147"/>
      <c r="AG121" s="147" t="s">
        <v>256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7" t="s">
        <v>288</v>
      </c>
      <c r="D122" s="160"/>
      <c r="E122" s="161">
        <v>773.67399999999998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130</v>
      </c>
      <c r="AH122" s="147">
        <v>5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x14ac:dyDescent="0.2">
      <c r="A123" s="163" t="s">
        <v>120</v>
      </c>
      <c r="B123" s="164" t="s">
        <v>68</v>
      </c>
      <c r="C123" s="185" t="s">
        <v>69</v>
      </c>
      <c r="D123" s="165"/>
      <c r="E123" s="166"/>
      <c r="F123" s="167"/>
      <c r="G123" s="167">
        <f>SUMIF(AG124:AG141,"&lt;&gt;NOR",G124:G141)</f>
        <v>0</v>
      </c>
      <c r="H123" s="167"/>
      <c r="I123" s="167">
        <f>SUM(I124:I141)</f>
        <v>0</v>
      </c>
      <c r="J123" s="167"/>
      <c r="K123" s="167">
        <f>SUM(K124:K141)</f>
        <v>0</v>
      </c>
      <c r="L123" s="167"/>
      <c r="M123" s="167">
        <f>SUM(M124:M141)</f>
        <v>0</v>
      </c>
      <c r="N123" s="166"/>
      <c r="O123" s="166">
        <f>SUM(O124:O141)</f>
        <v>329.26</v>
      </c>
      <c r="P123" s="166"/>
      <c r="Q123" s="166">
        <f>SUM(Q124:Q141)</f>
        <v>0</v>
      </c>
      <c r="R123" s="167"/>
      <c r="S123" s="167"/>
      <c r="T123" s="167"/>
      <c r="U123" s="167"/>
      <c r="V123" s="167">
        <f>SUM(V124:V141)</f>
        <v>583.26</v>
      </c>
      <c r="W123" s="167"/>
      <c r="X123" s="168"/>
      <c r="Y123" s="162"/>
      <c r="AG123" t="s">
        <v>121</v>
      </c>
    </row>
    <row r="124" spans="1:60" ht="22.5" outlineLevel="1" x14ac:dyDescent="0.2">
      <c r="A124" s="170">
        <v>49</v>
      </c>
      <c r="B124" s="171" t="s">
        <v>289</v>
      </c>
      <c r="C124" s="186" t="s">
        <v>290</v>
      </c>
      <c r="D124" s="172" t="s">
        <v>172</v>
      </c>
      <c r="E124" s="173">
        <v>611.6</v>
      </c>
      <c r="F124" s="174"/>
      <c r="G124" s="175">
        <f>ROUND(E124*F124,2)</f>
        <v>0</v>
      </c>
      <c r="H124" s="174"/>
      <c r="I124" s="175">
        <f>ROUND(E124*H124,2)</f>
        <v>0</v>
      </c>
      <c r="J124" s="174"/>
      <c r="K124" s="175">
        <f>ROUND(E124*J124,2)</f>
        <v>0</v>
      </c>
      <c r="L124" s="175">
        <v>21</v>
      </c>
      <c r="M124" s="175">
        <f>G124*(1+L124/100)</f>
        <v>0</v>
      </c>
      <c r="N124" s="173">
        <v>5.0000000000000001E-3</v>
      </c>
      <c r="O124" s="173">
        <f>ROUND(E124*N124,2)</f>
        <v>3.06</v>
      </c>
      <c r="P124" s="173">
        <v>0</v>
      </c>
      <c r="Q124" s="173">
        <f>ROUND(E124*P124,2)</f>
        <v>0</v>
      </c>
      <c r="R124" s="175"/>
      <c r="S124" s="175" t="s">
        <v>125</v>
      </c>
      <c r="T124" s="175" t="s">
        <v>125</v>
      </c>
      <c r="U124" s="175">
        <v>0.17799999999999999</v>
      </c>
      <c r="V124" s="175">
        <f>ROUND(E124*U124,2)</f>
        <v>108.86</v>
      </c>
      <c r="W124" s="175"/>
      <c r="X124" s="176" t="s">
        <v>126</v>
      </c>
      <c r="Y124" s="158" t="s">
        <v>127</v>
      </c>
      <c r="Z124" s="147"/>
      <c r="AA124" s="147"/>
      <c r="AB124" s="147"/>
      <c r="AC124" s="147"/>
      <c r="AD124" s="147"/>
      <c r="AE124" s="147"/>
      <c r="AF124" s="147"/>
      <c r="AG124" s="147" t="s">
        <v>128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87" t="s">
        <v>291</v>
      </c>
      <c r="D125" s="160"/>
      <c r="E125" s="161">
        <v>611.6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130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0">
        <v>50</v>
      </c>
      <c r="B126" s="171" t="s">
        <v>292</v>
      </c>
      <c r="C126" s="186" t="s">
        <v>293</v>
      </c>
      <c r="D126" s="172" t="s">
        <v>198</v>
      </c>
      <c r="E126" s="173">
        <v>168.85</v>
      </c>
      <c r="F126" s="174"/>
      <c r="G126" s="175">
        <f>ROUND(E126*F126,2)</f>
        <v>0</v>
      </c>
      <c r="H126" s="174"/>
      <c r="I126" s="175">
        <f>ROUND(E126*H126,2)</f>
        <v>0</v>
      </c>
      <c r="J126" s="174"/>
      <c r="K126" s="175">
        <f>ROUND(E126*J126,2)</f>
        <v>0</v>
      </c>
      <c r="L126" s="175">
        <v>21</v>
      </c>
      <c r="M126" s="175">
        <f>G126*(1+L126/100)</f>
        <v>0</v>
      </c>
      <c r="N126" s="173">
        <v>0</v>
      </c>
      <c r="O126" s="173">
        <f>ROUND(E126*N126,2)</f>
        <v>0</v>
      </c>
      <c r="P126" s="173">
        <v>0</v>
      </c>
      <c r="Q126" s="173">
        <f>ROUND(E126*P126,2)</f>
        <v>0</v>
      </c>
      <c r="R126" s="175"/>
      <c r="S126" s="175" t="s">
        <v>125</v>
      </c>
      <c r="T126" s="175" t="s">
        <v>125</v>
      </c>
      <c r="U126" s="175">
        <v>7.2999999999999995E-2</v>
      </c>
      <c r="V126" s="175">
        <f>ROUND(E126*U126,2)</f>
        <v>12.33</v>
      </c>
      <c r="W126" s="175"/>
      <c r="X126" s="176" t="s">
        <v>126</v>
      </c>
      <c r="Y126" s="158" t="s">
        <v>127</v>
      </c>
      <c r="Z126" s="147"/>
      <c r="AA126" s="147"/>
      <c r="AB126" s="147"/>
      <c r="AC126" s="147"/>
      <c r="AD126" s="147"/>
      <c r="AE126" s="147"/>
      <c r="AF126" s="147"/>
      <c r="AG126" s="147" t="s">
        <v>128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7" t="s">
        <v>294</v>
      </c>
      <c r="D127" s="160"/>
      <c r="E127" s="161">
        <v>168.85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130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70">
        <v>51</v>
      </c>
      <c r="B128" s="171" t="s">
        <v>295</v>
      </c>
      <c r="C128" s="186" t="s">
        <v>296</v>
      </c>
      <c r="D128" s="172" t="s">
        <v>124</v>
      </c>
      <c r="E128" s="173">
        <v>125.9896</v>
      </c>
      <c r="F128" s="174"/>
      <c r="G128" s="175">
        <f>ROUND(E128*F128,2)</f>
        <v>0</v>
      </c>
      <c r="H128" s="174"/>
      <c r="I128" s="175">
        <f>ROUND(E128*H128,2)</f>
        <v>0</v>
      </c>
      <c r="J128" s="174"/>
      <c r="K128" s="175">
        <f>ROUND(E128*J128,2)</f>
        <v>0</v>
      </c>
      <c r="L128" s="175">
        <v>21</v>
      </c>
      <c r="M128" s="175">
        <f>G128*(1+L128/100)</f>
        <v>0</v>
      </c>
      <c r="N128" s="173">
        <v>0.01</v>
      </c>
      <c r="O128" s="173">
        <f>ROUND(E128*N128,2)</f>
        <v>1.26</v>
      </c>
      <c r="P128" s="173">
        <v>0</v>
      </c>
      <c r="Q128" s="173">
        <f>ROUND(E128*P128,2)</f>
        <v>0</v>
      </c>
      <c r="R128" s="175"/>
      <c r="S128" s="175" t="s">
        <v>125</v>
      </c>
      <c r="T128" s="175" t="s">
        <v>125</v>
      </c>
      <c r="U128" s="175">
        <v>0.67500000000000004</v>
      </c>
      <c r="V128" s="175">
        <f>ROUND(E128*U128,2)</f>
        <v>85.04</v>
      </c>
      <c r="W128" s="175"/>
      <c r="X128" s="176" t="s">
        <v>126</v>
      </c>
      <c r="Y128" s="158" t="s">
        <v>127</v>
      </c>
      <c r="Z128" s="147"/>
      <c r="AA128" s="147"/>
      <c r="AB128" s="147"/>
      <c r="AC128" s="147"/>
      <c r="AD128" s="147"/>
      <c r="AE128" s="147"/>
      <c r="AF128" s="147"/>
      <c r="AG128" s="147" t="s">
        <v>128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187" t="s">
        <v>297</v>
      </c>
      <c r="D129" s="160"/>
      <c r="E129" s="161">
        <v>125.9896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130</v>
      </c>
      <c r="AH129" s="147">
        <v>5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70">
        <v>52</v>
      </c>
      <c r="B130" s="171" t="s">
        <v>298</v>
      </c>
      <c r="C130" s="186" t="s">
        <v>299</v>
      </c>
      <c r="D130" s="172" t="s">
        <v>124</v>
      </c>
      <c r="E130" s="173">
        <v>125.9896</v>
      </c>
      <c r="F130" s="174"/>
      <c r="G130" s="175">
        <f>ROUND(E130*F130,2)</f>
        <v>0</v>
      </c>
      <c r="H130" s="174"/>
      <c r="I130" s="175">
        <f>ROUND(E130*H130,2)</f>
        <v>0</v>
      </c>
      <c r="J130" s="174"/>
      <c r="K130" s="175">
        <f>ROUND(E130*J130,2)</f>
        <v>0</v>
      </c>
      <c r="L130" s="175">
        <v>21</v>
      </c>
      <c r="M130" s="175">
        <f>G130*(1+L130/100)</f>
        <v>0</v>
      </c>
      <c r="N130" s="173">
        <v>0</v>
      </c>
      <c r="O130" s="173">
        <f>ROUND(E130*N130,2)</f>
        <v>0</v>
      </c>
      <c r="P130" s="173">
        <v>0</v>
      </c>
      <c r="Q130" s="173">
        <f>ROUND(E130*P130,2)</f>
        <v>0</v>
      </c>
      <c r="R130" s="175"/>
      <c r="S130" s="175" t="s">
        <v>125</v>
      </c>
      <c r="T130" s="175" t="s">
        <v>125</v>
      </c>
      <c r="U130" s="175">
        <v>0.20499999999999999</v>
      </c>
      <c r="V130" s="175">
        <f>ROUND(E130*U130,2)</f>
        <v>25.83</v>
      </c>
      <c r="W130" s="175"/>
      <c r="X130" s="176" t="s">
        <v>126</v>
      </c>
      <c r="Y130" s="158" t="s">
        <v>127</v>
      </c>
      <c r="Z130" s="147"/>
      <c r="AA130" s="147"/>
      <c r="AB130" s="147"/>
      <c r="AC130" s="147"/>
      <c r="AD130" s="147"/>
      <c r="AE130" s="147"/>
      <c r="AF130" s="147"/>
      <c r="AG130" s="147" t="s">
        <v>128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87" t="s">
        <v>297</v>
      </c>
      <c r="D131" s="160"/>
      <c r="E131" s="161">
        <v>125.9896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130</v>
      </c>
      <c r="AH131" s="147">
        <v>5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1" x14ac:dyDescent="0.2">
      <c r="A132" s="170">
        <v>53</v>
      </c>
      <c r="B132" s="171" t="s">
        <v>300</v>
      </c>
      <c r="C132" s="186" t="s">
        <v>301</v>
      </c>
      <c r="D132" s="172" t="s">
        <v>124</v>
      </c>
      <c r="E132" s="173">
        <v>125.9896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2.5499999999999998</v>
      </c>
      <c r="O132" s="173">
        <f>ROUND(E132*N132,2)</f>
        <v>321.27</v>
      </c>
      <c r="P132" s="173">
        <v>0</v>
      </c>
      <c r="Q132" s="173">
        <f>ROUND(E132*P132,2)</f>
        <v>0</v>
      </c>
      <c r="R132" s="175"/>
      <c r="S132" s="175" t="s">
        <v>125</v>
      </c>
      <c r="T132" s="175" t="s">
        <v>125</v>
      </c>
      <c r="U132" s="175">
        <v>2.3170000000000002</v>
      </c>
      <c r="V132" s="175">
        <f>ROUND(E132*U132,2)</f>
        <v>291.92</v>
      </c>
      <c r="W132" s="175"/>
      <c r="X132" s="176" t="s">
        <v>126</v>
      </c>
      <c r="Y132" s="158" t="s">
        <v>127</v>
      </c>
      <c r="Z132" s="147"/>
      <c r="AA132" s="147"/>
      <c r="AB132" s="147"/>
      <c r="AC132" s="147"/>
      <c r="AD132" s="147"/>
      <c r="AE132" s="147"/>
      <c r="AF132" s="147"/>
      <c r="AG132" s="147" t="s">
        <v>128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7" t="s">
        <v>302</v>
      </c>
      <c r="D133" s="160"/>
      <c r="E133" s="161">
        <v>125.9896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130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70">
        <v>54</v>
      </c>
      <c r="B134" s="171" t="s">
        <v>303</v>
      </c>
      <c r="C134" s="186" t="s">
        <v>304</v>
      </c>
      <c r="D134" s="172" t="s">
        <v>172</v>
      </c>
      <c r="E134" s="173">
        <v>3.2</v>
      </c>
      <c r="F134" s="174"/>
      <c r="G134" s="175">
        <f>ROUND(E134*F134,2)</f>
        <v>0</v>
      </c>
      <c r="H134" s="174"/>
      <c r="I134" s="175">
        <f>ROUND(E134*H134,2)</f>
        <v>0</v>
      </c>
      <c r="J134" s="174"/>
      <c r="K134" s="175">
        <f>ROUND(E134*J134,2)</f>
        <v>0</v>
      </c>
      <c r="L134" s="175">
        <v>21</v>
      </c>
      <c r="M134" s="175">
        <f>G134*(1+L134/100)</f>
        <v>0</v>
      </c>
      <c r="N134" s="173">
        <v>1.41E-2</v>
      </c>
      <c r="O134" s="173">
        <f>ROUND(E134*N134,2)</f>
        <v>0.05</v>
      </c>
      <c r="P134" s="173">
        <v>0</v>
      </c>
      <c r="Q134" s="173">
        <f>ROUND(E134*P134,2)</f>
        <v>0</v>
      </c>
      <c r="R134" s="175"/>
      <c r="S134" s="175" t="s">
        <v>125</v>
      </c>
      <c r="T134" s="175" t="s">
        <v>125</v>
      </c>
      <c r="U134" s="175">
        <v>0.39600000000000002</v>
      </c>
      <c r="V134" s="175">
        <f>ROUND(E134*U134,2)</f>
        <v>1.27</v>
      </c>
      <c r="W134" s="175"/>
      <c r="X134" s="176" t="s">
        <v>126</v>
      </c>
      <c r="Y134" s="158" t="s">
        <v>127</v>
      </c>
      <c r="Z134" s="147"/>
      <c r="AA134" s="147"/>
      <c r="AB134" s="147"/>
      <c r="AC134" s="147"/>
      <c r="AD134" s="147"/>
      <c r="AE134" s="147"/>
      <c r="AF134" s="147"/>
      <c r="AG134" s="147" t="s">
        <v>128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2" x14ac:dyDescent="0.2">
      <c r="A135" s="154"/>
      <c r="B135" s="155"/>
      <c r="C135" s="187" t="s">
        <v>305</v>
      </c>
      <c r="D135" s="160"/>
      <c r="E135" s="161">
        <v>3.2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130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70">
        <v>55</v>
      </c>
      <c r="B136" s="171" t="s">
        <v>306</v>
      </c>
      <c r="C136" s="186" t="s">
        <v>307</v>
      </c>
      <c r="D136" s="172" t="s">
        <v>172</v>
      </c>
      <c r="E136" s="173">
        <v>3.2</v>
      </c>
      <c r="F136" s="174"/>
      <c r="G136" s="175">
        <f>ROUND(E136*F136,2)</f>
        <v>0</v>
      </c>
      <c r="H136" s="174"/>
      <c r="I136" s="175">
        <f>ROUND(E136*H136,2)</f>
        <v>0</v>
      </c>
      <c r="J136" s="174"/>
      <c r="K136" s="175">
        <f>ROUND(E136*J136,2)</f>
        <v>0</v>
      </c>
      <c r="L136" s="175">
        <v>21</v>
      </c>
      <c r="M136" s="175">
        <f>G136*(1+L136/100)</f>
        <v>0</v>
      </c>
      <c r="N136" s="173">
        <v>0</v>
      </c>
      <c r="O136" s="173">
        <f>ROUND(E136*N136,2)</f>
        <v>0</v>
      </c>
      <c r="P136" s="173">
        <v>0</v>
      </c>
      <c r="Q136" s="173">
        <f>ROUND(E136*P136,2)</f>
        <v>0</v>
      </c>
      <c r="R136" s="175"/>
      <c r="S136" s="175" t="s">
        <v>125</v>
      </c>
      <c r="T136" s="175" t="s">
        <v>125</v>
      </c>
      <c r="U136" s="175">
        <v>0.24</v>
      </c>
      <c r="V136" s="175">
        <f>ROUND(E136*U136,2)</f>
        <v>0.77</v>
      </c>
      <c r="W136" s="175"/>
      <c r="X136" s="176" t="s">
        <v>126</v>
      </c>
      <c r="Y136" s="158" t="s">
        <v>127</v>
      </c>
      <c r="Z136" s="147"/>
      <c r="AA136" s="147"/>
      <c r="AB136" s="147"/>
      <c r="AC136" s="147"/>
      <c r="AD136" s="147"/>
      <c r="AE136" s="147"/>
      <c r="AF136" s="147"/>
      <c r="AG136" s="147" t="s">
        <v>128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">
      <c r="A137" s="154"/>
      <c r="B137" s="155"/>
      <c r="C137" s="187" t="s">
        <v>308</v>
      </c>
      <c r="D137" s="160"/>
      <c r="E137" s="161">
        <v>3.2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130</v>
      </c>
      <c r="AH137" s="147">
        <v>5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22.5" outlineLevel="1" x14ac:dyDescent="0.2">
      <c r="A138" s="170">
        <v>56</v>
      </c>
      <c r="B138" s="171" t="s">
        <v>309</v>
      </c>
      <c r="C138" s="186" t="s">
        <v>310</v>
      </c>
      <c r="D138" s="172" t="s">
        <v>219</v>
      </c>
      <c r="E138" s="173">
        <v>3.39438</v>
      </c>
      <c r="F138" s="174"/>
      <c r="G138" s="175">
        <f>ROUND(E138*F138,2)</f>
        <v>0</v>
      </c>
      <c r="H138" s="174"/>
      <c r="I138" s="175">
        <f>ROUND(E138*H138,2)</f>
        <v>0</v>
      </c>
      <c r="J138" s="174"/>
      <c r="K138" s="175">
        <f>ROUND(E138*J138,2)</f>
        <v>0</v>
      </c>
      <c r="L138" s="175">
        <v>21</v>
      </c>
      <c r="M138" s="175">
        <f>G138*(1+L138/100)</f>
        <v>0</v>
      </c>
      <c r="N138" s="173">
        <v>1.0662499999999999</v>
      </c>
      <c r="O138" s="173">
        <f>ROUND(E138*N138,2)</f>
        <v>3.62</v>
      </c>
      <c r="P138" s="173">
        <v>0</v>
      </c>
      <c r="Q138" s="173">
        <f>ROUND(E138*P138,2)</f>
        <v>0</v>
      </c>
      <c r="R138" s="175"/>
      <c r="S138" s="175" t="s">
        <v>125</v>
      </c>
      <c r="T138" s="175" t="s">
        <v>125</v>
      </c>
      <c r="U138" s="175">
        <v>15.231</v>
      </c>
      <c r="V138" s="175">
        <f>ROUND(E138*U138,2)</f>
        <v>51.7</v>
      </c>
      <c r="W138" s="175"/>
      <c r="X138" s="176" t="s">
        <v>126</v>
      </c>
      <c r="Y138" s="158" t="s">
        <v>127</v>
      </c>
      <c r="Z138" s="147"/>
      <c r="AA138" s="147"/>
      <c r="AB138" s="147"/>
      <c r="AC138" s="147"/>
      <c r="AD138" s="147"/>
      <c r="AE138" s="147"/>
      <c r="AF138" s="147"/>
      <c r="AG138" s="147" t="s">
        <v>128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7" t="s">
        <v>311</v>
      </c>
      <c r="D139" s="160"/>
      <c r="E139" s="161">
        <v>3.39438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130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ht="22.5" outlineLevel="1" x14ac:dyDescent="0.2">
      <c r="A140" s="170">
        <v>57</v>
      </c>
      <c r="B140" s="171" t="s">
        <v>312</v>
      </c>
      <c r="C140" s="186" t="s">
        <v>313</v>
      </c>
      <c r="D140" s="172" t="s">
        <v>198</v>
      </c>
      <c r="E140" s="173">
        <v>110.77</v>
      </c>
      <c r="F140" s="174"/>
      <c r="G140" s="175">
        <f>ROUND(E140*F140,2)</f>
        <v>0</v>
      </c>
      <c r="H140" s="174"/>
      <c r="I140" s="175">
        <f>ROUND(E140*H140,2)</f>
        <v>0</v>
      </c>
      <c r="J140" s="174"/>
      <c r="K140" s="175">
        <f>ROUND(E140*J140,2)</f>
        <v>0</v>
      </c>
      <c r="L140" s="175">
        <v>21</v>
      </c>
      <c r="M140" s="175">
        <f>G140*(1+L140/100)</f>
        <v>0</v>
      </c>
      <c r="N140" s="173">
        <v>0</v>
      </c>
      <c r="O140" s="173">
        <f>ROUND(E140*N140,2)</f>
        <v>0</v>
      </c>
      <c r="P140" s="173">
        <v>0</v>
      </c>
      <c r="Q140" s="173">
        <f>ROUND(E140*P140,2)</f>
        <v>0</v>
      </c>
      <c r="R140" s="175"/>
      <c r="S140" s="175" t="s">
        <v>314</v>
      </c>
      <c r="T140" s="175" t="s">
        <v>315</v>
      </c>
      <c r="U140" s="175">
        <v>0.05</v>
      </c>
      <c r="V140" s="175">
        <f>ROUND(E140*U140,2)</f>
        <v>5.54</v>
      </c>
      <c r="W140" s="175"/>
      <c r="X140" s="176" t="s">
        <v>126</v>
      </c>
      <c r="Y140" s="158" t="s">
        <v>127</v>
      </c>
      <c r="Z140" s="147"/>
      <c r="AA140" s="147"/>
      <c r="AB140" s="147"/>
      <c r="AC140" s="147"/>
      <c r="AD140" s="147"/>
      <c r="AE140" s="147"/>
      <c r="AF140" s="147"/>
      <c r="AG140" s="147" t="s">
        <v>128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187" t="s">
        <v>316</v>
      </c>
      <c r="D141" s="160"/>
      <c r="E141" s="161">
        <v>110.77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130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x14ac:dyDescent="0.2">
      <c r="A142" s="163" t="s">
        <v>120</v>
      </c>
      <c r="B142" s="164" t="s">
        <v>70</v>
      </c>
      <c r="C142" s="185" t="s">
        <v>71</v>
      </c>
      <c r="D142" s="165"/>
      <c r="E142" s="166"/>
      <c r="F142" s="167"/>
      <c r="G142" s="167">
        <f>SUMIF(AG143:AG145,"&lt;&gt;NOR",G143:G145)</f>
        <v>0</v>
      </c>
      <c r="H142" s="167"/>
      <c r="I142" s="167">
        <f>SUM(I143:I145)</f>
        <v>0</v>
      </c>
      <c r="J142" s="167"/>
      <c r="K142" s="167">
        <f>SUM(K143:K145)</f>
        <v>0</v>
      </c>
      <c r="L142" s="167"/>
      <c r="M142" s="167">
        <f>SUM(M143:M145)</f>
        <v>0</v>
      </c>
      <c r="N142" s="166"/>
      <c r="O142" s="166">
        <f>SUM(O143:O145)</f>
        <v>0</v>
      </c>
      <c r="P142" s="166"/>
      <c r="Q142" s="166">
        <f>SUM(Q143:Q145)</f>
        <v>0</v>
      </c>
      <c r="R142" s="167"/>
      <c r="S142" s="167"/>
      <c r="T142" s="167"/>
      <c r="U142" s="167"/>
      <c r="V142" s="167">
        <f>SUM(V143:V145)</f>
        <v>0</v>
      </c>
      <c r="W142" s="167"/>
      <c r="X142" s="168"/>
      <c r="Y142" s="162"/>
      <c r="AG142" t="s">
        <v>121</v>
      </c>
    </row>
    <row r="143" spans="1:60" outlineLevel="1" x14ac:dyDescent="0.2">
      <c r="A143" s="170">
        <v>58</v>
      </c>
      <c r="B143" s="171" t="s">
        <v>317</v>
      </c>
      <c r="C143" s="186" t="s">
        <v>318</v>
      </c>
      <c r="D143" s="172" t="s">
        <v>172</v>
      </c>
      <c r="E143" s="173">
        <v>25</v>
      </c>
      <c r="F143" s="174"/>
      <c r="G143" s="175">
        <f>ROUND(E143*F143,2)</f>
        <v>0</v>
      </c>
      <c r="H143" s="174"/>
      <c r="I143" s="175">
        <f>ROUND(E143*H143,2)</f>
        <v>0</v>
      </c>
      <c r="J143" s="174"/>
      <c r="K143" s="175">
        <f>ROUND(E143*J143,2)</f>
        <v>0</v>
      </c>
      <c r="L143" s="175">
        <v>21</v>
      </c>
      <c r="M143" s="175">
        <f>G143*(1+L143/100)</f>
        <v>0</v>
      </c>
      <c r="N143" s="173">
        <v>0</v>
      </c>
      <c r="O143" s="173">
        <f>ROUND(E143*N143,2)</f>
        <v>0</v>
      </c>
      <c r="P143" s="173">
        <v>0</v>
      </c>
      <c r="Q143" s="173">
        <f>ROUND(E143*P143,2)</f>
        <v>0</v>
      </c>
      <c r="R143" s="175"/>
      <c r="S143" s="175" t="s">
        <v>314</v>
      </c>
      <c r="T143" s="175" t="s">
        <v>315</v>
      </c>
      <c r="U143" s="175">
        <v>0</v>
      </c>
      <c r="V143" s="175">
        <f>ROUND(E143*U143,2)</f>
        <v>0</v>
      </c>
      <c r="W143" s="175"/>
      <c r="X143" s="176" t="s">
        <v>126</v>
      </c>
      <c r="Y143" s="158" t="s">
        <v>127</v>
      </c>
      <c r="Z143" s="147"/>
      <c r="AA143" s="147"/>
      <c r="AB143" s="147"/>
      <c r="AC143" s="147"/>
      <c r="AD143" s="147"/>
      <c r="AE143" s="147"/>
      <c r="AF143" s="147"/>
      <c r="AG143" s="147" t="s">
        <v>128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187" t="s">
        <v>319</v>
      </c>
      <c r="D144" s="160"/>
      <c r="E144" s="161">
        <v>25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130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1" x14ac:dyDescent="0.2">
      <c r="A145" s="177">
        <v>59</v>
      </c>
      <c r="B145" s="178" t="s">
        <v>320</v>
      </c>
      <c r="C145" s="188" t="s">
        <v>321</v>
      </c>
      <c r="D145" s="179" t="s">
        <v>322</v>
      </c>
      <c r="E145" s="180">
        <v>1</v>
      </c>
      <c r="F145" s="181"/>
      <c r="G145" s="182">
        <f>ROUND(E145*F145,2)</f>
        <v>0</v>
      </c>
      <c r="H145" s="181"/>
      <c r="I145" s="182">
        <f>ROUND(E145*H145,2)</f>
        <v>0</v>
      </c>
      <c r="J145" s="181"/>
      <c r="K145" s="182">
        <f>ROUND(E145*J145,2)</f>
        <v>0</v>
      </c>
      <c r="L145" s="182">
        <v>21</v>
      </c>
      <c r="M145" s="182">
        <f>G145*(1+L145/100)</f>
        <v>0</v>
      </c>
      <c r="N145" s="180">
        <v>0</v>
      </c>
      <c r="O145" s="180">
        <f>ROUND(E145*N145,2)</f>
        <v>0</v>
      </c>
      <c r="P145" s="180">
        <v>0</v>
      </c>
      <c r="Q145" s="180">
        <f>ROUND(E145*P145,2)</f>
        <v>0</v>
      </c>
      <c r="R145" s="182"/>
      <c r="S145" s="182" t="s">
        <v>314</v>
      </c>
      <c r="T145" s="182" t="s">
        <v>315</v>
      </c>
      <c r="U145" s="182">
        <v>0</v>
      </c>
      <c r="V145" s="182">
        <f>ROUND(E145*U145,2)</f>
        <v>0</v>
      </c>
      <c r="W145" s="182"/>
      <c r="X145" s="183" t="s">
        <v>126</v>
      </c>
      <c r="Y145" s="158" t="s">
        <v>127</v>
      </c>
      <c r="Z145" s="147"/>
      <c r="AA145" s="147"/>
      <c r="AB145" s="147"/>
      <c r="AC145" s="147"/>
      <c r="AD145" s="147"/>
      <c r="AE145" s="147"/>
      <c r="AF145" s="147"/>
      <c r="AG145" s="147" t="s">
        <v>128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x14ac:dyDescent="0.2">
      <c r="A146" s="163" t="s">
        <v>120</v>
      </c>
      <c r="B146" s="164" t="s">
        <v>72</v>
      </c>
      <c r="C146" s="185" t="s">
        <v>73</v>
      </c>
      <c r="D146" s="165"/>
      <c r="E146" s="166"/>
      <c r="F146" s="167"/>
      <c r="G146" s="167">
        <f>SUMIF(AG147:AG147,"&lt;&gt;NOR",G147:G147)</f>
        <v>0</v>
      </c>
      <c r="H146" s="167"/>
      <c r="I146" s="167">
        <f>SUM(I147:I147)</f>
        <v>0</v>
      </c>
      <c r="J146" s="167"/>
      <c r="K146" s="167">
        <f>SUM(K147:K147)</f>
        <v>0</v>
      </c>
      <c r="L146" s="167"/>
      <c r="M146" s="167">
        <f>SUM(M147:M147)</f>
        <v>0</v>
      </c>
      <c r="N146" s="166"/>
      <c r="O146" s="166">
        <f>SUM(O147:O147)</f>
        <v>0.61</v>
      </c>
      <c r="P146" s="166"/>
      <c r="Q146" s="166">
        <f>SUM(Q147:Q147)</f>
        <v>0</v>
      </c>
      <c r="R146" s="167"/>
      <c r="S146" s="167"/>
      <c r="T146" s="167"/>
      <c r="U146" s="167"/>
      <c r="V146" s="167">
        <f>SUM(V147:V147)</f>
        <v>4</v>
      </c>
      <c r="W146" s="167"/>
      <c r="X146" s="168"/>
      <c r="Y146" s="162"/>
      <c r="AG146" t="s">
        <v>121</v>
      </c>
    </row>
    <row r="147" spans="1:60" ht="22.5" outlineLevel="1" x14ac:dyDescent="0.2">
      <c r="A147" s="177">
        <v>60</v>
      </c>
      <c r="B147" s="178" t="s">
        <v>323</v>
      </c>
      <c r="C147" s="188" t="s">
        <v>324</v>
      </c>
      <c r="D147" s="179" t="s">
        <v>322</v>
      </c>
      <c r="E147" s="180">
        <v>8</v>
      </c>
      <c r="F147" s="181"/>
      <c r="G147" s="182">
        <f>ROUND(E147*F147,2)</f>
        <v>0</v>
      </c>
      <c r="H147" s="181"/>
      <c r="I147" s="182">
        <f>ROUND(E147*H147,2)</f>
        <v>0</v>
      </c>
      <c r="J147" s="181"/>
      <c r="K147" s="182">
        <f>ROUND(E147*J147,2)</f>
        <v>0</v>
      </c>
      <c r="L147" s="182">
        <v>21</v>
      </c>
      <c r="M147" s="182">
        <f>G147*(1+L147/100)</f>
        <v>0</v>
      </c>
      <c r="N147" s="180">
        <v>7.5800000000000006E-2</v>
      </c>
      <c r="O147" s="180">
        <f>ROUND(E147*N147,2)</f>
        <v>0.61</v>
      </c>
      <c r="P147" s="180">
        <v>0</v>
      </c>
      <c r="Q147" s="180">
        <f>ROUND(E147*P147,2)</f>
        <v>0</v>
      </c>
      <c r="R147" s="182"/>
      <c r="S147" s="182" t="s">
        <v>125</v>
      </c>
      <c r="T147" s="182" t="s">
        <v>125</v>
      </c>
      <c r="U147" s="182">
        <v>0.5</v>
      </c>
      <c r="V147" s="182">
        <f>ROUND(E147*U147,2)</f>
        <v>4</v>
      </c>
      <c r="W147" s="182"/>
      <c r="X147" s="183" t="s">
        <v>126</v>
      </c>
      <c r="Y147" s="158" t="s">
        <v>127</v>
      </c>
      <c r="Z147" s="147"/>
      <c r="AA147" s="147"/>
      <c r="AB147" s="147"/>
      <c r="AC147" s="147"/>
      <c r="AD147" s="147"/>
      <c r="AE147" s="147"/>
      <c r="AF147" s="147"/>
      <c r="AG147" s="147" t="s">
        <v>128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x14ac:dyDescent="0.2">
      <c r="A148" s="163" t="s">
        <v>120</v>
      </c>
      <c r="B148" s="164" t="s">
        <v>74</v>
      </c>
      <c r="C148" s="185" t="s">
        <v>75</v>
      </c>
      <c r="D148" s="165"/>
      <c r="E148" s="166"/>
      <c r="F148" s="167"/>
      <c r="G148" s="167">
        <f>SUMIF(AG149:AG150,"&lt;&gt;NOR",G149:G150)</f>
        <v>0</v>
      </c>
      <c r="H148" s="167"/>
      <c r="I148" s="167">
        <f>SUM(I149:I150)</f>
        <v>0</v>
      </c>
      <c r="J148" s="167"/>
      <c r="K148" s="167">
        <f>SUM(K149:K150)</f>
        <v>0</v>
      </c>
      <c r="L148" s="167"/>
      <c r="M148" s="167">
        <f>SUM(M149:M150)</f>
        <v>0</v>
      </c>
      <c r="N148" s="166"/>
      <c r="O148" s="166">
        <f>SUM(O149:O150)</f>
        <v>0</v>
      </c>
      <c r="P148" s="166"/>
      <c r="Q148" s="166">
        <f>SUM(Q149:Q150)</f>
        <v>0</v>
      </c>
      <c r="R148" s="167"/>
      <c r="S148" s="167"/>
      <c r="T148" s="167"/>
      <c r="U148" s="167"/>
      <c r="V148" s="167">
        <f>SUM(V149:V150)</f>
        <v>480</v>
      </c>
      <c r="W148" s="167"/>
      <c r="X148" s="168"/>
      <c r="Y148" s="162"/>
      <c r="AG148" t="s">
        <v>121</v>
      </c>
    </row>
    <row r="149" spans="1:60" outlineLevel="1" x14ac:dyDescent="0.2">
      <c r="A149" s="170">
        <v>61</v>
      </c>
      <c r="B149" s="171" t="s">
        <v>325</v>
      </c>
      <c r="C149" s="186" t="s">
        <v>326</v>
      </c>
      <c r="D149" s="172" t="s">
        <v>327</v>
      </c>
      <c r="E149" s="173">
        <v>240</v>
      </c>
      <c r="F149" s="174"/>
      <c r="G149" s="175">
        <f>ROUND(E149*F149,2)</f>
        <v>0</v>
      </c>
      <c r="H149" s="174"/>
      <c r="I149" s="175">
        <f>ROUND(E149*H149,2)</f>
        <v>0</v>
      </c>
      <c r="J149" s="174"/>
      <c r="K149" s="175">
        <f>ROUND(E149*J149,2)</f>
        <v>0</v>
      </c>
      <c r="L149" s="175">
        <v>21</v>
      </c>
      <c r="M149" s="175">
        <f>G149*(1+L149/100)</f>
        <v>0</v>
      </c>
      <c r="N149" s="173">
        <v>0</v>
      </c>
      <c r="O149" s="173">
        <f>ROUND(E149*N149,2)</f>
        <v>0</v>
      </c>
      <c r="P149" s="173">
        <v>0</v>
      </c>
      <c r="Q149" s="173">
        <f>ROUND(E149*P149,2)</f>
        <v>0</v>
      </c>
      <c r="R149" s="175"/>
      <c r="S149" s="175" t="s">
        <v>125</v>
      </c>
      <c r="T149" s="175" t="s">
        <v>125</v>
      </c>
      <c r="U149" s="175">
        <v>2</v>
      </c>
      <c r="V149" s="175">
        <f>ROUND(E149*U149,2)</f>
        <v>480</v>
      </c>
      <c r="W149" s="175"/>
      <c r="X149" s="176" t="s">
        <v>126</v>
      </c>
      <c r="Y149" s="158" t="s">
        <v>127</v>
      </c>
      <c r="Z149" s="147"/>
      <c r="AA149" s="147"/>
      <c r="AB149" s="147"/>
      <c r="AC149" s="147"/>
      <c r="AD149" s="147"/>
      <c r="AE149" s="147"/>
      <c r="AF149" s="147"/>
      <c r="AG149" s="147" t="s">
        <v>128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187" t="s">
        <v>328</v>
      </c>
      <c r="D150" s="160"/>
      <c r="E150" s="161">
        <v>240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130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x14ac:dyDescent="0.2">
      <c r="A151" s="163" t="s">
        <v>120</v>
      </c>
      <c r="B151" s="164" t="s">
        <v>76</v>
      </c>
      <c r="C151" s="185" t="s">
        <v>77</v>
      </c>
      <c r="D151" s="165"/>
      <c r="E151" s="166"/>
      <c r="F151" s="167"/>
      <c r="G151" s="167">
        <f>SUMIF(AG152:AG152,"&lt;&gt;NOR",G152:G152)</f>
        <v>0</v>
      </c>
      <c r="H151" s="167"/>
      <c r="I151" s="167">
        <f>SUM(I152:I152)</f>
        <v>0</v>
      </c>
      <c r="J151" s="167"/>
      <c r="K151" s="167">
        <f>SUM(K152:K152)</f>
        <v>0</v>
      </c>
      <c r="L151" s="167"/>
      <c r="M151" s="167">
        <f>SUM(M152:M152)</f>
        <v>0</v>
      </c>
      <c r="N151" s="166"/>
      <c r="O151" s="166">
        <f>SUM(O152:O152)</f>
        <v>0</v>
      </c>
      <c r="P151" s="166"/>
      <c r="Q151" s="166">
        <f>SUM(Q152:Q152)</f>
        <v>0</v>
      </c>
      <c r="R151" s="167"/>
      <c r="S151" s="167"/>
      <c r="T151" s="167"/>
      <c r="U151" s="167"/>
      <c r="V151" s="167">
        <f>SUM(V152:V152)</f>
        <v>316.14999999999998</v>
      </c>
      <c r="W151" s="167"/>
      <c r="X151" s="168"/>
      <c r="Y151" s="162"/>
      <c r="AG151" t="s">
        <v>121</v>
      </c>
    </row>
    <row r="152" spans="1:60" outlineLevel="1" x14ac:dyDescent="0.2">
      <c r="A152" s="177">
        <v>62</v>
      </c>
      <c r="B152" s="178" t="s">
        <v>329</v>
      </c>
      <c r="C152" s="188" t="s">
        <v>330</v>
      </c>
      <c r="D152" s="179" t="s">
        <v>219</v>
      </c>
      <c r="E152" s="180">
        <v>3259.2523999999999</v>
      </c>
      <c r="F152" s="181"/>
      <c r="G152" s="182">
        <f>ROUND(E152*F152,2)</f>
        <v>0</v>
      </c>
      <c r="H152" s="181"/>
      <c r="I152" s="182">
        <f>ROUND(E152*H152,2)</f>
        <v>0</v>
      </c>
      <c r="J152" s="181"/>
      <c r="K152" s="182">
        <f>ROUND(E152*J152,2)</f>
        <v>0</v>
      </c>
      <c r="L152" s="182">
        <v>21</v>
      </c>
      <c r="M152" s="182">
        <f>G152*(1+L152/100)</f>
        <v>0</v>
      </c>
      <c r="N152" s="180">
        <v>0</v>
      </c>
      <c r="O152" s="180">
        <f>ROUND(E152*N152,2)</f>
        <v>0</v>
      </c>
      <c r="P152" s="180">
        <v>0</v>
      </c>
      <c r="Q152" s="180">
        <f>ROUND(E152*P152,2)</f>
        <v>0</v>
      </c>
      <c r="R152" s="182"/>
      <c r="S152" s="182" t="s">
        <v>125</v>
      </c>
      <c r="T152" s="182" t="s">
        <v>125</v>
      </c>
      <c r="U152" s="182">
        <v>9.7000000000000003E-2</v>
      </c>
      <c r="V152" s="182">
        <f>ROUND(E152*U152,2)</f>
        <v>316.14999999999998</v>
      </c>
      <c r="W152" s="182"/>
      <c r="X152" s="183" t="s">
        <v>331</v>
      </c>
      <c r="Y152" s="158" t="s">
        <v>127</v>
      </c>
      <c r="Z152" s="147"/>
      <c r="AA152" s="147"/>
      <c r="AB152" s="147"/>
      <c r="AC152" s="147"/>
      <c r="AD152" s="147"/>
      <c r="AE152" s="147"/>
      <c r="AF152" s="147"/>
      <c r="AG152" s="147" t="s">
        <v>332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x14ac:dyDescent="0.2">
      <c r="A153" s="163" t="s">
        <v>120</v>
      </c>
      <c r="B153" s="164" t="s">
        <v>80</v>
      </c>
      <c r="C153" s="185" t="s">
        <v>81</v>
      </c>
      <c r="D153" s="165"/>
      <c r="E153" s="166"/>
      <c r="F153" s="167"/>
      <c r="G153" s="167">
        <f>SUMIF(AG154:AG165,"&lt;&gt;NOR",G154:G165)</f>
        <v>0</v>
      </c>
      <c r="H153" s="167"/>
      <c r="I153" s="167">
        <f>SUM(I154:I165)</f>
        <v>0</v>
      </c>
      <c r="J153" s="167"/>
      <c r="K153" s="167">
        <f>SUM(K154:K165)</f>
        <v>0</v>
      </c>
      <c r="L153" s="167"/>
      <c r="M153" s="167">
        <f>SUM(M154:M165)</f>
        <v>0</v>
      </c>
      <c r="N153" s="166"/>
      <c r="O153" s="166">
        <f>SUM(O154:O165)</f>
        <v>8.84</v>
      </c>
      <c r="P153" s="166"/>
      <c r="Q153" s="166">
        <f>SUM(Q154:Q165)</f>
        <v>0</v>
      </c>
      <c r="R153" s="167"/>
      <c r="S153" s="167"/>
      <c r="T153" s="167"/>
      <c r="U153" s="167"/>
      <c r="V153" s="167">
        <f>SUM(V154:V165)</f>
        <v>409.62</v>
      </c>
      <c r="W153" s="167"/>
      <c r="X153" s="168"/>
      <c r="Y153" s="162"/>
      <c r="AG153" t="s">
        <v>121</v>
      </c>
    </row>
    <row r="154" spans="1:60" ht="22.5" outlineLevel="1" x14ac:dyDescent="0.2">
      <c r="A154" s="170">
        <v>63</v>
      </c>
      <c r="B154" s="171" t="s">
        <v>333</v>
      </c>
      <c r="C154" s="186" t="s">
        <v>334</v>
      </c>
      <c r="D154" s="172" t="s">
        <v>172</v>
      </c>
      <c r="E154" s="173">
        <v>789.22140000000002</v>
      </c>
      <c r="F154" s="174"/>
      <c r="G154" s="175">
        <f>ROUND(E154*F154,2)</f>
        <v>0</v>
      </c>
      <c r="H154" s="174"/>
      <c r="I154" s="175">
        <f>ROUND(E154*H154,2)</f>
        <v>0</v>
      </c>
      <c r="J154" s="174"/>
      <c r="K154" s="175">
        <f>ROUND(E154*J154,2)</f>
        <v>0</v>
      </c>
      <c r="L154" s="175">
        <v>21</v>
      </c>
      <c r="M154" s="175">
        <f>G154*(1+L154/100)</f>
        <v>0</v>
      </c>
      <c r="N154" s="173">
        <v>3.3E-4</v>
      </c>
      <c r="O154" s="173">
        <f>ROUND(E154*N154,2)</f>
        <v>0.26</v>
      </c>
      <c r="P154" s="173">
        <v>0</v>
      </c>
      <c r="Q154" s="173">
        <f>ROUND(E154*P154,2)</f>
        <v>0</v>
      </c>
      <c r="R154" s="175"/>
      <c r="S154" s="175" t="s">
        <v>125</v>
      </c>
      <c r="T154" s="175" t="s">
        <v>125</v>
      </c>
      <c r="U154" s="175">
        <v>2.75E-2</v>
      </c>
      <c r="V154" s="175">
        <f>ROUND(E154*U154,2)</f>
        <v>21.7</v>
      </c>
      <c r="W154" s="175"/>
      <c r="X154" s="176" t="s">
        <v>126</v>
      </c>
      <c r="Y154" s="158" t="s">
        <v>127</v>
      </c>
      <c r="Z154" s="147"/>
      <c r="AA154" s="147"/>
      <c r="AB154" s="147"/>
      <c r="AC154" s="147"/>
      <c r="AD154" s="147"/>
      <c r="AE154" s="147"/>
      <c r="AF154" s="147"/>
      <c r="AG154" s="147" t="s">
        <v>128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87" t="s">
        <v>335</v>
      </c>
      <c r="D155" s="160"/>
      <c r="E155" s="161">
        <v>789.22140000000002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130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t="22.5" outlineLevel="1" x14ac:dyDescent="0.2">
      <c r="A156" s="170">
        <v>64</v>
      </c>
      <c r="B156" s="171" t="s">
        <v>336</v>
      </c>
      <c r="C156" s="186" t="s">
        <v>337</v>
      </c>
      <c r="D156" s="172" t="s">
        <v>172</v>
      </c>
      <c r="E156" s="173">
        <v>43.062249999999999</v>
      </c>
      <c r="F156" s="174"/>
      <c r="G156" s="175">
        <f>ROUND(E156*F156,2)</f>
        <v>0</v>
      </c>
      <c r="H156" s="174"/>
      <c r="I156" s="175">
        <f>ROUND(E156*H156,2)</f>
        <v>0</v>
      </c>
      <c r="J156" s="174"/>
      <c r="K156" s="175">
        <f>ROUND(E156*J156,2)</f>
        <v>0</v>
      </c>
      <c r="L156" s="175">
        <v>21</v>
      </c>
      <c r="M156" s="175">
        <f>G156*(1+L156/100)</f>
        <v>0</v>
      </c>
      <c r="N156" s="173">
        <v>5.1999999999999995E-4</v>
      </c>
      <c r="O156" s="173">
        <f>ROUND(E156*N156,2)</f>
        <v>0.02</v>
      </c>
      <c r="P156" s="173">
        <v>0</v>
      </c>
      <c r="Q156" s="173">
        <f>ROUND(E156*P156,2)</f>
        <v>0</v>
      </c>
      <c r="R156" s="175"/>
      <c r="S156" s="175" t="s">
        <v>125</v>
      </c>
      <c r="T156" s="175" t="s">
        <v>125</v>
      </c>
      <c r="U156" s="175">
        <v>4.9000000000000002E-2</v>
      </c>
      <c r="V156" s="175">
        <f>ROUND(E156*U156,2)</f>
        <v>2.11</v>
      </c>
      <c r="W156" s="175"/>
      <c r="X156" s="176" t="s">
        <v>126</v>
      </c>
      <c r="Y156" s="158" t="s">
        <v>127</v>
      </c>
      <c r="Z156" s="147"/>
      <c r="AA156" s="147"/>
      <c r="AB156" s="147"/>
      <c r="AC156" s="147"/>
      <c r="AD156" s="147"/>
      <c r="AE156" s="147"/>
      <c r="AF156" s="147"/>
      <c r="AG156" s="147" t="s">
        <v>128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7" t="s">
        <v>338</v>
      </c>
      <c r="D157" s="160"/>
      <c r="E157" s="161">
        <v>43.062249999999999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130</v>
      </c>
      <c r="AH157" s="147">
        <v>5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t="22.5" outlineLevel="1" x14ac:dyDescent="0.2">
      <c r="A158" s="170">
        <v>65</v>
      </c>
      <c r="B158" s="171" t="s">
        <v>339</v>
      </c>
      <c r="C158" s="186" t="s">
        <v>340</v>
      </c>
      <c r="D158" s="172" t="s">
        <v>172</v>
      </c>
      <c r="E158" s="173">
        <v>789.22140000000002</v>
      </c>
      <c r="F158" s="174"/>
      <c r="G158" s="175">
        <f>ROUND(E158*F158,2)</f>
        <v>0</v>
      </c>
      <c r="H158" s="174"/>
      <c r="I158" s="175">
        <f>ROUND(E158*H158,2)</f>
        <v>0</v>
      </c>
      <c r="J158" s="174"/>
      <c r="K158" s="175">
        <f>ROUND(E158*J158,2)</f>
        <v>0</v>
      </c>
      <c r="L158" s="175">
        <v>21</v>
      </c>
      <c r="M158" s="175">
        <f>G158*(1+L158/100)</f>
        <v>0</v>
      </c>
      <c r="N158" s="173">
        <v>8.1999999999999998E-4</v>
      </c>
      <c r="O158" s="173">
        <f>ROUND(E158*N158,2)</f>
        <v>0.65</v>
      </c>
      <c r="P158" s="173">
        <v>0</v>
      </c>
      <c r="Q158" s="173">
        <f>ROUND(E158*P158,2)</f>
        <v>0</v>
      </c>
      <c r="R158" s="175"/>
      <c r="S158" s="175" t="s">
        <v>125</v>
      </c>
      <c r="T158" s="175" t="s">
        <v>125</v>
      </c>
      <c r="U158" s="175">
        <v>0.45982000000000001</v>
      </c>
      <c r="V158" s="175">
        <f>ROUND(E158*U158,2)</f>
        <v>362.9</v>
      </c>
      <c r="W158" s="175"/>
      <c r="X158" s="176" t="s">
        <v>126</v>
      </c>
      <c r="Y158" s="158" t="s">
        <v>127</v>
      </c>
      <c r="Z158" s="147"/>
      <c r="AA158" s="147"/>
      <c r="AB158" s="147"/>
      <c r="AC158" s="147"/>
      <c r="AD158" s="147"/>
      <c r="AE158" s="147"/>
      <c r="AF158" s="147"/>
      <c r="AG158" s="147" t="s">
        <v>128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">
      <c r="A159" s="154"/>
      <c r="B159" s="155"/>
      <c r="C159" s="187" t="s">
        <v>341</v>
      </c>
      <c r="D159" s="160"/>
      <c r="E159" s="161">
        <v>789.22140000000002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130</v>
      </c>
      <c r="AH159" s="147">
        <v>5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t="22.5" outlineLevel="1" x14ac:dyDescent="0.2">
      <c r="A160" s="170">
        <v>66</v>
      </c>
      <c r="B160" s="171" t="s">
        <v>342</v>
      </c>
      <c r="C160" s="186" t="s">
        <v>343</v>
      </c>
      <c r="D160" s="172" t="s">
        <v>172</v>
      </c>
      <c r="E160" s="173">
        <v>43.062249999999999</v>
      </c>
      <c r="F160" s="174"/>
      <c r="G160" s="175">
        <f>ROUND(E160*F160,2)</f>
        <v>0</v>
      </c>
      <c r="H160" s="174"/>
      <c r="I160" s="175">
        <f>ROUND(E160*H160,2)</f>
        <v>0</v>
      </c>
      <c r="J160" s="174"/>
      <c r="K160" s="175">
        <f>ROUND(E160*J160,2)</f>
        <v>0</v>
      </c>
      <c r="L160" s="175">
        <v>21</v>
      </c>
      <c r="M160" s="175">
        <f>G160*(1+L160/100)</f>
        <v>0</v>
      </c>
      <c r="N160" s="173">
        <v>9.8999999999999999E-4</v>
      </c>
      <c r="O160" s="173">
        <f>ROUND(E160*N160,2)</f>
        <v>0.04</v>
      </c>
      <c r="P160" s="173">
        <v>0</v>
      </c>
      <c r="Q160" s="173">
        <f>ROUND(E160*P160,2)</f>
        <v>0</v>
      </c>
      <c r="R160" s="175"/>
      <c r="S160" s="175" t="s">
        <v>125</v>
      </c>
      <c r="T160" s="175" t="s">
        <v>125</v>
      </c>
      <c r="U160" s="175">
        <v>0.53200000000000003</v>
      </c>
      <c r="V160" s="175">
        <f>ROUND(E160*U160,2)</f>
        <v>22.91</v>
      </c>
      <c r="W160" s="175"/>
      <c r="X160" s="176" t="s">
        <v>126</v>
      </c>
      <c r="Y160" s="158" t="s">
        <v>127</v>
      </c>
      <c r="Z160" s="147"/>
      <c r="AA160" s="147"/>
      <c r="AB160" s="147"/>
      <c r="AC160" s="147"/>
      <c r="AD160" s="147"/>
      <c r="AE160" s="147"/>
      <c r="AF160" s="147"/>
      <c r="AG160" s="147" t="s">
        <v>128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187" t="s">
        <v>344</v>
      </c>
      <c r="D161" s="160"/>
      <c r="E161" s="161">
        <v>43.062249999999999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130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70">
        <v>67</v>
      </c>
      <c r="B162" s="171" t="s">
        <v>345</v>
      </c>
      <c r="C162" s="186" t="s">
        <v>346</v>
      </c>
      <c r="D162" s="172" t="s">
        <v>172</v>
      </c>
      <c r="E162" s="173">
        <v>1747.79567</v>
      </c>
      <c r="F162" s="174"/>
      <c r="G162" s="175">
        <f>ROUND(E162*F162,2)</f>
        <v>0</v>
      </c>
      <c r="H162" s="174"/>
      <c r="I162" s="175">
        <f>ROUND(E162*H162,2)</f>
        <v>0</v>
      </c>
      <c r="J162" s="174"/>
      <c r="K162" s="175">
        <f>ROUND(E162*J162,2)</f>
        <v>0</v>
      </c>
      <c r="L162" s="175">
        <v>21</v>
      </c>
      <c r="M162" s="175">
        <f>G162*(1+L162/100)</f>
        <v>0</v>
      </c>
      <c r="N162" s="173">
        <v>4.4999999999999997E-3</v>
      </c>
      <c r="O162" s="173">
        <f>ROUND(E162*N162,2)</f>
        <v>7.87</v>
      </c>
      <c r="P162" s="173">
        <v>0</v>
      </c>
      <c r="Q162" s="173">
        <f>ROUND(E162*P162,2)</f>
        <v>0</v>
      </c>
      <c r="R162" s="175" t="s">
        <v>188</v>
      </c>
      <c r="S162" s="175" t="s">
        <v>125</v>
      </c>
      <c r="T162" s="175" t="s">
        <v>125</v>
      </c>
      <c r="U162" s="175">
        <v>0</v>
      </c>
      <c r="V162" s="175">
        <f>ROUND(E162*U162,2)</f>
        <v>0</v>
      </c>
      <c r="W162" s="175"/>
      <c r="X162" s="176" t="s">
        <v>189</v>
      </c>
      <c r="Y162" s="158" t="s">
        <v>127</v>
      </c>
      <c r="Z162" s="147"/>
      <c r="AA162" s="147"/>
      <c r="AB162" s="147"/>
      <c r="AC162" s="147"/>
      <c r="AD162" s="147"/>
      <c r="AE162" s="147"/>
      <c r="AF162" s="147"/>
      <c r="AG162" s="147" t="s">
        <v>256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2" x14ac:dyDescent="0.2">
      <c r="A163" s="154"/>
      <c r="B163" s="155"/>
      <c r="C163" s="187" t="s">
        <v>347</v>
      </c>
      <c r="D163" s="160"/>
      <c r="E163" s="161">
        <v>1657.3649399999999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130</v>
      </c>
      <c r="AH163" s="147">
        <v>5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7" t="s">
        <v>348</v>
      </c>
      <c r="D164" s="160"/>
      <c r="E164" s="161">
        <v>90.430729999999997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130</v>
      </c>
      <c r="AH164" s="147">
        <v>5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54">
        <v>68</v>
      </c>
      <c r="B165" s="155" t="s">
        <v>349</v>
      </c>
      <c r="C165" s="189" t="s">
        <v>350</v>
      </c>
      <c r="D165" s="156" t="s">
        <v>0</v>
      </c>
      <c r="E165" s="184"/>
      <c r="F165" s="159"/>
      <c r="G165" s="158">
        <f>ROUND(E165*F165,2)</f>
        <v>0</v>
      </c>
      <c r="H165" s="159"/>
      <c r="I165" s="158">
        <f>ROUND(E165*H165,2)</f>
        <v>0</v>
      </c>
      <c r="J165" s="159"/>
      <c r="K165" s="158">
        <f>ROUND(E165*J165,2)</f>
        <v>0</v>
      </c>
      <c r="L165" s="158">
        <v>21</v>
      </c>
      <c r="M165" s="158">
        <f>G165*(1+L165/100)</f>
        <v>0</v>
      </c>
      <c r="N165" s="157">
        <v>0</v>
      </c>
      <c r="O165" s="157">
        <f>ROUND(E165*N165,2)</f>
        <v>0</v>
      </c>
      <c r="P165" s="157">
        <v>0</v>
      </c>
      <c r="Q165" s="157">
        <f>ROUND(E165*P165,2)</f>
        <v>0</v>
      </c>
      <c r="R165" s="158"/>
      <c r="S165" s="158" t="s">
        <v>125</v>
      </c>
      <c r="T165" s="158" t="s">
        <v>125</v>
      </c>
      <c r="U165" s="158">
        <v>0</v>
      </c>
      <c r="V165" s="158">
        <f>ROUND(E165*U165,2)</f>
        <v>0</v>
      </c>
      <c r="W165" s="158"/>
      <c r="X165" s="158" t="s">
        <v>331</v>
      </c>
      <c r="Y165" s="158" t="s">
        <v>127</v>
      </c>
      <c r="Z165" s="147"/>
      <c r="AA165" s="147"/>
      <c r="AB165" s="147"/>
      <c r="AC165" s="147"/>
      <c r="AD165" s="147"/>
      <c r="AE165" s="147"/>
      <c r="AF165" s="147"/>
      <c r="AG165" s="147" t="s">
        <v>332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x14ac:dyDescent="0.2">
      <c r="A166" s="163" t="s">
        <v>120</v>
      </c>
      <c r="B166" s="164" t="s">
        <v>84</v>
      </c>
      <c r="C166" s="185" t="s">
        <v>85</v>
      </c>
      <c r="D166" s="165"/>
      <c r="E166" s="166"/>
      <c r="F166" s="167"/>
      <c r="G166" s="167">
        <f>SUMIF(AG167:AG179,"&lt;&gt;NOR",G167:G179)</f>
        <v>0</v>
      </c>
      <c r="H166" s="167"/>
      <c r="I166" s="167">
        <f>SUM(I167:I179)</f>
        <v>0</v>
      </c>
      <c r="J166" s="167"/>
      <c r="K166" s="167">
        <f>SUM(K167:K179)</f>
        <v>0</v>
      </c>
      <c r="L166" s="167"/>
      <c r="M166" s="167">
        <f>SUM(M167:M179)</f>
        <v>0</v>
      </c>
      <c r="N166" s="166"/>
      <c r="O166" s="166">
        <f>SUM(O167:O179)</f>
        <v>0.46</v>
      </c>
      <c r="P166" s="166"/>
      <c r="Q166" s="166">
        <f>SUM(Q167:Q179)</f>
        <v>0</v>
      </c>
      <c r="R166" s="167"/>
      <c r="S166" s="167"/>
      <c r="T166" s="167"/>
      <c r="U166" s="167"/>
      <c r="V166" s="167">
        <f>SUM(V167:V179)</f>
        <v>78.440000000000012</v>
      </c>
      <c r="W166" s="167"/>
      <c r="X166" s="168"/>
      <c r="Y166" s="162"/>
      <c r="AG166" t="s">
        <v>121</v>
      </c>
    </row>
    <row r="167" spans="1:60" ht="22.5" outlineLevel="1" x14ac:dyDescent="0.2">
      <c r="A167" s="170">
        <v>69</v>
      </c>
      <c r="B167" s="171" t="s">
        <v>351</v>
      </c>
      <c r="C167" s="186" t="s">
        <v>352</v>
      </c>
      <c r="D167" s="172" t="s">
        <v>198</v>
      </c>
      <c r="E167" s="173">
        <v>89.8</v>
      </c>
      <c r="F167" s="174"/>
      <c r="G167" s="175">
        <f>ROUND(E167*F167,2)</f>
        <v>0</v>
      </c>
      <c r="H167" s="174"/>
      <c r="I167" s="175">
        <f>ROUND(E167*H167,2)</f>
        <v>0</v>
      </c>
      <c r="J167" s="174"/>
      <c r="K167" s="175">
        <f>ROUND(E167*J167,2)</f>
        <v>0</v>
      </c>
      <c r="L167" s="175">
        <v>21</v>
      </c>
      <c r="M167" s="175">
        <f>G167*(1+L167/100)</f>
        <v>0</v>
      </c>
      <c r="N167" s="173">
        <v>9.7999999999999997E-4</v>
      </c>
      <c r="O167" s="173">
        <f>ROUND(E167*N167,2)</f>
        <v>0.09</v>
      </c>
      <c r="P167" s="173">
        <v>0</v>
      </c>
      <c r="Q167" s="173">
        <f>ROUND(E167*P167,2)</f>
        <v>0</v>
      </c>
      <c r="R167" s="175"/>
      <c r="S167" s="175" t="s">
        <v>125</v>
      </c>
      <c r="T167" s="175" t="s">
        <v>125</v>
      </c>
      <c r="U167" s="175">
        <v>0.39205000000000001</v>
      </c>
      <c r="V167" s="175">
        <f>ROUND(E167*U167,2)</f>
        <v>35.21</v>
      </c>
      <c r="W167" s="175"/>
      <c r="X167" s="176" t="s">
        <v>126</v>
      </c>
      <c r="Y167" s="158" t="s">
        <v>127</v>
      </c>
      <c r="Z167" s="147"/>
      <c r="AA167" s="147"/>
      <c r="AB167" s="147"/>
      <c r="AC167" s="147"/>
      <c r="AD167" s="147"/>
      <c r="AE167" s="147"/>
      <c r="AF167" s="147"/>
      <c r="AG167" s="147" t="s">
        <v>128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2" x14ac:dyDescent="0.2">
      <c r="A168" s="154"/>
      <c r="B168" s="155"/>
      <c r="C168" s="187" t="s">
        <v>353</v>
      </c>
      <c r="D168" s="160"/>
      <c r="E168" s="161">
        <v>89.8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130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70">
        <v>70</v>
      </c>
      <c r="B169" s="171" t="s">
        <v>354</v>
      </c>
      <c r="C169" s="186" t="s">
        <v>355</v>
      </c>
      <c r="D169" s="172" t="s">
        <v>198</v>
      </c>
      <c r="E169" s="173">
        <v>16.2</v>
      </c>
      <c r="F169" s="174"/>
      <c r="G169" s="175">
        <f>ROUND(E169*F169,2)</f>
        <v>0</v>
      </c>
      <c r="H169" s="174"/>
      <c r="I169" s="175">
        <f>ROUND(E169*H169,2)</f>
        <v>0</v>
      </c>
      <c r="J169" s="174"/>
      <c r="K169" s="175">
        <f>ROUND(E169*J169,2)</f>
        <v>0</v>
      </c>
      <c r="L169" s="175">
        <v>21</v>
      </c>
      <c r="M169" s="175">
        <f>G169*(1+L169/100)</f>
        <v>0</v>
      </c>
      <c r="N169" s="173">
        <v>1.64E-3</v>
      </c>
      <c r="O169" s="173">
        <f>ROUND(E169*N169,2)</f>
        <v>0.03</v>
      </c>
      <c r="P169" s="173">
        <v>0</v>
      </c>
      <c r="Q169" s="173">
        <f>ROUND(E169*P169,2)</f>
        <v>0</v>
      </c>
      <c r="R169" s="175"/>
      <c r="S169" s="175" t="s">
        <v>125</v>
      </c>
      <c r="T169" s="175" t="s">
        <v>125</v>
      </c>
      <c r="U169" s="175">
        <v>0.4047</v>
      </c>
      <c r="V169" s="175">
        <f>ROUND(E169*U169,2)</f>
        <v>6.56</v>
      </c>
      <c r="W169" s="175"/>
      <c r="X169" s="176" t="s">
        <v>126</v>
      </c>
      <c r="Y169" s="158" t="s">
        <v>127</v>
      </c>
      <c r="Z169" s="147"/>
      <c r="AA169" s="147"/>
      <c r="AB169" s="147"/>
      <c r="AC169" s="147"/>
      <c r="AD169" s="147"/>
      <c r="AE169" s="147"/>
      <c r="AF169" s="147"/>
      <c r="AG169" s="147" t="s">
        <v>128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187" t="s">
        <v>356</v>
      </c>
      <c r="D170" s="160"/>
      <c r="E170" s="161">
        <v>16.2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130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70">
        <v>71</v>
      </c>
      <c r="B171" s="171" t="s">
        <v>357</v>
      </c>
      <c r="C171" s="186" t="s">
        <v>358</v>
      </c>
      <c r="D171" s="172" t="s">
        <v>198</v>
      </c>
      <c r="E171" s="173">
        <v>30</v>
      </c>
      <c r="F171" s="174"/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21</v>
      </c>
      <c r="M171" s="175">
        <f>G171*(1+L171/100)</f>
        <v>0</v>
      </c>
      <c r="N171" s="173">
        <v>3.1700000000000001E-3</v>
      </c>
      <c r="O171" s="173">
        <f>ROUND(E171*N171,2)</f>
        <v>0.1</v>
      </c>
      <c r="P171" s="173">
        <v>0</v>
      </c>
      <c r="Q171" s="173">
        <f>ROUND(E171*P171,2)</f>
        <v>0</v>
      </c>
      <c r="R171" s="175"/>
      <c r="S171" s="175" t="s">
        <v>125</v>
      </c>
      <c r="T171" s="175" t="s">
        <v>125</v>
      </c>
      <c r="U171" s="175">
        <v>0.219</v>
      </c>
      <c r="V171" s="175">
        <f>ROUND(E171*U171,2)</f>
        <v>6.57</v>
      </c>
      <c r="W171" s="175"/>
      <c r="X171" s="176" t="s">
        <v>126</v>
      </c>
      <c r="Y171" s="158" t="s">
        <v>127</v>
      </c>
      <c r="Z171" s="147"/>
      <c r="AA171" s="147"/>
      <c r="AB171" s="147"/>
      <c r="AC171" s="147"/>
      <c r="AD171" s="147"/>
      <c r="AE171" s="147"/>
      <c r="AF171" s="147"/>
      <c r="AG171" s="147" t="s">
        <v>128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2" x14ac:dyDescent="0.2">
      <c r="A172" s="154"/>
      <c r="B172" s="155"/>
      <c r="C172" s="250" t="s">
        <v>359</v>
      </c>
      <c r="D172" s="251"/>
      <c r="E172" s="251"/>
      <c r="F172" s="251"/>
      <c r="G172" s="251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7"/>
      <c r="AA172" s="147"/>
      <c r="AB172" s="147"/>
      <c r="AC172" s="147"/>
      <c r="AD172" s="147"/>
      <c r="AE172" s="147"/>
      <c r="AF172" s="147"/>
      <c r="AG172" s="147" t="s">
        <v>168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70">
        <v>72</v>
      </c>
      <c r="B173" s="171" t="s">
        <v>360</v>
      </c>
      <c r="C173" s="186" t="s">
        <v>361</v>
      </c>
      <c r="D173" s="172" t="s">
        <v>198</v>
      </c>
      <c r="E173" s="173">
        <v>90.23</v>
      </c>
      <c r="F173" s="174"/>
      <c r="G173" s="175">
        <f>ROUND(E173*F173,2)</f>
        <v>0</v>
      </c>
      <c r="H173" s="174"/>
      <c r="I173" s="175">
        <f>ROUND(E173*H173,2)</f>
        <v>0</v>
      </c>
      <c r="J173" s="174"/>
      <c r="K173" s="175">
        <f>ROUND(E173*J173,2)</f>
        <v>0</v>
      </c>
      <c r="L173" s="175">
        <v>21</v>
      </c>
      <c r="M173" s="175">
        <f>G173*(1+L173/100)</f>
        <v>0</v>
      </c>
      <c r="N173" s="173">
        <v>2.3999999999999998E-3</v>
      </c>
      <c r="O173" s="173">
        <f>ROUND(E173*N173,2)</f>
        <v>0.22</v>
      </c>
      <c r="P173" s="173">
        <v>0</v>
      </c>
      <c r="Q173" s="173">
        <f>ROUND(E173*P173,2)</f>
        <v>0</v>
      </c>
      <c r="R173" s="175"/>
      <c r="S173" s="175" t="s">
        <v>125</v>
      </c>
      <c r="T173" s="175" t="s">
        <v>125</v>
      </c>
      <c r="U173" s="175">
        <v>0.26</v>
      </c>
      <c r="V173" s="175">
        <f>ROUND(E173*U173,2)</f>
        <v>23.46</v>
      </c>
      <c r="W173" s="175"/>
      <c r="X173" s="176" t="s">
        <v>126</v>
      </c>
      <c r="Y173" s="158" t="s">
        <v>127</v>
      </c>
      <c r="Z173" s="147"/>
      <c r="AA173" s="147"/>
      <c r="AB173" s="147"/>
      <c r="AC173" s="147"/>
      <c r="AD173" s="147"/>
      <c r="AE173" s="147"/>
      <c r="AF173" s="147"/>
      <c r="AG173" s="147" t="s">
        <v>128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2" x14ac:dyDescent="0.2">
      <c r="A174" s="154"/>
      <c r="B174" s="155"/>
      <c r="C174" s="250" t="s">
        <v>362</v>
      </c>
      <c r="D174" s="251"/>
      <c r="E174" s="251"/>
      <c r="F174" s="251"/>
      <c r="G174" s="251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7"/>
      <c r="AA174" s="147"/>
      <c r="AB174" s="147"/>
      <c r="AC174" s="147"/>
      <c r="AD174" s="147"/>
      <c r="AE174" s="147"/>
      <c r="AF174" s="147"/>
      <c r="AG174" s="147" t="s">
        <v>168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77">
        <v>73</v>
      </c>
      <c r="B175" s="178" t="s">
        <v>363</v>
      </c>
      <c r="C175" s="188" t="s">
        <v>364</v>
      </c>
      <c r="D175" s="179" t="s">
        <v>322</v>
      </c>
      <c r="E175" s="180">
        <v>8</v>
      </c>
      <c r="F175" s="181"/>
      <c r="G175" s="182">
        <f>ROUND(E175*F175,2)</f>
        <v>0</v>
      </c>
      <c r="H175" s="181"/>
      <c r="I175" s="182">
        <f>ROUND(E175*H175,2)</f>
        <v>0</v>
      </c>
      <c r="J175" s="181"/>
      <c r="K175" s="182">
        <f>ROUND(E175*J175,2)</f>
        <v>0</v>
      </c>
      <c r="L175" s="182">
        <v>21</v>
      </c>
      <c r="M175" s="182">
        <f>G175*(1+L175/100)</f>
        <v>0</v>
      </c>
      <c r="N175" s="180">
        <v>4.0000000000000002E-4</v>
      </c>
      <c r="O175" s="180">
        <f>ROUND(E175*N175,2)</f>
        <v>0</v>
      </c>
      <c r="P175" s="180">
        <v>0</v>
      </c>
      <c r="Q175" s="180">
        <f>ROUND(E175*P175,2)</f>
        <v>0</v>
      </c>
      <c r="R175" s="182"/>
      <c r="S175" s="182" t="s">
        <v>125</v>
      </c>
      <c r="T175" s="182" t="s">
        <v>125</v>
      </c>
      <c r="U175" s="182">
        <v>0.41</v>
      </c>
      <c r="V175" s="182">
        <f>ROUND(E175*U175,2)</f>
        <v>3.28</v>
      </c>
      <c r="W175" s="182"/>
      <c r="X175" s="183" t="s">
        <v>126</v>
      </c>
      <c r="Y175" s="158" t="s">
        <v>127</v>
      </c>
      <c r="Z175" s="147"/>
      <c r="AA175" s="147"/>
      <c r="AB175" s="147"/>
      <c r="AC175" s="147"/>
      <c r="AD175" s="147"/>
      <c r="AE175" s="147"/>
      <c r="AF175" s="147"/>
      <c r="AG175" s="147" t="s">
        <v>128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ht="22.5" outlineLevel="1" x14ac:dyDescent="0.2">
      <c r="A176" s="170">
        <v>74</v>
      </c>
      <c r="B176" s="171" t="s">
        <v>365</v>
      </c>
      <c r="C176" s="186" t="s">
        <v>366</v>
      </c>
      <c r="D176" s="172" t="s">
        <v>198</v>
      </c>
      <c r="E176" s="173">
        <v>12</v>
      </c>
      <c r="F176" s="174"/>
      <c r="G176" s="175">
        <f>ROUND(E176*F176,2)</f>
        <v>0</v>
      </c>
      <c r="H176" s="174"/>
      <c r="I176" s="175">
        <f>ROUND(E176*H176,2)</f>
        <v>0</v>
      </c>
      <c r="J176" s="174"/>
      <c r="K176" s="175">
        <f>ROUND(E176*J176,2)</f>
        <v>0</v>
      </c>
      <c r="L176" s="175">
        <v>21</v>
      </c>
      <c r="M176" s="175">
        <f>G176*(1+L176/100)</f>
        <v>0</v>
      </c>
      <c r="N176" s="173">
        <v>1.81E-3</v>
      </c>
      <c r="O176" s="173">
        <f>ROUND(E176*N176,2)</f>
        <v>0.02</v>
      </c>
      <c r="P176" s="173">
        <v>0</v>
      </c>
      <c r="Q176" s="173">
        <f>ROUND(E176*P176,2)</f>
        <v>0</v>
      </c>
      <c r="R176" s="175"/>
      <c r="S176" s="175" t="s">
        <v>125</v>
      </c>
      <c r="T176" s="175" t="s">
        <v>125</v>
      </c>
      <c r="U176" s="175">
        <v>0.28000000000000003</v>
      </c>
      <c r="V176" s="175">
        <f>ROUND(E176*U176,2)</f>
        <v>3.36</v>
      </c>
      <c r="W176" s="175"/>
      <c r="X176" s="176" t="s">
        <v>126</v>
      </c>
      <c r="Y176" s="158" t="s">
        <v>127</v>
      </c>
      <c r="Z176" s="147"/>
      <c r="AA176" s="147"/>
      <c r="AB176" s="147"/>
      <c r="AC176" s="147"/>
      <c r="AD176" s="147"/>
      <c r="AE176" s="147"/>
      <c r="AF176" s="147"/>
      <c r="AG176" s="147" t="s">
        <v>128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">
      <c r="A177" s="154"/>
      <c r="B177" s="155"/>
      <c r="C177" s="250" t="s">
        <v>367</v>
      </c>
      <c r="D177" s="251"/>
      <c r="E177" s="251"/>
      <c r="F177" s="251"/>
      <c r="G177" s="251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168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187" t="s">
        <v>368</v>
      </c>
      <c r="D178" s="160"/>
      <c r="E178" s="161">
        <v>12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130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>
        <v>75</v>
      </c>
      <c r="B179" s="155" t="s">
        <v>369</v>
      </c>
      <c r="C179" s="189" t="s">
        <v>370</v>
      </c>
      <c r="D179" s="156" t="s">
        <v>0</v>
      </c>
      <c r="E179" s="184"/>
      <c r="F179" s="159"/>
      <c r="G179" s="158">
        <f>ROUND(E179*F179,2)</f>
        <v>0</v>
      </c>
      <c r="H179" s="159"/>
      <c r="I179" s="158">
        <f>ROUND(E179*H179,2)</f>
        <v>0</v>
      </c>
      <c r="J179" s="159"/>
      <c r="K179" s="158">
        <f>ROUND(E179*J179,2)</f>
        <v>0</v>
      </c>
      <c r="L179" s="158">
        <v>21</v>
      </c>
      <c r="M179" s="158">
        <f>G179*(1+L179/100)</f>
        <v>0</v>
      </c>
      <c r="N179" s="157">
        <v>0</v>
      </c>
      <c r="O179" s="157">
        <f>ROUND(E179*N179,2)</f>
        <v>0</v>
      </c>
      <c r="P179" s="157">
        <v>0</v>
      </c>
      <c r="Q179" s="157">
        <f>ROUND(E179*P179,2)</f>
        <v>0</v>
      </c>
      <c r="R179" s="158"/>
      <c r="S179" s="158" t="s">
        <v>125</v>
      </c>
      <c r="T179" s="158" t="s">
        <v>125</v>
      </c>
      <c r="U179" s="158">
        <v>0</v>
      </c>
      <c r="V179" s="158">
        <f>ROUND(E179*U179,2)</f>
        <v>0</v>
      </c>
      <c r="W179" s="158"/>
      <c r="X179" s="158" t="s">
        <v>331</v>
      </c>
      <c r="Y179" s="158" t="s">
        <v>127</v>
      </c>
      <c r="Z179" s="147"/>
      <c r="AA179" s="147"/>
      <c r="AB179" s="147"/>
      <c r="AC179" s="147"/>
      <c r="AD179" s="147"/>
      <c r="AE179" s="147"/>
      <c r="AF179" s="147"/>
      <c r="AG179" s="147" t="s">
        <v>332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">
      <c r="A180" s="163" t="s">
        <v>120</v>
      </c>
      <c r="B180" s="164" t="s">
        <v>86</v>
      </c>
      <c r="C180" s="185" t="s">
        <v>87</v>
      </c>
      <c r="D180" s="165"/>
      <c r="E180" s="166"/>
      <c r="F180" s="167"/>
      <c r="G180" s="167">
        <f>SUMIF(AG181:AG181,"&lt;&gt;NOR",G181:G181)</f>
        <v>0</v>
      </c>
      <c r="H180" s="167"/>
      <c r="I180" s="167">
        <f>SUM(I181:I181)</f>
        <v>0</v>
      </c>
      <c r="J180" s="167"/>
      <c r="K180" s="167">
        <f>SUM(K181:K181)</f>
        <v>0</v>
      </c>
      <c r="L180" s="167"/>
      <c r="M180" s="167">
        <f>SUM(M181:M181)</f>
        <v>0</v>
      </c>
      <c r="N180" s="166"/>
      <c r="O180" s="166">
        <f>SUM(O181:O181)</f>
        <v>0</v>
      </c>
      <c r="P180" s="166"/>
      <c r="Q180" s="166">
        <f>SUM(Q181:Q181)</f>
        <v>0</v>
      </c>
      <c r="R180" s="167"/>
      <c r="S180" s="167"/>
      <c r="T180" s="167"/>
      <c r="U180" s="167"/>
      <c r="V180" s="167">
        <f>SUM(V181:V181)</f>
        <v>0</v>
      </c>
      <c r="W180" s="167"/>
      <c r="X180" s="168"/>
      <c r="Y180" s="162"/>
      <c r="AG180" t="s">
        <v>121</v>
      </c>
    </row>
    <row r="181" spans="1:60" ht="22.5" outlineLevel="1" x14ac:dyDescent="0.2">
      <c r="A181" s="177">
        <v>76</v>
      </c>
      <c r="B181" s="178" t="s">
        <v>371</v>
      </c>
      <c r="C181" s="188" t="s">
        <v>372</v>
      </c>
      <c r="D181" s="179" t="s">
        <v>373</v>
      </c>
      <c r="E181" s="180">
        <v>1</v>
      </c>
      <c r="F181" s="181"/>
      <c r="G181" s="182">
        <f>ROUND(E181*F181,2)</f>
        <v>0</v>
      </c>
      <c r="H181" s="181"/>
      <c r="I181" s="182">
        <f>ROUND(E181*H181,2)</f>
        <v>0</v>
      </c>
      <c r="J181" s="181"/>
      <c r="K181" s="182">
        <f>ROUND(E181*J181,2)</f>
        <v>0</v>
      </c>
      <c r="L181" s="182">
        <v>21</v>
      </c>
      <c r="M181" s="182">
        <f>G181*(1+L181/100)</f>
        <v>0</v>
      </c>
      <c r="N181" s="180">
        <v>0</v>
      </c>
      <c r="O181" s="180">
        <f>ROUND(E181*N181,2)</f>
        <v>0</v>
      </c>
      <c r="P181" s="180">
        <v>0</v>
      </c>
      <c r="Q181" s="180">
        <f>ROUND(E181*P181,2)</f>
        <v>0</v>
      </c>
      <c r="R181" s="182"/>
      <c r="S181" s="182" t="s">
        <v>314</v>
      </c>
      <c r="T181" s="182" t="s">
        <v>315</v>
      </c>
      <c r="U181" s="182">
        <v>0</v>
      </c>
      <c r="V181" s="182">
        <f>ROUND(E181*U181,2)</f>
        <v>0</v>
      </c>
      <c r="W181" s="182"/>
      <c r="X181" s="183" t="s">
        <v>126</v>
      </c>
      <c r="Y181" s="158" t="s">
        <v>127</v>
      </c>
      <c r="Z181" s="147"/>
      <c r="AA181" s="147"/>
      <c r="AB181" s="147"/>
      <c r="AC181" s="147"/>
      <c r="AD181" s="147"/>
      <c r="AE181" s="147"/>
      <c r="AF181" s="147"/>
      <c r="AG181" s="147" t="s">
        <v>128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x14ac:dyDescent="0.2">
      <c r="A182" s="163" t="s">
        <v>120</v>
      </c>
      <c r="B182" s="164" t="s">
        <v>88</v>
      </c>
      <c r="C182" s="185" t="s">
        <v>89</v>
      </c>
      <c r="D182" s="165"/>
      <c r="E182" s="166"/>
      <c r="F182" s="167"/>
      <c r="G182" s="167">
        <f>SUMIF(AG183:AG185,"&lt;&gt;NOR",G183:G185)</f>
        <v>0</v>
      </c>
      <c r="H182" s="167"/>
      <c r="I182" s="167">
        <f>SUM(I183:I185)</f>
        <v>0</v>
      </c>
      <c r="J182" s="167"/>
      <c r="K182" s="167">
        <f>SUM(K183:K185)</f>
        <v>0</v>
      </c>
      <c r="L182" s="167"/>
      <c r="M182" s="167">
        <f>SUM(M183:M185)</f>
        <v>0</v>
      </c>
      <c r="N182" s="166"/>
      <c r="O182" s="166">
        <f>SUM(O183:O185)</f>
        <v>0.72</v>
      </c>
      <c r="P182" s="166"/>
      <c r="Q182" s="166">
        <f>SUM(Q183:Q185)</f>
        <v>0</v>
      </c>
      <c r="R182" s="167"/>
      <c r="S182" s="167"/>
      <c r="T182" s="167"/>
      <c r="U182" s="167"/>
      <c r="V182" s="167">
        <f>SUM(V183:V185)</f>
        <v>141.38999999999999</v>
      </c>
      <c r="W182" s="167"/>
      <c r="X182" s="168"/>
      <c r="Y182" s="162"/>
      <c r="AG182" t="s">
        <v>121</v>
      </c>
    </row>
    <row r="183" spans="1:60" outlineLevel="1" x14ac:dyDescent="0.2">
      <c r="A183" s="170">
        <v>77</v>
      </c>
      <c r="B183" s="171" t="s">
        <v>374</v>
      </c>
      <c r="C183" s="186" t="s">
        <v>375</v>
      </c>
      <c r="D183" s="172" t="s">
        <v>172</v>
      </c>
      <c r="E183" s="173">
        <v>596.6</v>
      </c>
      <c r="F183" s="174"/>
      <c r="G183" s="175">
        <f>ROUND(E183*F183,2)</f>
        <v>0</v>
      </c>
      <c r="H183" s="174"/>
      <c r="I183" s="175">
        <f>ROUND(E183*H183,2)</f>
        <v>0</v>
      </c>
      <c r="J183" s="174"/>
      <c r="K183" s="175">
        <f>ROUND(E183*J183,2)</f>
        <v>0</v>
      </c>
      <c r="L183" s="175">
        <v>21</v>
      </c>
      <c r="M183" s="175">
        <f>G183*(1+L183/100)</f>
        <v>0</v>
      </c>
      <c r="N183" s="173">
        <v>1.1999999999999999E-3</v>
      </c>
      <c r="O183" s="173">
        <f>ROUND(E183*N183,2)</f>
        <v>0.72</v>
      </c>
      <c r="P183" s="173">
        <v>0</v>
      </c>
      <c r="Q183" s="173">
        <f>ROUND(E183*P183,2)</f>
        <v>0</v>
      </c>
      <c r="R183" s="175"/>
      <c r="S183" s="175" t="s">
        <v>194</v>
      </c>
      <c r="T183" s="175" t="s">
        <v>194</v>
      </c>
      <c r="U183" s="175">
        <v>0.23699999999999999</v>
      </c>
      <c r="V183" s="175">
        <f>ROUND(E183*U183,2)</f>
        <v>141.38999999999999</v>
      </c>
      <c r="W183" s="175"/>
      <c r="X183" s="176" t="s">
        <v>126</v>
      </c>
      <c r="Y183" s="158" t="s">
        <v>127</v>
      </c>
      <c r="Z183" s="147"/>
      <c r="AA183" s="147"/>
      <c r="AB183" s="147"/>
      <c r="AC183" s="147"/>
      <c r="AD183" s="147"/>
      <c r="AE183" s="147"/>
      <c r="AF183" s="147"/>
      <c r="AG183" s="147" t="s">
        <v>128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187" t="s">
        <v>376</v>
      </c>
      <c r="D184" s="160"/>
      <c r="E184" s="161">
        <v>596.6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7"/>
      <c r="AA184" s="147"/>
      <c r="AB184" s="147"/>
      <c r="AC184" s="147"/>
      <c r="AD184" s="147"/>
      <c r="AE184" s="147"/>
      <c r="AF184" s="147"/>
      <c r="AG184" s="147" t="s">
        <v>130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54">
        <v>78</v>
      </c>
      <c r="B185" s="155" t="s">
        <v>377</v>
      </c>
      <c r="C185" s="189" t="s">
        <v>378</v>
      </c>
      <c r="D185" s="156" t="s">
        <v>0</v>
      </c>
      <c r="E185" s="184"/>
      <c r="F185" s="159"/>
      <c r="G185" s="158">
        <f>ROUND(E185*F185,2)</f>
        <v>0</v>
      </c>
      <c r="H185" s="159"/>
      <c r="I185" s="158">
        <f>ROUND(E185*H185,2)</f>
        <v>0</v>
      </c>
      <c r="J185" s="159"/>
      <c r="K185" s="158">
        <f>ROUND(E185*J185,2)</f>
        <v>0</v>
      </c>
      <c r="L185" s="158">
        <v>21</v>
      </c>
      <c r="M185" s="158">
        <f>G185*(1+L185/100)</f>
        <v>0</v>
      </c>
      <c r="N185" s="157">
        <v>0</v>
      </c>
      <c r="O185" s="157">
        <f>ROUND(E185*N185,2)</f>
        <v>0</v>
      </c>
      <c r="P185" s="157">
        <v>0</v>
      </c>
      <c r="Q185" s="157">
        <f>ROUND(E185*P185,2)</f>
        <v>0</v>
      </c>
      <c r="R185" s="158"/>
      <c r="S185" s="158" t="s">
        <v>125</v>
      </c>
      <c r="T185" s="158" t="s">
        <v>125</v>
      </c>
      <c r="U185" s="158">
        <v>0</v>
      </c>
      <c r="V185" s="158">
        <f>ROUND(E185*U185,2)</f>
        <v>0</v>
      </c>
      <c r="W185" s="158"/>
      <c r="X185" s="158" t="s">
        <v>331</v>
      </c>
      <c r="Y185" s="158" t="s">
        <v>127</v>
      </c>
      <c r="Z185" s="147"/>
      <c r="AA185" s="147"/>
      <c r="AB185" s="147"/>
      <c r="AC185" s="147"/>
      <c r="AD185" s="147"/>
      <c r="AE185" s="147"/>
      <c r="AF185" s="147"/>
      <c r="AG185" s="147" t="s">
        <v>332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x14ac:dyDescent="0.2">
      <c r="A186" s="3"/>
      <c r="B186" s="4"/>
      <c r="C186" s="190"/>
      <c r="D186" s="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E186">
        <v>15</v>
      </c>
      <c r="AF186">
        <v>21</v>
      </c>
      <c r="AG186" t="s">
        <v>106</v>
      </c>
    </row>
    <row r="187" spans="1:60" x14ac:dyDescent="0.2">
      <c r="A187" s="150"/>
      <c r="B187" s="151" t="s">
        <v>31</v>
      </c>
      <c r="C187" s="191"/>
      <c r="D187" s="152"/>
      <c r="E187" s="153"/>
      <c r="F187" s="153"/>
      <c r="G187" s="169">
        <f>G8+G53+G100+G111+G123+G142+G146+G148+G151+G153+G166+G180+G182</f>
        <v>0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E187">
        <f>SUMIF(L7:L185,AE186,G7:G185)</f>
        <v>0</v>
      </c>
      <c r="AF187">
        <f>SUMIF(L7:L185,AF186,G7:G185)</f>
        <v>0</v>
      </c>
      <c r="AG187" t="s">
        <v>379</v>
      </c>
    </row>
    <row r="188" spans="1:60" x14ac:dyDescent="0.2">
      <c r="A188" s="3"/>
      <c r="B188" s="4"/>
      <c r="C188" s="190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60" x14ac:dyDescent="0.2">
      <c r="A189" s="3"/>
      <c r="B189" s="4"/>
      <c r="C189" s="190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60" x14ac:dyDescent="0.2">
      <c r="A190" s="259" t="s">
        <v>380</v>
      </c>
      <c r="B190" s="259"/>
      <c r="C190" s="260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60" x14ac:dyDescent="0.2">
      <c r="A191" s="261"/>
      <c r="B191" s="262"/>
      <c r="C191" s="263"/>
      <c r="D191" s="262"/>
      <c r="E191" s="262"/>
      <c r="F191" s="262"/>
      <c r="G191" s="26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G191" t="s">
        <v>381</v>
      </c>
    </row>
    <row r="192" spans="1:60" x14ac:dyDescent="0.2">
      <c r="A192" s="265"/>
      <c r="B192" s="266"/>
      <c r="C192" s="267"/>
      <c r="D192" s="266"/>
      <c r="E192" s="266"/>
      <c r="F192" s="266"/>
      <c r="G192" s="26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">
      <c r="A193" s="265"/>
      <c r="B193" s="266"/>
      <c r="C193" s="267"/>
      <c r="D193" s="266"/>
      <c r="E193" s="266"/>
      <c r="F193" s="266"/>
      <c r="G193" s="26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">
      <c r="A194" s="265"/>
      <c r="B194" s="266"/>
      <c r="C194" s="267"/>
      <c r="D194" s="266"/>
      <c r="E194" s="266"/>
      <c r="F194" s="266"/>
      <c r="G194" s="26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33" x14ac:dyDescent="0.2">
      <c r="A195" s="269"/>
      <c r="B195" s="270"/>
      <c r="C195" s="271"/>
      <c r="D195" s="270"/>
      <c r="E195" s="270"/>
      <c r="F195" s="270"/>
      <c r="G195" s="27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">
      <c r="A196" s="3"/>
      <c r="B196" s="4"/>
      <c r="C196" s="190"/>
      <c r="D196" s="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">
      <c r="C197" s="192"/>
      <c r="D197" s="10"/>
      <c r="AG197" t="s">
        <v>382</v>
      </c>
    </row>
    <row r="198" spans="1:33" x14ac:dyDescent="0.2">
      <c r="D198" s="10"/>
    </row>
    <row r="199" spans="1:33" x14ac:dyDescent="0.2">
      <c r="D199" s="10"/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3">
    <mergeCell ref="A190:C190"/>
    <mergeCell ref="A191:G195"/>
    <mergeCell ref="C39:G39"/>
    <mergeCell ref="C68:G68"/>
    <mergeCell ref="C77:G77"/>
    <mergeCell ref="C90:G90"/>
    <mergeCell ref="C172:G172"/>
    <mergeCell ref="C174:G174"/>
    <mergeCell ref="C177:G177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5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94</v>
      </c>
    </row>
    <row r="2" spans="1:60" ht="24.9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95</v>
      </c>
    </row>
    <row r="3" spans="1:60" ht="24.95" customHeight="1" x14ac:dyDescent="0.2">
      <c r="A3" s="139" t="s">
        <v>9</v>
      </c>
      <c r="B3" s="49" t="s">
        <v>46</v>
      </c>
      <c r="C3" s="253" t="s">
        <v>47</v>
      </c>
      <c r="D3" s="254"/>
      <c r="E3" s="254"/>
      <c r="F3" s="254"/>
      <c r="G3" s="255"/>
      <c r="AC3" s="120" t="s">
        <v>95</v>
      </c>
      <c r="AG3" t="s">
        <v>96</v>
      </c>
    </row>
    <row r="4" spans="1:60" ht="24.95" customHeight="1" x14ac:dyDescent="0.2">
      <c r="A4" s="140" t="s">
        <v>10</v>
      </c>
      <c r="B4" s="141" t="s">
        <v>50</v>
      </c>
      <c r="C4" s="256" t="s">
        <v>51</v>
      </c>
      <c r="D4" s="257"/>
      <c r="E4" s="257"/>
      <c r="F4" s="257"/>
      <c r="G4" s="258"/>
      <c r="AG4" t="s">
        <v>97</v>
      </c>
    </row>
    <row r="5" spans="1:60" x14ac:dyDescent="0.2">
      <c r="D5" s="10"/>
    </row>
    <row r="6" spans="1:60" ht="38.2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31</v>
      </c>
      <c r="H6" s="146" t="s">
        <v>32</v>
      </c>
      <c r="I6" s="146" t="s">
        <v>104</v>
      </c>
      <c r="J6" s="146" t="s">
        <v>33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120</v>
      </c>
      <c r="B8" s="164" t="s">
        <v>60</v>
      </c>
      <c r="C8" s="185" t="s">
        <v>62</v>
      </c>
      <c r="D8" s="165"/>
      <c r="E8" s="166"/>
      <c r="F8" s="167"/>
      <c r="G8" s="167">
        <f>SUMIF(AG9:AG23,"&lt;&gt;NOR",G9:G23)</f>
        <v>0</v>
      </c>
      <c r="H8" s="167"/>
      <c r="I8" s="167">
        <f>SUM(I9:I23)</f>
        <v>0</v>
      </c>
      <c r="J8" s="167"/>
      <c r="K8" s="167">
        <f>SUM(K9:K23)</f>
        <v>0</v>
      </c>
      <c r="L8" s="167"/>
      <c r="M8" s="167">
        <f>SUM(M9:M23)</f>
        <v>0</v>
      </c>
      <c r="N8" s="166"/>
      <c r="O8" s="166">
        <f>SUM(O9:O23)</f>
        <v>106.94999999999999</v>
      </c>
      <c r="P8" s="166"/>
      <c r="Q8" s="166">
        <f>SUM(Q9:Q23)</f>
        <v>0</v>
      </c>
      <c r="R8" s="167"/>
      <c r="S8" s="167"/>
      <c r="T8" s="167"/>
      <c r="U8" s="167"/>
      <c r="V8" s="167">
        <f>SUM(V9:V23)</f>
        <v>578.71999999999991</v>
      </c>
      <c r="W8" s="167"/>
      <c r="X8" s="168"/>
      <c r="Y8" s="162"/>
      <c r="AG8" t="s">
        <v>121</v>
      </c>
    </row>
    <row r="9" spans="1:60" outlineLevel="1" x14ac:dyDescent="0.2">
      <c r="A9" s="177">
        <v>1</v>
      </c>
      <c r="B9" s="178" t="s">
        <v>383</v>
      </c>
      <c r="C9" s="188" t="s">
        <v>384</v>
      </c>
      <c r="D9" s="179" t="s">
        <v>327</v>
      </c>
      <c r="E9" s="180">
        <v>36</v>
      </c>
      <c r="F9" s="181"/>
      <c r="G9" s="182">
        <f t="shared" ref="G9:G16" si="0">ROUND(E9*F9,2)</f>
        <v>0</v>
      </c>
      <c r="H9" s="181"/>
      <c r="I9" s="182">
        <f t="shared" ref="I9:I16" si="1">ROUND(E9*H9,2)</f>
        <v>0</v>
      </c>
      <c r="J9" s="181"/>
      <c r="K9" s="182">
        <f t="shared" ref="K9:K16" si="2">ROUND(E9*J9,2)</f>
        <v>0</v>
      </c>
      <c r="L9" s="182">
        <v>21</v>
      </c>
      <c r="M9" s="182">
        <f t="shared" ref="M9:M16" si="3">G9*(1+L9/100)</f>
        <v>0</v>
      </c>
      <c r="N9" s="180">
        <v>0</v>
      </c>
      <c r="O9" s="180">
        <f t="shared" ref="O9:O16" si="4">ROUND(E9*N9,2)</f>
        <v>0</v>
      </c>
      <c r="P9" s="180">
        <v>0</v>
      </c>
      <c r="Q9" s="180">
        <f t="shared" ref="Q9:Q16" si="5">ROUND(E9*P9,2)</f>
        <v>0</v>
      </c>
      <c r="R9" s="182"/>
      <c r="S9" s="182" t="s">
        <v>125</v>
      </c>
      <c r="T9" s="182" t="s">
        <v>125</v>
      </c>
      <c r="U9" s="182">
        <v>0.20300000000000001</v>
      </c>
      <c r="V9" s="182">
        <f t="shared" ref="V9:V16" si="6">ROUND(E9*U9,2)</f>
        <v>7.31</v>
      </c>
      <c r="W9" s="182"/>
      <c r="X9" s="183" t="s">
        <v>126</v>
      </c>
      <c r="Y9" s="158" t="s">
        <v>127</v>
      </c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7">
        <v>2</v>
      </c>
      <c r="B10" s="178" t="s">
        <v>385</v>
      </c>
      <c r="C10" s="188" t="s">
        <v>386</v>
      </c>
      <c r="D10" s="179" t="s">
        <v>387</v>
      </c>
      <c r="E10" s="180">
        <v>10</v>
      </c>
      <c r="F10" s="181"/>
      <c r="G10" s="182">
        <f t="shared" si="0"/>
        <v>0</v>
      </c>
      <c r="H10" s="181"/>
      <c r="I10" s="182">
        <f t="shared" si="1"/>
        <v>0</v>
      </c>
      <c r="J10" s="181"/>
      <c r="K10" s="182">
        <f t="shared" si="2"/>
        <v>0</v>
      </c>
      <c r="L10" s="182">
        <v>21</v>
      </c>
      <c r="M10" s="182">
        <f t="shared" si="3"/>
        <v>0</v>
      </c>
      <c r="N10" s="180">
        <v>0</v>
      </c>
      <c r="O10" s="180">
        <f t="shared" si="4"/>
        <v>0</v>
      </c>
      <c r="P10" s="180">
        <v>0</v>
      </c>
      <c r="Q10" s="180">
        <f t="shared" si="5"/>
        <v>0</v>
      </c>
      <c r="R10" s="182"/>
      <c r="S10" s="182" t="s">
        <v>125</v>
      </c>
      <c r="T10" s="182" t="s">
        <v>125</v>
      </c>
      <c r="U10" s="182">
        <v>0</v>
      </c>
      <c r="V10" s="182">
        <f t="shared" si="6"/>
        <v>0</v>
      </c>
      <c r="W10" s="182"/>
      <c r="X10" s="183" t="s">
        <v>126</v>
      </c>
      <c r="Y10" s="158" t="s">
        <v>127</v>
      </c>
      <c r="Z10" s="147"/>
      <c r="AA10" s="147"/>
      <c r="AB10" s="147"/>
      <c r="AC10" s="147"/>
      <c r="AD10" s="147"/>
      <c r="AE10" s="147"/>
      <c r="AF10" s="147"/>
      <c r="AG10" s="147" t="s">
        <v>128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7">
        <v>4</v>
      </c>
      <c r="B11" s="178" t="s">
        <v>388</v>
      </c>
      <c r="C11" s="188" t="s">
        <v>389</v>
      </c>
      <c r="D11" s="179" t="s">
        <v>124</v>
      </c>
      <c r="E11" s="180">
        <v>66.975999999999999</v>
      </c>
      <c r="F11" s="181"/>
      <c r="G11" s="182">
        <f t="shared" si="0"/>
        <v>0</v>
      </c>
      <c r="H11" s="181"/>
      <c r="I11" s="182">
        <f t="shared" si="1"/>
        <v>0</v>
      </c>
      <c r="J11" s="181"/>
      <c r="K11" s="182">
        <f t="shared" si="2"/>
        <v>0</v>
      </c>
      <c r="L11" s="182">
        <v>21</v>
      </c>
      <c r="M11" s="182">
        <f t="shared" si="3"/>
        <v>0</v>
      </c>
      <c r="N11" s="180">
        <v>0</v>
      </c>
      <c r="O11" s="180">
        <f t="shared" si="4"/>
        <v>0</v>
      </c>
      <c r="P11" s="180">
        <v>0</v>
      </c>
      <c r="Q11" s="180">
        <f t="shared" si="5"/>
        <v>0</v>
      </c>
      <c r="R11" s="182"/>
      <c r="S11" s="182" t="s">
        <v>125</v>
      </c>
      <c r="T11" s="182" t="s">
        <v>125</v>
      </c>
      <c r="U11" s="182">
        <v>3.5329999999999999</v>
      </c>
      <c r="V11" s="182">
        <f t="shared" si="6"/>
        <v>236.63</v>
      </c>
      <c r="W11" s="182"/>
      <c r="X11" s="183" t="s">
        <v>126</v>
      </c>
      <c r="Y11" s="158" t="s">
        <v>127</v>
      </c>
      <c r="Z11" s="147"/>
      <c r="AA11" s="147"/>
      <c r="AB11" s="147"/>
      <c r="AC11" s="147"/>
      <c r="AD11" s="147"/>
      <c r="AE11" s="147"/>
      <c r="AF11" s="147"/>
      <c r="AG11" s="147" t="s">
        <v>128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7">
        <v>5</v>
      </c>
      <c r="B12" s="178" t="s">
        <v>390</v>
      </c>
      <c r="C12" s="188" t="s">
        <v>391</v>
      </c>
      <c r="D12" s="179" t="s">
        <v>172</v>
      </c>
      <c r="E12" s="180">
        <v>209.3</v>
      </c>
      <c r="F12" s="181"/>
      <c r="G12" s="182">
        <f t="shared" si="0"/>
        <v>0</v>
      </c>
      <c r="H12" s="181"/>
      <c r="I12" s="182">
        <f t="shared" si="1"/>
        <v>0</v>
      </c>
      <c r="J12" s="181"/>
      <c r="K12" s="182">
        <f t="shared" si="2"/>
        <v>0</v>
      </c>
      <c r="L12" s="182">
        <v>21</v>
      </c>
      <c r="M12" s="182">
        <f t="shared" si="3"/>
        <v>0</v>
      </c>
      <c r="N12" s="180">
        <v>9.8999999999999999E-4</v>
      </c>
      <c r="O12" s="180">
        <f t="shared" si="4"/>
        <v>0.21</v>
      </c>
      <c r="P12" s="180">
        <v>0</v>
      </c>
      <c r="Q12" s="180">
        <f t="shared" si="5"/>
        <v>0</v>
      </c>
      <c r="R12" s="182"/>
      <c r="S12" s="182" t="s">
        <v>125</v>
      </c>
      <c r="T12" s="182" t="s">
        <v>125</v>
      </c>
      <c r="U12" s="182">
        <v>0.23599999999999999</v>
      </c>
      <c r="V12" s="182">
        <f t="shared" si="6"/>
        <v>49.39</v>
      </c>
      <c r="W12" s="182"/>
      <c r="X12" s="183" t="s">
        <v>126</v>
      </c>
      <c r="Y12" s="158" t="s">
        <v>127</v>
      </c>
      <c r="Z12" s="147"/>
      <c r="AA12" s="147"/>
      <c r="AB12" s="147"/>
      <c r="AC12" s="147"/>
      <c r="AD12" s="147"/>
      <c r="AE12" s="147"/>
      <c r="AF12" s="147"/>
      <c r="AG12" s="147" t="s">
        <v>128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7">
        <v>6</v>
      </c>
      <c r="B13" s="178" t="s">
        <v>392</v>
      </c>
      <c r="C13" s="188" t="s">
        <v>393</v>
      </c>
      <c r="D13" s="179" t="s">
        <v>172</v>
      </c>
      <c r="E13" s="180">
        <v>209.3</v>
      </c>
      <c r="F13" s="181"/>
      <c r="G13" s="182">
        <f t="shared" si="0"/>
        <v>0</v>
      </c>
      <c r="H13" s="181"/>
      <c r="I13" s="182">
        <f t="shared" si="1"/>
        <v>0</v>
      </c>
      <c r="J13" s="181"/>
      <c r="K13" s="182">
        <f t="shared" si="2"/>
        <v>0</v>
      </c>
      <c r="L13" s="182">
        <v>21</v>
      </c>
      <c r="M13" s="182">
        <f t="shared" si="3"/>
        <v>0</v>
      </c>
      <c r="N13" s="180">
        <v>0</v>
      </c>
      <c r="O13" s="180">
        <f t="shared" si="4"/>
        <v>0</v>
      </c>
      <c r="P13" s="180">
        <v>0</v>
      </c>
      <c r="Q13" s="180">
        <f t="shared" si="5"/>
        <v>0</v>
      </c>
      <c r="R13" s="182"/>
      <c r="S13" s="182" t="s">
        <v>125</v>
      </c>
      <c r="T13" s="182" t="s">
        <v>125</v>
      </c>
      <c r="U13" s="182">
        <v>7.0000000000000007E-2</v>
      </c>
      <c r="V13" s="182">
        <f t="shared" si="6"/>
        <v>14.65</v>
      </c>
      <c r="W13" s="182"/>
      <c r="X13" s="183" t="s">
        <v>126</v>
      </c>
      <c r="Y13" s="158" t="s">
        <v>127</v>
      </c>
      <c r="Z13" s="147"/>
      <c r="AA13" s="147"/>
      <c r="AB13" s="147"/>
      <c r="AC13" s="147"/>
      <c r="AD13" s="147"/>
      <c r="AE13" s="147"/>
      <c r="AF13" s="147"/>
      <c r="AG13" s="147" t="s">
        <v>128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7">
        <v>7</v>
      </c>
      <c r="B14" s="178" t="s">
        <v>394</v>
      </c>
      <c r="C14" s="188" t="s">
        <v>395</v>
      </c>
      <c r="D14" s="179" t="s">
        <v>124</v>
      </c>
      <c r="E14" s="180">
        <v>167.44</v>
      </c>
      <c r="F14" s="181"/>
      <c r="G14" s="182">
        <f t="shared" si="0"/>
        <v>0</v>
      </c>
      <c r="H14" s="181"/>
      <c r="I14" s="182">
        <f t="shared" si="1"/>
        <v>0</v>
      </c>
      <c r="J14" s="181"/>
      <c r="K14" s="182">
        <f t="shared" si="2"/>
        <v>0</v>
      </c>
      <c r="L14" s="182">
        <v>21</v>
      </c>
      <c r="M14" s="182">
        <f t="shared" si="3"/>
        <v>0</v>
      </c>
      <c r="N14" s="180">
        <v>0</v>
      </c>
      <c r="O14" s="180">
        <f t="shared" si="4"/>
        <v>0</v>
      </c>
      <c r="P14" s="180">
        <v>0</v>
      </c>
      <c r="Q14" s="180">
        <f t="shared" si="5"/>
        <v>0</v>
      </c>
      <c r="R14" s="182"/>
      <c r="S14" s="182" t="s">
        <v>125</v>
      </c>
      <c r="T14" s="182" t="s">
        <v>125</v>
      </c>
      <c r="U14" s="182">
        <v>0.34499999999999997</v>
      </c>
      <c r="V14" s="182">
        <f t="shared" si="6"/>
        <v>57.77</v>
      </c>
      <c r="W14" s="182"/>
      <c r="X14" s="183" t="s">
        <v>126</v>
      </c>
      <c r="Y14" s="158" t="s">
        <v>127</v>
      </c>
      <c r="Z14" s="147"/>
      <c r="AA14" s="147"/>
      <c r="AB14" s="147"/>
      <c r="AC14" s="147"/>
      <c r="AD14" s="147"/>
      <c r="AE14" s="147"/>
      <c r="AF14" s="147"/>
      <c r="AG14" s="147" t="s">
        <v>128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7">
        <v>8</v>
      </c>
      <c r="B15" s="178" t="s">
        <v>396</v>
      </c>
      <c r="C15" s="188" t="s">
        <v>397</v>
      </c>
      <c r="D15" s="179" t="s">
        <v>124</v>
      </c>
      <c r="E15" s="180">
        <v>98.02</v>
      </c>
      <c r="F15" s="181"/>
      <c r="G15" s="182">
        <f t="shared" si="0"/>
        <v>0</v>
      </c>
      <c r="H15" s="181"/>
      <c r="I15" s="182">
        <f t="shared" si="1"/>
        <v>0</v>
      </c>
      <c r="J15" s="181"/>
      <c r="K15" s="182">
        <f t="shared" si="2"/>
        <v>0</v>
      </c>
      <c r="L15" s="182">
        <v>21</v>
      </c>
      <c r="M15" s="182">
        <f t="shared" si="3"/>
        <v>0</v>
      </c>
      <c r="N15" s="180">
        <v>0</v>
      </c>
      <c r="O15" s="180">
        <f t="shared" si="4"/>
        <v>0</v>
      </c>
      <c r="P15" s="180">
        <v>0</v>
      </c>
      <c r="Q15" s="180">
        <f t="shared" si="5"/>
        <v>0</v>
      </c>
      <c r="R15" s="182"/>
      <c r="S15" s="182" t="s">
        <v>125</v>
      </c>
      <c r="T15" s="182" t="s">
        <v>125</v>
      </c>
      <c r="U15" s="182">
        <v>1.0999999999999999E-2</v>
      </c>
      <c r="V15" s="182">
        <f t="shared" si="6"/>
        <v>1.08</v>
      </c>
      <c r="W15" s="182"/>
      <c r="X15" s="183" t="s">
        <v>126</v>
      </c>
      <c r="Y15" s="158" t="s">
        <v>127</v>
      </c>
      <c r="Z15" s="147"/>
      <c r="AA15" s="147"/>
      <c r="AB15" s="147"/>
      <c r="AC15" s="147"/>
      <c r="AD15" s="147"/>
      <c r="AE15" s="147"/>
      <c r="AF15" s="147"/>
      <c r="AG15" s="147" t="s">
        <v>128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0">
        <v>9</v>
      </c>
      <c r="B16" s="171" t="s">
        <v>398</v>
      </c>
      <c r="C16" s="186" t="s">
        <v>399</v>
      </c>
      <c r="D16" s="172" t="s">
        <v>124</v>
      </c>
      <c r="E16" s="173">
        <v>236.85</v>
      </c>
      <c r="F16" s="174"/>
      <c r="G16" s="175">
        <f t="shared" si="0"/>
        <v>0</v>
      </c>
      <c r="H16" s="174"/>
      <c r="I16" s="175">
        <f t="shared" si="1"/>
        <v>0</v>
      </c>
      <c r="J16" s="174"/>
      <c r="K16" s="175">
        <f t="shared" si="2"/>
        <v>0</v>
      </c>
      <c r="L16" s="175">
        <v>21</v>
      </c>
      <c r="M16" s="175">
        <f t="shared" si="3"/>
        <v>0</v>
      </c>
      <c r="N16" s="173">
        <v>0</v>
      </c>
      <c r="O16" s="173">
        <f t="shared" si="4"/>
        <v>0</v>
      </c>
      <c r="P16" s="173">
        <v>0</v>
      </c>
      <c r="Q16" s="173">
        <f t="shared" si="5"/>
        <v>0</v>
      </c>
      <c r="R16" s="175"/>
      <c r="S16" s="175" t="s">
        <v>125</v>
      </c>
      <c r="T16" s="175" t="s">
        <v>125</v>
      </c>
      <c r="U16" s="175">
        <v>0.20200000000000001</v>
      </c>
      <c r="V16" s="175">
        <f t="shared" si="6"/>
        <v>47.84</v>
      </c>
      <c r="W16" s="175"/>
      <c r="X16" s="176" t="s">
        <v>126</v>
      </c>
      <c r="Y16" s="158" t="s">
        <v>127</v>
      </c>
      <c r="Z16" s="147"/>
      <c r="AA16" s="147"/>
      <c r="AB16" s="147"/>
      <c r="AC16" s="147"/>
      <c r="AD16" s="147"/>
      <c r="AE16" s="147"/>
      <c r="AF16" s="147"/>
      <c r="AG16" s="147" t="s">
        <v>128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250" t="s">
        <v>400</v>
      </c>
      <c r="D17" s="251"/>
      <c r="E17" s="251"/>
      <c r="F17" s="251"/>
      <c r="G17" s="251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168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7">
        <v>10</v>
      </c>
      <c r="B18" s="178" t="s">
        <v>401</v>
      </c>
      <c r="C18" s="188" t="s">
        <v>402</v>
      </c>
      <c r="D18" s="179" t="s">
        <v>124</v>
      </c>
      <c r="E18" s="180">
        <v>62.79</v>
      </c>
      <c r="F18" s="181"/>
      <c r="G18" s="182">
        <f t="shared" ref="G18:G23" si="7">ROUND(E18*F18,2)</f>
        <v>0</v>
      </c>
      <c r="H18" s="181"/>
      <c r="I18" s="182">
        <f t="shared" ref="I18:I23" si="8">ROUND(E18*H18,2)</f>
        <v>0</v>
      </c>
      <c r="J18" s="181"/>
      <c r="K18" s="182">
        <f t="shared" ref="K18:K23" si="9">ROUND(E18*J18,2)</f>
        <v>0</v>
      </c>
      <c r="L18" s="182">
        <v>21</v>
      </c>
      <c r="M18" s="182">
        <f t="shared" ref="M18:M23" si="10">G18*(1+L18/100)</f>
        <v>0</v>
      </c>
      <c r="N18" s="180">
        <v>1.7</v>
      </c>
      <c r="O18" s="180">
        <f t="shared" ref="O18:O23" si="11">ROUND(E18*N18,2)</f>
        <v>106.74</v>
      </c>
      <c r="P18" s="180">
        <v>0</v>
      </c>
      <c r="Q18" s="180">
        <f t="shared" ref="Q18:Q23" si="12">ROUND(E18*P18,2)</f>
        <v>0</v>
      </c>
      <c r="R18" s="182"/>
      <c r="S18" s="182" t="s">
        <v>125</v>
      </c>
      <c r="T18" s="182" t="s">
        <v>125</v>
      </c>
      <c r="U18" s="182">
        <v>1.587</v>
      </c>
      <c r="V18" s="182">
        <f t="shared" ref="V18:V23" si="13">ROUND(E18*U18,2)</f>
        <v>99.65</v>
      </c>
      <c r="W18" s="182"/>
      <c r="X18" s="183" t="s">
        <v>126</v>
      </c>
      <c r="Y18" s="158" t="s">
        <v>127</v>
      </c>
      <c r="Z18" s="147"/>
      <c r="AA18" s="147"/>
      <c r="AB18" s="147"/>
      <c r="AC18" s="147"/>
      <c r="AD18" s="147"/>
      <c r="AE18" s="147"/>
      <c r="AF18" s="147"/>
      <c r="AG18" s="147" t="s">
        <v>128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11</v>
      </c>
      <c r="B19" s="178" t="s">
        <v>403</v>
      </c>
      <c r="C19" s="188" t="s">
        <v>404</v>
      </c>
      <c r="D19" s="179" t="s">
        <v>172</v>
      </c>
      <c r="E19" s="180">
        <v>209.3</v>
      </c>
      <c r="F19" s="181"/>
      <c r="G19" s="182">
        <f t="shared" si="7"/>
        <v>0</v>
      </c>
      <c r="H19" s="181"/>
      <c r="I19" s="182">
        <f t="shared" si="8"/>
        <v>0</v>
      </c>
      <c r="J19" s="181"/>
      <c r="K19" s="182">
        <f t="shared" si="9"/>
        <v>0</v>
      </c>
      <c r="L19" s="182">
        <v>21</v>
      </c>
      <c r="M19" s="182">
        <f t="shared" si="10"/>
        <v>0</v>
      </c>
      <c r="N19" s="180">
        <v>0</v>
      </c>
      <c r="O19" s="180">
        <f t="shared" si="11"/>
        <v>0</v>
      </c>
      <c r="P19" s="180">
        <v>0</v>
      </c>
      <c r="Q19" s="180">
        <f t="shared" si="12"/>
        <v>0</v>
      </c>
      <c r="R19" s="182"/>
      <c r="S19" s="182" t="s">
        <v>125</v>
      </c>
      <c r="T19" s="182" t="s">
        <v>125</v>
      </c>
      <c r="U19" s="182">
        <v>1.7999999999999999E-2</v>
      </c>
      <c r="V19" s="182">
        <f t="shared" si="13"/>
        <v>3.77</v>
      </c>
      <c r="W19" s="182"/>
      <c r="X19" s="183" t="s">
        <v>126</v>
      </c>
      <c r="Y19" s="158" t="s">
        <v>127</v>
      </c>
      <c r="Z19" s="147"/>
      <c r="AA19" s="147"/>
      <c r="AB19" s="147"/>
      <c r="AC19" s="147"/>
      <c r="AD19" s="147"/>
      <c r="AE19" s="147"/>
      <c r="AF19" s="147"/>
      <c r="AG19" s="147" t="s">
        <v>128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7">
        <v>12</v>
      </c>
      <c r="B20" s="178" t="s">
        <v>178</v>
      </c>
      <c r="C20" s="188" t="s">
        <v>179</v>
      </c>
      <c r="D20" s="179" t="s">
        <v>172</v>
      </c>
      <c r="E20" s="180">
        <v>209.3</v>
      </c>
      <c r="F20" s="181"/>
      <c r="G20" s="182">
        <f t="shared" si="7"/>
        <v>0</v>
      </c>
      <c r="H20" s="181"/>
      <c r="I20" s="182">
        <f t="shared" si="8"/>
        <v>0</v>
      </c>
      <c r="J20" s="181"/>
      <c r="K20" s="182">
        <f t="shared" si="9"/>
        <v>0</v>
      </c>
      <c r="L20" s="182">
        <v>21</v>
      </c>
      <c r="M20" s="182">
        <f t="shared" si="10"/>
        <v>0</v>
      </c>
      <c r="N20" s="180">
        <v>0</v>
      </c>
      <c r="O20" s="180">
        <f t="shared" si="11"/>
        <v>0</v>
      </c>
      <c r="P20" s="180">
        <v>0</v>
      </c>
      <c r="Q20" s="180">
        <f t="shared" si="12"/>
        <v>0</v>
      </c>
      <c r="R20" s="182"/>
      <c r="S20" s="182" t="s">
        <v>125</v>
      </c>
      <c r="T20" s="182" t="s">
        <v>125</v>
      </c>
      <c r="U20" s="182">
        <v>0.09</v>
      </c>
      <c r="V20" s="182">
        <f t="shared" si="13"/>
        <v>18.84</v>
      </c>
      <c r="W20" s="182"/>
      <c r="X20" s="183" t="s">
        <v>126</v>
      </c>
      <c r="Y20" s="158" t="s">
        <v>127</v>
      </c>
      <c r="Z20" s="147"/>
      <c r="AA20" s="147"/>
      <c r="AB20" s="147"/>
      <c r="AC20" s="147"/>
      <c r="AD20" s="147"/>
      <c r="AE20" s="147"/>
      <c r="AF20" s="147"/>
      <c r="AG20" s="147" t="s">
        <v>128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177">
        <v>13</v>
      </c>
      <c r="B21" s="178" t="s">
        <v>405</v>
      </c>
      <c r="C21" s="188" t="s">
        <v>406</v>
      </c>
      <c r="D21" s="179" t="s">
        <v>124</v>
      </c>
      <c r="E21" s="180">
        <v>267.904</v>
      </c>
      <c r="F21" s="181"/>
      <c r="G21" s="182">
        <f t="shared" si="7"/>
        <v>0</v>
      </c>
      <c r="H21" s="181"/>
      <c r="I21" s="182">
        <f t="shared" si="8"/>
        <v>0</v>
      </c>
      <c r="J21" s="181"/>
      <c r="K21" s="182">
        <f t="shared" si="9"/>
        <v>0</v>
      </c>
      <c r="L21" s="182">
        <v>21</v>
      </c>
      <c r="M21" s="182">
        <f t="shared" si="10"/>
        <v>0</v>
      </c>
      <c r="N21" s="180">
        <v>0</v>
      </c>
      <c r="O21" s="180">
        <f t="shared" si="11"/>
        <v>0</v>
      </c>
      <c r="P21" s="180">
        <v>0</v>
      </c>
      <c r="Q21" s="180">
        <f t="shared" si="12"/>
        <v>0</v>
      </c>
      <c r="R21" s="182"/>
      <c r="S21" s="182" t="s">
        <v>314</v>
      </c>
      <c r="T21" s="182" t="s">
        <v>315</v>
      </c>
      <c r="U21" s="182">
        <v>0.156</v>
      </c>
      <c r="V21" s="182">
        <f t="shared" si="13"/>
        <v>41.79</v>
      </c>
      <c r="W21" s="182"/>
      <c r="X21" s="183" t="s">
        <v>126</v>
      </c>
      <c r="Y21" s="158" t="s">
        <v>127</v>
      </c>
      <c r="Z21" s="147"/>
      <c r="AA21" s="147"/>
      <c r="AB21" s="147"/>
      <c r="AC21" s="147"/>
      <c r="AD21" s="147"/>
      <c r="AE21" s="147"/>
      <c r="AF21" s="147"/>
      <c r="AG21" s="147" t="s">
        <v>128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1" x14ac:dyDescent="0.2">
      <c r="A22" s="177">
        <v>13</v>
      </c>
      <c r="B22" s="178" t="s">
        <v>407</v>
      </c>
      <c r="C22" s="188" t="s">
        <v>408</v>
      </c>
      <c r="D22" s="179" t="s">
        <v>219</v>
      </c>
      <c r="E22" s="180">
        <v>166.63</v>
      </c>
      <c r="F22" s="181"/>
      <c r="G22" s="182">
        <f t="shared" si="7"/>
        <v>0</v>
      </c>
      <c r="H22" s="181"/>
      <c r="I22" s="182">
        <f t="shared" si="8"/>
        <v>0</v>
      </c>
      <c r="J22" s="181"/>
      <c r="K22" s="182">
        <f t="shared" si="9"/>
        <v>0</v>
      </c>
      <c r="L22" s="182">
        <v>21</v>
      </c>
      <c r="M22" s="182">
        <f t="shared" si="10"/>
        <v>0</v>
      </c>
      <c r="N22" s="180">
        <v>0</v>
      </c>
      <c r="O22" s="180">
        <f t="shared" si="11"/>
        <v>0</v>
      </c>
      <c r="P22" s="180">
        <v>0</v>
      </c>
      <c r="Q22" s="180">
        <f t="shared" si="12"/>
        <v>0</v>
      </c>
      <c r="R22" s="182"/>
      <c r="S22" s="182" t="s">
        <v>125</v>
      </c>
      <c r="T22" s="182" t="s">
        <v>125</v>
      </c>
      <c r="U22" s="182">
        <v>0</v>
      </c>
      <c r="V22" s="182">
        <f t="shared" si="13"/>
        <v>0</v>
      </c>
      <c r="W22" s="182"/>
      <c r="X22" s="183" t="s">
        <v>126</v>
      </c>
      <c r="Y22" s="158" t="s">
        <v>127</v>
      </c>
      <c r="Z22" s="147"/>
      <c r="AA22" s="147"/>
      <c r="AB22" s="147"/>
      <c r="AC22" s="147"/>
      <c r="AD22" s="147"/>
      <c r="AE22" s="147"/>
      <c r="AF22" s="147"/>
      <c r="AG22" s="147" t="s">
        <v>128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7">
        <v>14</v>
      </c>
      <c r="B23" s="178" t="s">
        <v>409</v>
      </c>
      <c r="C23" s="188" t="s">
        <v>410</v>
      </c>
      <c r="D23" s="179" t="s">
        <v>411</v>
      </c>
      <c r="E23" s="180">
        <v>1</v>
      </c>
      <c r="F23" s="181"/>
      <c r="G23" s="182">
        <f t="shared" si="7"/>
        <v>0</v>
      </c>
      <c r="H23" s="181"/>
      <c r="I23" s="182">
        <f t="shared" si="8"/>
        <v>0</v>
      </c>
      <c r="J23" s="181"/>
      <c r="K23" s="182">
        <f t="shared" si="9"/>
        <v>0</v>
      </c>
      <c r="L23" s="182">
        <v>21</v>
      </c>
      <c r="M23" s="182">
        <f t="shared" si="10"/>
        <v>0</v>
      </c>
      <c r="N23" s="180">
        <v>0</v>
      </c>
      <c r="O23" s="180">
        <f t="shared" si="11"/>
        <v>0</v>
      </c>
      <c r="P23" s="180">
        <v>0</v>
      </c>
      <c r="Q23" s="180">
        <f t="shared" si="12"/>
        <v>0</v>
      </c>
      <c r="R23" s="182"/>
      <c r="S23" s="182" t="s">
        <v>314</v>
      </c>
      <c r="T23" s="182" t="s">
        <v>315</v>
      </c>
      <c r="U23" s="182">
        <v>0</v>
      </c>
      <c r="V23" s="182">
        <f t="shared" si="13"/>
        <v>0</v>
      </c>
      <c r="W23" s="182"/>
      <c r="X23" s="183" t="s">
        <v>126</v>
      </c>
      <c r="Y23" s="158" t="s">
        <v>127</v>
      </c>
      <c r="Z23" s="147"/>
      <c r="AA23" s="147"/>
      <c r="AB23" s="147"/>
      <c r="AC23" s="147"/>
      <c r="AD23" s="147"/>
      <c r="AE23" s="147"/>
      <c r="AF23" s="147"/>
      <c r="AG23" s="147" t="s">
        <v>128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">
      <c r="A24" s="163" t="s">
        <v>120</v>
      </c>
      <c r="B24" s="164" t="s">
        <v>46</v>
      </c>
      <c r="C24" s="185" t="s">
        <v>63</v>
      </c>
      <c r="D24" s="165"/>
      <c r="E24" s="166"/>
      <c r="F24" s="167"/>
      <c r="G24" s="167">
        <f>SUMIF(AG25:AG25,"&lt;&gt;NOR",G25:G25)</f>
        <v>0</v>
      </c>
      <c r="H24" s="167"/>
      <c r="I24" s="167">
        <f>SUM(I25:I25)</f>
        <v>0</v>
      </c>
      <c r="J24" s="167"/>
      <c r="K24" s="167">
        <f>SUM(K25:K25)</f>
        <v>0</v>
      </c>
      <c r="L24" s="167"/>
      <c r="M24" s="167">
        <f>SUM(M25:M25)</f>
        <v>0</v>
      </c>
      <c r="N24" s="166"/>
      <c r="O24" s="166">
        <f>SUM(O25:O25)</f>
        <v>8.84</v>
      </c>
      <c r="P24" s="166"/>
      <c r="Q24" s="166">
        <f>SUM(Q25:Q25)</f>
        <v>0</v>
      </c>
      <c r="R24" s="167"/>
      <c r="S24" s="167"/>
      <c r="T24" s="167"/>
      <c r="U24" s="167"/>
      <c r="V24" s="167">
        <f>SUM(V25:V25)</f>
        <v>1.68</v>
      </c>
      <c r="W24" s="167"/>
      <c r="X24" s="168"/>
      <c r="Y24" s="162"/>
      <c r="AG24" t="s">
        <v>121</v>
      </c>
    </row>
    <row r="25" spans="1:60" outlineLevel="1" x14ac:dyDescent="0.2">
      <c r="A25" s="177">
        <v>15</v>
      </c>
      <c r="B25" s="178" t="s">
        <v>412</v>
      </c>
      <c r="C25" s="188" t="s">
        <v>413</v>
      </c>
      <c r="D25" s="179" t="s">
        <v>124</v>
      </c>
      <c r="E25" s="180">
        <v>3.5</v>
      </c>
      <c r="F25" s="181"/>
      <c r="G25" s="182">
        <f>ROUND(E25*F25,2)</f>
        <v>0</v>
      </c>
      <c r="H25" s="181"/>
      <c r="I25" s="182">
        <f>ROUND(E25*H25,2)</f>
        <v>0</v>
      </c>
      <c r="J25" s="181"/>
      <c r="K25" s="182">
        <f>ROUND(E25*J25,2)</f>
        <v>0</v>
      </c>
      <c r="L25" s="182">
        <v>21</v>
      </c>
      <c r="M25" s="182">
        <f>G25*(1+L25/100)</f>
        <v>0</v>
      </c>
      <c r="N25" s="180">
        <v>2.5249999999999999</v>
      </c>
      <c r="O25" s="180">
        <f>ROUND(E25*N25,2)</f>
        <v>8.84</v>
      </c>
      <c r="P25" s="180">
        <v>0</v>
      </c>
      <c r="Q25" s="180">
        <f>ROUND(E25*P25,2)</f>
        <v>0</v>
      </c>
      <c r="R25" s="182"/>
      <c r="S25" s="182" t="s">
        <v>125</v>
      </c>
      <c r="T25" s="182" t="s">
        <v>125</v>
      </c>
      <c r="U25" s="182">
        <v>0.48</v>
      </c>
      <c r="V25" s="182">
        <f>ROUND(E25*U25,2)</f>
        <v>1.68</v>
      </c>
      <c r="W25" s="182"/>
      <c r="X25" s="183" t="s">
        <v>126</v>
      </c>
      <c r="Y25" s="158" t="s">
        <v>127</v>
      </c>
      <c r="Z25" s="147"/>
      <c r="AA25" s="147"/>
      <c r="AB25" s="147"/>
      <c r="AC25" s="147"/>
      <c r="AD25" s="147"/>
      <c r="AE25" s="147"/>
      <c r="AF25" s="147"/>
      <c r="AG25" s="147" t="s">
        <v>128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3" t="s">
        <v>120</v>
      </c>
      <c r="B26" s="164" t="s">
        <v>43</v>
      </c>
      <c r="C26" s="185" t="s">
        <v>66</v>
      </c>
      <c r="D26" s="165"/>
      <c r="E26" s="166"/>
      <c r="F26" s="167"/>
      <c r="G26" s="167">
        <f>SUMIF(AG27:AG27,"&lt;&gt;NOR",G27:G27)</f>
        <v>0</v>
      </c>
      <c r="H26" s="167"/>
      <c r="I26" s="167">
        <f>SUM(I27:I27)</f>
        <v>0</v>
      </c>
      <c r="J26" s="167"/>
      <c r="K26" s="167">
        <f>SUM(K27:K27)</f>
        <v>0</v>
      </c>
      <c r="L26" s="167"/>
      <c r="M26" s="167">
        <f>SUM(M27:M27)</f>
        <v>0</v>
      </c>
      <c r="N26" s="166"/>
      <c r="O26" s="166">
        <f>SUM(O27:O27)</f>
        <v>39.57</v>
      </c>
      <c r="P26" s="166"/>
      <c r="Q26" s="166">
        <f>SUM(Q27:Q27)</f>
        <v>0</v>
      </c>
      <c r="R26" s="167"/>
      <c r="S26" s="167"/>
      <c r="T26" s="167"/>
      <c r="U26" s="167"/>
      <c r="V26" s="167">
        <f>SUM(V27:V27)</f>
        <v>35.58</v>
      </c>
      <c r="W26" s="167"/>
      <c r="X26" s="168"/>
      <c r="Y26" s="162"/>
      <c r="AG26" t="s">
        <v>121</v>
      </c>
    </row>
    <row r="27" spans="1:60" ht="22.5" outlineLevel="1" x14ac:dyDescent="0.2">
      <c r="A27" s="177">
        <v>16</v>
      </c>
      <c r="B27" s="178" t="s">
        <v>414</v>
      </c>
      <c r="C27" s="188" t="s">
        <v>415</v>
      </c>
      <c r="D27" s="179" t="s">
        <v>124</v>
      </c>
      <c r="E27" s="180">
        <v>20.93</v>
      </c>
      <c r="F27" s="181"/>
      <c r="G27" s="182">
        <f>ROUND(E27*F27,2)</f>
        <v>0</v>
      </c>
      <c r="H27" s="181"/>
      <c r="I27" s="182">
        <f>ROUND(E27*H27,2)</f>
        <v>0</v>
      </c>
      <c r="J27" s="181"/>
      <c r="K27" s="182">
        <f>ROUND(E27*J27,2)</f>
        <v>0</v>
      </c>
      <c r="L27" s="182">
        <v>21</v>
      </c>
      <c r="M27" s="182">
        <f>G27*(1+L27/100)</f>
        <v>0</v>
      </c>
      <c r="N27" s="180">
        <v>1.8907700000000001</v>
      </c>
      <c r="O27" s="180">
        <f>ROUND(E27*N27,2)</f>
        <v>39.57</v>
      </c>
      <c r="P27" s="180">
        <v>0</v>
      </c>
      <c r="Q27" s="180">
        <f>ROUND(E27*P27,2)</f>
        <v>0</v>
      </c>
      <c r="R27" s="182"/>
      <c r="S27" s="182" t="s">
        <v>314</v>
      </c>
      <c r="T27" s="182" t="s">
        <v>315</v>
      </c>
      <c r="U27" s="182">
        <v>1.7</v>
      </c>
      <c r="V27" s="182">
        <f>ROUND(E27*U27,2)</f>
        <v>35.58</v>
      </c>
      <c r="W27" s="182"/>
      <c r="X27" s="183" t="s">
        <v>126</v>
      </c>
      <c r="Y27" s="158" t="s">
        <v>127</v>
      </c>
      <c r="Z27" s="147"/>
      <c r="AA27" s="147"/>
      <c r="AB27" s="147"/>
      <c r="AC27" s="147"/>
      <c r="AD27" s="147"/>
      <c r="AE27" s="147"/>
      <c r="AF27" s="147"/>
      <c r="AG27" s="147" t="s">
        <v>128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">
      <c r="A28" s="163" t="s">
        <v>120</v>
      </c>
      <c r="B28" s="164" t="s">
        <v>72</v>
      </c>
      <c r="C28" s="185" t="s">
        <v>73</v>
      </c>
      <c r="D28" s="165"/>
      <c r="E28" s="166"/>
      <c r="F28" s="167"/>
      <c r="G28" s="167">
        <f>SUMIF(AG29:AG43,"&lt;&gt;NOR",G29:G43)</f>
        <v>0</v>
      </c>
      <c r="H28" s="167"/>
      <c r="I28" s="167">
        <f>SUM(I29:I43)</f>
        <v>0</v>
      </c>
      <c r="J28" s="167"/>
      <c r="K28" s="167">
        <f>SUM(K29:K43)</f>
        <v>0</v>
      </c>
      <c r="L28" s="167"/>
      <c r="M28" s="167">
        <f>SUM(M29:M43)</f>
        <v>0</v>
      </c>
      <c r="N28" s="166"/>
      <c r="O28" s="166">
        <f>SUM(O29:O43)</f>
        <v>7.5499999999999989</v>
      </c>
      <c r="P28" s="166"/>
      <c r="Q28" s="166">
        <f>SUM(Q29:Q43)</f>
        <v>0</v>
      </c>
      <c r="R28" s="167"/>
      <c r="S28" s="167"/>
      <c r="T28" s="167"/>
      <c r="U28" s="167"/>
      <c r="V28" s="167">
        <f>SUM(V29:V43)</f>
        <v>64.569999999999993</v>
      </c>
      <c r="W28" s="167"/>
      <c r="X28" s="168"/>
      <c r="Y28" s="162"/>
      <c r="AG28" t="s">
        <v>121</v>
      </c>
    </row>
    <row r="29" spans="1:60" outlineLevel="1" x14ac:dyDescent="0.2">
      <c r="A29" s="177">
        <v>17</v>
      </c>
      <c r="B29" s="178" t="s">
        <v>416</v>
      </c>
      <c r="C29" s="188" t="s">
        <v>417</v>
      </c>
      <c r="D29" s="179" t="s">
        <v>198</v>
      </c>
      <c r="E29" s="180">
        <v>63</v>
      </c>
      <c r="F29" s="181"/>
      <c r="G29" s="182">
        <f t="shared" ref="G29:G36" si="14">ROUND(E29*F29,2)</f>
        <v>0</v>
      </c>
      <c r="H29" s="181"/>
      <c r="I29" s="182">
        <f t="shared" ref="I29:I36" si="15">ROUND(E29*H29,2)</f>
        <v>0</v>
      </c>
      <c r="J29" s="181"/>
      <c r="K29" s="182">
        <f t="shared" ref="K29:K36" si="16">ROUND(E29*J29,2)</f>
        <v>0</v>
      </c>
      <c r="L29" s="182">
        <v>21</v>
      </c>
      <c r="M29" s="182">
        <f t="shared" ref="M29:M36" si="17">G29*(1+L29/100)</f>
        <v>0</v>
      </c>
      <c r="N29" s="180">
        <v>0</v>
      </c>
      <c r="O29" s="180">
        <f t="shared" ref="O29:O36" si="18">ROUND(E29*N29,2)</f>
        <v>0</v>
      </c>
      <c r="P29" s="180">
        <v>0</v>
      </c>
      <c r="Q29" s="180">
        <f t="shared" ref="Q29:Q36" si="19">ROUND(E29*P29,2)</f>
        <v>0</v>
      </c>
      <c r="R29" s="182"/>
      <c r="S29" s="182" t="s">
        <v>125</v>
      </c>
      <c r="T29" s="182" t="s">
        <v>125</v>
      </c>
      <c r="U29" s="182">
        <v>4.8000000000000001E-2</v>
      </c>
      <c r="V29" s="182">
        <f t="shared" ref="V29:V36" si="20">ROUND(E29*U29,2)</f>
        <v>3.02</v>
      </c>
      <c r="W29" s="182"/>
      <c r="X29" s="183" t="s">
        <v>126</v>
      </c>
      <c r="Y29" s="158" t="s">
        <v>127</v>
      </c>
      <c r="Z29" s="147"/>
      <c r="AA29" s="147"/>
      <c r="AB29" s="147"/>
      <c r="AC29" s="147"/>
      <c r="AD29" s="147"/>
      <c r="AE29" s="147"/>
      <c r="AF29" s="147"/>
      <c r="AG29" s="147" t="s">
        <v>128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77">
        <v>18</v>
      </c>
      <c r="B30" s="178" t="s">
        <v>418</v>
      </c>
      <c r="C30" s="188" t="s">
        <v>419</v>
      </c>
      <c r="D30" s="179" t="s">
        <v>198</v>
      </c>
      <c r="E30" s="180">
        <v>13</v>
      </c>
      <c r="F30" s="181"/>
      <c r="G30" s="182">
        <f t="shared" si="14"/>
        <v>0</v>
      </c>
      <c r="H30" s="181"/>
      <c r="I30" s="182">
        <f t="shared" si="15"/>
        <v>0</v>
      </c>
      <c r="J30" s="181"/>
      <c r="K30" s="182">
        <f t="shared" si="16"/>
        <v>0</v>
      </c>
      <c r="L30" s="182">
        <v>21</v>
      </c>
      <c r="M30" s="182">
        <f t="shared" si="17"/>
        <v>0</v>
      </c>
      <c r="N30" s="180">
        <v>0</v>
      </c>
      <c r="O30" s="180">
        <f t="shared" si="18"/>
        <v>0</v>
      </c>
      <c r="P30" s="180">
        <v>0</v>
      </c>
      <c r="Q30" s="180">
        <f t="shared" si="19"/>
        <v>0</v>
      </c>
      <c r="R30" s="182"/>
      <c r="S30" s="182" t="s">
        <v>125</v>
      </c>
      <c r="T30" s="182" t="s">
        <v>125</v>
      </c>
      <c r="U30" s="182">
        <v>7.9000000000000001E-2</v>
      </c>
      <c r="V30" s="182">
        <f t="shared" si="20"/>
        <v>1.03</v>
      </c>
      <c r="W30" s="182"/>
      <c r="X30" s="183" t="s">
        <v>126</v>
      </c>
      <c r="Y30" s="158" t="s">
        <v>127</v>
      </c>
      <c r="Z30" s="147"/>
      <c r="AA30" s="147"/>
      <c r="AB30" s="147"/>
      <c r="AC30" s="147"/>
      <c r="AD30" s="147"/>
      <c r="AE30" s="147"/>
      <c r="AF30" s="147"/>
      <c r="AG30" s="147" t="s">
        <v>128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7">
        <v>19</v>
      </c>
      <c r="B31" s="178" t="s">
        <v>420</v>
      </c>
      <c r="C31" s="188" t="s">
        <v>421</v>
      </c>
      <c r="D31" s="179" t="s">
        <v>198</v>
      </c>
      <c r="E31" s="180">
        <v>63</v>
      </c>
      <c r="F31" s="181"/>
      <c r="G31" s="182">
        <f t="shared" si="14"/>
        <v>0</v>
      </c>
      <c r="H31" s="181"/>
      <c r="I31" s="182">
        <f t="shared" si="15"/>
        <v>0</v>
      </c>
      <c r="J31" s="181"/>
      <c r="K31" s="182">
        <f t="shared" si="16"/>
        <v>0</v>
      </c>
      <c r="L31" s="182">
        <v>21</v>
      </c>
      <c r="M31" s="182">
        <f t="shared" si="17"/>
        <v>0</v>
      </c>
      <c r="N31" s="180">
        <v>0</v>
      </c>
      <c r="O31" s="180">
        <f t="shared" si="18"/>
        <v>0</v>
      </c>
      <c r="P31" s="180">
        <v>0</v>
      </c>
      <c r="Q31" s="180">
        <f t="shared" si="19"/>
        <v>0</v>
      </c>
      <c r="R31" s="182"/>
      <c r="S31" s="182" t="s">
        <v>314</v>
      </c>
      <c r="T31" s="182" t="s">
        <v>315</v>
      </c>
      <c r="U31" s="182">
        <v>0.217</v>
      </c>
      <c r="V31" s="182">
        <f t="shared" si="20"/>
        <v>13.67</v>
      </c>
      <c r="W31" s="182"/>
      <c r="X31" s="183" t="s">
        <v>126</v>
      </c>
      <c r="Y31" s="158" t="s">
        <v>127</v>
      </c>
      <c r="Z31" s="147"/>
      <c r="AA31" s="147"/>
      <c r="AB31" s="147"/>
      <c r="AC31" s="147"/>
      <c r="AD31" s="147"/>
      <c r="AE31" s="147"/>
      <c r="AF31" s="147"/>
      <c r="AG31" s="147" t="s">
        <v>128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7">
        <v>20</v>
      </c>
      <c r="B32" s="178" t="s">
        <v>422</v>
      </c>
      <c r="C32" s="188" t="s">
        <v>423</v>
      </c>
      <c r="D32" s="179" t="s">
        <v>198</v>
      </c>
      <c r="E32" s="180">
        <v>50</v>
      </c>
      <c r="F32" s="181"/>
      <c r="G32" s="182">
        <f t="shared" si="14"/>
        <v>0</v>
      </c>
      <c r="H32" s="181"/>
      <c r="I32" s="182">
        <f t="shared" si="15"/>
        <v>0</v>
      </c>
      <c r="J32" s="181"/>
      <c r="K32" s="182">
        <f t="shared" si="16"/>
        <v>0</v>
      </c>
      <c r="L32" s="182">
        <v>21</v>
      </c>
      <c r="M32" s="182">
        <f t="shared" si="17"/>
        <v>0</v>
      </c>
      <c r="N32" s="180">
        <v>0</v>
      </c>
      <c r="O32" s="180">
        <f t="shared" si="18"/>
        <v>0</v>
      </c>
      <c r="P32" s="180">
        <v>0</v>
      </c>
      <c r="Q32" s="180">
        <f t="shared" si="19"/>
        <v>0</v>
      </c>
      <c r="R32" s="182"/>
      <c r="S32" s="182" t="s">
        <v>314</v>
      </c>
      <c r="T32" s="182" t="s">
        <v>315</v>
      </c>
      <c r="U32" s="182">
        <v>0.29699999999999999</v>
      </c>
      <c r="V32" s="182">
        <f t="shared" si="20"/>
        <v>14.85</v>
      </c>
      <c r="W32" s="182"/>
      <c r="X32" s="183" t="s">
        <v>126</v>
      </c>
      <c r="Y32" s="158" t="s">
        <v>127</v>
      </c>
      <c r="Z32" s="147"/>
      <c r="AA32" s="147"/>
      <c r="AB32" s="147"/>
      <c r="AC32" s="147"/>
      <c r="AD32" s="147"/>
      <c r="AE32" s="147"/>
      <c r="AF32" s="147"/>
      <c r="AG32" s="147" t="s">
        <v>128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7">
        <v>21</v>
      </c>
      <c r="B33" s="178" t="s">
        <v>424</v>
      </c>
      <c r="C33" s="188" t="s">
        <v>425</v>
      </c>
      <c r="D33" s="179" t="s">
        <v>198</v>
      </c>
      <c r="E33" s="180">
        <v>35</v>
      </c>
      <c r="F33" s="181"/>
      <c r="G33" s="182">
        <f t="shared" si="14"/>
        <v>0</v>
      </c>
      <c r="H33" s="181"/>
      <c r="I33" s="182">
        <f t="shared" si="15"/>
        <v>0</v>
      </c>
      <c r="J33" s="181"/>
      <c r="K33" s="182">
        <f t="shared" si="16"/>
        <v>0</v>
      </c>
      <c r="L33" s="182">
        <v>21</v>
      </c>
      <c r="M33" s="182">
        <f t="shared" si="17"/>
        <v>0</v>
      </c>
      <c r="N33" s="180">
        <v>0</v>
      </c>
      <c r="O33" s="180">
        <f t="shared" si="18"/>
        <v>0</v>
      </c>
      <c r="P33" s="180">
        <v>0</v>
      </c>
      <c r="Q33" s="180">
        <f t="shared" si="19"/>
        <v>0</v>
      </c>
      <c r="R33" s="182"/>
      <c r="S33" s="182" t="s">
        <v>314</v>
      </c>
      <c r="T33" s="182" t="s">
        <v>315</v>
      </c>
      <c r="U33" s="182">
        <v>0.26279999999999998</v>
      </c>
      <c r="V33" s="182">
        <f t="shared" si="20"/>
        <v>9.1999999999999993</v>
      </c>
      <c r="W33" s="182"/>
      <c r="X33" s="183" t="s">
        <v>126</v>
      </c>
      <c r="Y33" s="158" t="s">
        <v>127</v>
      </c>
      <c r="Z33" s="147"/>
      <c r="AA33" s="147"/>
      <c r="AB33" s="147"/>
      <c r="AC33" s="147"/>
      <c r="AD33" s="147"/>
      <c r="AE33" s="147"/>
      <c r="AF33" s="147"/>
      <c r="AG33" s="147" t="s">
        <v>128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7">
        <v>22</v>
      </c>
      <c r="B34" s="178" t="s">
        <v>426</v>
      </c>
      <c r="C34" s="188" t="s">
        <v>427</v>
      </c>
      <c r="D34" s="179" t="s">
        <v>198</v>
      </c>
      <c r="E34" s="180">
        <v>13</v>
      </c>
      <c r="F34" s="181"/>
      <c r="G34" s="182">
        <f t="shared" si="14"/>
        <v>0</v>
      </c>
      <c r="H34" s="181"/>
      <c r="I34" s="182">
        <f t="shared" si="15"/>
        <v>0</v>
      </c>
      <c r="J34" s="181"/>
      <c r="K34" s="182">
        <f t="shared" si="16"/>
        <v>0</v>
      </c>
      <c r="L34" s="182">
        <v>21</v>
      </c>
      <c r="M34" s="182">
        <f t="shared" si="17"/>
        <v>0</v>
      </c>
      <c r="N34" s="180">
        <v>0</v>
      </c>
      <c r="O34" s="180">
        <f t="shared" si="18"/>
        <v>0</v>
      </c>
      <c r="P34" s="180">
        <v>0</v>
      </c>
      <c r="Q34" s="180">
        <f t="shared" si="19"/>
        <v>0</v>
      </c>
      <c r="R34" s="182"/>
      <c r="S34" s="182" t="s">
        <v>314</v>
      </c>
      <c r="T34" s="182" t="s">
        <v>315</v>
      </c>
      <c r="U34" s="182">
        <v>0.35499999999999998</v>
      </c>
      <c r="V34" s="182">
        <f t="shared" si="20"/>
        <v>4.62</v>
      </c>
      <c r="W34" s="182"/>
      <c r="X34" s="183" t="s">
        <v>126</v>
      </c>
      <c r="Y34" s="158" t="s">
        <v>127</v>
      </c>
      <c r="Z34" s="147"/>
      <c r="AA34" s="147"/>
      <c r="AB34" s="147"/>
      <c r="AC34" s="147"/>
      <c r="AD34" s="147"/>
      <c r="AE34" s="147"/>
      <c r="AF34" s="147"/>
      <c r="AG34" s="147" t="s">
        <v>128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7">
        <v>23</v>
      </c>
      <c r="B35" s="178" t="s">
        <v>428</v>
      </c>
      <c r="C35" s="188" t="s">
        <v>429</v>
      </c>
      <c r="D35" s="179" t="s">
        <v>198</v>
      </c>
      <c r="E35" s="180">
        <v>85</v>
      </c>
      <c r="F35" s="181"/>
      <c r="G35" s="182">
        <f t="shared" si="14"/>
        <v>0</v>
      </c>
      <c r="H35" s="181"/>
      <c r="I35" s="182">
        <f t="shared" si="15"/>
        <v>0</v>
      </c>
      <c r="J35" s="181"/>
      <c r="K35" s="182">
        <f t="shared" si="16"/>
        <v>0</v>
      </c>
      <c r="L35" s="182">
        <v>21</v>
      </c>
      <c r="M35" s="182">
        <f t="shared" si="17"/>
        <v>0</v>
      </c>
      <c r="N35" s="180">
        <v>0</v>
      </c>
      <c r="O35" s="180">
        <f t="shared" si="18"/>
        <v>0</v>
      </c>
      <c r="P35" s="180">
        <v>0</v>
      </c>
      <c r="Q35" s="180">
        <f t="shared" si="19"/>
        <v>0</v>
      </c>
      <c r="R35" s="182"/>
      <c r="S35" s="182" t="s">
        <v>314</v>
      </c>
      <c r="T35" s="182" t="s">
        <v>315</v>
      </c>
      <c r="U35" s="182">
        <v>0.06</v>
      </c>
      <c r="V35" s="182">
        <f t="shared" si="20"/>
        <v>5.0999999999999996</v>
      </c>
      <c r="W35" s="182"/>
      <c r="X35" s="183" t="s">
        <v>126</v>
      </c>
      <c r="Y35" s="158" t="s">
        <v>127</v>
      </c>
      <c r="Z35" s="147"/>
      <c r="AA35" s="147"/>
      <c r="AB35" s="147"/>
      <c r="AC35" s="147"/>
      <c r="AD35" s="147"/>
      <c r="AE35" s="147"/>
      <c r="AF35" s="147"/>
      <c r="AG35" s="147" t="s">
        <v>128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0">
        <v>24</v>
      </c>
      <c r="B36" s="171" t="s">
        <v>430</v>
      </c>
      <c r="C36" s="186" t="s">
        <v>431</v>
      </c>
      <c r="D36" s="172" t="s">
        <v>411</v>
      </c>
      <c r="E36" s="173">
        <v>1</v>
      </c>
      <c r="F36" s="174"/>
      <c r="G36" s="175">
        <f t="shared" si="14"/>
        <v>0</v>
      </c>
      <c r="H36" s="174"/>
      <c r="I36" s="175">
        <f t="shared" si="15"/>
        <v>0</v>
      </c>
      <c r="J36" s="174"/>
      <c r="K36" s="175">
        <f t="shared" si="16"/>
        <v>0</v>
      </c>
      <c r="L36" s="175">
        <v>21</v>
      </c>
      <c r="M36" s="175">
        <f t="shared" si="17"/>
        <v>0</v>
      </c>
      <c r="N36" s="173">
        <v>0</v>
      </c>
      <c r="O36" s="173">
        <f t="shared" si="18"/>
        <v>0</v>
      </c>
      <c r="P36" s="173">
        <v>0</v>
      </c>
      <c r="Q36" s="173">
        <f t="shared" si="19"/>
        <v>0</v>
      </c>
      <c r="R36" s="175"/>
      <c r="S36" s="175" t="s">
        <v>314</v>
      </c>
      <c r="T36" s="175" t="s">
        <v>315</v>
      </c>
      <c r="U36" s="175">
        <v>0</v>
      </c>
      <c r="V36" s="175">
        <f t="shared" si="20"/>
        <v>0</v>
      </c>
      <c r="W36" s="175"/>
      <c r="X36" s="176" t="s">
        <v>126</v>
      </c>
      <c r="Y36" s="158" t="s">
        <v>127</v>
      </c>
      <c r="Z36" s="147"/>
      <c r="AA36" s="147"/>
      <c r="AB36" s="147"/>
      <c r="AC36" s="147"/>
      <c r="AD36" s="147"/>
      <c r="AE36" s="147"/>
      <c r="AF36" s="147"/>
      <c r="AG36" s="147" t="s">
        <v>128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2" x14ac:dyDescent="0.2">
      <c r="A37" s="154"/>
      <c r="B37" s="155"/>
      <c r="C37" s="250" t="s">
        <v>432</v>
      </c>
      <c r="D37" s="251"/>
      <c r="E37" s="251"/>
      <c r="F37" s="251"/>
      <c r="G37" s="251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168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93" t="str">
        <f>C37</f>
        <v>vč. : ND18 dno 2,0 ks 12 000 kg, Propoj KG250 1,0 ks , ND18S strop 2,0 ks 5 500 kg, skruž 1000/500 2,0 ks 506 kg, studniční poklop dělený – D=1250mm 2,0 ks 190 kg</v>
      </c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73" t="s">
        <v>433</v>
      </c>
      <c r="D38" s="274"/>
      <c r="E38" s="274"/>
      <c r="F38" s="274"/>
      <c r="G38" s="274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168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7">
        <v>25</v>
      </c>
      <c r="B39" s="178" t="s">
        <v>434</v>
      </c>
      <c r="C39" s="188" t="s">
        <v>435</v>
      </c>
      <c r="D39" s="179" t="s">
        <v>322</v>
      </c>
      <c r="E39" s="180">
        <v>2</v>
      </c>
      <c r="F39" s="181"/>
      <c r="G39" s="182">
        <f>ROUND(E39*F39,2)</f>
        <v>0</v>
      </c>
      <c r="H39" s="181"/>
      <c r="I39" s="182">
        <f>ROUND(E39*H39,2)</f>
        <v>0</v>
      </c>
      <c r="J39" s="181"/>
      <c r="K39" s="182">
        <f>ROUND(E39*J39,2)</f>
        <v>0</v>
      </c>
      <c r="L39" s="182">
        <v>21</v>
      </c>
      <c r="M39" s="182">
        <f>G39*(1+L39/100)</f>
        <v>0</v>
      </c>
      <c r="N39" s="180">
        <v>3.4470100000000001</v>
      </c>
      <c r="O39" s="180">
        <f>ROUND(E39*N39,2)</f>
        <v>6.89</v>
      </c>
      <c r="P39" s="180">
        <v>0</v>
      </c>
      <c r="Q39" s="180">
        <f>ROUND(E39*P39,2)</f>
        <v>0</v>
      </c>
      <c r="R39" s="182"/>
      <c r="S39" s="182" t="s">
        <v>314</v>
      </c>
      <c r="T39" s="182" t="s">
        <v>315</v>
      </c>
      <c r="U39" s="182">
        <v>6.54</v>
      </c>
      <c r="V39" s="182">
        <f>ROUND(E39*U39,2)</f>
        <v>13.08</v>
      </c>
      <c r="W39" s="182"/>
      <c r="X39" s="183" t="s">
        <v>436</v>
      </c>
      <c r="Y39" s="158" t="s">
        <v>127</v>
      </c>
      <c r="Z39" s="147"/>
      <c r="AA39" s="147"/>
      <c r="AB39" s="147"/>
      <c r="AC39" s="147"/>
      <c r="AD39" s="147"/>
      <c r="AE39" s="147"/>
      <c r="AF39" s="147"/>
      <c r="AG39" s="147" t="s">
        <v>437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77">
        <v>26</v>
      </c>
      <c r="B40" s="178" t="s">
        <v>438</v>
      </c>
      <c r="C40" s="188" t="s">
        <v>439</v>
      </c>
      <c r="D40" s="179" t="s">
        <v>322</v>
      </c>
      <c r="E40" s="180">
        <v>63</v>
      </c>
      <c r="F40" s="181"/>
      <c r="G40" s="182">
        <f>ROUND(E40*F40,2)</f>
        <v>0</v>
      </c>
      <c r="H40" s="181"/>
      <c r="I40" s="182">
        <f>ROUND(E40*H40,2)</f>
        <v>0</v>
      </c>
      <c r="J40" s="181"/>
      <c r="K40" s="182">
        <f>ROUND(E40*J40,2)</f>
        <v>0</v>
      </c>
      <c r="L40" s="182">
        <v>21</v>
      </c>
      <c r="M40" s="182">
        <f>G40*(1+L40/100)</f>
        <v>0</v>
      </c>
      <c r="N40" s="180">
        <v>2.15E-3</v>
      </c>
      <c r="O40" s="180">
        <f>ROUND(E40*N40,2)</f>
        <v>0.14000000000000001</v>
      </c>
      <c r="P40" s="180">
        <v>0</v>
      </c>
      <c r="Q40" s="180">
        <f>ROUND(E40*P40,2)</f>
        <v>0</v>
      </c>
      <c r="R40" s="182"/>
      <c r="S40" s="182" t="s">
        <v>314</v>
      </c>
      <c r="T40" s="182" t="s">
        <v>315</v>
      </c>
      <c r="U40" s="182">
        <v>0</v>
      </c>
      <c r="V40" s="182">
        <f>ROUND(E40*U40,2)</f>
        <v>0</v>
      </c>
      <c r="W40" s="182"/>
      <c r="X40" s="183" t="s">
        <v>189</v>
      </c>
      <c r="Y40" s="158" t="s">
        <v>127</v>
      </c>
      <c r="Z40" s="147"/>
      <c r="AA40" s="147"/>
      <c r="AB40" s="147"/>
      <c r="AC40" s="147"/>
      <c r="AD40" s="147"/>
      <c r="AE40" s="147"/>
      <c r="AF40" s="147"/>
      <c r="AG40" s="147" t="s">
        <v>256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77">
        <v>27</v>
      </c>
      <c r="B41" s="178" t="s">
        <v>440</v>
      </c>
      <c r="C41" s="188" t="s">
        <v>441</v>
      </c>
      <c r="D41" s="179" t="s">
        <v>322</v>
      </c>
      <c r="E41" s="180">
        <v>50</v>
      </c>
      <c r="F41" s="181"/>
      <c r="G41" s="182">
        <f>ROUND(E41*F41,2)</f>
        <v>0</v>
      </c>
      <c r="H41" s="181"/>
      <c r="I41" s="182">
        <f>ROUND(E41*H41,2)</f>
        <v>0</v>
      </c>
      <c r="J41" s="181"/>
      <c r="K41" s="182">
        <f>ROUND(E41*J41,2)</f>
        <v>0</v>
      </c>
      <c r="L41" s="182">
        <v>21</v>
      </c>
      <c r="M41" s="182">
        <f>G41*(1+L41/100)</f>
        <v>0</v>
      </c>
      <c r="N41" s="180">
        <v>3.5500000000000002E-3</v>
      </c>
      <c r="O41" s="180">
        <f>ROUND(E41*N41,2)</f>
        <v>0.18</v>
      </c>
      <c r="P41" s="180">
        <v>0</v>
      </c>
      <c r="Q41" s="180">
        <f>ROUND(E41*P41,2)</f>
        <v>0</v>
      </c>
      <c r="R41" s="182"/>
      <c r="S41" s="182" t="s">
        <v>314</v>
      </c>
      <c r="T41" s="182" t="s">
        <v>315</v>
      </c>
      <c r="U41" s="182">
        <v>0</v>
      </c>
      <c r="V41" s="182">
        <f>ROUND(E41*U41,2)</f>
        <v>0</v>
      </c>
      <c r="W41" s="182"/>
      <c r="X41" s="183" t="s">
        <v>189</v>
      </c>
      <c r="Y41" s="158" t="s">
        <v>127</v>
      </c>
      <c r="Z41" s="147"/>
      <c r="AA41" s="147"/>
      <c r="AB41" s="147"/>
      <c r="AC41" s="147"/>
      <c r="AD41" s="147"/>
      <c r="AE41" s="147"/>
      <c r="AF41" s="147"/>
      <c r="AG41" s="147" t="s">
        <v>256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22.5" outlineLevel="1" x14ac:dyDescent="0.2">
      <c r="A42" s="177">
        <v>28</v>
      </c>
      <c r="B42" s="178" t="s">
        <v>442</v>
      </c>
      <c r="C42" s="188" t="s">
        <v>443</v>
      </c>
      <c r="D42" s="179" t="s">
        <v>322</v>
      </c>
      <c r="E42" s="180">
        <v>35</v>
      </c>
      <c r="F42" s="181"/>
      <c r="G42" s="182">
        <f>ROUND(E42*F42,2)</f>
        <v>0</v>
      </c>
      <c r="H42" s="181"/>
      <c r="I42" s="182">
        <f>ROUND(E42*H42,2)</f>
        <v>0</v>
      </c>
      <c r="J42" s="181"/>
      <c r="K42" s="182">
        <f>ROUND(E42*J42,2)</f>
        <v>0</v>
      </c>
      <c r="L42" s="182">
        <v>21</v>
      </c>
      <c r="M42" s="182">
        <f>G42*(1+L42/100)</f>
        <v>0</v>
      </c>
      <c r="N42" s="180">
        <v>5.7200000000000003E-3</v>
      </c>
      <c r="O42" s="180">
        <f>ROUND(E42*N42,2)</f>
        <v>0.2</v>
      </c>
      <c r="P42" s="180">
        <v>0</v>
      </c>
      <c r="Q42" s="180">
        <f>ROUND(E42*P42,2)</f>
        <v>0</v>
      </c>
      <c r="R42" s="182"/>
      <c r="S42" s="182" t="s">
        <v>314</v>
      </c>
      <c r="T42" s="182" t="s">
        <v>315</v>
      </c>
      <c r="U42" s="182">
        <v>0</v>
      </c>
      <c r="V42" s="182">
        <f>ROUND(E42*U42,2)</f>
        <v>0</v>
      </c>
      <c r="W42" s="182"/>
      <c r="X42" s="183" t="s">
        <v>189</v>
      </c>
      <c r="Y42" s="158" t="s">
        <v>127</v>
      </c>
      <c r="Z42" s="147"/>
      <c r="AA42" s="147"/>
      <c r="AB42" s="147"/>
      <c r="AC42" s="147"/>
      <c r="AD42" s="147"/>
      <c r="AE42" s="147"/>
      <c r="AF42" s="147"/>
      <c r="AG42" s="147" t="s">
        <v>256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7">
        <v>29</v>
      </c>
      <c r="B43" s="178" t="s">
        <v>444</v>
      </c>
      <c r="C43" s="188" t="s">
        <v>445</v>
      </c>
      <c r="D43" s="179" t="s">
        <v>322</v>
      </c>
      <c r="E43" s="180">
        <v>13</v>
      </c>
      <c r="F43" s="181"/>
      <c r="G43" s="182">
        <f>ROUND(E43*F43,2)</f>
        <v>0</v>
      </c>
      <c r="H43" s="181"/>
      <c r="I43" s="182">
        <f>ROUND(E43*H43,2)</f>
        <v>0</v>
      </c>
      <c r="J43" s="181"/>
      <c r="K43" s="182">
        <f>ROUND(E43*J43,2)</f>
        <v>0</v>
      </c>
      <c r="L43" s="182">
        <v>21</v>
      </c>
      <c r="M43" s="182">
        <f>G43*(1+L43/100)</f>
        <v>0</v>
      </c>
      <c r="N43" s="180">
        <v>1.112E-2</v>
      </c>
      <c r="O43" s="180">
        <f>ROUND(E43*N43,2)</f>
        <v>0.14000000000000001</v>
      </c>
      <c r="P43" s="180">
        <v>0</v>
      </c>
      <c r="Q43" s="180">
        <f>ROUND(E43*P43,2)</f>
        <v>0</v>
      </c>
      <c r="R43" s="182"/>
      <c r="S43" s="182" t="s">
        <v>314</v>
      </c>
      <c r="T43" s="182" t="s">
        <v>315</v>
      </c>
      <c r="U43" s="182">
        <v>0</v>
      </c>
      <c r="V43" s="182">
        <f>ROUND(E43*U43,2)</f>
        <v>0</v>
      </c>
      <c r="W43" s="182"/>
      <c r="X43" s="183" t="s">
        <v>189</v>
      </c>
      <c r="Y43" s="158" t="s">
        <v>127</v>
      </c>
      <c r="Z43" s="147"/>
      <c r="AA43" s="147"/>
      <c r="AB43" s="147"/>
      <c r="AC43" s="147"/>
      <c r="AD43" s="147"/>
      <c r="AE43" s="147"/>
      <c r="AF43" s="147"/>
      <c r="AG43" s="147" t="s">
        <v>256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">
      <c r="A44" s="163" t="s">
        <v>120</v>
      </c>
      <c r="B44" s="164" t="s">
        <v>78</v>
      </c>
      <c r="C44" s="185" t="s">
        <v>79</v>
      </c>
      <c r="D44" s="165"/>
      <c r="E44" s="166"/>
      <c r="F44" s="167"/>
      <c r="G44" s="167">
        <f>SUMIF(AG45:AG46,"&lt;&gt;NOR",G45:G46)</f>
        <v>0</v>
      </c>
      <c r="H44" s="167"/>
      <c r="I44" s="167">
        <f>SUM(I45:I46)</f>
        <v>0</v>
      </c>
      <c r="J44" s="167"/>
      <c r="K44" s="167">
        <f>SUM(K45:K46)</f>
        <v>0</v>
      </c>
      <c r="L44" s="167"/>
      <c r="M44" s="167">
        <f>SUM(M45:M46)</f>
        <v>0</v>
      </c>
      <c r="N44" s="166"/>
      <c r="O44" s="166">
        <f>SUM(O45:O46)</f>
        <v>0</v>
      </c>
      <c r="P44" s="166"/>
      <c r="Q44" s="166">
        <f>SUM(Q45:Q46)</f>
        <v>0</v>
      </c>
      <c r="R44" s="167"/>
      <c r="S44" s="167"/>
      <c r="T44" s="167"/>
      <c r="U44" s="167"/>
      <c r="V44" s="167">
        <f>SUM(V45:V46)</f>
        <v>0</v>
      </c>
      <c r="W44" s="167"/>
      <c r="X44" s="168"/>
      <c r="Y44" s="162"/>
      <c r="AG44" t="s">
        <v>121</v>
      </c>
    </row>
    <row r="45" spans="1:60" outlineLevel="1" x14ac:dyDescent="0.2">
      <c r="A45" s="177">
        <v>30</v>
      </c>
      <c r="B45" s="178" t="s">
        <v>446</v>
      </c>
      <c r="C45" s="188" t="s">
        <v>447</v>
      </c>
      <c r="D45" s="179" t="s">
        <v>411</v>
      </c>
      <c r="E45" s="180">
        <v>1</v>
      </c>
      <c r="F45" s="181"/>
      <c r="G45" s="182">
        <f>ROUND(E45*F45,2)</f>
        <v>0</v>
      </c>
      <c r="H45" s="181"/>
      <c r="I45" s="182">
        <f>ROUND(E45*H45,2)</f>
        <v>0</v>
      </c>
      <c r="J45" s="181"/>
      <c r="K45" s="182">
        <f>ROUND(E45*J45,2)</f>
        <v>0</v>
      </c>
      <c r="L45" s="182">
        <v>21</v>
      </c>
      <c r="M45" s="182">
        <f>G45*(1+L45/100)</f>
        <v>0</v>
      </c>
      <c r="N45" s="180">
        <v>0</v>
      </c>
      <c r="O45" s="180">
        <f>ROUND(E45*N45,2)</f>
        <v>0</v>
      </c>
      <c r="P45" s="180">
        <v>0</v>
      </c>
      <c r="Q45" s="180">
        <f>ROUND(E45*P45,2)</f>
        <v>0</v>
      </c>
      <c r="R45" s="182"/>
      <c r="S45" s="182" t="s">
        <v>314</v>
      </c>
      <c r="T45" s="182" t="s">
        <v>315</v>
      </c>
      <c r="U45" s="182">
        <v>0</v>
      </c>
      <c r="V45" s="182">
        <f>ROUND(E45*U45,2)</f>
        <v>0</v>
      </c>
      <c r="W45" s="182"/>
      <c r="X45" s="183" t="s">
        <v>126</v>
      </c>
      <c r="Y45" s="158" t="s">
        <v>127</v>
      </c>
      <c r="Z45" s="147"/>
      <c r="AA45" s="147"/>
      <c r="AB45" s="147"/>
      <c r="AC45" s="147"/>
      <c r="AD45" s="147"/>
      <c r="AE45" s="147"/>
      <c r="AF45" s="147"/>
      <c r="AG45" s="147" t="s">
        <v>128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7">
        <v>31</v>
      </c>
      <c r="B46" s="178" t="s">
        <v>448</v>
      </c>
      <c r="C46" s="188" t="s">
        <v>449</v>
      </c>
      <c r="D46" s="179" t="s">
        <v>411</v>
      </c>
      <c r="E46" s="180">
        <v>1</v>
      </c>
      <c r="F46" s="181"/>
      <c r="G46" s="182">
        <f>ROUND(E46*F46,2)</f>
        <v>0</v>
      </c>
      <c r="H46" s="181"/>
      <c r="I46" s="182">
        <f>ROUND(E46*H46,2)</f>
        <v>0</v>
      </c>
      <c r="J46" s="181"/>
      <c r="K46" s="182">
        <f>ROUND(E46*J46,2)</f>
        <v>0</v>
      </c>
      <c r="L46" s="182">
        <v>21</v>
      </c>
      <c r="M46" s="182">
        <f>G46*(1+L46/100)</f>
        <v>0</v>
      </c>
      <c r="N46" s="180">
        <v>0</v>
      </c>
      <c r="O46" s="180">
        <f>ROUND(E46*N46,2)</f>
        <v>0</v>
      </c>
      <c r="P46" s="180">
        <v>0</v>
      </c>
      <c r="Q46" s="180">
        <f>ROUND(E46*P46,2)</f>
        <v>0</v>
      </c>
      <c r="R46" s="182"/>
      <c r="S46" s="182" t="s">
        <v>314</v>
      </c>
      <c r="T46" s="182" t="s">
        <v>315</v>
      </c>
      <c r="U46" s="182">
        <v>0</v>
      </c>
      <c r="V46" s="182">
        <f>ROUND(E46*U46,2)</f>
        <v>0</v>
      </c>
      <c r="W46" s="182"/>
      <c r="X46" s="183" t="s">
        <v>126</v>
      </c>
      <c r="Y46" s="158" t="s">
        <v>127</v>
      </c>
      <c r="Z46" s="147"/>
      <c r="AA46" s="147"/>
      <c r="AB46" s="147"/>
      <c r="AC46" s="147"/>
      <c r="AD46" s="147"/>
      <c r="AE46" s="147"/>
      <c r="AF46" s="147"/>
      <c r="AG46" s="147" t="s">
        <v>128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x14ac:dyDescent="0.2">
      <c r="A47" s="163" t="s">
        <v>120</v>
      </c>
      <c r="B47" s="164" t="s">
        <v>82</v>
      </c>
      <c r="C47" s="185" t="s">
        <v>83</v>
      </c>
      <c r="D47" s="165"/>
      <c r="E47" s="166"/>
      <c r="F47" s="167"/>
      <c r="G47" s="167">
        <f>SUMIF(AG48:AG48,"&lt;&gt;NOR",G48:G48)</f>
        <v>0</v>
      </c>
      <c r="H47" s="167"/>
      <c r="I47" s="167">
        <f>SUM(I48:I48)</f>
        <v>0</v>
      </c>
      <c r="J47" s="167"/>
      <c r="K47" s="167">
        <f>SUM(K48:K48)</f>
        <v>0</v>
      </c>
      <c r="L47" s="167"/>
      <c r="M47" s="167">
        <f>SUM(M48:M48)</f>
        <v>0</v>
      </c>
      <c r="N47" s="166"/>
      <c r="O47" s="166">
        <f>SUM(O48:O48)</f>
        <v>0.16</v>
      </c>
      <c r="P47" s="166"/>
      <c r="Q47" s="166">
        <f>SUM(Q48:Q48)</f>
        <v>0</v>
      </c>
      <c r="R47" s="167"/>
      <c r="S47" s="167"/>
      <c r="T47" s="167"/>
      <c r="U47" s="167"/>
      <c r="V47" s="167">
        <f>SUM(V48:V48)</f>
        <v>5.28</v>
      </c>
      <c r="W47" s="167"/>
      <c r="X47" s="168"/>
      <c r="Y47" s="162"/>
      <c r="AG47" t="s">
        <v>121</v>
      </c>
    </row>
    <row r="48" spans="1:60" outlineLevel="1" x14ac:dyDescent="0.2">
      <c r="A48" s="170">
        <v>32</v>
      </c>
      <c r="B48" s="171" t="s">
        <v>450</v>
      </c>
      <c r="C48" s="186" t="s">
        <v>451</v>
      </c>
      <c r="D48" s="172" t="s">
        <v>322</v>
      </c>
      <c r="E48" s="173">
        <v>8</v>
      </c>
      <c r="F48" s="174"/>
      <c r="G48" s="175">
        <f>ROUND(E48*F48,2)</f>
        <v>0</v>
      </c>
      <c r="H48" s="174"/>
      <c r="I48" s="175">
        <f>ROUND(E48*H48,2)</f>
        <v>0</v>
      </c>
      <c r="J48" s="174"/>
      <c r="K48" s="175">
        <f>ROUND(E48*J48,2)</f>
        <v>0</v>
      </c>
      <c r="L48" s="175">
        <v>21</v>
      </c>
      <c r="M48" s="175">
        <f>G48*(1+L48/100)</f>
        <v>0</v>
      </c>
      <c r="N48" s="173">
        <v>2.0199999999999999E-2</v>
      </c>
      <c r="O48" s="173">
        <f>ROUND(E48*N48,2)</f>
        <v>0.16</v>
      </c>
      <c r="P48" s="173">
        <v>0</v>
      </c>
      <c r="Q48" s="173">
        <f>ROUND(E48*P48,2)</f>
        <v>0</v>
      </c>
      <c r="R48" s="175"/>
      <c r="S48" s="175" t="s">
        <v>125</v>
      </c>
      <c r="T48" s="175" t="s">
        <v>125</v>
      </c>
      <c r="U48" s="175">
        <v>0.66</v>
      </c>
      <c r="V48" s="175">
        <f>ROUND(E48*U48,2)</f>
        <v>5.28</v>
      </c>
      <c r="W48" s="175"/>
      <c r="X48" s="176" t="s">
        <v>126</v>
      </c>
      <c r="Y48" s="158" t="s">
        <v>127</v>
      </c>
      <c r="Z48" s="147"/>
      <c r="AA48" s="147"/>
      <c r="AB48" s="147"/>
      <c r="AC48" s="147"/>
      <c r="AD48" s="147"/>
      <c r="AE48" s="147"/>
      <c r="AF48" s="147"/>
      <c r="AG48" s="147" t="s">
        <v>128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33" x14ac:dyDescent="0.2">
      <c r="A49" s="3"/>
      <c r="B49" s="4"/>
      <c r="C49" s="190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v>15</v>
      </c>
      <c r="AF49">
        <v>21</v>
      </c>
      <c r="AG49" t="s">
        <v>106</v>
      </c>
    </row>
    <row r="50" spans="1:33" x14ac:dyDescent="0.2">
      <c r="A50" s="150"/>
      <c r="B50" s="151" t="s">
        <v>31</v>
      </c>
      <c r="C50" s="191"/>
      <c r="D50" s="152"/>
      <c r="E50" s="153"/>
      <c r="F50" s="153"/>
      <c r="G50" s="169">
        <f>G8+G24+G26+G28+G44+G47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f>SUMIF(L7:L48,AE49,G7:G48)</f>
        <v>0</v>
      </c>
      <c r="AF50">
        <f>SUMIF(L7:L48,AF49,G7:G48)</f>
        <v>0</v>
      </c>
      <c r="AG50" t="s">
        <v>379</v>
      </c>
    </row>
    <row r="51" spans="1:33" x14ac:dyDescent="0.2">
      <c r="A51" s="3"/>
      <c r="B51" s="4"/>
      <c r="C51" s="190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3"/>
      <c r="B52" s="4"/>
      <c r="C52" s="190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59" t="s">
        <v>380</v>
      </c>
      <c r="B53" s="259"/>
      <c r="C53" s="260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61"/>
      <c r="B54" s="262"/>
      <c r="C54" s="263"/>
      <c r="D54" s="262"/>
      <c r="E54" s="262"/>
      <c r="F54" s="262"/>
      <c r="G54" s="26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G54" t="s">
        <v>381</v>
      </c>
    </row>
    <row r="55" spans="1:33" x14ac:dyDescent="0.2">
      <c r="A55" s="265"/>
      <c r="B55" s="266"/>
      <c r="C55" s="267"/>
      <c r="D55" s="266"/>
      <c r="E55" s="266"/>
      <c r="F55" s="266"/>
      <c r="G55" s="26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265"/>
      <c r="B56" s="266"/>
      <c r="C56" s="267"/>
      <c r="D56" s="266"/>
      <c r="E56" s="266"/>
      <c r="F56" s="266"/>
      <c r="G56" s="26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A57" s="265"/>
      <c r="B57" s="266"/>
      <c r="C57" s="267"/>
      <c r="D57" s="266"/>
      <c r="E57" s="266"/>
      <c r="F57" s="266"/>
      <c r="G57" s="26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">
      <c r="A58" s="269"/>
      <c r="B58" s="270"/>
      <c r="C58" s="271"/>
      <c r="D58" s="270"/>
      <c r="E58" s="270"/>
      <c r="F58" s="270"/>
      <c r="G58" s="27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33" x14ac:dyDescent="0.2">
      <c r="A59" s="3"/>
      <c r="B59" s="4"/>
      <c r="C59" s="190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33" x14ac:dyDescent="0.2">
      <c r="C60" s="192"/>
      <c r="D60" s="10"/>
      <c r="AG60" t="s">
        <v>382</v>
      </c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">
    <mergeCell ref="A54:G58"/>
    <mergeCell ref="C17:G17"/>
    <mergeCell ref="C37:G37"/>
    <mergeCell ref="C38:G38"/>
    <mergeCell ref="A1:G1"/>
    <mergeCell ref="C2:G2"/>
    <mergeCell ref="C3:G3"/>
    <mergeCell ref="C4:G4"/>
    <mergeCell ref="A53:C5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5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94</v>
      </c>
    </row>
    <row r="2" spans="1:60" ht="24.9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95</v>
      </c>
    </row>
    <row r="3" spans="1:60" ht="24.95" customHeight="1" x14ac:dyDescent="0.2">
      <c r="A3" s="139" t="s">
        <v>9</v>
      </c>
      <c r="B3" s="49" t="s">
        <v>46</v>
      </c>
      <c r="C3" s="253" t="s">
        <v>47</v>
      </c>
      <c r="D3" s="254"/>
      <c r="E3" s="254"/>
      <c r="F3" s="254"/>
      <c r="G3" s="255"/>
      <c r="AC3" s="120" t="s">
        <v>95</v>
      </c>
      <c r="AG3" t="s">
        <v>96</v>
      </c>
    </row>
    <row r="4" spans="1:60" ht="24.95" customHeight="1" x14ac:dyDescent="0.2">
      <c r="A4" s="140" t="s">
        <v>10</v>
      </c>
      <c r="B4" s="141" t="s">
        <v>52</v>
      </c>
      <c r="C4" s="256" t="s">
        <v>53</v>
      </c>
      <c r="D4" s="257"/>
      <c r="E4" s="257"/>
      <c r="F4" s="257"/>
      <c r="G4" s="258"/>
      <c r="AG4" t="s">
        <v>97</v>
      </c>
    </row>
    <row r="5" spans="1:60" x14ac:dyDescent="0.2">
      <c r="D5" s="10"/>
    </row>
    <row r="6" spans="1:60" ht="38.2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31</v>
      </c>
      <c r="H6" s="146" t="s">
        <v>32</v>
      </c>
      <c r="I6" s="146" t="s">
        <v>104</v>
      </c>
      <c r="J6" s="146" t="s">
        <v>33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120</v>
      </c>
      <c r="B8" s="164" t="s">
        <v>90</v>
      </c>
      <c r="C8" s="185" t="s">
        <v>91</v>
      </c>
      <c r="D8" s="165"/>
      <c r="E8" s="166"/>
      <c r="F8" s="167"/>
      <c r="G8" s="167">
        <f>SUMIF(AG9:AG24,"&lt;&gt;NOR",G9:G24)</f>
        <v>0</v>
      </c>
      <c r="H8" s="167"/>
      <c r="I8" s="167">
        <f>SUM(I9:I24)</f>
        <v>0</v>
      </c>
      <c r="J8" s="167"/>
      <c r="K8" s="167">
        <f>SUM(K9:K24)</f>
        <v>0</v>
      </c>
      <c r="L8" s="167"/>
      <c r="M8" s="167">
        <f>SUM(M9:M24)</f>
        <v>0</v>
      </c>
      <c r="N8" s="166"/>
      <c r="O8" s="166">
        <f>SUM(O9:O24)</f>
        <v>0.29000000000000004</v>
      </c>
      <c r="P8" s="166"/>
      <c r="Q8" s="166">
        <f>SUM(Q9:Q24)</f>
        <v>0</v>
      </c>
      <c r="R8" s="167"/>
      <c r="S8" s="167"/>
      <c r="T8" s="167"/>
      <c r="U8" s="167"/>
      <c r="V8" s="167">
        <f>SUM(V9:V24)</f>
        <v>0</v>
      </c>
      <c r="W8" s="167"/>
      <c r="X8" s="168"/>
      <c r="Y8" s="162"/>
      <c r="AG8" t="s">
        <v>121</v>
      </c>
    </row>
    <row r="9" spans="1:60" outlineLevel="1" x14ac:dyDescent="0.2">
      <c r="A9" s="177">
        <v>1</v>
      </c>
      <c r="B9" s="178" t="s">
        <v>452</v>
      </c>
      <c r="C9" s="188" t="s">
        <v>453</v>
      </c>
      <c r="D9" s="179" t="s">
        <v>411</v>
      </c>
      <c r="E9" s="180">
        <v>1</v>
      </c>
      <c r="F9" s="181"/>
      <c r="G9" s="182">
        <f t="shared" ref="G9:G24" si="0">ROUND(E9*F9,2)</f>
        <v>0</v>
      </c>
      <c r="H9" s="181"/>
      <c r="I9" s="182">
        <f t="shared" ref="I9:I24" si="1">ROUND(E9*H9,2)</f>
        <v>0</v>
      </c>
      <c r="J9" s="181"/>
      <c r="K9" s="182">
        <f t="shared" ref="K9:K24" si="2">ROUND(E9*J9,2)</f>
        <v>0</v>
      </c>
      <c r="L9" s="182">
        <v>21</v>
      </c>
      <c r="M9" s="182">
        <f t="shared" ref="M9:M24" si="3">G9*(1+L9/100)</f>
        <v>0</v>
      </c>
      <c r="N9" s="180">
        <v>4.9899999999999996E-3</v>
      </c>
      <c r="O9" s="180">
        <f t="shared" ref="O9:O24" si="4">ROUND(E9*N9,2)</f>
        <v>0</v>
      </c>
      <c r="P9" s="180">
        <v>0</v>
      </c>
      <c r="Q9" s="180">
        <f t="shared" ref="Q9:Q24" si="5">ROUND(E9*P9,2)</f>
        <v>0</v>
      </c>
      <c r="R9" s="182"/>
      <c r="S9" s="182" t="s">
        <v>314</v>
      </c>
      <c r="T9" s="182" t="s">
        <v>315</v>
      </c>
      <c r="U9" s="182">
        <v>0</v>
      </c>
      <c r="V9" s="182">
        <f t="shared" ref="V9:V24" si="6">ROUND(E9*U9,2)</f>
        <v>0</v>
      </c>
      <c r="W9" s="182"/>
      <c r="X9" s="183" t="s">
        <v>126</v>
      </c>
      <c r="Y9" s="158" t="s">
        <v>127</v>
      </c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7">
        <v>2</v>
      </c>
      <c r="B10" s="178" t="s">
        <v>454</v>
      </c>
      <c r="C10" s="188" t="s">
        <v>455</v>
      </c>
      <c r="D10" s="179" t="s">
        <v>411</v>
      </c>
      <c r="E10" s="180">
        <v>1</v>
      </c>
      <c r="F10" s="181"/>
      <c r="G10" s="182">
        <f t="shared" si="0"/>
        <v>0</v>
      </c>
      <c r="H10" s="181"/>
      <c r="I10" s="182">
        <f t="shared" si="1"/>
        <v>0</v>
      </c>
      <c r="J10" s="181"/>
      <c r="K10" s="182">
        <f t="shared" si="2"/>
        <v>0</v>
      </c>
      <c r="L10" s="182">
        <v>21</v>
      </c>
      <c r="M10" s="182">
        <f t="shared" si="3"/>
        <v>0</v>
      </c>
      <c r="N10" s="180">
        <v>1.41E-3</v>
      </c>
      <c r="O10" s="180">
        <f t="shared" si="4"/>
        <v>0</v>
      </c>
      <c r="P10" s="180">
        <v>0</v>
      </c>
      <c r="Q10" s="180">
        <f t="shared" si="5"/>
        <v>0</v>
      </c>
      <c r="R10" s="182"/>
      <c r="S10" s="182" t="s">
        <v>314</v>
      </c>
      <c r="T10" s="182" t="s">
        <v>315</v>
      </c>
      <c r="U10" s="182">
        <v>0</v>
      </c>
      <c r="V10" s="182">
        <f t="shared" si="6"/>
        <v>0</v>
      </c>
      <c r="W10" s="182"/>
      <c r="X10" s="183" t="s">
        <v>126</v>
      </c>
      <c r="Y10" s="158" t="s">
        <v>127</v>
      </c>
      <c r="Z10" s="147"/>
      <c r="AA10" s="147"/>
      <c r="AB10" s="147"/>
      <c r="AC10" s="147"/>
      <c r="AD10" s="147"/>
      <c r="AE10" s="147"/>
      <c r="AF10" s="147"/>
      <c r="AG10" s="147" t="s">
        <v>456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7">
        <v>3</v>
      </c>
      <c r="B11" s="178" t="s">
        <v>457</v>
      </c>
      <c r="C11" s="188" t="s">
        <v>458</v>
      </c>
      <c r="D11" s="179" t="s">
        <v>322</v>
      </c>
      <c r="E11" s="180">
        <v>7</v>
      </c>
      <c r="F11" s="181"/>
      <c r="G11" s="182">
        <f t="shared" si="0"/>
        <v>0</v>
      </c>
      <c r="H11" s="181"/>
      <c r="I11" s="182">
        <f t="shared" si="1"/>
        <v>0</v>
      </c>
      <c r="J11" s="181"/>
      <c r="K11" s="182">
        <f t="shared" si="2"/>
        <v>0</v>
      </c>
      <c r="L11" s="182">
        <v>21</v>
      </c>
      <c r="M11" s="182">
        <f t="shared" si="3"/>
        <v>0</v>
      </c>
      <c r="N11" s="180">
        <v>0</v>
      </c>
      <c r="O11" s="180">
        <f t="shared" si="4"/>
        <v>0</v>
      </c>
      <c r="P11" s="180">
        <v>0</v>
      </c>
      <c r="Q11" s="180">
        <f t="shared" si="5"/>
        <v>0</v>
      </c>
      <c r="R11" s="182"/>
      <c r="S11" s="182" t="s">
        <v>314</v>
      </c>
      <c r="T11" s="182" t="s">
        <v>315</v>
      </c>
      <c r="U11" s="182">
        <v>0</v>
      </c>
      <c r="V11" s="182">
        <f t="shared" si="6"/>
        <v>0</v>
      </c>
      <c r="W11" s="182"/>
      <c r="X11" s="183" t="s">
        <v>189</v>
      </c>
      <c r="Y11" s="158" t="s">
        <v>127</v>
      </c>
      <c r="Z11" s="147"/>
      <c r="AA11" s="147"/>
      <c r="AB11" s="147"/>
      <c r="AC11" s="147"/>
      <c r="AD11" s="147"/>
      <c r="AE11" s="147"/>
      <c r="AF11" s="147"/>
      <c r="AG11" s="147" t="s">
        <v>459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7">
        <v>4</v>
      </c>
      <c r="B12" s="178" t="s">
        <v>460</v>
      </c>
      <c r="C12" s="188" t="s">
        <v>461</v>
      </c>
      <c r="D12" s="179" t="s">
        <v>198</v>
      </c>
      <c r="E12" s="180">
        <v>230</v>
      </c>
      <c r="F12" s="181"/>
      <c r="G12" s="182">
        <f t="shared" si="0"/>
        <v>0</v>
      </c>
      <c r="H12" s="181"/>
      <c r="I12" s="182">
        <f t="shared" si="1"/>
        <v>0</v>
      </c>
      <c r="J12" s="181"/>
      <c r="K12" s="182">
        <f t="shared" si="2"/>
        <v>0</v>
      </c>
      <c r="L12" s="182">
        <v>21</v>
      </c>
      <c r="M12" s="182">
        <f t="shared" si="3"/>
        <v>0</v>
      </c>
      <c r="N12" s="180">
        <v>0</v>
      </c>
      <c r="O12" s="180">
        <f t="shared" si="4"/>
        <v>0</v>
      </c>
      <c r="P12" s="180">
        <v>0</v>
      </c>
      <c r="Q12" s="180">
        <f t="shared" si="5"/>
        <v>0</v>
      </c>
      <c r="R12" s="182"/>
      <c r="S12" s="182" t="s">
        <v>314</v>
      </c>
      <c r="T12" s="182" t="s">
        <v>315</v>
      </c>
      <c r="U12" s="182">
        <v>0</v>
      </c>
      <c r="V12" s="182">
        <f t="shared" si="6"/>
        <v>0</v>
      </c>
      <c r="W12" s="182"/>
      <c r="X12" s="183" t="s">
        <v>189</v>
      </c>
      <c r="Y12" s="158" t="s">
        <v>127</v>
      </c>
      <c r="Z12" s="147"/>
      <c r="AA12" s="147"/>
      <c r="AB12" s="147"/>
      <c r="AC12" s="147"/>
      <c r="AD12" s="147"/>
      <c r="AE12" s="147"/>
      <c r="AF12" s="147"/>
      <c r="AG12" s="147" t="s">
        <v>459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7">
        <v>5</v>
      </c>
      <c r="B13" s="178" t="s">
        <v>462</v>
      </c>
      <c r="C13" s="188" t="s">
        <v>463</v>
      </c>
      <c r="D13" s="179" t="s">
        <v>322</v>
      </c>
      <c r="E13" s="180">
        <v>16</v>
      </c>
      <c r="F13" s="181"/>
      <c r="G13" s="182">
        <f t="shared" si="0"/>
        <v>0</v>
      </c>
      <c r="H13" s="181"/>
      <c r="I13" s="182">
        <f t="shared" si="1"/>
        <v>0</v>
      </c>
      <c r="J13" s="181"/>
      <c r="K13" s="182">
        <f t="shared" si="2"/>
        <v>0</v>
      </c>
      <c r="L13" s="182">
        <v>21</v>
      </c>
      <c r="M13" s="182">
        <f t="shared" si="3"/>
        <v>0</v>
      </c>
      <c r="N13" s="180">
        <v>0</v>
      </c>
      <c r="O13" s="180">
        <f t="shared" si="4"/>
        <v>0</v>
      </c>
      <c r="P13" s="180">
        <v>0</v>
      </c>
      <c r="Q13" s="180">
        <f t="shared" si="5"/>
        <v>0</v>
      </c>
      <c r="R13" s="182"/>
      <c r="S13" s="182" t="s">
        <v>314</v>
      </c>
      <c r="T13" s="182" t="s">
        <v>315</v>
      </c>
      <c r="U13" s="182">
        <v>0</v>
      </c>
      <c r="V13" s="182">
        <f t="shared" si="6"/>
        <v>0</v>
      </c>
      <c r="W13" s="182"/>
      <c r="X13" s="183" t="s">
        <v>189</v>
      </c>
      <c r="Y13" s="158" t="s">
        <v>127</v>
      </c>
      <c r="Z13" s="147"/>
      <c r="AA13" s="147"/>
      <c r="AB13" s="147"/>
      <c r="AC13" s="147"/>
      <c r="AD13" s="147"/>
      <c r="AE13" s="147"/>
      <c r="AF13" s="147"/>
      <c r="AG13" s="147" t="s">
        <v>459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7">
        <v>6</v>
      </c>
      <c r="B14" s="178" t="s">
        <v>464</v>
      </c>
      <c r="C14" s="188" t="s">
        <v>465</v>
      </c>
      <c r="D14" s="179" t="s">
        <v>322</v>
      </c>
      <c r="E14" s="180">
        <v>4</v>
      </c>
      <c r="F14" s="181"/>
      <c r="G14" s="182">
        <f t="shared" si="0"/>
        <v>0</v>
      </c>
      <c r="H14" s="181"/>
      <c r="I14" s="182">
        <f t="shared" si="1"/>
        <v>0</v>
      </c>
      <c r="J14" s="181"/>
      <c r="K14" s="182">
        <f t="shared" si="2"/>
        <v>0</v>
      </c>
      <c r="L14" s="182">
        <v>21</v>
      </c>
      <c r="M14" s="182">
        <f t="shared" si="3"/>
        <v>0</v>
      </c>
      <c r="N14" s="180">
        <v>0</v>
      </c>
      <c r="O14" s="180">
        <f t="shared" si="4"/>
        <v>0</v>
      </c>
      <c r="P14" s="180">
        <v>0</v>
      </c>
      <c r="Q14" s="180">
        <f t="shared" si="5"/>
        <v>0</v>
      </c>
      <c r="R14" s="182"/>
      <c r="S14" s="182" t="s">
        <v>314</v>
      </c>
      <c r="T14" s="182" t="s">
        <v>315</v>
      </c>
      <c r="U14" s="182">
        <v>0</v>
      </c>
      <c r="V14" s="182">
        <f t="shared" si="6"/>
        <v>0</v>
      </c>
      <c r="W14" s="182"/>
      <c r="X14" s="183" t="s">
        <v>189</v>
      </c>
      <c r="Y14" s="158" t="s">
        <v>127</v>
      </c>
      <c r="Z14" s="147"/>
      <c r="AA14" s="147"/>
      <c r="AB14" s="147"/>
      <c r="AC14" s="147"/>
      <c r="AD14" s="147"/>
      <c r="AE14" s="147"/>
      <c r="AF14" s="147"/>
      <c r="AG14" s="147" t="s">
        <v>459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7">
        <v>7</v>
      </c>
      <c r="B15" s="178" t="s">
        <v>466</v>
      </c>
      <c r="C15" s="188" t="s">
        <v>467</v>
      </c>
      <c r="D15" s="179" t="s">
        <v>322</v>
      </c>
      <c r="E15" s="180">
        <v>8</v>
      </c>
      <c r="F15" s="181"/>
      <c r="G15" s="182">
        <f t="shared" si="0"/>
        <v>0</v>
      </c>
      <c r="H15" s="181"/>
      <c r="I15" s="182">
        <f t="shared" si="1"/>
        <v>0</v>
      </c>
      <c r="J15" s="181"/>
      <c r="K15" s="182">
        <f t="shared" si="2"/>
        <v>0</v>
      </c>
      <c r="L15" s="182">
        <v>21</v>
      </c>
      <c r="M15" s="182">
        <f t="shared" si="3"/>
        <v>0</v>
      </c>
      <c r="N15" s="180">
        <v>0</v>
      </c>
      <c r="O15" s="180">
        <f t="shared" si="4"/>
        <v>0</v>
      </c>
      <c r="P15" s="180">
        <v>0</v>
      </c>
      <c r="Q15" s="180">
        <f t="shared" si="5"/>
        <v>0</v>
      </c>
      <c r="R15" s="182"/>
      <c r="S15" s="182" t="s">
        <v>314</v>
      </c>
      <c r="T15" s="182" t="s">
        <v>315</v>
      </c>
      <c r="U15" s="182">
        <v>0</v>
      </c>
      <c r="V15" s="182">
        <f t="shared" si="6"/>
        <v>0</v>
      </c>
      <c r="W15" s="182"/>
      <c r="X15" s="183" t="s">
        <v>189</v>
      </c>
      <c r="Y15" s="158" t="s">
        <v>127</v>
      </c>
      <c r="Z15" s="147"/>
      <c r="AA15" s="147"/>
      <c r="AB15" s="147"/>
      <c r="AC15" s="147"/>
      <c r="AD15" s="147"/>
      <c r="AE15" s="147"/>
      <c r="AF15" s="147"/>
      <c r="AG15" s="147" t="s">
        <v>459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7">
        <v>8</v>
      </c>
      <c r="B16" s="178" t="s">
        <v>468</v>
      </c>
      <c r="C16" s="188" t="s">
        <v>469</v>
      </c>
      <c r="D16" s="179" t="s">
        <v>322</v>
      </c>
      <c r="E16" s="180">
        <v>7</v>
      </c>
      <c r="F16" s="181"/>
      <c r="G16" s="182">
        <f t="shared" si="0"/>
        <v>0</v>
      </c>
      <c r="H16" s="181"/>
      <c r="I16" s="182">
        <f t="shared" si="1"/>
        <v>0</v>
      </c>
      <c r="J16" s="181"/>
      <c r="K16" s="182">
        <f t="shared" si="2"/>
        <v>0</v>
      </c>
      <c r="L16" s="182">
        <v>21</v>
      </c>
      <c r="M16" s="182">
        <f t="shared" si="3"/>
        <v>0</v>
      </c>
      <c r="N16" s="180">
        <v>0</v>
      </c>
      <c r="O16" s="180">
        <f t="shared" si="4"/>
        <v>0</v>
      </c>
      <c r="P16" s="180">
        <v>0</v>
      </c>
      <c r="Q16" s="180">
        <f t="shared" si="5"/>
        <v>0</v>
      </c>
      <c r="R16" s="182"/>
      <c r="S16" s="182" t="s">
        <v>314</v>
      </c>
      <c r="T16" s="182" t="s">
        <v>315</v>
      </c>
      <c r="U16" s="182">
        <v>0</v>
      </c>
      <c r="V16" s="182">
        <f t="shared" si="6"/>
        <v>0</v>
      </c>
      <c r="W16" s="182"/>
      <c r="X16" s="183" t="s">
        <v>189</v>
      </c>
      <c r="Y16" s="158" t="s">
        <v>127</v>
      </c>
      <c r="Z16" s="147"/>
      <c r="AA16" s="147"/>
      <c r="AB16" s="147"/>
      <c r="AC16" s="147"/>
      <c r="AD16" s="147"/>
      <c r="AE16" s="147"/>
      <c r="AF16" s="147"/>
      <c r="AG16" s="147" t="s">
        <v>459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7">
        <v>9</v>
      </c>
      <c r="B17" s="178" t="s">
        <v>470</v>
      </c>
      <c r="C17" s="188" t="s">
        <v>471</v>
      </c>
      <c r="D17" s="179" t="s">
        <v>322</v>
      </c>
      <c r="E17" s="180">
        <v>9</v>
      </c>
      <c r="F17" s="181"/>
      <c r="G17" s="182">
        <f t="shared" si="0"/>
        <v>0</v>
      </c>
      <c r="H17" s="181"/>
      <c r="I17" s="182">
        <f t="shared" si="1"/>
        <v>0</v>
      </c>
      <c r="J17" s="181"/>
      <c r="K17" s="182">
        <f t="shared" si="2"/>
        <v>0</v>
      </c>
      <c r="L17" s="182">
        <v>21</v>
      </c>
      <c r="M17" s="182">
        <f t="shared" si="3"/>
        <v>0</v>
      </c>
      <c r="N17" s="180">
        <v>0</v>
      </c>
      <c r="O17" s="180">
        <f t="shared" si="4"/>
        <v>0</v>
      </c>
      <c r="P17" s="180">
        <v>0</v>
      </c>
      <c r="Q17" s="180">
        <f t="shared" si="5"/>
        <v>0</v>
      </c>
      <c r="R17" s="182"/>
      <c r="S17" s="182" t="s">
        <v>314</v>
      </c>
      <c r="T17" s="182" t="s">
        <v>315</v>
      </c>
      <c r="U17" s="182">
        <v>0</v>
      </c>
      <c r="V17" s="182">
        <f t="shared" si="6"/>
        <v>0</v>
      </c>
      <c r="W17" s="182"/>
      <c r="X17" s="183" t="s">
        <v>189</v>
      </c>
      <c r="Y17" s="158" t="s">
        <v>127</v>
      </c>
      <c r="Z17" s="147"/>
      <c r="AA17" s="147"/>
      <c r="AB17" s="147"/>
      <c r="AC17" s="147"/>
      <c r="AD17" s="147"/>
      <c r="AE17" s="147"/>
      <c r="AF17" s="147"/>
      <c r="AG17" s="147" t="s">
        <v>459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7">
        <v>10</v>
      </c>
      <c r="B18" s="178" t="s">
        <v>472</v>
      </c>
      <c r="C18" s="188" t="s">
        <v>473</v>
      </c>
      <c r="D18" s="179" t="s">
        <v>322</v>
      </c>
      <c r="E18" s="180">
        <v>10</v>
      </c>
      <c r="F18" s="181"/>
      <c r="G18" s="182">
        <f t="shared" si="0"/>
        <v>0</v>
      </c>
      <c r="H18" s="181"/>
      <c r="I18" s="182">
        <f t="shared" si="1"/>
        <v>0</v>
      </c>
      <c r="J18" s="181"/>
      <c r="K18" s="182">
        <f t="shared" si="2"/>
        <v>0</v>
      </c>
      <c r="L18" s="182">
        <v>21</v>
      </c>
      <c r="M18" s="182">
        <f t="shared" si="3"/>
        <v>0</v>
      </c>
      <c r="N18" s="180">
        <v>0</v>
      </c>
      <c r="O18" s="180">
        <f t="shared" si="4"/>
        <v>0</v>
      </c>
      <c r="P18" s="180">
        <v>0</v>
      </c>
      <c r="Q18" s="180">
        <f t="shared" si="5"/>
        <v>0</v>
      </c>
      <c r="R18" s="182"/>
      <c r="S18" s="182" t="s">
        <v>314</v>
      </c>
      <c r="T18" s="182" t="s">
        <v>315</v>
      </c>
      <c r="U18" s="182">
        <v>0</v>
      </c>
      <c r="V18" s="182">
        <f t="shared" si="6"/>
        <v>0</v>
      </c>
      <c r="W18" s="182"/>
      <c r="X18" s="183" t="s">
        <v>189</v>
      </c>
      <c r="Y18" s="158" t="s">
        <v>127</v>
      </c>
      <c r="Z18" s="147"/>
      <c r="AA18" s="147"/>
      <c r="AB18" s="147"/>
      <c r="AC18" s="147"/>
      <c r="AD18" s="147"/>
      <c r="AE18" s="147"/>
      <c r="AF18" s="147"/>
      <c r="AG18" s="147" t="s">
        <v>459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11</v>
      </c>
      <c r="B19" s="178" t="s">
        <v>474</v>
      </c>
      <c r="C19" s="188" t="s">
        <v>475</v>
      </c>
      <c r="D19" s="179" t="s">
        <v>322</v>
      </c>
      <c r="E19" s="180">
        <v>8</v>
      </c>
      <c r="F19" s="181"/>
      <c r="G19" s="182">
        <f t="shared" si="0"/>
        <v>0</v>
      </c>
      <c r="H19" s="181"/>
      <c r="I19" s="182">
        <f t="shared" si="1"/>
        <v>0</v>
      </c>
      <c r="J19" s="181"/>
      <c r="K19" s="182">
        <f t="shared" si="2"/>
        <v>0</v>
      </c>
      <c r="L19" s="182">
        <v>21</v>
      </c>
      <c r="M19" s="182">
        <f t="shared" si="3"/>
        <v>0</v>
      </c>
      <c r="N19" s="180">
        <v>5.94E-3</v>
      </c>
      <c r="O19" s="180">
        <f t="shared" si="4"/>
        <v>0.05</v>
      </c>
      <c r="P19" s="180">
        <v>0</v>
      </c>
      <c r="Q19" s="180">
        <f t="shared" si="5"/>
        <v>0</v>
      </c>
      <c r="R19" s="182" t="s">
        <v>188</v>
      </c>
      <c r="S19" s="182" t="s">
        <v>125</v>
      </c>
      <c r="T19" s="182" t="s">
        <v>315</v>
      </c>
      <c r="U19" s="182">
        <v>0</v>
      </c>
      <c r="V19" s="182">
        <f t="shared" si="6"/>
        <v>0</v>
      </c>
      <c r="W19" s="182"/>
      <c r="X19" s="183" t="s">
        <v>189</v>
      </c>
      <c r="Y19" s="158" t="s">
        <v>127</v>
      </c>
      <c r="Z19" s="147"/>
      <c r="AA19" s="147"/>
      <c r="AB19" s="147"/>
      <c r="AC19" s="147"/>
      <c r="AD19" s="147"/>
      <c r="AE19" s="147"/>
      <c r="AF19" s="147"/>
      <c r="AG19" s="147" t="s">
        <v>459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7">
        <v>12</v>
      </c>
      <c r="B20" s="178" t="s">
        <v>476</v>
      </c>
      <c r="C20" s="188" t="s">
        <v>477</v>
      </c>
      <c r="D20" s="179" t="s">
        <v>322</v>
      </c>
      <c r="E20" s="180">
        <v>7</v>
      </c>
      <c r="F20" s="181"/>
      <c r="G20" s="182">
        <f t="shared" si="0"/>
        <v>0</v>
      </c>
      <c r="H20" s="181"/>
      <c r="I20" s="182">
        <f t="shared" si="1"/>
        <v>0</v>
      </c>
      <c r="J20" s="181"/>
      <c r="K20" s="182">
        <f t="shared" si="2"/>
        <v>0</v>
      </c>
      <c r="L20" s="182">
        <v>21</v>
      </c>
      <c r="M20" s="182">
        <f t="shared" si="3"/>
        <v>0</v>
      </c>
      <c r="N20" s="180">
        <v>4.8000000000000001E-4</v>
      </c>
      <c r="O20" s="180">
        <f t="shared" si="4"/>
        <v>0</v>
      </c>
      <c r="P20" s="180">
        <v>0</v>
      </c>
      <c r="Q20" s="180">
        <f t="shared" si="5"/>
        <v>0</v>
      </c>
      <c r="R20" s="182"/>
      <c r="S20" s="182" t="s">
        <v>314</v>
      </c>
      <c r="T20" s="182" t="s">
        <v>315</v>
      </c>
      <c r="U20" s="182">
        <v>0</v>
      </c>
      <c r="V20" s="182">
        <f t="shared" si="6"/>
        <v>0</v>
      </c>
      <c r="W20" s="182"/>
      <c r="X20" s="183" t="s">
        <v>189</v>
      </c>
      <c r="Y20" s="158" t="s">
        <v>127</v>
      </c>
      <c r="Z20" s="147"/>
      <c r="AA20" s="147"/>
      <c r="AB20" s="147"/>
      <c r="AC20" s="147"/>
      <c r="AD20" s="147"/>
      <c r="AE20" s="147"/>
      <c r="AF20" s="147"/>
      <c r="AG20" s="147" t="s">
        <v>256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7">
        <v>13</v>
      </c>
      <c r="B21" s="178" t="s">
        <v>478</v>
      </c>
      <c r="C21" s="188" t="s">
        <v>479</v>
      </c>
      <c r="D21" s="179" t="s">
        <v>322</v>
      </c>
      <c r="E21" s="180">
        <v>8</v>
      </c>
      <c r="F21" s="181"/>
      <c r="G21" s="182">
        <f t="shared" si="0"/>
        <v>0</v>
      </c>
      <c r="H21" s="181"/>
      <c r="I21" s="182">
        <f t="shared" si="1"/>
        <v>0</v>
      </c>
      <c r="J21" s="181"/>
      <c r="K21" s="182">
        <f t="shared" si="2"/>
        <v>0</v>
      </c>
      <c r="L21" s="182">
        <v>21</v>
      </c>
      <c r="M21" s="182">
        <f t="shared" si="3"/>
        <v>0</v>
      </c>
      <c r="N21" s="180">
        <v>5.96E-3</v>
      </c>
      <c r="O21" s="180">
        <f t="shared" si="4"/>
        <v>0.05</v>
      </c>
      <c r="P21" s="180">
        <v>0</v>
      </c>
      <c r="Q21" s="180">
        <f t="shared" si="5"/>
        <v>0</v>
      </c>
      <c r="R21" s="182"/>
      <c r="S21" s="182" t="s">
        <v>314</v>
      </c>
      <c r="T21" s="182" t="s">
        <v>315</v>
      </c>
      <c r="U21" s="182">
        <v>0</v>
      </c>
      <c r="V21" s="182">
        <f t="shared" si="6"/>
        <v>0</v>
      </c>
      <c r="W21" s="182"/>
      <c r="X21" s="183" t="s">
        <v>189</v>
      </c>
      <c r="Y21" s="158" t="s">
        <v>127</v>
      </c>
      <c r="Z21" s="147"/>
      <c r="AA21" s="147"/>
      <c r="AB21" s="147"/>
      <c r="AC21" s="147"/>
      <c r="AD21" s="147"/>
      <c r="AE21" s="147"/>
      <c r="AF21" s="147"/>
      <c r="AG21" s="147" t="s">
        <v>256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7">
        <v>14</v>
      </c>
      <c r="B22" s="178" t="s">
        <v>480</v>
      </c>
      <c r="C22" s="188" t="s">
        <v>481</v>
      </c>
      <c r="D22" s="179" t="s">
        <v>198</v>
      </c>
      <c r="E22" s="180">
        <v>150</v>
      </c>
      <c r="F22" s="181"/>
      <c r="G22" s="182">
        <f t="shared" si="0"/>
        <v>0</v>
      </c>
      <c r="H22" s="181"/>
      <c r="I22" s="182">
        <f t="shared" si="1"/>
        <v>0</v>
      </c>
      <c r="J22" s="181"/>
      <c r="K22" s="182">
        <f t="shared" si="2"/>
        <v>0</v>
      </c>
      <c r="L22" s="182">
        <v>21</v>
      </c>
      <c r="M22" s="182">
        <f t="shared" si="3"/>
        <v>0</v>
      </c>
      <c r="N22" s="180">
        <v>5.9000000000000003E-4</v>
      </c>
      <c r="O22" s="180">
        <f t="shared" si="4"/>
        <v>0.09</v>
      </c>
      <c r="P22" s="180">
        <v>0</v>
      </c>
      <c r="Q22" s="180">
        <f t="shared" si="5"/>
        <v>0</v>
      </c>
      <c r="R22" s="182"/>
      <c r="S22" s="182" t="s">
        <v>314</v>
      </c>
      <c r="T22" s="182" t="s">
        <v>315</v>
      </c>
      <c r="U22" s="182">
        <v>0</v>
      </c>
      <c r="V22" s="182">
        <f t="shared" si="6"/>
        <v>0</v>
      </c>
      <c r="W22" s="182"/>
      <c r="X22" s="183" t="s">
        <v>189</v>
      </c>
      <c r="Y22" s="158" t="s">
        <v>127</v>
      </c>
      <c r="Z22" s="147"/>
      <c r="AA22" s="147"/>
      <c r="AB22" s="147"/>
      <c r="AC22" s="147"/>
      <c r="AD22" s="147"/>
      <c r="AE22" s="147"/>
      <c r="AF22" s="147"/>
      <c r="AG22" s="147" t="s">
        <v>459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7">
        <v>15</v>
      </c>
      <c r="B23" s="178" t="s">
        <v>482</v>
      </c>
      <c r="C23" s="188" t="s">
        <v>483</v>
      </c>
      <c r="D23" s="179" t="s">
        <v>411</v>
      </c>
      <c r="E23" s="180">
        <v>20</v>
      </c>
      <c r="F23" s="181"/>
      <c r="G23" s="182">
        <f t="shared" si="0"/>
        <v>0</v>
      </c>
      <c r="H23" s="181"/>
      <c r="I23" s="182">
        <f t="shared" si="1"/>
        <v>0</v>
      </c>
      <c r="J23" s="181"/>
      <c r="K23" s="182">
        <f t="shared" si="2"/>
        <v>0</v>
      </c>
      <c r="L23" s="182">
        <v>21</v>
      </c>
      <c r="M23" s="182">
        <f t="shared" si="3"/>
        <v>0</v>
      </c>
      <c r="N23" s="180">
        <v>4.9800000000000001E-3</v>
      </c>
      <c r="O23" s="180">
        <f t="shared" si="4"/>
        <v>0.1</v>
      </c>
      <c r="P23" s="180">
        <v>0</v>
      </c>
      <c r="Q23" s="180">
        <f t="shared" si="5"/>
        <v>0</v>
      </c>
      <c r="R23" s="182"/>
      <c r="S23" s="182" t="s">
        <v>314</v>
      </c>
      <c r="T23" s="182" t="s">
        <v>315</v>
      </c>
      <c r="U23" s="182">
        <v>0</v>
      </c>
      <c r="V23" s="182">
        <f t="shared" si="6"/>
        <v>0</v>
      </c>
      <c r="W23" s="182"/>
      <c r="X23" s="183" t="s">
        <v>189</v>
      </c>
      <c r="Y23" s="158" t="s">
        <v>127</v>
      </c>
      <c r="Z23" s="147"/>
      <c r="AA23" s="147"/>
      <c r="AB23" s="147"/>
      <c r="AC23" s="147"/>
      <c r="AD23" s="147"/>
      <c r="AE23" s="147"/>
      <c r="AF23" s="147"/>
      <c r="AG23" s="147" t="s">
        <v>256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0">
        <v>16</v>
      </c>
      <c r="B24" s="171" t="s">
        <v>484</v>
      </c>
      <c r="C24" s="186" t="s">
        <v>485</v>
      </c>
      <c r="D24" s="172" t="s">
        <v>411</v>
      </c>
      <c r="E24" s="173">
        <v>1</v>
      </c>
      <c r="F24" s="174"/>
      <c r="G24" s="175">
        <f t="shared" si="0"/>
        <v>0</v>
      </c>
      <c r="H24" s="174"/>
      <c r="I24" s="175">
        <f t="shared" si="1"/>
        <v>0</v>
      </c>
      <c r="J24" s="174"/>
      <c r="K24" s="175">
        <f t="shared" si="2"/>
        <v>0</v>
      </c>
      <c r="L24" s="175">
        <v>21</v>
      </c>
      <c r="M24" s="175">
        <f t="shared" si="3"/>
        <v>0</v>
      </c>
      <c r="N24" s="173">
        <v>1.1100000000000001E-3</v>
      </c>
      <c r="O24" s="173">
        <f t="shared" si="4"/>
        <v>0</v>
      </c>
      <c r="P24" s="173">
        <v>0</v>
      </c>
      <c r="Q24" s="173">
        <f t="shared" si="5"/>
        <v>0</v>
      </c>
      <c r="R24" s="175"/>
      <c r="S24" s="175" t="s">
        <v>314</v>
      </c>
      <c r="T24" s="175" t="s">
        <v>315</v>
      </c>
      <c r="U24" s="175">
        <v>0</v>
      </c>
      <c r="V24" s="175">
        <f t="shared" si="6"/>
        <v>0</v>
      </c>
      <c r="W24" s="175"/>
      <c r="X24" s="176" t="s">
        <v>189</v>
      </c>
      <c r="Y24" s="158" t="s">
        <v>127</v>
      </c>
      <c r="Z24" s="147"/>
      <c r="AA24" s="147"/>
      <c r="AB24" s="147"/>
      <c r="AC24" s="147"/>
      <c r="AD24" s="147"/>
      <c r="AE24" s="147"/>
      <c r="AF24" s="147"/>
      <c r="AG24" s="147" t="s">
        <v>459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3"/>
      <c r="B25" s="4"/>
      <c r="C25" s="190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v>15</v>
      </c>
      <c r="AF25">
        <v>21</v>
      </c>
      <c r="AG25" t="s">
        <v>106</v>
      </c>
    </row>
    <row r="26" spans="1:60" x14ac:dyDescent="0.2">
      <c r="A26" s="150"/>
      <c r="B26" s="151" t="s">
        <v>31</v>
      </c>
      <c r="C26" s="191"/>
      <c r="D26" s="152"/>
      <c r="E26" s="153"/>
      <c r="F26" s="153"/>
      <c r="G26" s="169">
        <f>G8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f>SUMIF(L7:L24,AE25,G7:G24)</f>
        <v>0</v>
      </c>
      <c r="AF26">
        <f>SUMIF(L7:L24,AF25,G7:G24)</f>
        <v>0</v>
      </c>
      <c r="AG26" t="s">
        <v>379</v>
      </c>
    </row>
    <row r="27" spans="1:60" x14ac:dyDescent="0.2">
      <c r="A27" s="3"/>
      <c r="B27" s="4"/>
      <c r="C27" s="190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3"/>
      <c r="B28" s="4"/>
      <c r="C28" s="190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59" t="s">
        <v>380</v>
      </c>
      <c r="B29" s="259"/>
      <c r="C29" s="260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61"/>
      <c r="B30" s="262"/>
      <c r="C30" s="263"/>
      <c r="D30" s="262"/>
      <c r="E30" s="262"/>
      <c r="F30" s="262"/>
      <c r="G30" s="26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G30" t="s">
        <v>381</v>
      </c>
    </row>
    <row r="31" spans="1:60" x14ac:dyDescent="0.2">
      <c r="A31" s="265"/>
      <c r="B31" s="266"/>
      <c r="C31" s="267"/>
      <c r="D31" s="266"/>
      <c r="E31" s="266"/>
      <c r="F31" s="266"/>
      <c r="G31" s="26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265"/>
      <c r="B32" s="266"/>
      <c r="C32" s="267"/>
      <c r="D32" s="266"/>
      <c r="E32" s="266"/>
      <c r="F32" s="266"/>
      <c r="G32" s="26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65"/>
      <c r="B33" s="266"/>
      <c r="C33" s="267"/>
      <c r="D33" s="266"/>
      <c r="E33" s="266"/>
      <c r="F33" s="266"/>
      <c r="G33" s="26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69"/>
      <c r="B34" s="270"/>
      <c r="C34" s="271"/>
      <c r="D34" s="270"/>
      <c r="E34" s="270"/>
      <c r="F34" s="270"/>
      <c r="G34" s="27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3"/>
      <c r="B35" s="4"/>
      <c r="C35" s="190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C36" s="192"/>
      <c r="D36" s="10"/>
      <c r="AG36" t="s">
        <v>382</v>
      </c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0:G34"/>
    <mergeCell ref="A1:G1"/>
    <mergeCell ref="C2:G2"/>
    <mergeCell ref="C3:G3"/>
    <mergeCell ref="C4:G4"/>
    <mergeCell ref="A29:C2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78"/>
  <sheetViews>
    <sheetView tabSelected="1" workbookViewId="0">
      <pane ySplit="7" topLeftCell="A8" activePane="bottomLeft" state="frozen"/>
      <selection pane="bottomLeft" activeCell="AB25" sqref="AB2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5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94</v>
      </c>
    </row>
    <row r="2" spans="1:60" ht="24.9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95</v>
      </c>
    </row>
    <row r="3" spans="1:60" ht="24.95" customHeight="1" x14ac:dyDescent="0.2">
      <c r="A3" s="139" t="s">
        <v>9</v>
      </c>
      <c r="B3" s="49" t="s">
        <v>46</v>
      </c>
      <c r="C3" s="253" t="s">
        <v>47</v>
      </c>
      <c r="D3" s="254"/>
      <c r="E3" s="254"/>
      <c r="F3" s="254"/>
      <c r="G3" s="255"/>
      <c r="AC3" s="120" t="s">
        <v>95</v>
      </c>
      <c r="AG3" t="s">
        <v>96</v>
      </c>
    </row>
    <row r="4" spans="1:60" ht="24.95" customHeight="1" x14ac:dyDescent="0.2">
      <c r="A4" s="140" t="s">
        <v>10</v>
      </c>
      <c r="B4" s="141" t="s">
        <v>54</v>
      </c>
      <c r="C4" s="256" t="s">
        <v>55</v>
      </c>
      <c r="D4" s="257"/>
      <c r="E4" s="257"/>
      <c r="F4" s="257"/>
      <c r="G4" s="258"/>
      <c r="AG4" t="s">
        <v>97</v>
      </c>
    </row>
    <row r="5" spans="1:60" x14ac:dyDescent="0.2">
      <c r="D5" s="10"/>
    </row>
    <row r="6" spans="1:60" ht="38.2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31</v>
      </c>
      <c r="H6" s="146" t="s">
        <v>32</v>
      </c>
      <c r="I6" s="146" t="s">
        <v>104</v>
      </c>
      <c r="J6" s="146" t="s">
        <v>33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120</v>
      </c>
      <c r="B8" s="164" t="s">
        <v>92</v>
      </c>
      <c r="C8" s="185" t="s">
        <v>29</v>
      </c>
      <c r="D8" s="165"/>
      <c r="E8" s="166"/>
      <c r="F8" s="167"/>
      <c r="G8" s="167">
        <f>SUMIF(AG9:AG14,"&lt;&gt;NOR",G9:G14)</f>
        <v>0</v>
      </c>
      <c r="H8" s="167"/>
      <c r="I8" s="167">
        <f>SUM(I9:I14)</f>
        <v>0</v>
      </c>
      <c r="J8" s="167"/>
      <c r="K8" s="167">
        <f>SUM(K9:K14)</f>
        <v>0</v>
      </c>
      <c r="L8" s="167"/>
      <c r="M8" s="167">
        <f>SUM(M9:M14)</f>
        <v>0</v>
      </c>
      <c r="N8" s="166"/>
      <c r="O8" s="166">
        <f>SUM(O9:O14)</f>
        <v>0</v>
      </c>
      <c r="P8" s="166"/>
      <c r="Q8" s="166">
        <f>SUM(Q9:Q14)</f>
        <v>0</v>
      </c>
      <c r="R8" s="167"/>
      <c r="S8" s="167"/>
      <c r="T8" s="167"/>
      <c r="U8" s="167"/>
      <c r="V8" s="167">
        <f>SUM(V9:V14)</f>
        <v>0</v>
      </c>
      <c r="W8" s="167"/>
      <c r="X8" s="168"/>
      <c r="Y8" s="162"/>
      <c r="AG8" t="s">
        <v>121</v>
      </c>
    </row>
    <row r="9" spans="1:60" outlineLevel="1" x14ac:dyDescent="0.2">
      <c r="A9" s="170">
        <v>11</v>
      </c>
      <c r="B9" s="171" t="s">
        <v>488</v>
      </c>
      <c r="C9" s="186" t="s">
        <v>489</v>
      </c>
      <c r="D9" s="172" t="s">
        <v>411</v>
      </c>
      <c r="E9" s="173">
        <v>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314</v>
      </c>
      <c r="T9" s="175" t="s">
        <v>315</v>
      </c>
      <c r="U9" s="175">
        <v>0</v>
      </c>
      <c r="V9" s="175">
        <f>ROUND(E9*U9,2)</f>
        <v>0</v>
      </c>
      <c r="W9" s="175"/>
      <c r="X9" s="176" t="s">
        <v>486</v>
      </c>
      <c r="Y9" s="158" t="s">
        <v>127</v>
      </c>
      <c r="Z9" s="147"/>
      <c r="AA9" s="147"/>
      <c r="AB9" s="147"/>
      <c r="AC9" s="147"/>
      <c r="AD9" s="147"/>
      <c r="AE9" s="147"/>
      <c r="AF9" s="147"/>
      <c r="AG9" s="147" t="s">
        <v>487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0" t="s">
        <v>490</v>
      </c>
      <c r="D10" s="251"/>
      <c r="E10" s="251"/>
      <c r="F10" s="251"/>
      <c r="G10" s="25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73" t="s">
        <v>491</v>
      </c>
      <c r="D11" s="274"/>
      <c r="E11" s="274"/>
      <c r="F11" s="274"/>
      <c r="G11" s="274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168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70">
        <v>13</v>
      </c>
      <c r="B12" s="171" t="s">
        <v>492</v>
      </c>
      <c r="C12" s="186" t="s">
        <v>493</v>
      </c>
      <c r="D12" s="172" t="s">
        <v>411</v>
      </c>
      <c r="E12" s="173">
        <v>1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</v>
      </c>
      <c r="Q12" s="173">
        <f>ROUND(E12*P12,2)</f>
        <v>0</v>
      </c>
      <c r="R12" s="175"/>
      <c r="S12" s="175" t="s">
        <v>314</v>
      </c>
      <c r="T12" s="175" t="s">
        <v>315</v>
      </c>
      <c r="U12" s="175">
        <v>0</v>
      </c>
      <c r="V12" s="175">
        <f>ROUND(E12*U12,2)</f>
        <v>0</v>
      </c>
      <c r="W12" s="175"/>
      <c r="X12" s="176" t="s">
        <v>486</v>
      </c>
      <c r="Y12" s="158" t="s">
        <v>127</v>
      </c>
      <c r="Z12" s="147"/>
      <c r="AA12" s="147"/>
      <c r="AB12" s="147"/>
      <c r="AC12" s="147"/>
      <c r="AD12" s="147"/>
      <c r="AE12" s="147"/>
      <c r="AF12" s="147"/>
      <c r="AG12" s="147" t="s">
        <v>487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2" x14ac:dyDescent="0.2">
      <c r="A13" s="154"/>
      <c r="B13" s="155"/>
      <c r="C13" s="250" t="s">
        <v>494</v>
      </c>
      <c r="D13" s="251"/>
      <c r="E13" s="251"/>
      <c r="F13" s="251"/>
      <c r="G13" s="251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168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93" t="str">
        <f>C13</f>
        <v>Zajištění veškerých předepsaných rozborů, atestů, zkoušek a revizí dle příslušných norem a dalších předpisů a nařízení platných v ČR, kterými</v>
      </c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73" t="s">
        <v>495</v>
      </c>
      <c r="D14" s="274"/>
      <c r="E14" s="274"/>
      <c r="F14" s="274"/>
      <c r="G14" s="274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168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x14ac:dyDescent="0.2">
      <c r="A15" s="3"/>
      <c r="B15" s="4"/>
      <c r="C15" s="190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E15">
        <v>15</v>
      </c>
      <c r="AF15">
        <v>21</v>
      </c>
      <c r="AG15" t="s">
        <v>106</v>
      </c>
    </row>
    <row r="16" spans="1:60" x14ac:dyDescent="0.2">
      <c r="A16" s="150"/>
      <c r="B16" s="151" t="s">
        <v>31</v>
      </c>
      <c r="C16" s="191"/>
      <c r="D16" s="152"/>
      <c r="E16" s="153"/>
      <c r="F16" s="153"/>
      <c r="G16" s="169">
        <f>G8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E16">
        <f>SUMIF(L7:L14,AE15,G7:G14)</f>
        <v>0</v>
      </c>
      <c r="AF16">
        <f>SUMIF(L7:L14,AF15,G7:G14)</f>
        <v>0</v>
      </c>
      <c r="AG16" t="s">
        <v>379</v>
      </c>
    </row>
    <row r="17" spans="1:33" x14ac:dyDescent="0.2">
      <c r="A17" s="3"/>
      <c r="B17" s="4"/>
      <c r="C17" s="190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33" x14ac:dyDescent="0.2">
      <c r="A18" s="3"/>
      <c r="B18" s="4"/>
      <c r="C18" s="190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259" t="s">
        <v>380</v>
      </c>
      <c r="B19" s="259"/>
      <c r="C19" s="260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261"/>
      <c r="B20" s="262"/>
      <c r="C20" s="263"/>
      <c r="D20" s="262"/>
      <c r="E20" s="262"/>
      <c r="F20" s="262"/>
      <c r="G20" s="26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G20" t="s">
        <v>381</v>
      </c>
    </row>
    <row r="21" spans="1:33" x14ac:dyDescent="0.2">
      <c r="A21" s="265"/>
      <c r="B21" s="266"/>
      <c r="C21" s="267"/>
      <c r="D21" s="266"/>
      <c r="E21" s="266"/>
      <c r="F21" s="266"/>
      <c r="G21" s="26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65"/>
      <c r="B22" s="266"/>
      <c r="C22" s="267"/>
      <c r="D22" s="266"/>
      <c r="E22" s="266"/>
      <c r="F22" s="266"/>
      <c r="G22" s="26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A23" s="265"/>
      <c r="B23" s="266"/>
      <c r="C23" s="267"/>
      <c r="D23" s="266"/>
      <c r="E23" s="266"/>
      <c r="F23" s="266"/>
      <c r="G23" s="26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69"/>
      <c r="B24" s="270"/>
      <c r="C24" s="271"/>
      <c r="D24" s="270"/>
      <c r="E24" s="270"/>
      <c r="F24" s="270"/>
      <c r="G24" s="27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3"/>
      <c r="B25" s="4"/>
      <c r="C25" s="190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C26" s="192"/>
      <c r="D26" s="10"/>
      <c r="AG26" t="s">
        <v>382</v>
      </c>
    </row>
    <row r="27" spans="1:33" x14ac:dyDescent="0.2">
      <c r="D27" s="10"/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</sheetData>
  <mergeCells count="10">
    <mergeCell ref="A19:C19"/>
    <mergeCell ref="A20:G24"/>
    <mergeCell ref="A1:G1"/>
    <mergeCell ref="C2:G2"/>
    <mergeCell ref="C3:G3"/>
    <mergeCell ref="C4:G4"/>
    <mergeCell ref="C10:G10"/>
    <mergeCell ref="C11:G11"/>
    <mergeCell ref="C13:G13"/>
    <mergeCell ref="C14:G1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2 SO01 Pol</vt:lpstr>
      <vt:lpstr>2 SO02 Pol</vt:lpstr>
      <vt:lpstr>2 SO03 Pol</vt:lpstr>
      <vt:lpstr>2 VON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SO01 Pol'!Názvy_tisku</vt:lpstr>
      <vt:lpstr>'2 SO02 Pol'!Názvy_tisku</vt:lpstr>
      <vt:lpstr>'2 SO03 Pol'!Názvy_tisku</vt:lpstr>
      <vt:lpstr>'2 VON Pol'!Názvy_tisku</vt:lpstr>
      <vt:lpstr>oadresa</vt:lpstr>
      <vt:lpstr>Stavba!Objednatel</vt:lpstr>
      <vt:lpstr>Stavba!Objekt</vt:lpstr>
      <vt:lpstr>'2 SO01 Pol'!Oblast_tisku</vt:lpstr>
      <vt:lpstr>'2 SO02 Pol'!Oblast_tisku</vt:lpstr>
      <vt:lpstr>'2 SO03 Pol'!Oblast_tisku</vt:lpstr>
      <vt:lpstr>'2 VON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Kubík</dc:creator>
  <cp:lastModifiedBy>Proschl</cp:lastModifiedBy>
  <cp:lastPrinted>2019-03-19T12:27:02Z</cp:lastPrinted>
  <dcterms:created xsi:type="dcterms:W3CDTF">2009-04-08T07:15:50Z</dcterms:created>
  <dcterms:modified xsi:type="dcterms:W3CDTF">2025-06-27T05:49:45Z</dcterms:modified>
</cp:coreProperties>
</file>