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DOMAŽELICE\PROVÁDĚČKA\VÝKAZY\"/>
    </mc:Choice>
  </mc:AlternateContent>
  <xr:revisionPtr revIDLastSave="0" documentId="8_{ADC147AD-2624-40E2-ACB3-0A0AFB566104}" xr6:coauthVersionLast="47" xr6:coauthVersionMax="47" xr10:uidLastSave="{00000000-0000-0000-0000-000000000000}"/>
  <bookViews>
    <workbookView xWindow="6660" yWindow="2595" windowWidth="11205" windowHeight="1300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0 001 Naklady" sheetId="12" r:id="rId4"/>
    <sheet name="001 0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'000 001 Naklady'!$1:$7</definedName>
    <definedName name="_xlnm.Print_Titles" localSheetId="4">'001 001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'000 001 Naklady'!$A$1:$Y$50</definedName>
    <definedName name="_xlnm.Print_Area" localSheetId="4">'001 001 Pol'!$A$1:$Y$94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16" i="1" s="1"/>
  <c r="I57" i="1"/>
  <c r="G44" i="1"/>
  <c r="F44" i="1"/>
  <c r="G43" i="1"/>
  <c r="F43" i="1"/>
  <c r="G41" i="1"/>
  <c r="F41" i="1"/>
  <c r="G40" i="1"/>
  <c r="F40" i="1"/>
  <c r="I40" i="1" s="1"/>
  <c r="G39" i="1"/>
  <c r="F39" i="1"/>
  <c r="G93" i="13"/>
  <c r="BA25" i="13"/>
  <c r="BA21" i="13"/>
  <c r="BA17" i="13"/>
  <c r="BA10" i="13"/>
  <c r="G9" i="13"/>
  <c r="M9" i="13" s="1"/>
  <c r="I9" i="13"/>
  <c r="I8" i="13" s="1"/>
  <c r="K9" i="13"/>
  <c r="K8" i="13" s="1"/>
  <c r="O9" i="13"/>
  <c r="O8" i="13" s="1"/>
  <c r="Q9" i="13"/>
  <c r="V9" i="13"/>
  <c r="G12" i="13"/>
  <c r="G8" i="13" s="1"/>
  <c r="I12" i="13"/>
  <c r="K12" i="13"/>
  <c r="M12" i="13"/>
  <c r="O12" i="13"/>
  <c r="Q12" i="13"/>
  <c r="V12" i="13"/>
  <c r="V8" i="13" s="1"/>
  <c r="G16" i="13"/>
  <c r="M16" i="13" s="1"/>
  <c r="I16" i="13"/>
  <c r="K16" i="13"/>
  <c r="O16" i="13"/>
  <c r="Q16" i="13"/>
  <c r="V16" i="13"/>
  <c r="G20" i="13"/>
  <c r="I20" i="13"/>
  <c r="K20" i="13"/>
  <c r="M20" i="13"/>
  <c r="O20" i="13"/>
  <c r="Q20" i="13"/>
  <c r="Q8" i="13" s="1"/>
  <c r="V20" i="13"/>
  <c r="G24" i="13"/>
  <c r="M24" i="13" s="1"/>
  <c r="I24" i="13"/>
  <c r="K24" i="13"/>
  <c r="O24" i="13"/>
  <c r="Q24" i="13"/>
  <c r="V24" i="13"/>
  <c r="G27" i="13"/>
  <c r="I27" i="13"/>
  <c r="K27" i="13"/>
  <c r="M27" i="13"/>
  <c r="O27" i="13"/>
  <c r="Q27" i="13"/>
  <c r="V27" i="13"/>
  <c r="G29" i="13"/>
  <c r="M29" i="13" s="1"/>
  <c r="I29" i="13"/>
  <c r="K29" i="13"/>
  <c r="O29" i="13"/>
  <c r="Q29" i="13"/>
  <c r="V29" i="13"/>
  <c r="G35" i="13"/>
  <c r="I35" i="13"/>
  <c r="K35" i="13"/>
  <c r="M35" i="13"/>
  <c r="O35" i="13"/>
  <c r="Q35" i="13"/>
  <c r="V35" i="13"/>
  <c r="G37" i="13"/>
  <c r="M37" i="13" s="1"/>
  <c r="I37" i="13"/>
  <c r="K37" i="13"/>
  <c r="O37" i="13"/>
  <c r="Q37" i="13"/>
  <c r="V37" i="13"/>
  <c r="G40" i="13"/>
  <c r="I40" i="13"/>
  <c r="K40" i="13"/>
  <c r="M40" i="13"/>
  <c r="O40" i="13"/>
  <c r="Q40" i="13"/>
  <c r="V40" i="13"/>
  <c r="G43" i="13"/>
  <c r="M43" i="13" s="1"/>
  <c r="I43" i="13"/>
  <c r="K43" i="13"/>
  <c r="O43" i="13"/>
  <c r="Q43" i="13"/>
  <c r="V43" i="13"/>
  <c r="G46" i="13"/>
  <c r="I46" i="13"/>
  <c r="K46" i="13"/>
  <c r="M46" i="13"/>
  <c r="O46" i="13"/>
  <c r="Q46" i="13"/>
  <c r="V46" i="13"/>
  <c r="G49" i="13"/>
  <c r="M49" i="13" s="1"/>
  <c r="I49" i="13"/>
  <c r="K49" i="13"/>
  <c r="O49" i="13"/>
  <c r="Q49" i="13"/>
  <c r="V49" i="13"/>
  <c r="G53" i="13"/>
  <c r="I53" i="13"/>
  <c r="K53" i="13"/>
  <c r="M53" i="13"/>
  <c r="O53" i="13"/>
  <c r="Q53" i="13"/>
  <c r="V53" i="13"/>
  <c r="G56" i="13"/>
  <c r="M56" i="13" s="1"/>
  <c r="I56" i="13"/>
  <c r="K56" i="13"/>
  <c r="O56" i="13"/>
  <c r="Q56" i="13"/>
  <c r="V56" i="13"/>
  <c r="G63" i="13"/>
  <c r="I63" i="13"/>
  <c r="K63" i="13"/>
  <c r="M63" i="13"/>
  <c r="O63" i="13"/>
  <c r="Q63" i="13"/>
  <c r="V63" i="13"/>
  <c r="G66" i="13"/>
  <c r="M66" i="13" s="1"/>
  <c r="I66" i="13"/>
  <c r="K66" i="13"/>
  <c r="O66" i="13"/>
  <c r="Q66" i="13"/>
  <c r="V66" i="13"/>
  <c r="Q75" i="13"/>
  <c r="G76" i="13"/>
  <c r="M76" i="13" s="1"/>
  <c r="M75" i="13" s="1"/>
  <c r="I76" i="13"/>
  <c r="I75" i="13" s="1"/>
  <c r="K76" i="13"/>
  <c r="K75" i="13" s="1"/>
  <c r="O76" i="13"/>
  <c r="O75" i="13" s="1"/>
  <c r="Q76" i="13"/>
  <c r="V76" i="13"/>
  <c r="G79" i="13"/>
  <c r="G75" i="13" s="1"/>
  <c r="I79" i="13"/>
  <c r="K79" i="13"/>
  <c r="M79" i="13"/>
  <c r="O79" i="13"/>
  <c r="Q79" i="13"/>
  <c r="V79" i="13"/>
  <c r="V75" i="13" s="1"/>
  <c r="G83" i="13"/>
  <c r="M83" i="13" s="1"/>
  <c r="I83" i="13"/>
  <c r="K83" i="13"/>
  <c r="O83" i="13"/>
  <c r="Q83" i="13"/>
  <c r="V83" i="13"/>
  <c r="I88" i="13"/>
  <c r="K88" i="13"/>
  <c r="Q88" i="13"/>
  <c r="G89" i="13"/>
  <c r="G88" i="13" s="1"/>
  <c r="I89" i="13"/>
  <c r="K89" i="13"/>
  <c r="O89" i="13"/>
  <c r="O88" i="13" s="1"/>
  <c r="Q89" i="13"/>
  <c r="V89" i="13"/>
  <c r="V88" i="13" s="1"/>
  <c r="AE93" i="13"/>
  <c r="G49" i="12"/>
  <c r="BA45" i="12"/>
  <c r="BA42" i="12"/>
  <c r="BA38" i="12"/>
  <c r="G8" i="12"/>
  <c r="G9" i="12"/>
  <c r="I9" i="12"/>
  <c r="I8" i="12" s="1"/>
  <c r="K9" i="12"/>
  <c r="K8" i="12" s="1"/>
  <c r="M9" i="12"/>
  <c r="O9" i="12"/>
  <c r="Q9" i="12"/>
  <c r="Q8" i="12" s="1"/>
  <c r="V9" i="12"/>
  <c r="G12" i="12"/>
  <c r="I12" i="12"/>
  <c r="K12" i="12"/>
  <c r="M12" i="12"/>
  <c r="O12" i="12"/>
  <c r="O8" i="12" s="1"/>
  <c r="Q12" i="12"/>
  <c r="V12" i="12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V8" i="12" s="1"/>
  <c r="G24" i="12"/>
  <c r="I24" i="12"/>
  <c r="K24" i="12"/>
  <c r="M24" i="12"/>
  <c r="O24" i="12"/>
  <c r="Q24" i="12"/>
  <c r="V24" i="12"/>
  <c r="G30" i="12"/>
  <c r="M30" i="12" s="1"/>
  <c r="I30" i="12"/>
  <c r="K30" i="12"/>
  <c r="O30" i="12"/>
  <c r="Q30" i="12"/>
  <c r="V30" i="12"/>
  <c r="G32" i="12"/>
  <c r="I32" i="12"/>
  <c r="K32" i="12"/>
  <c r="M32" i="12"/>
  <c r="O32" i="12"/>
  <c r="Q32" i="12"/>
  <c r="V32" i="12"/>
  <c r="G34" i="12"/>
  <c r="M34" i="12" s="1"/>
  <c r="I34" i="12"/>
  <c r="K34" i="12"/>
  <c r="O34" i="12"/>
  <c r="Q34" i="12"/>
  <c r="V34" i="12"/>
  <c r="I36" i="12"/>
  <c r="G37" i="12"/>
  <c r="G36" i="12" s="1"/>
  <c r="I37" i="12"/>
  <c r="K37" i="12"/>
  <c r="K36" i="12" s="1"/>
  <c r="O37" i="12"/>
  <c r="O36" i="12" s="1"/>
  <c r="Q37" i="12"/>
  <c r="V37" i="12"/>
  <c r="V36" i="12" s="1"/>
  <c r="G41" i="12"/>
  <c r="I41" i="12"/>
  <c r="K41" i="12"/>
  <c r="M41" i="12"/>
  <c r="O41" i="12"/>
  <c r="Q41" i="12"/>
  <c r="Q36" i="12" s="1"/>
  <c r="V41" i="12"/>
  <c r="G44" i="12"/>
  <c r="I44" i="12"/>
  <c r="K44" i="12"/>
  <c r="M44" i="12"/>
  <c r="O44" i="12"/>
  <c r="Q44" i="12"/>
  <c r="V44" i="12"/>
  <c r="AE49" i="12"/>
  <c r="I20" i="1"/>
  <c r="I19" i="1"/>
  <c r="I18" i="1"/>
  <c r="I17" i="1"/>
  <c r="F45" i="1"/>
  <c r="G23" i="1" s="1"/>
  <c r="G45" i="1"/>
  <c r="G25" i="1" s="1"/>
  <c r="H45" i="1"/>
  <c r="I44" i="1"/>
  <c r="I43" i="1"/>
  <c r="I41" i="1"/>
  <c r="I39" i="1"/>
  <c r="I45" i="1" s="1"/>
  <c r="J28" i="1"/>
  <c r="J26" i="1"/>
  <c r="G38" i="1"/>
  <c r="F38" i="1"/>
  <c r="J23" i="1"/>
  <c r="J24" i="1"/>
  <c r="J25" i="1"/>
  <c r="J27" i="1"/>
  <c r="E24" i="1"/>
  <c r="G24" i="1"/>
  <c r="E26" i="1"/>
  <c r="G26" i="1"/>
  <c r="I62" i="1" l="1"/>
  <c r="J61" i="1" s="1"/>
  <c r="J41" i="1"/>
  <c r="J40" i="1"/>
  <c r="J43" i="1"/>
  <c r="J44" i="1"/>
  <c r="J39" i="1"/>
  <c r="J45" i="1" s="1"/>
  <c r="A27" i="1"/>
  <c r="M8" i="13"/>
  <c r="M89" i="13"/>
  <c r="M88" i="13" s="1"/>
  <c r="AF93" i="13"/>
  <c r="M8" i="12"/>
  <c r="AF49" i="12"/>
  <c r="M37" i="12"/>
  <c r="M36" i="12" s="1"/>
  <c r="I21" i="1"/>
  <c r="J60" i="1" l="1"/>
  <c r="J58" i="1"/>
  <c r="J57" i="1"/>
  <c r="J59" i="1"/>
  <c r="G28" i="1"/>
  <c r="G27" i="1" s="1"/>
  <c r="G29" i="1" s="1"/>
  <c r="A28" i="1"/>
  <c r="J6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FEC8B7A4-9431-493E-B592-319B80119EF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D5CB625-CE6E-4D11-A174-2EE30400A60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CE4DC7F2-A18F-4906-9893-83A206CBFC4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BBB498D-070A-47A7-BB28-F8F00A6E2FD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<sst xmlns="http://schemas.openxmlformats.org/spreadsheetml/2006/main" count="634" uniqueCount="251">
  <si>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</si>
  <si>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</si>
  <si>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</si>
  <si>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</si>
  <si>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</si>
  <si>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</si>
  <si>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</si>
  <si>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</si>
  <si>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</si>
  <si>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</si>
  <si>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</si>
  <si>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</si>
  <si>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</si>
  <si>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</si>
  <si>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</si>
  <si>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</si>
  <si>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</si>
  <si>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</si>
  <si>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</si>
  <si>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</si>
  <si>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</si>
  <si>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</si>
  <si>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</si>
  <si>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</si>
  <si>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</si>
  <si>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</si>
  <si>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</si>
  <si>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</si>
  <si>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</si>
  <si>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</si>
  <si>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</si>
  <si>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</si>
  <si>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</si>
  <si>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</si>
  <si>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</si>
  <si>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</si>
  <si>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</si>
  <si>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</si>
  <si>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</si>
  <si>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</si>
  <si>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</si>
  <si>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</si>
  <si>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</si>
  <si>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25017</t>
  </si>
  <si>
    <t>Moštěnka, Úprava Říkovice - Turovice - v ř.km 20,32-21,50</t>
  </si>
  <si>
    <t>Stavba</t>
  </si>
  <si>
    <t>Ostatní a vedlejší náklady</t>
  </si>
  <si>
    <t>001</t>
  </si>
  <si>
    <t>Stavební objekt</t>
  </si>
  <si>
    <t>Stavebně technické řešení</t>
  </si>
  <si>
    <t>Celkem za stavbu</t>
  </si>
  <si>
    <t>CZK</t>
  </si>
  <si>
    <t>#POPS</t>
  </si>
  <si>
    <t>Popis stavby: 25017 - Moštěnka, Úprava Říkovice - Turovice - v ř.km 20,32-21,50</t>
  </si>
  <si>
    <t>#POPO</t>
  </si>
  <si>
    <t>Popis objektu: 000 - Ostatní a vedlejší náklady</t>
  </si>
  <si>
    <t>#POPR</t>
  </si>
  <si>
    <t>Popis rozpočtu: 001 - Ostatní a vedlejší náklady</t>
  </si>
  <si>
    <t>Popis objektu: 001 - Stavebně technické řešení</t>
  </si>
  <si>
    <t>Popis rozpočtu: 001 - Stavebně technické řešení</t>
  </si>
  <si>
    <t>Rekapitulace dílů</t>
  </si>
  <si>
    <t>Typ dílu</t>
  </si>
  <si>
    <t>1</t>
  </si>
  <si>
    <t>Zemní práce</t>
  </si>
  <si>
    <t>4</t>
  </si>
  <si>
    <t>Vodorovné konstrukce</t>
  </si>
  <si>
    <t>99</t>
  </si>
  <si>
    <t>Staveništní přesun hmot</t>
  </si>
  <si>
    <t>VN</t>
  </si>
  <si>
    <t>ON</t>
  </si>
  <si>
    <t>Soupis vedlejších a ostatních nákladů</t>
  </si>
  <si>
    <t>#TypZaznamu#</t>
  </si>
  <si>
    <t>STA</t>
  </si>
  <si>
    <t>000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</si>
  <si>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</si>
  <si>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</si>
  <si>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</si>
  <si>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</si>
  <si>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</si>
  <si>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</si>
  <si>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</si>
  <si>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</si>
  <si>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</si>
  <si>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</si>
  <si>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</si>
  <si>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</si>
  <si>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</si>
  <si>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</si>
  <si>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</si>
  <si>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</si>
  <si>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</si>
  <si>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</si>
  <si>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</si>
  <si>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</si>
  <si>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</si>
  <si>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</si>
  <si>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</si>
  <si>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</si>
  <si>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</si>
  <si>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</si>
  <si>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</si>
  <si>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</si>
  <si>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</si>
  <si>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</si>
  <si>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25/ II</t>
  </si>
  <si>
    <t>Indiv</t>
  </si>
  <si>
    <t>VRN</t>
  </si>
  <si>
    <t>Běžná</t>
  </si>
  <si>
    <t>POL99_0</t>
  </si>
  <si>
    <t>Veškeré náklady spojené s vybudováním, provozem a odstraněním zařízení staveniště.</t>
  </si>
  <si>
    <t>POP</t>
  </si>
  <si>
    <t>SPU</t>
  </si>
  <si>
    <t>00512302RT</t>
  </si>
  <si>
    <t>Kontrolní odlov ryb</t>
  </si>
  <si>
    <t>Vlastní</t>
  </si>
  <si>
    <t>- rozsah v souladu s podmínkami a stanovisky dotčených orgánů</t>
  </si>
  <si>
    <t>VN1</t>
  </si>
  <si>
    <t>Biologický dozor</t>
  </si>
  <si>
    <t>soubor</t>
  </si>
  <si>
    <t>POL99_8</t>
  </si>
  <si>
    <t>VN2</t>
  </si>
  <si>
    <t>Zřízení a odstranění potřebného počtu sjízdných ramp</t>
  </si>
  <si>
    <t>Počet sjízdných ramp je věcí dodavatele stavby</t>
  </si>
  <si>
    <t>VN3</t>
  </si>
  <si>
    <t>Pronájem dotčených pozemků</t>
  </si>
  <si>
    <t>VN4</t>
  </si>
  <si>
    <t>Čištění komunikací</t>
  </si>
  <si>
    <t>VN5</t>
  </si>
  <si>
    <t>Zajištění rozborů zeminy</t>
  </si>
  <si>
    <t>Položka obsahuje:</t>
  </si>
  <si>
    <t>- zajištění rozboru zeminy určené pro odvoz na skládku</t>
  </si>
  <si>
    <t>- dodání protokolu</t>
  </si>
  <si>
    <t>- položka platí pro všechny objekty stavby</t>
  </si>
  <si>
    <t>VN6</t>
  </si>
  <si>
    <t>Zajištění plnění povinností dle zákona č. 309_2006 Sb.</t>
  </si>
  <si>
    <t>sobor</t>
  </si>
  <si>
    <t>VN7</t>
  </si>
  <si>
    <t>Uvedení stavbou dotčených pozemků  a komunikací  do původního stavu a jejich protokolární předání, zpět vlastníkům</t>
  </si>
  <si>
    <t>VN9</t>
  </si>
  <si>
    <t>Zpracování havarijního a povodňového plánu včetně jeho schválení</t>
  </si>
  <si>
    <t>005211030R</t>
  </si>
  <si>
    <t xml:space="preserve">Dočasná dopravní opatření </t>
  </si>
  <si>
    <t>- Náklady na zřízení zábran podél LB stěny náhonu (POV)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</si>
  <si>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</si>
  <si>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</si>
  <si>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 (3* v tištěné podobě, 1x v el. podobě ve formátu PDF a DWG, fotodokumentace)</t>
  </si>
  <si>
    <t>005241020R</t>
  </si>
  <si>
    <t xml:space="preserve">Geodetické zaměření skutečného provedení  </t>
  </si>
  <si>
    <t>- náklady na provedení skutečného zaměření stavby v rozsahu nezbytném pro zápis změny do katastru nemovitostí (3* v tištěné podobě, 1x v el. podobě ve formátu PDF, DGN a DWG)</t>
  </si>
  <si>
    <t>- včetně zápisu do digitální technické mapy u krajského úřadu</t>
  </si>
  <si>
    <t>SUM</t>
  </si>
  <si>
    <t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</si>
  <si>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END</t>
  </si>
  <si>
    <t>Položkový soupis prací a dodávek</t>
  </si>
  <si>
    <t>111301111R00</t>
  </si>
  <si>
    <t>Sejmutí drnu sejmutí drnu tl. do 100 mm s nařezáním, vyrýpnutím, zvednutím, přemístěním a složením na vzdálenost do 50 m nebo s naložením na dopravní prostředek</t>
  </si>
  <si>
    <t>m2</t>
  </si>
  <si>
    <t>823-1</t>
  </si>
  <si>
    <t>RTS 25/ I</t>
  </si>
  <si>
    <t>Práce</t>
  </si>
  <si>
    <t>POL1_</t>
  </si>
  <si>
    <t>tl. do 10 cm s nařezáním, vyrýpnutím, zvednutím, přemístěním a složením na vzdálenost do 50 m nebo s naložením na dopravní prostředek,</t>
  </si>
  <si>
    <t>SPI</t>
  </si>
  <si>
    <t>129203201R00</t>
  </si>
  <si>
    <t>Čištění koryt vodotečí hloubce koryta do 5 m, pří šířce původního dna přes 5 m, v hornině 3</t>
  </si>
  <si>
    <t>m3</t>
  </si>
  <si>
    <t>800-1</t>
  </si>
  <si>
    <t>s přehozením rozpojeného nánosu do 3 m nebo s naložením na dopravní prostředek,</t>
  </si>
  <si>
    <t>4046,35</t>
  </si>
  <si>
    <t>VV</t>
  </si>
  <si>
    <t>131201111R00</t>
  </si>
  <si>
    <t>Hloubení nezapažených jam a zářezů do 100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</si>
  <si>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</si>
  <si>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výkop lože opevnění : 77,09</t>
  </si>
  <si>
    <t>131201119R00</t>
  </si>
  <si>
    <t xml:space="preserve">Hloubení nezapažených jam a zářezů příplatek za lepivost, v hornině 3,  </t>
  </si>
  <si>
    <t>77,09*0,2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</si>
  <si>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</si>
  <si>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</si>
  <si>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</si>
  <si>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162702199R00</t>
  </si>
  <si>
    <t>Poplatek za skládku drnu</t>
  </si>
  <si>
    <t>166101101R00</t>
  </si>
  <si>
    <t>Přehození neulehlého výkopku z horniny 1 až 4</t>
  </si>
  <si>
    <t>do vzdálenosti 3 m vodorovně a 1,5 m svisle,</t>
  </si>
  <si>
    <t>- přehození výkopku z místa těžení k místu naložení</t>
  </si>
  <si>
    <t>- počet přehození je věcí dodavatele stavebních prací</t>
  </si>
  <si>
    <t>přehození zeminy vytěžené pod konstrukcí mostu : 48,67</t>
  </si>
  <si>
    <t>167101102R00</t>
  </si>
  <si>
    <t>Nakládání, skládání, překládání neulehlého výkopku nakládání výkopku  přes 100 m3, z horniny 1 až 4</t>
  </si>
  <si>
    <t>171101102R00</t>
  </si>
  <si>
    <t>Uložení sypaniny do násypů zhutněných s uzavřením povrchu násypu z hornin soudržných s předepsanou mírou zhutnění v procentech výsledků zkoušek Proctor-Standard                 na 96 % PS</t>
  </si>
  <si>
    <t>s rozprostřením sypaniny ve vrstvách a s hrubým urovnáním,</t>
  </si>
  <si>
    <t>180401211R00</t>
  </si>
  <si>
    <t>Založení trávníku luční trávník, výsevem, v rovině nebo na svahu do 1:5</t>
  </si>
  <si>
    <t>na půdě předem připravené s pokosením, naložením, odvozem odpadu do 20 km a se složením,</t>
  </si>
  <si>
    <t>180401212R00</t>
  </si>
  <si>
    <t>Založení trávníku luční trávník, výsevem, na svahu přes 1:5 do 1:2</t>
  </si>
  <si>
    <t>181101102R00</t>
  </si>
  <si>
    <t>Úprava pláně v zářezech v hornině 1 až 4, se zhutněním</t>
  </si>
  <si>
    <t>vyrovnáním výškových rozdílů, ploch vodorovných a ploch do sklonu 1 : 5.</t>
  </si>
  <si>
    <t>182101101R00</t>
  </si>
  <si>
    <t>Svahování v zářezech v hornině 1 až 4</t>
  </si>
  <si>
    <t>trvalých svahů do projektovaných profilů s potřebným přemístěním výkopku při svahování v zářezech,</t>
  </si>
  <si>
    <t>13734*1,12</t>
  </si>
  <si>
    <t>199000005R00</t>
  </si>
  <si>
    <t>Poplatky za skládku zeminy 1- 4, skupina 17 05 04 z Katalogu odpadů</t>
  </si>
  <si>
    <t>t</t>
  </si>
  <si>
    <t>3823,27*1,8</t>
  </si>
  <si>
    <t>162-R-1</t>
  </si>
  <si>
    <t>Vodorovné přemístění drnu na skládku</t>
  </si>
  <si>
    <t>Položka obsahuje</t>
  </si>
  <si>
    <t>- odvoz drnu na skládku (výběr skládky je věcí dodavatele stavby)</t>
  </si>
  <si>
    <t>- likvidace na skládce (likvidace drnu na skládce)</t>
  </si>
  <si>
    <t>- možné skládkování: Skládka odpadu Hradčany, Skládka Jelení kopec Hranice)</t>
  </si>
  <si>
    <t>19166,89*0,1</t>
  </si>
  <si>
    <t>00572465R</t>
  </si>
  <si>
    <t>směs travní standard</t>
  </si>
  <si>
    <t>kg</t>
  </si>
  <si>
    <t>SPCM</t>
  </si>
  <si>
    <t>Specifikace</t>
  </si>
  <si>
    <t>POL3_</t>
  </si>
  <si>
    <t>(7025+15382,08)*0,03</t>
  </si>
  <si>
    <t>162-R-3</t>
  </si>
  <si>
    <t>Vodorovné přemístění zeminy na skládku, uložení na skládku</t>
  </si>
  <si>
    <t>R-položka</t>
  </si>
  <si>
    <t>POL12_1</t>
  </si>
  <si>
    <t>- odvoz zeminy na skládku</t>
  </si>
  <si>
    <t>Výběr skládky je věcí dodavatele stavby</t>
  </si>
  <si>
    <t>Skládka s oprávněním převzetí (dle výběru zhotovitele)</t>
  </si>
  <si>
    <t>- možné skládkování: AVE Olomouc Hodolany</t>
  </si>
  <si>
    <t>4043,35-220,08</t>
  </si>
  <si>
    <t>463211111R00</t>
  </si>
  <si>
    <t>Rovnanina z lomového kamene vyklínování spár</t>
  </si>
  <si>
    <t>821-1</t>
  </si>
  <si>
    <t>neopracovaného tříděného pro všechny tloušťky rovnaniny, bez vypracování líce,</t>
  </si>
  <si>
    <t>463212191R00</t>
  </si>
  <si>
    <t>Rovnanina z lomového kamene  , příplatek za vypracování líce rovnaniny z lomového kameniva</t>
  </si>
  <si>
    <t>832-1</t>
  </si>
  <si>
    <t>upraveného, tříděného, jakékoliv tloušťky rovnaniny</t>
  </si>
  <si>
    <t>líc svau + líc v koruně : 235,15/0,5+0,5*(21280,2-20927,8)</t>
  </si>
  <si>
    <t>463215111RR1</t>
  </si>
  <si>
    <t>Přeskládání stávající rovnaniny</t>
  </si>
  <si>
    <t>- rozebrání a opětovné přeskládání stávající rovnaniny</t>
  </si>
  <si>
    <t>- včetně urovnání líce</t>
  </si>
  <si>
    <t>998332011R00</t>
  </si>
  <si>
    <t xml:space="preserve">Přesun hmot pro úpravy toků, hráze rybniční přesun hmot pro úpravy toků a kanály délky do 7000 m, hráze ochranné, rybniční a ostatní,  </t>
  </si>
  <si>
    <t>Přesun hmot</t>
  </si>
  <si>
    <t>POL7_</t>
  </si>
  <si>
    <t>ochranné a kanály délky do 7 000 m</t>
  </si>
  <si>
    <t>- likvidace zeminy na skládce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</si>
</sst>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0" fontId="18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B15" sqref="B15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hVmRgyE+GAqJ5tkuSacvfMTnYRD5Vl2rIUl0qsjxOXGdatUre6uwpZTUrhZx6DsEcHXLzC863hNK9Kq3O9v0BA==" saltValue="fW6VwcVwLRA9okEt4McHr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abSelected="1" topLeftCell="B14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SUMIF(F57:F61,A16,I57:I61)+SUMIF(F57:F61,"PSU",I57:I61)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SUMIF(F57:F61,A17,I57:I61)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SUMIF(F57:F61,A18,I57:I61)</f>
        <v>0</v>
      </c>
      <c r="J18" s="85"/>
    </row>
    <row r="19" spans="1:10" ht="23.25" customHeight="1" x14ac:dyDescent="0.2">
      <c r="A19" s="197" t="s">
        <v>68</v>
      </c>
      <c r="B19" s="38" t="s">
        <v>27</v>
      </c>
      <c r="C19" s="62"/>
      <c r="D19" s="63"/>
      <c r="E19" s="83"/>
      <c r="F19" s="84"/>
      <c r="G19" s="83"/>
      <c r="H19" s="84"/>
      <c r="I19" s="83">
        <f>SUMIF(F57:F61,A19,I57:I61)</f>
        <v>0</v>
      </c>
      <c r="J19" s="85"/>
    </row>
    <row r="20" spans="1:10" ht="23.25" customHeight="1" x14ac:dyDescent="0.2">
      <c r="A20" s="197" t="s">
        <v>69</v>
      </c>
      <c r="B20" s="38" t="s">
        <v>28</v>
      </c>
      <c r="C20" s="62"/>
      <c r="D20" s="63"/>
      <c r="E20" s="83"/>
      <c r="F20" s="84"/>
      <c r="G20" s="83"/>
      <c r="H20" s="84"/>
      <c r="I20" s="83">
        <f>SUMIF(F57:F61,A20,I57:I61)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6" t="s">
        <v>23</v>
      </c>
      <c r="C28" s="167"/>
      <c r="D28" s="167"/>
      <c r="E28" s="168"/>
      <c r="F28" s="169"/>
      <c r="G28" s="170">
        <f>A27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25">
      <c r="A29" s="2"/>
      <c r="B29" s="166" t="s">
        <v>35</v>
      </c>
      <c r="C29" s="172"/>
      <c r="D29" s="172"/>
      <c r="E29" s="172"/>
      <c r="F29" s="173"/>
      <c r="G29" s="174">
        <f>ZakladDPHSni+DPHSni+ZakladDPHZakl+DPHZakl+Zaokrouhleni</f>
        <v>0</v>
      </c>
      <c r="H29" s="174"/>
      <c r="I29" s="174"/>
      <c r="J29" s="175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4">
        <v>1</v>
      </c>
      <c r="B39" s="145" t="s">
        <v>45</v>
      </c>
      <c r="C39" s="146"/>
      <c r="D39" s="146"/>
      <c r="E39" s="146"/>
      <c r="F39" s="147">
        <f>'000 001 Naklady'!AE49+'001 001 Pol'!AE93</f>
        <v>0</v>
      </c>
      <c r="G39" s="148">
        <f>'000 001 Naklady'!AF49+'001 001 Pol'!AF93</f>
        <v>0</v>
      </c>
      <c r="H39" s="149"/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4">
        <v>2</v>
      </c>
      <c r="B40" s="152"/>
      <c r="C40" s="153" t="s">
        <v>46</v>
      </c>
      <c r="D40" s="153"/>
      <c r="E40" s="153"/>
      <c r="F40" s="154">
        <f>'000 001 Naklady'!AE49</f>
        <v>0</v>
      </c>
      <c r="G40" s="155">
        <f>'000 001 Naklady'!AF49</f>
        <v>0</v>
      </c>
      <c r="H40" s="155"/>
      <c r="I40" s="156">
        <f>F40+G40+H40</f>
        <v>0</v>
      </c>
      <c r="J40" s="157" t="str">
        <f>IF(CenaCelkemVypocet=0,"",I40/CenaCelkemVypocet*100)</f>
        <v/>
      </c>
    </row>
    <row r="41" spans="1:10" ht="25.5" customHeight="1" x14ac:dyDescent="0.2">
      <c r="A41" s="134">
        <v>3</v>
      </c>
      <c r="B41" s="158" t="s">
        <v>47</v>
      </c>
      <c r="C41" s="146" t="s">
        <v>46</v>
      </c>
      <c r="D41" s="146"/>
      <c r="E41" s="146"/>
      <c r="F41" s="159">
        <f>'000 001 Naklady'!AE49</f>
        <v>0</v>
      </c>
      <c r="G41" s="149">
        <f>'000 001 Naklady'!AF49</f>
        <v>0</v>
      </c>
      <c r="H41" s="149"/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4">
        <v>2</v>
      </c>
      <c r="B42" s="152"/>
      <c r="C42" s="153" t="s">
        <v>48</v>
      </c>
      <c r="D42" s="153"/>
      <c r="E42" s="153"/>
      <c r="F42" s="154"/>
      <c r="G42" s="155"/>
      <c r="H42" s="155"/>
      <c r="I42" s="156"/>
      <c r="J42" s="157"/>
    </row>
    <row r="43" spans="1:10" ht="25.5" customHeight="1" x14ac:dyDescent="0.2">
      <c r="A43" s="134">
        <v>2</v>
      </c>
      <c r="B43" s="152" t="s">
        <v>47</v>
      </c>
      <c r="C43" s="153" t="s">
        <v>49</v>
      </c>
      <c r="D43" s="153"/>
      <c r="E43" s="153"/>
      <c r="F43" s="154">
        <f>'001 001 Pol'!AE93</f>
        <v>0</v>
      </c>
      <c r="G43" s="155">
        <f>'001 001 Pol'!AF93</f>
        <v>0</v>
      </c>
      <c r="H43" s="155"/>
      <c r="I43" s="156">
        <f>F43+G43+H43</f>
        <v>0</v>
      </c>
      <c r="J43" s="157" t="str">
        <f>IF(CenaCelkemVypocet=0,"",I43/CenaCelkemVypocet*100)</f>
        <v/>
      </c>
    </row>
    <row r="44" spans="1:10" ht="25.5" customHeight="1" x14ac:dyDescent="0.2">
      <c r="A44" s="134">
        <v>3</v>
      </c>
      <c r="B44" s="158" t="s">
        <v>47</v>
      </c>
      <c r="C44" s="146" t="s">
        <v>49</v>
      </c>
      <c r="D44" s="146"/>
      <c r="E44" s="146"/>
      <c r="F44" s="159">
        <f>'001 001 Pol'!AE93</f>
        <v>0</v>
      </c>
      <c r="G44" s="149">
        <f>'001 001 Pol'!AF93</f>
        <v>0</v>
      </c>
      <c r="H44" s="149"/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34"/>
      <c r="B45" s="160" t="s">
        <v>50</v>
      </c>
      <c r="C45" s="161"/>
      <c r="D45" s="161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4">
        <f>SUMIF(A39:A44,"=1",I39:I44)</f>
        <v>0</v>
      </c>
      <c r="J45" s="165">
        <f>SUMIF(A39:A44,"=1",J39:J44)</f>
        <v>0</v>
      </c>
    </row>
    <row r="47" spans="1:10" x14ac:dyDescent="0.2">
      <c r="A47" t="s">
        <v>52</v>
      </c>
      <c r="B47" t="s">
        <v>53</v>
      </c>
    </row>
    <row r="48" spans="1:10" x14ac:dyDescent="0.2">
      <c r="A48" t="s">
        <v>54</v>
      </c>
      <c r="B48" t="s">
        <v>55</v>
      </c>
    </row>
    <row r="49" spans="1:10" x14ac:dyDescent="0.2">
      <c r="A49" t="s">
        <v>56</v>
      </c>
      <c r="B49" t="s">
        <v>57</v>
      </c>
    </row>
    <row r="50" spans="1:10" x14ac:dyDescent="0.2">
      <c r="A50" t="s">
        <v>54</v>
      </c>
      <c r="B50" t="s">
        <v>58</v>
      </c>
    </row>
    <row r="51" spans="1:10" x14ac:dyDescent="0.2">
      <c r="A51" t="s">
        <v>56</v>
      </c>
      <c r="B51" t="s">
        <v>59</v>
      </c>
    </row>
    <row r="54" spans="1:10" ht="15.75" x14ac:dyDescent="0.25">
      <c r="B54" s="176" t="s">
        <v>60</v>
      </c>
    </row>
    <row r="56" spans="1:10" ht="25.5" customHeight="1" x14ac:dyDescent="0.2">
      <c r="A56" s="178"/>
      <c r="B56" s="181" t="s">
        <v>17</v>
      </c>
      <c r="C56" s="181" t="s">
        <v>5</v>
      </c>
      <c r="D56" s="182"/>
      <c r="E56" s="182"/>
      <c r="F56" s="183" t="s">
        <v>61</v>
      </c>
      <c r="G56" s="183"/>
      <c r="H56" s="183"/>
      <c r="I56" s="183" t="s">
        <v>29</v>
      </c>
      <c r="J56" s="183" t="s">
        <v>0</v>
      </c>
    </row>
    <row r="57" spans="1:10" ht="36.75" customHeight="1" x14ac:dyDescent="0.2">
      <c r="A57" s="179"/>
      <c r="B57" s="184" t="s">
        <v>62</v>
      </c>
      <c r="C57" s="185" t="s">
        <v>63</v>
      </c>
      <c r="D57" s="186"/>
      <c r="E57" s="186"/>
      <c r="F57" s="193" t="s">
        <v>24</v>
      </c>
      <c r="G57" s="194"/>
      <c r="H57" s="194"/>
      <c r="I57" s="194">
        <f>'001 001 Pol'!G8</f>
        <v>0</v>
      </c>
      <c r="J57" s="190" t="str">
        <f>IF(I62=0,"",I57/I62*100)</f>
        <v/>
      </c>
    </row>
    <row r="58" spans="1:10" ht="36.75" customHeight="1" x14ac:dyDescent="0.2">
      <c r="A58" s="179"/>
      <c r="B58" s="184" t="s">
        <v>64</v>
      </c>
      <c r="C58" s="185" t="s">
        <v>65</v>
      </c>
      <c r="D58" s="186"/>
      <c r="E58" s="186"/>
      <c r="F58" s="193" t="s">
        <v>24</v>
      </c>
      <c r="G58" s="194"/>
      <c r="H58" s="194"/>
      <c r="I58" s="194">
        <f>'001 001 Pol'!G75</f>
        <v>0</v>
      </c>
      <c r="J58" s="190" t="str">
        <f>IF(I62=0,"",I58/I62*100)</f>
        <v/>
      </c>
    </row>
    <row r="59" spans="1:10" ht="36.75" customHeight="1" x14ac:dyDescent="0.2">
      <c r="A59" s="179"/>
      <c r="B59" s="184" t="s">
        <v>66</v>
      </c>
      <c r="C59" s="185" t="s">
        <v>67</v>
      </c>
      <c r="D59" s="186"/>
      <c r="E59" s="186"/>
      <c r="F59" s="193" t="s">
        <v>24</v>
      </c>
      <c r="G59" s="194"/>
      <c r="H59" s="194"/>
      <c r="I59" s="194">
        <f>'001 001 Pol'!G88</f>
        <v>0</v>
      </c>
      <c r="J59" s="190" t="str">
        <f>IF(I62=0,"",I59/I62*100)</f>
        <v/>
      </c>
    </row>
    <row r="60" spans="1:10" ht="36.75" customHeight="1" x14ac:dyDescent="0.2">
      <c r="A60" s="179"/>
      <c r="B60" s="184" t="s">
        <v>68</v>
      </c>
      <c r="C60" s="185" t="s">
        <v>27</v>
      </c>
      <c r="D60" s="186"/>
      <c r="E60" s="186"/>
      <c r="F60" s="193" t="s">
        <v>68</v>
      </c>
      <c r="G60" s="194"/>
      <c r="H60" s="194"/>
      <c r="I60" s="194">
        <f>'000 001 Naklady'!G8</f>
        <v>0</v>
      </c>
      <c r="J60" s="190" t="str">
        <f>IF(I62=0,"",I60/I62*100)</f>
        <v/>
      </c>
    </row>
    <row r="61" spans="1:10" ht="36.75" customHeight="1" x14ac:dyDescent="0.2">
      <c r="A61" s="179"/>
      <c r="B61" s="184" t="s">
        <v>69</v>
      </c>
      <c r="C61" s="185" t="s">
        <v>28</v>
      </c>
      <c r="D61" s="186"/>
      <c r="E61" s="186"/>
      <c r="F61" s="193" t="s">
        <v>69</v>
      </c>
      <c r="G61" s="194"/>
      <c r="H61" s="194"/>
      <c r="I61" s="194">
        <f>'000 001 Naklady'!G36</f>
        <v>0</v>
      </c>
      <c r="J61" s="190" t="str">
        <f>IF(I62=0,"",I61/I62*100)</f>
        <v/>
      </c>
    </row>
    <row r="62" spans="1:10" ht="25.5" customHeight="1" x14ac:dyDescent="0.2">
      <c r="A62" s="180"/>
      <c r="B62" s="187" t="s">
        <v>1</v>
      </c>
      <c r="C62" s="188"/>
      <c r="D62" s="189"/>
      <c r="E62" s="189"/>
      <c r="F62" s="195"/>
      <c r="G62" s="196"/>
      <c r="H62" s="196"/>
      <c r="I62" s="196">
        <f>SUM(I57:I61)</f>
        <v>0</v>
      </c>
      <c r="J62" s="191">
        <f>SUM(J57:J61)</f>
        <v>0</v>
      </c>
    </row>
    <row r="63" spans="1:10" x14ac:dyDescent="0.2">
      <c r="F63" s="133"/>
      <c r="G63" s="133"/>
      <c r="H63" s="133"/>
      <c r="I63" s="133"/>
      <c r="J63" s="192"/>
    </row>
    <row r="64" spans="1:10" x14ac:dyDescent="0.2">
      <c r="F64" s="133"/>
      <c r="G64" s="133"/>
      <c r="H64" s="133"/>
      <c r="I64" s="133"/>
      <c r="J64" s="192"/>
    </row>
    <row r="65" spans="6:10" x14ac:dyDescent="0.2">
      <c r="F65" s="133"/>
      <c r="G65" s="133"/>
      <c r="H65" s="133"/>
      <c r="I65" s="133"/>
      <c r="J65" s="192"/>
    </row>
  </sheetData>
  <sheetProtection algorithmName="SHA-512" hashValue="lgI395rYIxDaz3uBK/JWWrMSDclpAFT9Psbp3wlt+4S2JpCvkiPa423Jgmtmg8Ku/AKb+dHGXVKSh1TvCv7eJg==" saltValue="Iu7CMdXQsTPL42LbmQKLi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60:E60"/>
    <mergeCell ref="C61:E61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a8Le0ZUqItnC7OOBNWmQMICE7b8ej/mXbXcUueO3qLEdRrpiqOoP7caTOAVgOM+61rZBl0zwsmLcp9hVqsQUMQ==" saltValue="qaSIikBYWrlff2WwHzJNF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5B2A5-CFC2-4A7F-A9FA-0ADCA17806A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70</v>
      </c>
      <c r="B1" s="198"/>
      <c r="C1" s="198"/>
      <c r="D1" s="198"/>
      <c r="E1" s="198"/>
      <c r="F1" s="198"/>
      <c r="G1" s="198"/>
      <c r="AG1" t="s">
        <v>71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72</v>
      </c>
    </row>
    <row r="3" spans="1:60" ht="24.95" customHeight="1" x14ac:dyDescent="0.2">
      <c r="A3" s="199" t="s">
        <v>8</v>
      </c>
      <c r="B3" s="49" t="s">
        <v>73</v>
      </c>
      <c r="C3" s="202" t="s">
        <v>46</v>
      </c>
      <c r="D3" s="200"/>
      <c r="E3" s="200"/>
      <c r="F3" s="200"/>
      <c r="G3" s="201"/>
      <c r="AC3" s="177" t="s">
        <v>74</v>
      </c>
      <c r="AG3" t="s">
        <v>75</v>
      </c>
    </row>
    <row r="4" spans="1:60" ht="24.95" customHeight="1" x14ac:dyDescent="0.2">
      <c r="A4" s="203" t="s">
        <v>9</v>
      </c>
      <c r="B4" s="204" t="s">
        <v>47</v>
      </c>
      <c r="C4" s="205" t="s">
        <v>46</v>
      </c>
      <c r="D4" s="206"/>
      <c r="E4" s="206"/>
      <c r="F4" s="206"/>
      <c r="G4" s="207"/>
      <c r="AG4" t="s">
        <v>76</v>
      </c>
    </row>
    <row r="5" spans="1:60" x14ac:dyDescent="0.2">
      <c r="D5" s="10"/>
    </row>
    <row r="6" spans="1:60" ht="38.25" x14ac:dyDescent="0.2">
      <c r="A6" s="209" t="s">
        <v>77</v>
      </c>
      <c r="B6" s="211" t="s">
        <v>78</v>
      </c>
      <c r="C6" s="211" t="s">
        <v>79</v>
      </c>
      <c r="D6" s="210" t="s">
        <v>80</v>
      </c>
      <c r="E6" s="209" t="s">
        <v>81</v>
      </c>
      <c r="F6" s="208" t="s">
        <v>82</v>
      </c>
      <c r="G6" s="209" t="s">
        <v>29</v>
      </c>
      <c r="H6" s="212" t="s">
        <v>30</v>
      </c>
      <c r="I6" s="212" t="s">
        <v>83</v>
      </c>
      <c r="J6" s="212" t="s">
        <v>31</v>
      </c>
      <c r="K6" s="212" t="s">
        <v>84</v>
      </c>
      <c r="L6" s="212" t="s">
        <v>85</v>
      </c>
      <c r="M6" s="212" t="s">
        <v>86</v>
      </c>
      <c r="N6" s="212" t="s">
        <v>87</v>
      </c>
      <c r="O6" s="212" t="s">
        <v>88</v>
      </c>
      <c r="P6" s="212" t="s">
        <v>89</v>
      </c>
      <c r="Q6" s="212" t="s">
        <v>90</v>
      </c>
      <c r="R6" s="212" t="s">
        <v>91</v>
      </c>
      <c r="S6" s="212" t="s">
        <v>92</v>
      </c>
      <c r="T6" s="212" t="s">
        <v>93</v>
      </c>
      <c r="U6" s="212" t="s">
        <v>94</v>
      </c>
      <c r="V6" s="212" t="s">
        <v>95</v>
      </c>
      <c r="W6" s="212" t="s">
        <v>96</v>
      </c>
      <c r="X6" s="212" t="s">
        <v>97</v>
      </c>
      <c r="Y6" s="212" t="s">
        <v>98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25" t="s">
        <v>99</v>
      </c>
      <c r="B8" s="226" t="s">
        <v>68</v>
      </c>
      <c r="C8" s="244" t="s">
        <v>27</v>
      </c>
      <c r="D8" s="227"/>
      <c r="E8" s="228"/>
      <c r="F8" s="229"/>
      <c r="G8" s="229">
        <f>SUMIF(AG9:AG35,"&lt;&gt;NOR",G9:G35)</f>
        <v>0</v>
      </c>
      <c r="H8" s="229"/>
      <c r="I8" s="229">
        <f>SUM(I9:I35)</f>
        <v>0</v>
      </c>
      <c r="J8" s="229"/>
      <c r="K8" s="229">
        <f>SUM(K9:K35)</f>
        <v>0</v>
      </c>
      <c r="L8" s="229"/>
      <c r="M8" s="229">
        <f>SUM(M9:M35)</f>
        <v>0</v>
      </c>
      <c r="N8" s="228"/>
      <c r="O8" s="228">
        <f>SUM(O9:O35)</f>
        <v>0</v>
      </c>
      <c r="P8" s="228"/>
      <c r="Q8" s="228">
        <f>SUM(Q9:Q35)</f>
        <v>0</v>
      </c>
      <c r="R8" s="229"/>
      <c r="S8" s="229"/>
      <c r="T8" s="230"/>
      <c r="U8" s="224"/>
      <c r="V8" s="224">
        <f>SUM(V9:V35)</f>
        <v>0</v>
      </c>
      <c r="W8" s="224"/>
      <c r="X8" s="224"/>
      <c r="Y8" s="224"/>
      <c r="AG8" t="s">
        <v>100</v>
      </c>
    </row>
    <row r="9" spans="1:60" outlineLevel="1" x14ac:dyDescent="0.2">
      <c r="A9" s="232">
        <v>1</v>
      </c>
      <c r="B9" s="233" t="s">
        <v>101</v>
      </c>
      <c r="C9" s="245" t="s">
        <v>102</v>
      </c>
      <c r="D9" s="234" t="s">
        <v>103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7"/>
      <c r="S9" s="237" t="s">
        <v>104</v>
      </c>
      <c r="T9" s="238" t="s">
        <v>105</v>
      </c>
      <c r="U9" s="223">
        <v>0</v>
      </c>
      <c r="V9" s="223">
        <f>ROUND(E9*U9,2)</f>
        <v>0</v>
      </c>
      <c r="W9" s="223"/>
      <c r="X9" s="223" t="s">
        <v>106</v>
      </c>
      <c r="Y9" s="223" t="s">
        <v>107</v>
      </c>
      <c r="Z9" s="213"/>
      <c r="AA9" s="213"/>
      <c r="AB9" s="213"/>
      <c r="AC9" s="213"/>
      <c r="AD9" s="213"/>
      <c r="AE9" s="213"/>
      <c r="AF9" s="213"/>
      <c r="AG9" s="213" t="s">
        <v>108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">
      <c r="A10" s="220"/>
      <c r="B10" s="221"/>
      <c r="C10" s="246" t="s">
        <v>109</v>
      </c>
      <c r="D10" s="239"/>
      <c r="E10" s="239"/>
      <c r="F10" s="239"/>
      <c r="G10" s="239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110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2" x14ac:dyDescent="0.2">
      <c r="A11" s="220"/>
      <c r="B11" s="221"/>
      <c r="C11" s="247"/>
      <c r="D11" s="240"/>
      <c r="E11" s="240"/>
      <c r="F11" s="240"/>
      <c r="G11" s="240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3"/>
      <c r="AA11" s="213"/>
      <c r="AB11" s="213"/>
      <c r="AC11" s="213"/>
      <c r="AD11" s="213"/>
      <c r="AE11" s="213"/>
      <c r="AF11" s="213"/>
      <c r="AG11" s="213" t="s">
        <v>111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32">
        <v>2</v>
      </c>
      <c r="B12" s="233" t="s">
        <v>112</v>
      </c>
      <c r="C12" s="245" t="s">
        <v>113</v>
      </c>
      <c r="D12" s="234" t="s">
        <v>103</v>
      </c>
      <c r="E12" s="235">
        <v>1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35">
        <v>0</v>
      </c>
      <c r="O12" s="235">
        <f>ROUND(E12*N12,2)</f>
        <v>0</v>
      </c>
      <c r="P12" s="235">
        <v>0</v>
      </c>
      <c r="Q12" s="235">
        <f>ROUND(E12*P12,2)</f>
        <v>0</v>
      </c>
      <c r="R12" s="237"/>
      <c r="S12" s="237" t="s">
        <v>114</v>
      </c>
      <c r="T12" s="238" t="s">
        <v>105</v>
      </c>
      <c r="U12" s="223">
        <v>0</v>
      </c>
      <c r="V12" s="223">
        <f>ROUND(E12*U12,2)</f>
        <v>0</v>
      </c>
      <c r="W12" s="223"/>
      <c r="X12" s="223" t="s">
        <v>106</v>
      </c>
      <c r="Y12" s="223" t="s">
        <v>107</v>
      </c>
      <c r="Z12" s="213"/>
      <c r="AA12" s="213"/>
      <c r="AB12" s="213"/>
      <c r="AC12" s="213"/>
      <c r="AD12" s="213"/>
      <c r="AE12" s="213"/>
      <c r="AF12" s="213"/>
      <c r="AG12" s="213" t="s">
        <v>108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2" x14ac:dyDescent="0.2">
      <c r="A13" s="220"/>
      <c r="B13" s="221"/>
      <c r="C13" s="246" t="s">
        <v>115</v>
      </c>
      <c r="D13" s="239"/>
      <c r="E13" s="239"/>
      <c r="F13" s="239"/>
      <c r="G13" s="239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3"/>
      <c r="AA13" s="213"/>
      <c r="AB13" s="213"/>
      <c r="AC13" s="213"/>
      <c r="AD13" s="213"/>
      <c r="AE13" s="213"/>
      <c r="AF13" s="213"/>
      <c r="AG13" s="213" t="s">
        <v>110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2" x14ac:dyDescent="0.2">
      <c r="A14" s="220"/>
      <c r="B14" s="221"/>
      <c r="C14" s="247"/>
      <c r="D14" s="240"/>
      <c r="E14" s="240"/>
      <c r="F14" s="240"/>
      <c r="G14" s="240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3"/>
      <c r="AA14" s="213"/>
      <c r="AB14" s="213"/>
      <c r="AC14" s="213"/>
      <c r="AD14" s="213"/>
      <c r="AE14" s="213"/>
      <c r="AF14" s="213"/>
      <c r="AG14" s="213" t="s">
        <v>111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32">
        <v>3</v>
      </c>
      <c r="B15" s="233" t="s">
        <v>116</v>
      </c>
      <c r="C15" s="245" t="s">
        <v>117</v>
      </c>
      <c r="D15" s="234" t="s">
        <v>118</v>
      </c>
      <c r="E15" s="235">
        <v>1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21</v>
      </c>
      <c r="M15" s="237">
        <f>G15*(1+L15/100)</f>
        <v>0</v>
      </c>
      <c r="N15" s="235">
        <v>0</v>
      </c>
      <c r="O15" s="235">
        <f>ROUND(E15*N15,2)</f>
        <v>0</v>
      </c>
      <c r="P15" s="235">
        <v>0</v>
      </c>
      <c r="Q15" s="235">
        <f>ROUND(E15*P15,2)</f>
        <v>0</v>
      </c>
      <c r="R15" s="237"/>
      <c r="S15" s="237" t="s">
        <v>114</v>
      </c>
      <c r="T15" s="238" t="s">
        <v>105</v>
      </c>
      <c r="U15" s="223">
        <v>0</v>
      </c>
      <c r="V15" s="223">
        <f>ROUND(E15*U15,2)</f>
        <v>0</v>
      </c>
      <c r="W15" s="223"/>
      <c r="X15" s="223" t="s">
        <v>106</v>
      </c>
      <c r="Y15" s="223" t="s">
        <v>107</v>
      </c>
      <c r="Z15" s="213"/>
      <c r="AA15" s="213"/>
      <c r="AB15" s="213"/>
      <c r="AC15" s="213"/>
      <c r="AD15" s="213"/>
      <c r="AE15" s="213"/>
      <c r="AF15" s="213"/>
      <c r="AG15" s="213" t="s">
        <v>119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2" x14ac:dyDescent="0.2">
      <c r="A16" s="220"/>
      <c r="B16" s="221"/>
      <c r="C16" s="248"/>
      <c r="D16" s="241"/>
      <c r="E16" s="241"/>
      <c r="F16" s="241"/>
      <c r="G16" s="241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3"/>
      <c r="AA16" s="213"/>
      <c r="AB16" s="213"/>
      <c r="AC16" s="213"/>
      <c r="AD16" s="213"/>
      <c r="AE16" s="213"/>
      <c r="AF16" s="213"/>
      <c r="AG16" s="213" t="s">
        <v>111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32">
        <v>4</v>
      </c>
      <c r="B17" s="233" t="s">
        <v>120</v>
      </c>
      <c r="C17" s="245" t="s">
        <v>121</v>
      </c>
      <c r="D17" s="234" t="s">
        <v>118</v>
      </c>
      <c r="E17" s="235">
        <v>1</v>
      </c>
      <c r="F17" s="236"/>
      <c r="G17" s="237">
        <f>ROUND(E17*F17,2)</f>
        <v>0</v>
      </c>
      <c r="H17" s="236"/>
      <c r="I17" s="237">
        <f>ROUND(E17*H17,2)</f>
        <v>0</v>
      </c>
      <c r="J17" s="236"/>
      <c r="K17" s="237">
        <f>ROUND(E17*J17,2)</f>
        <v>0</v>
      </c>
      <c r="L17" s="237">
        <v>21</v>
      </c>
      <c r="M17" s="237">
        <f>G17*(1+L17/100)</f>
        <v>0</v>
      </c>
      <c r="N17" s="235">
        <v>0</v>
      </c>
      <c r="O17" s="235">
        <f>ROUND(E17*N17,2)</f>
        <v>0</v>
      </c>
      <c r="P17" s="235">
        <v>0</v>
      </c>
      <c r="Q17" s="235">
        <f>ROUND(E17*P17,2)</f>
        <v>0</v>
      </c>
      <c r="R17" s="237"/>
      <c r="S17" s="237" t="s">
        <v>114</v>
      </c>
      <c r="T17" s="238" t="s">
        <v>105</v>
      </c>
      <c r="U17" s="223">
        <v>0</v>
      </c>
      <c r="V17" s="223">
        <f>ROUND(E17*U17,2)</f>
        <v>0</v>
      </c>
      <c r="W17" s="223"/>
      <c r="X17" s="223" t="s">
        <v>106</v>
      </c>
      <c r="Y17" s="223" t="s">
        <v>107</v>
      </c>
      <c r="Z17" s="213"/>
      <c r="AA17" s="213"/>
      <c r="AB17" s="213"/>
      <c r="AC17" s="213"/>
      <c r="AD17" s="213"/>
      <c r="AE17" s="213"/>
      <c r="AF17" s="213"/>
      <c r="AG17" s="213" t="s">
        <v>119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2" x14ac:dyDescent="0.2">
      <c r="A18" s="220"/>
      <c r="B18" s="221"/>
      <c r="C18" s="246" t="s">
        <v>122</v>
      </c>
      <c r="D18" s="239"/>
      <c r="E18" s="239"/>
      <c r="F18" s="239"/>
      <c r="G18" s="239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3"/>
      <c r="AA18" s="213"/>
      <c r="AB18" s="213"/>
      <c r="AC18" s="213"/>
      <c r="AD18" s="213"/>
      <c r="AE18" s="213"/>
      <c r="AF18" s="213"/>
      <c r="AG18" s="213" t="s">
        <v>110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2" x14ac:dyDescent="0.2">
      <c r="A19" s="220"/>
      <c r="B19" s="221"/>
      <c r="C19" s="247"/>
      <c r="D19" s="240"/>
      <c r="E19" s="240"/>
      <c r="F19" s="240"/>
      <c r="G19" s="240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3"/>
      <c r="AA19" s="213"/>
      <c r="AB19" s="213"/>
      <c r="AC19" s="213"/>
      <c r="AD19" s="213"/>
      <c r="AE19" s="213"/>
      <c r="AF19" s="213"/>
      <c r="AG19" s="213" t="s">
        <v>111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32">
        <v>5</v>
      </c>
      <c r="B20" s="233" t="s">
        <v>123</v>
      </c>
      <c r="C20" s="245" t="s">
        <v>124</v>
      </c>
      <c r="D20" s="234" t="s">
        <v>118</v>
      </c>
      <c r="E20" s="235">
        <v>1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21</v>
      </c>
      <c r="M20" s="237">
        <f>G20*(1+L20/100)</f>
        <v>0</v>
      </c>
      <c r="N20" s="235">
        <v>0</v>
      </c>
      <c r="O20" s="235">
        <f>ROUND(E20*N20,2)</f>
        <v>0</v>
      </c>
      <c r="P20" s="235">
        <v>0</v>
      </c>
      <c r="Q20" s="235">
        <f>ROUND(E20*P20,2)</f>
        <v>0</v>
      </c>
      <c r="R20" s="237"/>
      <c r="S20" s="237" t="s">
        <v>114</v>
      </c>
      <c r="T20" s="238" t="s">
        <v>105</v>
      </c>
      <c r="U20" s="223">
        <v>0</v>
      </c>
      <c r="V20" s="223">
        <f>ROUND(E20*U20,2)</f>
        <v>0</v>
      </c>
      <c r="W20" s="223"/>
      <c r="X20" s="223" t="s">
        <v>106</v>
      </c>
      <c r="Y20" s="223" t="s">
        <v>107</v>
      </c>
      <c r="Z20" s="213"/>
      <c r="AA20" s="213"/>
      <c r="AB20" s="213"/>
      <c r="AC20" s="213"/>
      <c r="AD20" s="213"/>
      <c r="AE20" s="213"/>
      <c r="AF20" s="213"/>
      <c r="AG20" s="213" t="s">
        <v>119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2" x14ac:dyDescent="0.2">
      <c r="A21" s="220"/>
      <c r="B21" s="221"/>
      <c r="C21" s="248"/>
      <c r="D21" s="241"/>
      <c r="E21" s="241"/>
      <c r="F21" s="241"/>
      <c r="G21" s="241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3"/>
      <c r="AA21" s="213"/>
      <c r="AB21" s="213"/>
      <c r="AC21" s="213"/>
      <c r="AD21" s="213"/>
      <c r="AE21" s="213"/>
      <c r="AF21" s="213"/>
      <c r="AG21" s="213" t="s">
        <v>111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32">
        <v>6</v>
      </c>
      <c r="B22" s="233" t="s">
        <v>125</v>
      </c>
      <c r="C22" s="245" t="s">
        <v>126</v>
      </c>
      <c r="D22" s="234" t="s">
        <v>118</v>
      </c>
      <c r="E22" s="235">
        <v>1</v>
      </c>
      <c r="F22" s="236"/>
      <c r="G22" s="237">
        <f>ROUND(E22*F22,2)</f>
        <v>0</v>
      </c>
      <c r="H22" s="236"/>
      <c r="I22" s="237">
        <f>ROUND(E22*H22,2)</f>
        <v>0</v>
      </c>
      <c r="J22" s="236"/>
      <c r="K22" s="237">
        <f>ROUND(E22*J22,2)</f>
        <v>0</v>
      </c>
      <c r="L22" s="237">
        <v>21</v>
      </c>
      <c r="M22" s="237">
        <f>G22*(1+L22/100)</f>
        <v>0</v>
      </c>
      <c r="N22" s="235">
        <v>0</v>
      </c>
      <c r="O22" s="235">
        <f>ROUND(E22*N22,2)</f>
        <v>0</v>
      </c>
      <c r="P22" s="235">
        <v>0</v>
      </c>
      <c r="Q22" s="235">
        <f>ROUND(E22*P22,2)</f>
        <v>0</v>
      </c>
      <c r="R22" s="237"/>
      <c r="S22" s="237" t="s">
        <v>114</v>
      </c>
      <c r="T22" s="238" t="s">
        <v>105</v>
      </c>
      <c r="U22" s="223">
        <v>0</v>
      </c>
      <c r="V22" s="223">
        <f>ROUND(E22*U22,2)</f>
        <v>0</v>
      </c>
      <c r="W22" s="223"/>
      <c r="X22" s="223" t="s">
        <v>106</v>
      </c>
      <c r="Y22" s="223" t="s">
        <v>107</v>
      </c>
      <c r="Z22" s="213"/>
      <c r="AA22" s="213"/>
      <c r="AB22" s="213"/>
      <c r="AC22" s="213"/>
      <c r="AD22" s="213"/>
      <c r="AE22" s="213"/>
      <c r="AF22" s="213"/>
      <c r="AG22" s="213" t="s">
        <v>119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2" x14ac:dyDescent="0.2">
      <c r="A23" s="220"/>
      <c r="B23" s="221"/>
      <c r="C23" s="248"/>
      <c r="D23" s="241"/>
      <c r="E23" s="241"/>
      <c r="F23" s="241"/>
      <c r="G23" s="241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111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32">
        <v>7</v>
      </c>
      <c r="B24" s="233" t="s">
        <v>127</v>
      </c>
      <c r="C24" s="245" t="s">
        <v>128</v>
      </c>
      <c r="D24" s="234" t="s">
        <v>118</v>
      </c>
      <c r="E24" s="235">
        <v>1</v>
      </c>
      <c r="F24" s="236"/>
      <c r="G24" s="237">
        <f>ROUND(E24*F24,2)</f>
        <v>0</v>
      </c>
      <c r="H24" s="236"/>
      <c r="I24" s="237">
        <f>ROUND(E24*H24,2)</f>
        <v>0</v>
      </c>
      <c r="J24" s="236"/>
      <c r="K24" s="237">
        <f>ROUND(E24*J24,2)</f>
        <v>0</v>
      </c>
      <c r="L24" s="237">
        <v>21</v>
      </c>
      <c r="M24" s="237">
        <f>G24*(1+L24/100)</f>
        <v>0</v>
      </c>
      <c r="N24" s="235">
        <v>0</v>
      </c>
      <c r="O24" s="235">
        <f>ROUND(E24*N24,2)</f>
        <v>0</v>
      </c>
      <c r="P24" s="235">
        <v>0</v>
      </c>
      <c r="Q24" s="235">
        <f>ROUND(E24*P24,2)</f>
        <v>0</v>
      </c>
      <c r="R24" s="237"/>
      <c r="S24" s="237" t="s">
        <v>114</v>
      </c>
      <c r="T24" s="238" t="s">
        <v>105</v>
      </c>
      <c r="U24" s="223">
        <v>0</v>
      </c>
      <c r="V24" s="223">
        <f>ROUND(E24*U24,2)</f>
        <v>0</v>
      </c>
      <c r="W24" s="223"/>
      <c r="X24" s="223" t="s">
        <v>106</v>
      </c>
      <c r="Y24" s="223" t="s">
        <v>107</v>
      </c>
      <c r="Z24" s="213"/>
      <c r="AA24" s="213"/>
      <c r="AB24" s="213"/>
      <c r="AC24" s="213"/>
      <c r="AD24" s="213"/>
      <c r="AE24" s="213"/>
      <c r="AF24" s="213"/>
      <c r="AG24" s="213" t="s">
        <v>119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2" x14ac:dyDescent="0.2">
      <c r="A25" s="220"/>
      <c r="B25" s="221"/>
      <c r="C25" s="246" t="s">
        <v>129</v>
      </c>
      <c r="D25" s="239"/>
      <c r="E25" s="239"/>
      <c r="F25" s="239"/>
      <c r="G25" s="239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3"/>
      <c r="AA25" s="213"/>
      <c r="AB25" s="213"/>
      <c r="AC25" s="213"/>
      <c r="AD25" s="213"/>
      <c r="AE25" s="213"/>
      <c r="AF25" s="213"/>
      <c r="AG25" s="213" t="s">
        <v>110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3" x14ac:dyDescent="0.2">
      <c r="A26" s="220"/>
      <c r="B26" s="221"/>
      <c r="C26" s="249" t="s">
        <v>130</v>
      </c>
      <c r="D26" s="242"/>
      <c r="E26" s="242"/>
      <c r="F26" s="242"/>
      <c r="G26" s="242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3"/>
      <c r="AA26" s="213"/>
      <c r="AB26" s="213"/>
      <c r="AC26" s="213"/>
      <c r="AD26" s="213"/>
      <c r="AE26" s="213"/>
      <c r="AF26" s="213"/>
      <c r="AG26" s="213" t="s">
        <v>110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3" x14ac:dyDescent="0.2">
      <c r="A27" s="220"/>
      <c r="B27" s="221"/>
      <c r="C27" s="249" t="s">
        <v>131</v>
      </c>
      <c r="D27" s="242"/>
      <c r="E27" s="242"/>
      <c r="F27" s="242"/>
      <c r="G27" s="242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3"/>
      <c r="AA27" s="213"/>
      <c r="AB27" s="213"/>
      <c r="AC27" s="213"/>
      <c r="AD27" s="213"/>
      <c r="AE27" s="213"/>
      <c r="AF27" s="213"/>
      <c r="AG27" s="213" t="s">
        <v>110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3" x14ac:dyDescent="0.2">
      <c r="A28" s="220"/>
      <c r="B28" s="221"/>
      <c r="C28" s="249" t="s">
        <v>132</v>
      </c>
      <c r="D28" s="242"/>
      <c r="E28" s="242"/>
      <c r="F28" s="242"/>
      <c r="G28" s="242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3"/>
      <c r="AA28" s="213"/>
      <c r="AB28" s="213"/>
      <c r="AC28" s="213"/>
      <c r="AD28" s="213"/>
      <c r="AE28" s="213"/>
      <c r="AF28" s="213"/>
      <c r="AG28" s="213" t="s">
        <v>110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2" x14ac:dyDescent="0.2">
      <c r="A29" s="220"/>
      <c r="B29" s="221"/>
      <c r="C29" s="247"/>
      <c r="D29" s="240"/>
      <c r="E29" s="240"/>
      <c r="F29" s="240"/>
      <c r="G29" s="240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3"/>
      <c r="AA29" s="213"/>
      <c r="AB29" s="213"/>
      <c r="AC29" s="213"/>
      <c r="AD29" s="213"/>
      <c r="AE29" s="213"/>
      <c r="AF29" s="213"/>
      <c r="AG29" s="213" t="s">
        <v>111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32">
        <v>8</v>
      </c>
      <c r="B30" s="233" t="s">
        <v>133</v>
      </c>
      <c r="C30" s="245" t="s">
        <v>134</v>
      </c>
      <c r="D30" s="234" t="s">
        <v>135</v>
      </c>
      <c r="E30" s="235">
        <v>1</v>
      </c>
      <c r="F30" s="236"/>
      <c r="G30" s="237">
        <f>ROUND(E30*F30,2)</f>
        <v>0</v>
      </c>
      <c r="H30" s="236"/>
      <c r="I30" s="237">
        <f>ROUND(E30*H30,2)</f>
        <v>0</v>
      </c>
      <c r="J30" s="236"/>
      <c r="K30" s="237">
        <f>ROUND(E30*J30,2)</f>
        <v>0</v>
      </c>
      <c r="L30" s="237">
        <v>21</v>
      </c>
      <c r="M30" s="237">
        <f>G30*(1+L30/100)</f>
        <v>0</v>
      </c>
      <c r="N30" s="235">
        <v>0</v>
      </c>
      <c r="O30" s="235">
        <f>ROUND(E30*N30,2)</f>
        <v>0</v>
      </c>
      <c r="P30" s="235">
        <v>0</v>
      </c>
      <c r="Q30" s="235">
        <f>ROUND(E30*P30,2)</f>
        <v>0</v>
      </c>
      <c r="R30" s="237"/>
      <c r="S30" s="237" t="s">
        <v>114</v>
      </c>
      <c r="T30" s="238" t="s">
        <v>105</v>
      </c>
      <c r="U30" s="223">
        <v>0</v>
      </c>
      <c r="V30" s="223">
        <f>ROUND(E30*U30,2)</f>
        <v>0</v>
      </c>
      <c r="W30" s="223"/>
      <c r="X30" s="223" t="s">
        <v>106</v>
      </c>
      <c r="Y30" s="223" t="s">
        <v>107</v>
      </c>
      <c r="Z30" s="213"/>
      <c r="AA30" s="213"/>
      <c r="AB30" s="213"/>
      <c r="AC30" s="213"/>
      <c r="AD30" s="213"/>
      <c r="AE30" s="213"/>
      <c r="AF30" s="213"/>
      <c r="AG30" s="213" t="s">
        <v>119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2" x14ac:dyDescent="0.2">
      <c r="A31" s="220"/>
      <c r="B31" s="221"/>
      <c r="C31" s="248"/>
      <c r="D31" s="241"/>
      <c r="E31" s="241"/>
      <c r="F31" s="241"/>
      <c r="G31" s="241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3"/>
      <c r="AA31" s="213"/>
      <c r="AB31" s="213"/>
      <c r="AC31" s="213"/>
      <c r="AD31" s="213"/>
      <c r="AE31" s="213"/>
      <c r="AF31" s="213"/>
      <c r="AG31" s="213" t="s">
        <v>111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ht="22.5" outlineLevel="1" x14ac:dyDescent="0.2">
      <c r="A32" s="232">
        <v>9</v>
      </c>
      <c r="B32" s="233" t="s">
        <v>136</v>
      </c>
      <c r="C32" s="245" t="s">
        <v>137</v>
      </c>
      <c r="D32" s="234" t="s">
        <v>118</v>
      </c>
      <c r="E32" s="235">
        <v>1</v>
      </c>
      <c r="F32" s="236"/>
      <c r="G32" s="237">
        <f>ROUND(E32*F32,2)</f>
        <v>0</v>
      </c>
      <c r="H32" s="236"/>
      <c r="I32" s="237">
        <f>ROUND(E32*H32,2)</f>
        <v>0</v>
      </c>
      <c r="J32" s="236"/>
      <c r="K32" s="237">
        <f>ROUND(E32*J32,2)</f>
        <v>0</v>
      </c>
      <c r="L32" s="237">
        <v>21</v>
      </c>
      <c r="M32" s="237">
        <f>G32*(1+L32/100)</f>
        <v>0</v>
      </c>
      <c r="N32" s="235">
        <v>0</v>
      </c>
      <c r="O32" s="235">
        <f>ROUND(E32*N32,2)</f>
        <v>0</v>
      </c>
      <c r="P32" s="235">
        <v>0</v>
      </c>
      <c r="Q32" s="235">
        <f>ROUND(E32*P32,2)</f>
        <v>0</v>
      </c>
      <c r="R32" s="237"/>
      <c r="S32" s="237" t="s">
        <v>114</v>
      </c>
      <c r="T32" s="238" t="s">
        <v>105</v>
      </c>
      <c r="U32" s="223">
        <v>0</v>
      </c>
      <c r="V32" s="223">
        <f>ROUND(E32*U32,2)</f>
        <v>0</v>
      </c>
      <c r="W32" s="223"/>
      <c r="X32" s="223" t="s">
        <v>106</v>
      </c>
      <c r="Y32" s="223" t="s">
        <v>107</v>
      </c>
      <c r="Z32" s="213"/>
      <c r="AA32" s="213"/>
      <c r="AB32" s="213"/>
      <c r="AC32" s="213"/>
      <c r="AD32" s="213"/>
      <c r="AE32" s="213"/>
      <c r="AF32" s="213"/>
      <c r="AG32" s="213" t="s">
        <v>119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2" x14ac:dyDescent="0.2">
      <c r="A33" s="220"/>
      <c r="B33" s="221"/>
      <c r="C33" s="248"/>
      <c r="D33" s="241"/>
      <c r="E33" s="241"/>
      <c r="F33" s="241"/>
      <c r="G33" s="241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3"/>
      <c r="AA33" s="213"/>
      <c r="AB33" s="213"/>
      <c r="AC33" s="213"/>
      <c r="AD33" s="213"/>
      <c r="AE33" s="213"/>
      <c r="AF33" s="213"/>
      <c r="AG33" s="213" t="s">
        <v>111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32">
        <v>10</v>
      </c>
      <c r="B34" s="233" t="s">
        <v>138</v>
      </c>
      <c r="C34" s="245" t="s">
        <v>139</v>
      </c>
      <c r="D34" s="234" t="s">
        <v>118</v>
      </c>
      <c r="E34" s="235">
        <v>1</v>
      </c>
      <c r="F34" s="236"/>
      <c r="G34" s="237">
        <f>ROUND(E34*F34,2)</f>
        <v>0</v>
      </c>
      <c r="H34" s="236"/>
      <c r="I34" s="237">
        <f>ROUND(E34*H34,2)</f>
        <v>0</v>
      </c>
      <c r="J34" s="236"/>
      <c r="K34" s="237">
        <f>ROUND(E34*J34,2)</f>
        <v>0</v>
      </c>
      <c r="L34" s="237">
        <v>21</v>
      </c>
      <c r="M34" s="237">
        <f>G34*(1+L34/100)</f>
        <v>0</v>
      </c>
      <c r="N34" s="235">
        <v>0</v>
      </c>
      <c r="O34" s="235">
        <f>ROUND(E34*N34,2)</f>
        <v>0</v>
      </c>
      <c r="P34" s="235">
        <v>0</v>
      </c>
      <c r="Q34" s="235">
        <f>ROUND(E34*P34,2)</f>
        <v>0</v>
      </c>
      <c r="R34" s="237"/>
      <c r="S34" s="237" t="s">
        <v>114</v>
      </c>
      <c r="T34" s="238" t="s">
        <v>105</v>
      </c>
      <c r="U34" s="223">
        <v>0</v>
      </c>
      <c r="V34" s="223">
        <f>ROUND(E34*U34,2)</f>
        <v>0</v>
      </c>
      <c r="W34" s="223"/>
      <c r="X34" s="223" t="s">
        <v>106</v>
      </c>
      <c r="Y34" s="223" t="s">
        <v>107</v>
      </c>
      <c r="Z34" s="213"/>
      <c r="AA34" s="213"/>
      <c r="AB34" s="213"/>
      <c r="AC34" s="213"/>
      <c r="AD34" s="213"/>
      <c r="AE34" s="213"/>
      <c r="AF34" s="213"/>
      <c r="AG34" s="213" t="s">
        <v>119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2" x14ac:dyDescent="0.2">
      <c r="A35" s="220"/>
      <c r="B35" s="221"/>
      <c r="C35" s="248"/>
      <c r="D35" s="241"/>
      <c r="E35" s="241"/>
      <c r="F35" s="241"/>
      <c r="G35" s="241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3"/>
      <c r="AA35" s="213"/>
      <c r="AB35" s="213"/>
      <c r="AC35" s="213"/>
      <c r="AD35" s="213"/>
      <c r="AE35" s="213"/>
      <c r="AF35" s="213"/>
      <c r="AG35" s="213" t="s">
        <v>111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x14ac:dyDescent="0.2">
      <c r="A36" s="225" t="s">
        <v>99</v>
      </c>
      <c r="B36" s="226" t="s">
        <v>69</v>
      </c>
      <c r="C36" s="244" t="s">
        <v>28</v>
      </c>
      <c r="D36" s="227"/>
      <c r="E36" s="228"/>
      <c r="F36" s="229"/>
      <c r="G36" s="229">
        <f>SUMIF(AG37:AG47,"&lt;&gt;NOR",G37:G47)</f>
        <v>0</v>
      </c>
      <c r="H36" s="229"/>
      <c r="I36" s="229">
        <f>SUM(I37:I47)</f>
        <v>0</v>
      </c>
      <c r="J36" s="229"/>
      <c r="K36" s="229">
        <f>SUM(K37:K47)</f>
        <v>0</v>
      </c>
      <c r="L36" s="229"/>
      <c r="M36" s="229">
        <f>SUM(M37:M47)</f>
        <v>0</v>
      </c>
      <c r="N36" s="228"/>
      <c r="O36" s="228">
        <f>SUM(O37:O47)</f>
        <v>0</v>
      </c>
      <c r="P36" s="228"/>
      <c r="Q36" s="228">
        <f>SUM(Q37:Q47)</f>
        <v>0</v>
      </c>
      <c r="R36" s="229"/>
      <c r="S36" s="229"/>
      <c r="T36" s="230"/>
      <c r="U36" s="224"/>
      <c r="V36" s="224">
        <f>SUM(V37:V47)</f>
        <v>0</v>
      </c>
      <c r="W36" s="224"/>
      <c r="X36" s="224"/>
      <c r="Y36" s="224"/>
      <c r="AG36" t="s">
        <v>100</v>
      </c>
    </row>
    <row r="37" spans="1:60" outlineLevel="1" x14ac:dyDescent="0.2">
      <c r="A37" s="232">
        <v>11</v>
      </c>
      <c r="B37" s="233" t="s">
        <v>140</v>
      </c>
      <c r="C37" s="245" t="s">
        <v>141</v>
      </c>
      <c r="D37" s="234" t="s">
        <v>103</v>
      </c>
      <c r="E37" s="235">
        <v>1</v>
      </c>
      <c r="F37" s="236"/>
      <c r="G37" s="237">
        <f>ROUND(E37*F37,2)</f>
        <v>0</v>
      </c>
      <c r="H37" s="236"/>
      <c r="I37" s="237">
        <f>ROUND(E37*H37,2)</f>
        <v>0</v>
      </c>
      <c r="J37" s="236"/>
      <c r="K37" s="237">
        <f>ROUND(E37*J37,2)</f>
        <v>0</v>
      </c>
      <c r="L37" s="237">
        <v>21</v>
      </c>
      <c r="M37" s="237">
        <f>G37*(1+L37/100)</f>
        <v>0</v>
      </c>
      <c r="N37" s="235">
        <v>0</v>
      </c>
      <c r="O37" s="235">
        <f>ROUND(E37*N37,2)</f>
        <v>0</v>
      </c>
      <c r="P37" s="235">
        <v>0</v>
      </c>
      <c r="Q37" s="235">
        <f>ROUND(E37*P37,2)</f>
        <v>0</v>
      </c>
      <c r="R37" s="237"/>
      <c r="S37" s="237" t="s">
        <v>104</v>
      </c>
      <c r="T37" s="238" t="s">
        <v>105</v>
      </c>
      <c r="U37" s="223">
        <v>0</v>
      </c>
      <c r="V37" s="223">
        <f>ROUND(E37*U37,2)</f>
        <v>0</v>
      </c>
      <c r="W37" s="223"/>
      <c r="X37" s="223" t="s">
        <v>106</v>
      </c>
      <c r="Y37" s="223" t="s">
        <v>107</v>
      </c>
      <c r="Z37" s="213"/>
      <c r="AA37" s="213"/>
      <c r="AB37" s="213"/>
      <c r="AC37" s="213"/>
      <c r="AD37" s="213"/>
      <c r="AE37" s="213"/>
      <c r="AF37" s="213"/>
      <c r="AG37" s="213" t="s">
        <v>108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ht="33.75" outlineLevel="2" x14ac:dyDescent="0.2">
      <c r="A38" s="220"/>
      <c r="B38" s="221"/>
      <c r="C38" s="246" t="s">
        <v>151</v>
      </c>
      <c r="D38" s="239"/>
      <c r="E38" s="239"/>
      <c r="F38" s="239"/>
      <c r="G38" s="239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3"/>
      <c r="AA38" s="213"/>
      <c r="AB38" s="213"/>
      <c r="AC38" s="213"/>
      <c r="AD38" s="213"/>
      <c r="AE38" s="213"/>
      <c r="AF38" s="213"/>
      <c r="AG38" s="213" t="s">
        <v>110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43" t="str">
        <f>C38</f>
        <v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38" s="213"/>
      <c r="BC38" s="213"/>
      <c r="BD38" s="213"/>
      <c r="BE38" s="213"/>
      <c r="BF38" s="213"/>
      <c r="BG38" s="213"/>
      <c r="BH38" s="213"/>
    </row>
    <row r="39" spans="1:60" outlineLevel="3" x14ac:dyDescent="0.2">
      <c r="A39" s="220"/>
      <c r="B39" s="221"/>
      <c r="C39" s="249" t="s">
        <v>142</v>
      </c>
      <c r="D39" s="242"/>
      <c r="E39" s="242"/>
      <c r="F39" s="242"/>
      <c r="G39" s="242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3"/>
      <c r="AA39" s="213"/>
      <c r="AB39" s="213"/>
      <c r="AC39" s="213"/>
      <c r="AD39" s="213"/>
      <c r="AE39" s="213"/>
      <c r="AF39" s="213"/>
      <c r="AG39" s="213" t="s">
        <v>110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2" x14ac:dyDescent="0.2">
      <c r="A40" s="220"/>
      <c r="B40" s="221"/>
      <c r="C40" s="247"/>
      <c r="D40" s="240"/>
      <c r="E40" s="240"/>
      <c r="F40" s="240"/>
      <c r="G40" s="240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3"/>
      <c r="AA40" s="213"/>
      <c r="AB40" s="213"/>
      <c r="AC40" s="213"/>
      <c r="AD40" s="213"/>
      <c r="AE40" s="213"/>
      <c r="AF40" s="213"/>
      <c r="AG40" s="213" t="s">
        <v>111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32">
        <v>12</v>
      </c>
      <c r="B41" s="233" t="s">
        <v>143</v>
      </c>
      <c r="C41" s="245" t="s">
        <v>144</v>
      </c>
      <c r="D41" s="234" t="s">
        <v>103</v>
      </c>
      <c r="E41" s="235">
        <v>1</v>
      </c>
      <c r="F41" s="236"/>
      <c r="G41" s="237">
        <f>ROUND(E41*F41,2)</f>
        <v>0</v>
      </c>
      <c r="H41" s="236"/>
      <c r="I41" s="237">
        <f>ROUND(E41*H41,2)</f>
        <v>0</v>
      </c>
      <c r="J41" s="236"/>
      <c r="K41" s="237">
        <f>ROUND(E41*J41,2)</f>
        <v>0</v>
      </c>
      <c r="L41" s="237">
        <v>21</v>
      </c>
      <c r="M41" s="237">
        <f>G41*(1+L41/100)</f>
        <v>0</v>
      </c>
      <c r="N41" s="235">
        <v>0</v>
      </c>
      <c r="O41" s="235">
        <f>ROUND(E41*N41,2)</f>
        <v>0</v>
      </c>
      <c r="P41" s="235">
        <v>0</v>
      </c>
      <c r="Q41" s="235">
        <f>ROUND(E41*P41,2)</f>
        <v>0</v>
      </c>
      <c r="R41" s="237"/>
      <c r="S41" s="237" t="s">
        <v>104</v>
      </c>
      <c r="T41" s="238" t="s">
        <v>105</v>
      </c>
      <c r="U41" s="223">
        <v>0</v>
      </c>
      <c r="V41" s="223">
        <f>ROUND(E41*U41,2)</f>
        <v>0</v>
      </c>
      <c r="W41" s="223"/>
      <c r="X41" s="223" t="s">
        <v>106</v>
      </c>
      <c r="Y41" s="223" t="s">
        <v>107</v>
      </c>
      <c r="Z41" s="213"/>
      <c r="AA41" s="213"/>
      <c r="AB41" s="213"/>
      <c r="AC41" s="213"/>
      <c r="AD41" s="213"/>
      <c r="AE41" s="213"/>
      <c r="AF41" s="213"/>
      <c r="AG41" s="213" t="s">
        <v>108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ht="22.5" outlineLevel="2" x14ac:dyDescent="0.2">
      <c r="A42" s="220"/>
      <c r="B42" s="221"/>
      <c r="C42" s="246" t="s">
        <v>145</v>
      </c>
      <c r="D42" s="239"/>
      <c r="E42" s="239"/>
      <c r="F42" s="239"/>
      <c r="G42" s="239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3"/>
      <c r="AA42" s="213"/>
      <c r="AB42" s="213"/>
      <c r="AC42" s="213"/>
      <c r="AD42" s="213"/>
      <c r="AE42" s="213"/>
      <c r="AF42" s="213"/>
      <c r="AG42" s="213" t="s">
        <v>110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43" t="str">
        <f>C42</f>
        <v>Náklady na vyhotovení dokumentace skutečného provedení stavby a její předání objednateli v požadované formě a požadovaném počtu (3* v tištěné podobě, 1x v el. podobě ve formátu PDF a DWG, fotodokumentace)</v>
      </c>
      <c r="BB42" s="213"/>
      <c r="BC42" s="213"/>
      <c r="BD42" s="213"/>
      <c r="BE42" s="213"/>
      <c r="BF42" s="213"/>
      <c r="BG42" s="213"/>
      <c r="BH42" s="213"/>
    </row>
    <row r="43" spans="1:60" outlineLevel="2" x14ac:dyDescent="0.2">
      <c r="A43" s="220"/>
      <c r="B43" s="221"/>
      <c r="C43" s="247"/>
      <c r="D43" s="240"/>
      <c r="E43" s="240"/>
      <c r="F43" s="240"/>
      <c r="G43" s="240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3"/>
      <c r="AA43" s="213"/>
      <c r="AB43" s="213"/>
      <c r="AC43" s="213"/>
      <c r="AD43" s="213"/>
      <c r="AE43" s="213"/>
      <c r="AF43" s="213"/>
      <c r="AG43" s="213" t="s">
        <v>111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32">
        <v>13</v>
      </c>
      <c r="B44" s="233" t="s">
        <v>146</v>
      </c>
      <c r="C44" s="245" t="s">
        <v>147</v>
      </c>
      <c r="D44" s="234" t="s">
        <v>103</v>
      </c>
      <c r="E44" s="235">
        <v>1</v>
      </c>
      <c r="F44" s="236"/>
      <c r="G44" s="237">
        <f>ROUND(E44*F44,2)</f>
        <v>0</v>
      </c>
      <c r="H44" s="236"/>
      <c r="I44" s="237">
        <f>ROUND(E44*H44,2)</f>
        <v>0</v>
      </c>
      <c r="J44" s="236"/>
      <c r="K44" s="237">
        <f>ROUND(E44*J44,2)</f>
        <v>0</v>
      </c>
      <c r="L44" s="237">
        <v>21</v>
      </c>
      <c r="M44" s="237">
        <f>G44*(1+L44/100)</f>
        <v>0</v>
      </c>
      <c r="N44" s="235">
        <v>0</v>
      </c>
      <c r="O44" s="235">
        <f>ROUND(E44*N44,2)</f>
        <v>0</v>
      </c>
      <c r="P44" s="235">
        <v>0</v>
      </c>
      <c r="Q44" s="235">
        <f>ROUND(E44*P44,2)</f>
        <v>0</v>
      </c>
      <c r="R44" s="237"/>
      <c r="S44" s="237" t="s">
        <v>104</v>
      </c>
      <c r="T44" s="238" t="s">
        <v>105</v>
      </c>
      <c r="U44" s="223">
        <v>0</v>
      </c>
      <c r="V44" s="223">
        <f>ROUND(E44*U44,2)</f>
        <v>0</v>
      </c>
      <c r="W44" s="223"/>
      <c r="X44" s="223" t="s">
        <v>106</v>
      </c>
      <c r="Y44" s="223" t="s">
        <v>107</v>
      </c>
      <c r="Z44" s="213"/>
      <c r="AA44" s="213"/>
      <c r="AB44" s="213"/>
      <c r="AC44" s="213"/>
      <c r="AD44" s="213"/>
      <c r="AE44" s="213"/>
      <c r="AF44" s="213"/>
      <c r="AG44" s="213" t="s">
        <v>108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ht="22.5" outlineLevel="2" x14ac:dyDescent="0.2">
      <c r="A45" s="220"/>
      <c r="B45" s="221"/>
      <c r="C45" s="246" t="s">
        <v>148</v>
      </c>
      <c r="D45" s="239"/>
      <c r="E45" s="239"/>
      <c r="F45" s="239"/>
      <c r="G45" s="239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3"/>
      <c r="AA45" s="213"/>
      <c r="AB45" s="213"/>
      <c r="AC45" s="213"/>
      <c r="AD45" s="213"/>
      <c r="AE45" s="213"/>
      <c r="AF45" s="213"/>
      <c r="AG45" s="213" t="s">
        <v>110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43" t="str">
        <f>C45</f>
        <v>- náklady na provedení skutečného zaměření stavby v rozsahu nezbytném pro zápis změny do katastru nemovitostí (3* v tištěné podobě, 1x v el. podobě ve formátu PDF, DGN a DWG)</v>
      </c>
      <c r="BB45" s="213"/>
      <c r="BC45" s="213"/>
      <c r="BD45" s="213"/>
      <c r="BE45" s="213"/>
      <c r="BF45" s="213"/>
      <c r="BG45" s="213"/>
      <c r="BH45" s="213"/>
    </row>
    <row r="46" spans="1:60" outlineLevel="3" x14ac:dyDescent="0.2">
      <c r="A46" s="220"/>
      <c r="B46" s="221"/>
      <c r="C46" s="249" t="s">
        <v>149</v>
      </c>
      <c r="D46" s="242"/>
      <c r="E46" s="242"/>
      <c r="F46" s="242"/>
      <c r="G46" s="242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3"/>
      <c r="AA46" s="213"/>
      <c r="AB46" s="213"/>
      <c r="AC46" s="213"/>
      <c r="AD46" s="213"/>
      <c r="AE46" s="213"/>
      <c r="AF46" s="213"/>
      <c r="AG46" s="213" t="s">
        <v>110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2" x14ac:dyDescent="0.2">
      <c r="A47" s="220"/>
      <c r="B47" s="221"/>
      <c r="C47" s="247"/>
      <c r="D47" s="240"/>
      <c r="E47" s="240"/>
      <c r="F47" s="240"/>
      <c r="G47" s="240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3"/>
      <c r="AA47" s="213"/>
      <c r="AB47" s="213"/>
      <c r="AC47" s="213"/>
      <c r="AD47" s="213"/>
      <c r="AE47" s="213"/>
      <c r="AF47" s="213"/>
      <c r="AG47" s="213" t="s">
        <v>111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x14ac:dyDescent="0.2">
      <c r="A48" s="3"/>
      <c r="B48" s="4"/>
      <c r="C48" s="250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AE48">
        <v>12</v>
      </c>
      <c r="AF48">
        <v>21</v>
      </c>
      <c r="AG48" t="s">
        <v>85</v>
      </c>
    </row>
    <row r="49" spans="1:33" x14ac:dyDescent="0.2">
      <c r="A49" s="216"/>
      <c r="B49" s="217" t="s">
        <v>29</v>
      </c>
      <c r="C49" s="251"/>
      <c r="D49" s="218"/>
      <c r="E49" s="219"/>
      <c r="F49" s="219"/>
      <c r="G49" s="231">
        <f>G8+G36</f>
        <v>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AE49">
        <f>SUMIF(L7:L47,AE48,G7:G47)</f>
        <v>0</v>
      </c>
      <c r="AF49">
        <f>SUMIF(L7:L47,AF48,G7:G47)</f>
        <v>0</v>
      </c>
      <c r="AG49" t="s">
        <v>150</v>
      </c>
    </row>
    <row r="50" spans="1:33" x14ac:dyDescent="0.2">
      <c r="C50" s="252"/>
      <c r="D50" s="10"/>
      <c r="AG50" t="s">
        <v>152</v>
      </c>
    </row>
    <row r="51" spans="1:33" x14ac:dyDescent="0.2">
      <c r="D51" s="10"/>
    </row>
    <row r="52" spans="1:33" x14ac:dyDescent="0.2">
      <c r="D52" s="10"/>
    </row>
    <row r="53" spans="1:33" x14ac:dyDescent="0.2">
      <c r="D53" s="10"/>
    </row>
    <row r="54" spans="1:33" x14ac:dyDescent="0.2">
      <c r="D54" s="10"/>
    </row>
    <row r="55" spans="1:33" x14ac:dyDescent="0.2">
      <c r="D55" s="10"/>
    </row>
    <row r="56" spans="1:33" x14ac:dyDescent="0.2">
      <c r="D56" s="10"/>
    </row>
    <row r="57" spans="1:33" x14ac:dyDescent="0.2">
      <c r="D57" s="10"/>
    </row>
    <row r="58" spans="1:33" x14ac:dyDescent="0.2">
      <c r="D58" s="10"/>
    </row>
    <row r="59" spans="1:33" x14ac:dyDescent="0.2">
      <c r="D59" s="10"/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UtQpunBeCXt+tt4MPp9vDsIey7wVKNjdcfyvA714uED01+EzE1m7kGF5vxIeT2Nk+R2CsMDRcte2WRn+mt2R0w==" saltValue="CfTnX1DS0ivg+WFXTr1l7g==" spinCount="100000" sheet="1" formatRows="0"/>
  <mergeCells count="29">
    <mergeCell ref="C42:G42"/>
    <mergeCell ref="C43:G43"/>
    <mergeCell ref="C45:G45"/>
    <mergeCell ref="C46:G46"/>
    <mergeCell ref="C47:G47"/>
    <mergeCell ref="C31:G31"/>
    <mergeCell ref="C33:G33"/>
    <mergeCell ref="C35:G35"/>
    <mergeCell ref="C38:G38"/>
    <mergeCell ref="C39:G39"/>
    <mergeCell ref="C40:G40"/>
    <mergeCell ref="C23:G23"/>
    <mergeCell ref="C25:G25"/>
    <mergeCell ref="C26:G26"/>
    <mergeCell ref="C27:G27"/>
    <mergeCell ref="C28:G28"/>
    <mergeCell ref="C29:G29"/>
    <mergeCell ref="C13:G13"/>
    <mergeCell ref="C14:G14"/>
    <mergeCell ref="C16:G16"/>
    <mergeCell ref="C18:G18"/>
    <mergeCell ref="C19:G19"/>
    <mergeCell ref="C21:G21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1A5EC-001C-48E4-BB9E-38D2D025508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153</v>
      </c>
      <c r="B1" s="198"/>
      <c r="C1" s="198"/>
      <c r="D1" s="198"/>
      <c r="E1" s="198"/>
      <c r="F1" s="198"/>
      <c r="G1" s="198"/>
      <c r="AG1" t="s">
        <v>71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72</v>
      </c>
    </row>
    <row r="3" spans="1:60" ht="24.95" customHeight="1" x14ac:dyDescent="0.2">
      <c r="A3" s="199" t="s">
        <v>8</v>
      </c>
      <c r="B3" s="49" t="s">
        <v>47</v>
      </c>
      <c r="C3" s="202" t="s">
        <v>49</v>
      </c>
      <c r="D3" s="200"/>
      <c r="E3" s="200"/>
      <c r="F3" s="200"/>
      <c r="G3" s="201"/>
      <c r="AC3" s="177" t="s">
        <v>72</v>
      </c>
      <c r="AG3" t="s">
        <v>75</v>
      </c>
    </row>
    <row r="4" spans="1:60" ht="24.95" customHeight="1" x14ac:dyDescent="0.2">
      <c r="A4" s="203" t="s">
        <v>9</v>
      </c>
      <c r="B4" s="204" t="s">
        <v>47</v>
      </c>
      <c r="C4" s="205" t="s">
        <v>49</v>
      </c>
      <c r="D4" s="206"/>
      <c r="E4" s="206"/>
      <c r="F4" s="206"/>
      <c r="G4" s="207"/>
      <c r="AG4" t="s">
        <v>76</v>
      </c>
    </row>
    <row r="5" spans="1:60" x14ac:dyDescent="0.2">
      <c r="D5" s="10"/>
    </row>
    <row r="6" spans="1:60" ht="38.25" x14ac:dyDescent="0.2">
      <c r="A6" s="209" t="s">
        <v>77</v>
      </c>
      <c r="B6" s="211" t="s">
        <v>78</v>
      </c>
      <c r="C6" s="211" t="s">
        <v>79</v>
      </c>
      <c r="D6" s="210" t="s">
        <v>80</v>
      </c>
      <c r="E6" s="209" t="s">
        <v>81</v>
      </c>
      <c r="F6" s="208" t="s">
        <v>82</v>
      </c>
      <c r="G6" s="209" t="s">
        <v>29</v>
      </c>
      <c r="H6" s="212" t="s">
        <v>30</v>
      </c>
      <c r="I6" s="212" t="s">
        <v>83</v>
      </c>
      <c r="J6" s="212" t="s">
        <v>31</v>
      </c>
      <c r="K6" s="212" t="s">
        <v>84</v>
      </c>
      <c r="L6" s="212" t="s">
        <v>85</v>
      </c>
      <c r="M6" s="212" t="s">
        <v>86</v>
      </c>
      <c r="N6" s="212" t="s">
        <v>87</v>
      </c>
      <c r="O6" s="212" t="s">
        <v>88</v>
      </c>
      <c r="P6" s="212" t="s">
        <v>89</v>
      </c>
      <c r="Q6" s="212" t="s">
        <v>90</v>
      </c>
      <c r="R6" s="212" t="s">
        <v>91</v>
      </c>
      <c r="S6" s="212" t="s">
        <v>92</v>
      </c>
      <c r="T6" s="212" t="s">
        <v>93</v>
      </c>
      <c r="U6" s="212" t="s">
        <v>94</v>
      </c>
      <c r="V6" s="212" t="s">
        <v>95</v>
      </c>
      <c r="W6" s="212" t="s">
        <v>96</v>
      </c>
      <c r="X6" s="212" t="s">
        <v>97</v>
      </c>
      <c r="Y6" s="212" t="s">
        <v>98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25" t="s">
        <v>99</v>
      </c>
      <c r="B8" s="226" t="s">
        <v>62</v>
      </c>
      <c r="C8" s="244" t="s">
        <v>63</v>
      </c>
      <c r="D8" s="227"/>
      <c r="E8" s="228"/>
      <c r="F8" s="229"/>
      <c r="G8" s="229">
        <f>SUMIF(AG9:AG74,"&lt;&gt;NOR",G9:G74)</f>
        <v>0</v>
      </c>
      <c r="H8" s="229"/>
      <c r="I8" s="229">
        <f>SUM(I9:I74)</f>
        <v>0</v>
      </c>
      <c r="J8" s="229"/>
      <c r="K8" s="229">
        <f>SUM(K9:K74)</f>
        <v>0</v>
      </c>
      <c r="L8" s="229"/>
      <c r="M8" s="229">
        <f>SUM(M9:M74)</f>
        <v>0</v>
      </c>
      <c r="N8" s="228"/>
      <c r="O8" s="228">
        <f>SUM(O9:O74)</f>
        <v>0.67</v>
      </c>
      <c r="P8" s="228"/>
      <c r="Q8" s="228">
        <f>SUM(Q9:Q74)</f>
        <v>0</v>
      </c>
      <c r="R8" s="229"/>
      <c r="S8" s="229"/>
      <c r="T8" s="230"/>
      <c r="U8" s="224"/>
      <c r="V8" s="224">
        <f>SUM(V9:V74)</f>
        <v>9969.41</v>
      </c>
      <c r="W8" s="224"/>
      <c r="X8" s="224"/>
      <c r="Y8" s="224"/>
      <c r="AG8" t="s">
        <v>100</v>
      </c>
    </row>
    <row r="9" spans="1:60" ht="33.75" outlineLevel="1" x14ac:dyDescent="0.2">
      <c r="A9" s="232">
        <v>1</v>
      </c>
      <c r="B9" s="233" t="s">
        <v>154</v>
      </c>
      <c r="C9" s="245" t="s">
        <v>155</v>
      </c>
      <c r="D9" s="234" t="s">
        <v>156</v>
      </c>
      <c r="E9" s="235">
        <v>19166.89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7" t="s">
        <v>157</v>
      </c>
      <c r="S9" s="237" t="s">
        <v>104</v>
      </c>
      <c r="T9" s="238" t="s">
        <v>158</v>
      </c>
      <c r="U9" s="223">
        <v>0.20899999999999999</v>
      </c>
      <c r="V9" s="223">
        <f>ROUND(E9*U9,2)</f>
        <v>4005.88</v>
      </c>
      <c r="W9" s="223"/>
      <c r="X9" s="223" t="s">
        <v>159</v>
      </c>
      <c r="Y9" s="223" t="s">
        <v>107</v>
      </c>
      <c r="Z9" s="213"/>
      <c r="AA9" s="213"/>
      <c r="AB9" s="213"/>
      <c r="AC9" s="213"/>
      <c r="AD9" s="213"/>
      <c r="AE9" s="213"/>
      <c r="AF9" s="213"/>
      <c r="AG9" s="213" t="s">
        <v>160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2" x14ac:dyDescent="0.2">
      <c r="A10" s="220"/>
      <c r="B10" s="221"/>
      <c r="C10" s="256" t="s">
        <v>161</v>
      </c>
      <c r="D10" s="255"/>
      <c r="E10" s="255"/>
      <c r="F10" s="255"/>
      <c r="G10" s="255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162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43" t="str">
        <f>C10</f>
        <v>tl. do 10 cm s nařezáním, vyrýpnutím, zvednutím, přemístěním a složením na vzdálenost do 50 m nebo s naložením na dopravní prostředek,</v>
      </c>
      <c r="BB10" s="213"/>
      <c r="BC10" s="213"/>
      <c r="BD10" s="213"/>
      <c r="BE10" s="213"/>
      <c r="BF10" s="213"/>
      <c r="BG10" s="213"/>
      <c r="BH10" s="213"/>
    </row>
    <row r="11" spans="1:60" outlineLevel="2" x14ac:dyDescent="0.2">
      <c r="A11" s="220"/>
      <c r="B11" s="221"/>
      <c r="C11" s="247"/>
      <c r="D11" s="240"/>
      <c r="E11" s="240"/>
      <c r="F11" s="240"/>
      <c r="G11" s="240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3"/>
      <c r="AA11" s="213"/>
      <c r="AB11" s="213"/>
      <c r="AC11" s="213"/>
      <c r="AD11" s="213"/>
      <c r="AE11" s="213"/>
      <c r="AF11" s="213"/>
      <c r="AG11" s="213" t="s">
        <v>111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2.5" outlineLevel="1" x14ac:dyDescent="0.2">
      <c r="A12" s="232">
        <v>2</v>
      </c>
      <c r="B12" s="233" t="s">
        <v>163</v>
      </c>
      <c r="C12" s="245" t="s">
        <v>164</v>
      </c>
      <c r="D12" s="234" t="s">
        <v>165</v>
      </c>
      <c r="E12" s="235">
        <v>4046.35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35">
        <v>0</v>
      </c>
      <c r="O12" s="235">
        <f>ROUND(E12*N12,2)</f>
        <v>0</v>
      </c>
      <c r="P12" s="235">
        <v>0</v>
      </c>
      <c r="Q12" s="235">
        <f>ROUND(E12*P12,2)</f>
        <v>0</v>
      </c>
      <c r="R12" s="237" t="s">
        <v>166</v>
      </c>
      <c r="S12" s="237" t="s">
        <v>104</v>
      </c>
      <c r="T12" s="238" t="s">
        <v>158</v>
      </c>
      <c r="U12" s="223">
        <v>0.72499999999999998</v>
      </c>
      <c r="V12" s="223">
        <f>ROUND(E12*U12,2)</f>
        <v>2933.6</v>
      </c>
      <c r="W12" s="223"/>
      <c r="X12" s="223" t="s">
        <v>159</v>
      </c>
      <c r="Y12" s="223" t="s">
        <v>107</v>
      </c>
      <c r="Z12" s="213"/>
      <c r="AA12" s="213"/>
      <c r="AB12" s="213"/>
      <c r="AC12" s="213"/>
      <c r="AD12" s="213"/>
      <c r="AE12" s="213"/>
      <c r="AF12" s="213"/>
      <c r="AG12" s="213" t="s">
        <v>160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2" x14ac:dyDescent="0.2">
      <c r="A13" s="220"/>
      <c r="B13" s="221"/>
      <c r="C13" s="256" t="s">
        <v>167</v>
      </c>
      <c r="D13" s="255"/>
      <c r="E13" s="255"/>
      <c r="F13" s="255"/>
      <c r="G13" s="255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3"/>
      <c r="AA13" s="213"/>
      <c r="AB13" s="213"/>
      <c r="AC13" s="213"/>
      <c r="AD13" s="213"/>
      <c r="AE13" s="213"/>
      <c r="AF13" s="213"/>
      <c r="AG13" s="213" t="s">
        <v>162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2" x14ac:dyDescent="0.2">
      <c r="A14" s="220"/>
      <c r="B14" s="221"/>
      <c r="C14" s="257" t="s">
        <v>168</v>
      </c>
      <c r="D14" s="253"/>
      <c r="E14" s="254">
        <v>4046.35</v>
      </c>
      <c r="F14" s="223"/>
      <c r="G14" s="223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3"/>
      <c r="AA14" s="213"/>
      <c r="AB14" s="213"/>
      <c r="AC14" s="213"/>
      <c r="AD14" s="213"/>
      <c r="AE14" s="213"/>
      <c r="AF14" s="213"/>
      <c r="AG14" s="213" t="s">
        <v>169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2" x14ac:dyDescent="0.2">
      <c r="A15" s="220"/>
      <c r="B15" s="221"/>
      <c r="C15" s="247"/>
      <c r="D15" s="240"/>
      <c r="E15" s="240"/>
      <c r="F15" s="240"/>
      <c r="G15" s="240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3"/>
      <c r="AA15" s="213"/>
      <c r="AB15" s="213"/>
      <c r="AC15" s="213"/>
      <c r="AD15" s="213"/>
      <c r="AE15" s="213"/>
      <c r="AF15" s="213"/>
      <c r="AG15" s="213" t="s">
        <v>111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32">
        <v>3</v>
      </c>
      <c r="B16" s="233" t="s">
        <v>170</v>
      </c>
      <c r="C16" s="245" t="s">
        <v>171</v>
      </c>
      <c r="D16" s="234" t="s">
        <v>165</v>
      </c>
      <c r="E16" s="235">
        <v>77.09</v>
      </c>
      <c r="F16" s="236"/>
      <c r="G16" s="237">
        <f>ROUND(E16*F16,2)</f>
        <v>0</v>
      </c>
      <c r="H16" s="236"/>
      <c r="I16" s="237">
        <f>ROUND(E16*H16,2)</f>
        <v>0</v>
      </c>
      <c r="J16" s="236"/>
      <c r="K16" s="237">
        <f>ROUND(E16*J16,2)</f>
        <v>0</v>
      </c>
      <c r="L16" s="237">
        <v>21</v>
      </c>
      <c r="M16" s="237">
        <f>G16*(1+L16/100)</f>
        <v>0</v>
      </c>
      <c r="N16" s="235">
        <v>0</v>
      </c>
      <c r="O16" s="235">
        <f>ROUND(E16*N16,2)</f>
        <v>0</v>
      </c>
      <c r="P16" s="235">
        <v>0</v>
      </c>
      <c r="Q16" s="235">
        <f>ROUND(E16*P16,2)</f>
        <v>0</v>
      </c>
      <c r="R16" s="237" t="s">
        <v>166</v>
      </c>
      <c r="S16" s="237" t="s">
        <v>104</v>
      </c>
      <c r="T16" s="238" t="s">
        <v>158</v>
      </c>
      <c r="U16" s="223">
        <v>0.12</v>
      </c>
      <c r="V16" s="223">
        <f>ROUND(E16*U16,2)</f>
        <v>9.25</v>
      </c>
      <c r="W16" s="223"/>
      <c r="X16" s="223" t="s">
        <v>159</v>
      </c>
      <c r="Y16" s="223" t="s">
        <v>107</v>
      </c>
      <c r="Z16" s="213"/>
      <c r="AA16" s="213"/>
      <c r="AB16" s="213"/>
      <c r="AC16" s="213"/>
      <c r="AD16" s="213"/>
      <c r="AE16" s="213"/>
      <c r="AF16" s="213"/>
      <c r="AG16" s="213" t="s">
        <v>160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33.75" outlineLevel="2" x14ac:dyDescent="0.2">
      <c r="A17" s="220"/>
      <c r="B17" s="221"/>
      <c r="C17" s="256" t="s">
        <v>172</v>
      </c>
      <c r="D17" s="255"/>
      <c r="E17" s="255"/>
      <c r="F17" s="255"/>
      <c r="G17" s="255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3"/>
      <c r="AA17" s="213"/>
      <c r="AB17" s="213"/>
      <c r="AC17" s="213"/>
      <c r="AD17" s="213"/>
      <c r="AE17" s="213"/>
      <c r="AF17" s="213"/>
      <c r="AG17" s="213" t="s">
        <v>162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43" t="str">
        <f>C17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7" s="213"/>
      <c r="BC17" s="213"/>
      <c r="BD17" s="213"/>
      <c r="BE17" s="213"/>
      <c r="BF17" s="213"/>
      <c r="BG17" s="213"/>
      <c r="BH17" s="213"/>
    </row>
    <row r="18" spans="1:60" outlineLevel="2" x14ac:dyDescent="0.2">
      <c r="A18" s="220"/>
      <c r="B18" s="221"/>
      <c r="C18" s="257" t="s">
        <v>173</v>
      </c>
      <c r="D18" s="253"/>
      <c r="E18" s="254">
        <v>77.09</v>
      </c>
      <c r="F18" s="223"/>
      <c r="G18" s="223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3"/>
      <c r="AA18" s="213"/>
      <c r="AB18" s="213"/>
      <c r="AC18" s="213"/>
      <c r="AD18" s="213"/>
      <c r="AE18" s="213"/>
      <c r="AF18" s="213"/>
      <c r="AG18" s="213" t="s">
        <v>169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2" x14ac:dyDescent="0.2">
      <c r="A19" s="220"/>
      <c r="B19" s="221"/>
      <c r="C19" s="247"/>
      <c r="D19" s="240"/>
      <c r="E19" s="240"/>
      <c r="F19" s="240"/>
      <c r="G19" s="240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3"/>
      <c r="AA19" s="213"/>
      <c r="AB19" s="213"/>
      <c r="AC19" s="213"/>
      <c r="AD19" s="213"/>
      <c r="AE19" s="213"/>
      <c r="AF19" s="213"/>
      <c r="AG19" s="213" t="s">
        <v>111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32">
        <v>4</v>
      </c>
      <c r="B20" s="233" t="s">
        <v>174</v>
      </c>
      <c r="C20" s="245" t="s">
        <v>175</v>
      </c>
      <c r="D20" s="234" t="s">
        <v>165</v>
      </c>
      <c r="E20" s="235">
        <v>15.417999999999999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21</v>
      </c>
      <c r="M20" s="237">
        <f>G20*(1+L20/100)</f>
        <v>0</v>
      </c>
      <c r="N20" s="235">
        <v>0</v>
      </c>
      <c r="O20" s="235">
        <f>ROUND(E20*N20,2)</f>
        <v>0</v>
      </c>
      <c r="P20" s="235">
        <v>0</v>
      </c>
      <c r="Q20" s="235">
        <f>ROUND(E20*P20,2)</f>
        <v>0</v>
      </c>
      <c r="R20" s="237" t="s">
        <v>166</v>
      </c>
      <c r="S20" s="237" t="s">
        <v>104</v>
      </c>
      <c r="T20" s="238" t="s">
        <v>158</v>
      </c>
      <c r="U20" s="223">
        <v>4.3099999999999999E-2</v>
      </c>
      <c r="V20" s="223">
        <f>ROUND(E20*U20,2)</f>
        <v>0.66</v>
      </c>
      <c r="W20" s="223"/>
      <c r="X20" s="223" t="s">
        <v>159</v>
      </c>
      <c r="Y20" s="223" t="s">
        <v>107</v>
      </c>
      <c r="Z20" s="213"/>
      <c r="AA20" s="213"/>
      <c r="AB20" s="213"/>
      <c r="AC20" s="213"/>
      <c r="AD20" s="213"/>
      <c r="AE20" s="213"/>
      <c r="AF20" s="213"/>
      <c r="AG20" s="213" t="s">
        <v>160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33.75" outlineLevel="2" x14ac:dyDescent="0.2">
      <c r="A21" s="220"/>
      <c r="B21" s="221"/>
      <c r="C21" s="256" t="s">
        <v>172</v>
      </c>
      <c r="D21" s="255"/>
      <c r="E21" s="255"/>
      <c r="F21" s="255"/>
      <c r="G21" s="255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3"/>
      <c r="AA21" s="213"/>
      <c r="AB21" s="213"/>
      <c r="AC21" s="213"/>
      <c r="AD21" s="213"/>
      <c r="AE21" s="213"/>
      <c r="AF21" s="213"/>
      <c r="AG21" s="213" t="s">
        <v>162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43" t="str">
        <f>C21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1" s="213"/>
      <c r="BC21" s="213"/>
      <c r="BD21" s="213"/>
      <c r="BE21" s="213"/>
      <c r="BF21" s="213"/>
      <c r="BG21" s="213"/>
      <c r="BH21" s="213"/>
    </row>
    <row r="22" spans="1:60" outlineLevel="2" x14ac:dyDescent="0.2">
      <c r="A22" s="220"/>
      <c r="B22" s="221"/>
      <c r="C22" s="257" t="s">
        <v>176</v>
      </c>
      <c r="D22" s="253"/>
      <c r="E22" s="254">
        <v>15.417999999999999</v>
      </c>
      <c r="F22" s="223"/>
      <c r="G22" s="223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23"/>
      <c r="Z22" s="213"/>
      <c r="AA22" s="213"/>
      <c r="AB22" s="213"/>
      <c r="AC22" s="213"/>
      <c r="AD22" s="213"/>
      <c r="AE22" s="213"/>
      <c r="AF22" s="213"/>
      <c r="AG22" s="213" t="s">
        <v>169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2" x14ac:dyDescent="0.2">
      <c r="A23" s="220"/>
      <c r="B23" s="221"/>
      <c r="C23" s="247"/>
      <c r="D23" s="240"/>
      <c r="E23" s="240"/>
      <c r="F23" s="240"/>
      <c r="G23" s="240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111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32">
        <v>5</v>
      </c>
      <c r="B24" s="233" t="s">
        <v>177</v>
      </c>
      <c r="C24" s="245" t="s">
        <v>178</v>
      </c>
      <c r="D24" s="234" t="s">
        <v>165</v>
      </c>
      <c r="E24" s="235">
        <v>77.09</v>
      </c>
      <c r="F24" s="236"/>
      <c r="G24" s="237">
        <f>ROUND(E24*F24,2)</f>
        <v>0</v>
      </c>
      <c r="H24" s="236"/>
      <c r="I24" s="237">
        <f>ROUND(E24*H24,2)</f>
        <v>0</v>
      </c>
      <c r="J24" s="236"/>
      <c r="K24" s="237">
        <f>ROUND(E24*J24,2)</f>
        <v>0</v>
      </c>
      <c r="L24" s="237">
        <v>21</v>
      </c>
      <c r="M24" s="237">
        <f>G24*(1+L24/100)</f>
        <v>0</v>
      </c>
      <c r="N24" s="235">
        <v>0</v>
      </c>
      <c r="O24" s="235">
        <f>ROUND(E24*N24,2)</f>
        <v>0</v>
      </c>
      <c r="P24" s="235">
        <v>0</v>
      </c>
      <c r="Q24" s="235">
        <f>ROUND(E24*P24,2)</f>
        <v>0</v>
      </c>
      <c r="R24" s="237" t="s">
        <v>166</v>
      </c>
      <c r="S24" s="237" t="s">
        <v>104</v>
      </c>
      <c r="T24" s="238" t="s">
        <v>158</v>
      </c>
      <c r="U24" s="223">
        <v>0.34499999999999997</v>
      </c>
      <c r="V24" s="223">
        <f>ROUND(E24*U24,2)</f>
        <v>26.6</v>
      </c>
      <c r="W24" s="223"/>
      <c r="X24" s="223" t="s">
        <v>159</v>
      </c>
      <c r="Y24" s="223" t="s">
        <v>107</v>
      </c>
      <c r="Z24" s="213"/>
      <c r="AA24" s="213"/>
      <c r="AB24" s="213"/>
      <c r="AC24" s="213"/>
      <c r="AD24" s="213"/>
      <c r="AE24" s="213"/>
      <c r="AF24" s="213"/>
      <c r="AG24" s="213" t="s">
        <v>160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2" x14ac:dyDescent="0.2">
      <c r="A25" s="220"/>
      <c r="B25" s="221"/>
      <c r="C25" s="256" t="s">
        <v>179</v>
      </c>
      <c r="D25" s="255"/>
      <c r="E25" s="255"/>
      <c r="F25" s="255"/>
      <c r="G25" s="255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3"/>
      <c r="AA25" s="213"/>
      <c r="AB25" s="213"/>
      <c r="AC25" s="213"/>
      <c r="AD25" s="213"/>
      <c r="AE25" s="213"/>
      <c r="AF25" s="213"/>
      <c r="AG25" s="213" t="s">
        <v>162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43" t="str">
        <f>C25</f>
        <v>bez naložení do dopravní nádoby, ale s vyprázdněním dopravní nádoby na hromadu nebo na dopravní prostředek,</v>
      </c>
      <c r="BB25" s="213"/>
      <c r="BC25" s="213"/>
      <c r="BD25" s="213"/>
      <c r="BE25" s="213"/>
      <c r="BF25" s="213"/>
      <c r="BG25" s="213"/>
      <c r="BH25" s="213"/>
    </row>
    <row r="26" spans="1:60" outlineLevel="2" x14ac:dyDescent="0.2">
      <c r="A26" s="220"/>
      <c r="B26" s="221"/>
      <c r="C26" s="247"/>
      <c r="D26" s="240"/>
      <c r="E26" s="240"/>
      <c r="F26" s="240"/>
      <c r="G26" s="240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3"/>
      <c r="AA26" s="213"/>
      <c r="AB26" s="213"/>
      <c r="AC26" s="213"/>
      <c r="AD26" s="213"/>
      <c r="AE26" s="213"/>
      <c r="AF26" s="213"/>
      <c r="AG26" s="213" t="s">
        <v>111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32">
        <v>6</v>
      </c>
      <c r="B27" s="233" t="s">
        <v>180</v>
      </c>
      <c r="C27" s="245" t="s">
        <v>181</v>
      </c>
      <c r="D27" s="234" t="s">
        <v>165</v>
      </c>
      <c r="E27" s="235">
        <v>1916.6890000000001</v>
      </c>
      <c r="F27" s="236"/>
      <c r="G27" s="237">
        <f>ROUND(E27*F27,2)</f>
        <v>0</v>
      </c>
      <c r="H27" s="236"/>
      <c r="I27" s="237">
        <f>ROUND(E27*H27,2)</f>
        <v>0</v>
      </c>
      <c r="J27" s="236"/>
      <c r="K27" s="237">
        <f>ROUND(E27*J27,2)</f>
        <v>0</v>
      </c>
      <c r="L27" s="237">
        <v>21</v>
      </c>
      <c r="M27" s="237">
        <f>G27*(1+L27/100)</f>
        <v>0</v>
      </c>
      <c r="N27" s="235">
        <v>0</v>
      </c>
      <c r="O27" s="235">
        <f>ROUND(E27*N27,2)</f>
        <v>0</v>
      </c>
      <c r="P27" s="235">
        <v>0</v>
      </c>
      <c r="Q27" s="235">
        <f>ROUND(E27*P27,2)</f>
        <v>0</v>
      </c>
      <c r="R27" s="237" t="s">
        <v>157</v>
      </c>
      <c r="S27" s="237" t="s">
        <v>104</v>
      </c>
      <c r="T27" s="238" t="s">
        <v>158</v>
      </c>
      <c r="U27" s="223">
        <v>0</v>
      </c>
      <c r="V27" s="223">
        <f>ROUND(E27*U27,2)</f>
        <v>0</v>
      </c>
      <c r="W27" s="223"/>
      <c r="X27" s="223" t="s">
        <v>159</v>
      </c>
      <c r="Y27" s="223" t="s">
        <v>107</v>
      </c>
      <c r="Z27" s="213"/>
      <c r="AA27" s="213"/>
      <c r="AB27" s="213"/>
      <c r="AC27" s="213"/>
      <c r="AD27" s="213"/>
      <c r="AE27" s="213"/>
      <c r="AF27" s="213"/>
      <c r="AG27" s="213" t="s">
        <v>160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2" x14ac:dyDescent="0.2">
      <c r="A28" s="220"/>
      <c r="B28" s="221"/>
      <c r="C28" s="248"/>
      <c r="D28" s="241"/>
      <c r="E28" s="241"/>
      <c r="F28" s="241"/>
      <c r="G28" s="241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3"/>
      <c r="AA28" s="213"/>
      <c r="AB28" s="213"/>
      <c r="AC28" s="213"/>
      <c r="AD28" s="213"/>
      <c r="AE28" s="213"/>
      <c r="AF28" s="213"/>
      <c r="AG28" s="213" t="s">
        <v>111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32">
        <v>7</v>
      </c>
      <c r="B29" s="233" t="s">
        <v>182</v>
      </c>
      <c r="C29" s="245" t="s">
        <v>183</v>
      </c>
      <c r="D29" s="234" t="s">
        <v>165</v>
      </c>
      <c r="E29" s="235">
        <v>48.67</v>
      </c>
      <c r="F29" s="236"/>
      <c r="G29" s="237">
        <f>ROUND(E29*F29,2)</f>
        <v>0</v>
      </c>
      <c r="H29" s="236"/>
      <c r="I29" s="237">
        <f>ROUND(E29*H29,2)</f>
        <v>0</v>
      </c>
      <c r="J29" s="236"/>
      <c r="K29" s="237">
        <f>ROUND(E29*J29,2)</f>
        <v>0</v>
      </c>
      <c r="L29" s="237">
        <v>21</v>
      </c>
      <c r="M29" s="237">
        <f>G29*(1+L29/100)</f>
        <v>0</v>
      </c>
      <c r="N29" s="235">
        <v>0</v>
      </c>
      <c r="O29" s="235">
        <f>ROUND(E29*N29,2)</f>
        <v>0</v>
      </c>
      <c r="P29" s="235">
        <v>0</v>
      </c>
      <c r="Q29" s="235">
        <f>ROUND(E29*P29,2)</f>
        <v>0</v>
      </c>
      <c r="R29" s="237" t="s">
        <v>166</v>
      </c>
      <c r="S29" s="237" t="s">
        <v>104</v>
      </c>
      <c r="T29" s="238" t="s">
        <v>158</v>
      </c>
      <c r="U29" s="223">
        <v>0.31</v>
      </c>
      <c r="V29" s="223">
        <f>ROUND(E29*U29,2)</f>
        <v>15.09</v>
      </c>
      <c r="W29" s="223"/>
      <c r="X29" s="223" t="s">
        <v>159</v>
      </c>
      <c r="Y29" s="223" t="s">
        <v>107</v>
      </c>
      <c r="Z29" s="213"/>
      <c r="AA29" s="213"/>
      <c r="AB29" s="213"/>
      <c r="AC29" s="213"/>
      <c r="AD29" s="213"/>
      <c r="AE29" s="213"/>
      <c r="AF29" s="213"/>
      <c r="AG29" s="213" t="s">
        <v>160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2" x14ac:dyDescent="0.2">
      <c r="A30" s="220"/>
      <c r="B30" s="221"/>
      <c r="C30" s="256" t="s">
        <v>184</v>
      </c>
      <c r="D30" s="255"/>
      <c r="E30" s="255"/>
      <c r="F30" s="255"/>
      <c r="G30" s="255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3"/>
      <c r="AA30" s="213"/>
      <c r="AB30" s="213"/>
      <c r="AC30" s="213"/>
      <c r="AD30" s="213"/>
      <c r="AE30" s="213"/>
      <c r="AF30" s="213"/>
      <c r="AG30" s="213" t="s">
        <v>162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2" x14ac:dyDescent="0.2">
      <c r="A31" s="220"/>
      <c r="B31" s="221"/>
      <c r="C31" s="249" t="s">
        <v>185</v>
      </c>
      <c r="D31" s="242"/>
      <c r="E31" s="242"/>
      <c r="F31" s="242"/>
      <c r="G31" s="242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3"/>
      <c r="AA31" s="213"/>
      <c r="AB31" s="213"/>
      <c r="AC31" s="213"/>
      <c r="AD31" s="213"/>
      <c r="AE31" s="213"/>
      <c r="AF31" s="213"/>
      <c r="AG31" s="213" t="s">
        <v>110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3" x14ac:dyDescent="0.2">
      <c r="A32" s="220"/>
      <c r="B32" s="221"/>
      <c r="C32" s="249" t="s">
        <v>186</v>
      </c>
      <c r="D32" s="242"/>
      <c r="E32" s="242"/>
      <c r="F32" s="242"/>
      <c r="G32" s="242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3"/>
      <c r="AA32" s="213"/>
      <c r="AB32" s="213"/>
      <c r="AC32" s="213"/>
      <c r="AD32" s="213"/>
      <c r="AE32" s="213"/>
      <c r="AF32" s="213"/>
      <c r="AG32" s="213" t="s">
        <v>110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2" x14ac:dyDescent="0.2">
      <c r="A33" s="220"/>
      <c r="B33" s="221"/>
      <c r="C33" s="257" t="s">
        <v>187</v>
      </c>
      <c r="D33" s="253"/>
      <c r="E33" s="254">
        <v>48.67</v>
      </c>
      <c r="F33" s="223"/>
      <c r="G33" s="223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3"/>
      <c r="AA33" s="213"/>
      <c r="AB33" s="213"/>
      <c r="AC33" s="213"/>
      <c r="AD33" s="213"/>
      <c r="AE33" s="213"/>
      <c r="AF33" s="213"/>
      <c r="AG33" s="213" t="s">
        <v>169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2" x14ac:dyDescent="0.2">
      <c r="A34" s="220"/>
      <c r="B34" s="221"/>
      <c r="C34" s="247"/>
      <c r="D34" s="240"/>
      <c r="E34" s="240"/>
      <c r="F34" s="240"/>
      <c r="G34" s="240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3"/>
      <c r="AA34" s="213"/>
      <c r="AB34" s="213"/>
      <c r="AC34" s="213"/>
      <c r="AD34" s="213"/>
      <c r="AE34" s="213"/>
      <c r="AF34" s="213"/>
      <c r="AG34" s="213" t="s">
        <v>111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ht="22.5" outlineLevel="1" x14ac:dyDescent="0.2">
      <c r="A35" s="232">
        <v>8</v>
      </c>
      <c r="B35" s="233" t="s">
        <v>188</v>
      </c>
      <c r="C35" s="245" t="s">
        <v>189</v>
      </c>
      <c r="D35" s="234" t="s">
        <v>165</v>
      </c>
      <c r="E35" s="235">
        <v>48.67</v>
      </c>
      <c r="F35" s="236"/>
      <c r="G35" s="237">
        <f>ROUND(E35*F35,2)</f>
        <v>0</v>
      </c>
      <c r="H35" s="236"/>
      <c r="I35" s="237">
        <f>ROUND(E35*H35,2)</f>
        <v>0</v>
      </c>
      <c r="J35" s="236"/>
      <c r="K35" s="237">
        <f>ROUND(E35*J35,2)</f>
        <v>0</v>
      </c>
      <c r="L35" s="237">
        <v>21</v>
      </c>
      <c r="M35" s="237">
        <f>G35*(1+L35/100)</f>
        <v>0</v>
      </c>
      <c r="N35" s="235">
        <v>0</v>
      </c>
      <c r="O35" s="235">
        <f>ROUND(E35*N35,2)</f>
        <v>0</v>
      </c>
      <c r="P35" s="235">
        <v>0</v>
      </c>
      <c r="Q35" s="235">
        <f>ROUND(E35*P35,2)</f>
        <v>0</v>
      </c>
      <c r="R35" s="237" t="s">
        <v>166</v>
      </c>
      <c r="S35" s="237" t="s">
        <v>104</v>
      </c>
      <c r="T35" s="238" t="s">
        <v>158</v>
      </c>
      <c r="U35" s="223">
        <v>5.2999999999999999E-2</v>
      </c>
      <c r="V35" s="223">
        <f>ROUND(E35*U35,2)</f>
        <v>2.58</v>
      </c>
      <c r="W35" s="223"/>
      <c r="X35" s="223" t="s">
        <v>159</v>
      </c>
      <c r="Y35" s="223" t="s">
        <v>107</v>
      </c>
      <c r="Z35" s="213"/>
      <c r="AA35" s="213"/>
      <c r="AB35" s="213"/>
      <c r="AC35" s="213"/>
      <c r="AD35" s="213"/>
      <c r="AE35" s="213"/>
      <c r="AF35" s="213"/>
      <c r="AG35" s="213" t="s">
        <v>160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2" x14ac:dyDescent="0.2">
      <c r="A36" s="220"/>
      <c r="B36" s="221"/>
      <c r="C36" s="248"/>
      <c r="D36" s="241"/>
      <c r="E36" s="241"/>
      <c r="F36" s="241"/>
      <c r="G36" s="241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3"/>
      <c r="AA36" s="213"/>
      <c r="AB36" s="213"/>
      <c r="AC36" s="213"/>
      <c r="AD36" s="213"/>
      <c r="AE36" s="213"/>
      <c r="AF36" s="213"/>
      <c r="AG36" s="213" t="s">
        <v>111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ht="33.75" outlineLevel="1" x14ac:dyDescent="0.2">
      <c r="A37" s="232">
        <v>9</v>
      </c>
      <c r="B37" s="233" t="s">
        <v>190</v>
      </c>
      <c r="C37" s="245" t="s">
        <v>191</v>
      </c>
      <c r="D37" s="234" t="s">
        <v>165</v>
      </c>
      <c r="E37" s="235">
        <v>220.08</v>
      </c>
      <c r="F37" s="236"/>
      <c r="G37" s="237">
        <f>ROUND(E37*F37,2)</f>
        <v>0</v>
      </c>
      <c r="H37" s="236"/>
      <c r="I37" s="237">
        <f>ROUND(E37*H37,2)</f>
        <v>0</v>
      </c>
      <c r="J37" s="236"/>
      <c r="K37" s="237">
        <f>ROUND(E37*J37,2)</f>
        <v>0</v>
      </c>
      <c r="L37" s="237">
        <v>21</v>
      </c>
      <c r="M37" s="237">
        <f>G37*(1+L37/100)</f>
        <v>0</v>
      </c>
      <c r="N37" s="235">
        <v>0</v>
      </c>
      <c r="O37" s="235">
        <f>ROUND(E37*N37,2)</f>
        <v>0</v>
      </c>
      <c r="P37" s="235">
        <v>0</v>
      </c>
      <c r="Q37" s="235">
        <f>ROUND(E37*P37,2)</f>
        <v>0</v>
      </c>
      <c r="R37" s="237" t="s">
        <v>166</v>
      </c>
      <c r="S37" s="237" t="s">
        <v>104</v>
      </c>
      <c r="T37" s="238" t="s">
        <v>158</v>
      </c>
      <c r="U37" s="223">
        <v>4.4999999999999998E-2</v>
      </c>
      <c r="V37" s="223">
        <f>ROUND(E37*U37,2)</f>
        <v>9.9</v>
      </c>
      <c r="W37" s="223"/>
      <c r="X37" s="223" t="s">
        <v>159</v>
      </c>
      <c r="Y37" s="223" t="s">
        <v>107</v>
      </c>
      <c r="Z37" s="213"/>
      <c r="AA37" s="213"/>
      <c r="AB37" s="213"/>
      <c r="AC37" s="213"/>
      <c r="AD37" s="213"/>
      <c r="AE37" s="213"/>
      <c r="AF37" s="213"/>
      <c r="AG37" s="213" t="s">
        <v>160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2" x14ac:dyDescent="0.2">
      <c r="A38" s="220"/>
      <c r="B38" s="221"/>
      <c r="C38" s="256" t="s">
        <v>192</v>
      </c>
      <c r="D38" s="255"/>
      <c r="E38" s="255"/>
      <c r="F38" s="255"/>
      <c r="G38" s="255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3"/>
      <c r="AA38" s="213"/>
      <c r="AB38" s="213"/>
      <c r="AC38" s="213"/>
      <c r="AD38" s="213"/>
      <c r="AE38" s="213"/>
      <c r="AF38" s="213"/>
      <c r="AG38" s="213" t="s">
        <v>162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2" x14ac:dyDescent="0.2">
      <c r="A39" s="220"/>
      <c r="B39" s="221"/>
      <c r="C39" s="247"/>
      <c r="D39" s="240"/>
      <c r="E39" s="240"/>
      <c r="F39" s="240"/>
      <c r="G39" s="240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3"/>
      <c r="AA39" s="213"/>
      <c r="AB39" s="213"/>
      <c r="AC39" s="213"/>
      <c r="AD39" s="213"/>
      <c r="AE39" s="213"/>
      <c r="AF39" s="213"/>
      <c r="AG39" s="213" t="s">
        <v>111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32">
        <v>10</v>
      </c>
      <c r="B40" s="233" t="s">
        <v>193</v>
      </c>
      <c r="C40" s="245" t="s">
        <v>194</v>
      </c>
      <c r="D40" s="234" t="s">
        <v>156</v>
      </c>
      <c r="E40" s="235">
        <v>7025</v>
      </c>
      <c r="F40" s="236"/>
      <c r="G40" s="237">
        <f>ROUND(E40*F40,2)</f>
        <v>0</v>
      </c>
      <c r="H40" s="236"/>
      <c r="I40" s="237">
        <f>ROUND(E40*H40,2)</f>
        <v>0</v>
      </c>
      <c r="J40" s="236"/>
      <c r="K40" s="237">
        <f>ROUND(E40*J40,2)</f>
        <v>0</v>
      </c>
      <c r="L40" s="237">
        <v>21</v>
      </c>
      <c r="M40" s="237">
        <f>G40*(1+L40/100)</f>
        <v>0</v>
      </c>
      <c r="N40" s="235">
        <v>0</v>
      </c>
      <c r="O40" s="235">
        <f>ROUND(E40*N40,2)</f>
        <v>0</v>
      </c>
      <c r="P40" s="235">
        <v>0</v>
      </c>
      <c r="Q40" s="235">
        <f>ROUND(E40*P40,2)</f>
        <v>0</v>
      </c>
      <c r="R40" s="237" t="s">
        <v>157</v>
      </c>
      <c r="S40" s="237" t="s">
        <v>104</v>
      </c>
      <c r="T40" s="238" t="s">
        <v>158</v>
      </c>
      <c r="U40" s="223">
        <v>2.1000000000000001E-2</v>
      </c>
      <c r="V40" s="223">
        <f>ROUND(E40*U40,2)</f>
        <v>147.53</v>
      </c>
      <c r="W40" s="223"/>
      <c r="X40" s="223" t="s">
        <v>159</v>
      </c>
      <c r="Y40" s="223" t="s">
        <v>107</v>
      </c>
      <c r="Z40" s="213"/>
      <c r="AA40" s="213"/>
      <c r="AB40" s="213"/>
      <c r="AC40" s="213"/>
      <c r="AD40" s="213"/>
      <c r="AE40" s="213"/>
      <c r="AF40" s="213"/>
      <c r="AG40" s="213" t="s">
        <v>160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2" x14ac:dyDescent="0.2">
      <c r="A41" s="220"/>
      <c r="B41" s="221"/>
      <c r="C41" s="256" t="s">
        <v>195</v>
      </c>
      <c r="D41" s="255"/>
      <c r="E41" s="255"/>
      <c r="F41" s="255"/>
      <c r="G41" s="255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3"/>
      <c r="AA41" s="213"/>
      <c r="AB41" s="213"/>
      <c r="AC41" s="213"/>
      <c r="AD41" s="213"/>
      <c r="AE41" s="213"/>
      <c r="AF41" s="213"/>
      <c r="AG41" s="213" t="s">
        <v>162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2" x14ac:dyDescent="0.2">
      <c r="A42" s="220"/>
      <c r="B42" s="221"/>
      <c r="C42" s="247"/>
      <c r="D42" s="240"/>
      <c r="E42" s="240"/>
      <c r="F42" s="240"/>
      <c r="G42" s="240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3"/>
      <c r="AA42" s="213"/>
      <c r="AB42" s="213"/>
      <c r="AC42" s="213"/>
      <c r="AD42" s="213"/>
      <c r="AE42" s="213"/>
      <c r="AF42" s="213"/>
      <c r="AG42" s="213" t="s">
        <v>111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32">
        <v>11</v>
      </c>
      <c r="B43" s="233" t="s">
        <v>196</v>
      </c>
      <c r="C43" s="245" t="s">
        <v>197</v>
      </c>
      <c r="D43" s="234" t="s">
        <v>156</v>
      </c>
      <c r="E43" s="235">
        <v>15382.08</v>
      </c>
      <c r="F43" s="236"/>
      <c r="G43" s="237">
        <f>ROUND(E43*F43,2)</f>
        <v>0</v>
      </c>
      <c r="H43" s="236"/>
      <c r="I43" s="237">
        <f>ROUND(E43*H43,2)</f>
        <v>0</v>
      </c>
      <c r="J43" s="236"/>
      <c r="K43" s="237">
        <f>ROUND(E43*J43,2)</f>
        <v>0</v>
      </c>
      <c r="L43" s="237">
        <v>21</v>
      </c>
      <c r="M43" s="237">
        <f>G43*(1+L43/100)</f>
        <v>0</v>
      </c>
      <c r="N43" s="235">
        <v>0</v>
      </c>
      <c r="O43" s="235">
        <f>ROUND(E43*N43,2)</f>
        <v>0</v>
      </c>
      <c r="P43" s="235">
        <v>0</v>
      </c>
      <c r="Q43" s="235">
        <f>ROUND(E43*P43,2)</f>
        <v>0</v>
      </c>
      <c r="R43" s="237" t="s">
        <v>157</v>
      </c>
      <c r="S43" s="237" t="s">
        <v>104</v>
      </c>
      <c r="T43" s="238" t="s">
        <v>158</v>
      </c>
      <c r="U43" s="223">
        <v>4.7E-2</v>
      </c>
      <c r="V43" s="223">
        <f>ROUND(E43*U43,2)</f>
        <v>722.96</v>
      </c>
      <c r="W43" s="223"/>
      <c r="X43" s="223" t="s">
        <v>159</v>
      </c>
      <c r="Y43" s="223" t="s">
        <v>107</v>
      </c>
      <c r="Z43" s="213"/>
      <c r="AA43" s="213"/>
      <c r="AB43" s="213"/>
      <c r="AC43" s="213"/>
      <c r="AD43" s="213"/>
      <c r="AE43" s="213"/>
      <c r="AF43" s="213"/>
      <c r="AG43" s="213" t="s">
        <v>160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2" x14ac:dyDescent="0.2">
      <c r="A44" s="220"/>
      <c r="B44" s="221"/>
      <c r="C44" s="256" t="s">
        <v>195</v>
      </c>
      <c r="D44" s="255"/>
      <c r="E44" s="255"/>
      <c r="F44" s="255"/>
      <c r="G44" s="255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23"/>
      <c r="Z44" s="213"/>
      <c r="AA44" s="213"/>
      <c r="AB44" s="213"/>
      <c r="AC44" s="213"/>
      <c r="AD44" s="213"/>
      <c r="AE44" s="213"/>
      <c r="AF44" s="213"/>
      <c r="AG44" s="213" t="s">
        <v>162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2" x14ac:dyDescent="0.2">
      <c r="A45" s="220"/>
      <c r="B45" s="221"/>
      <c r="C45" s="247"/>
      <c r="D45" s="240"/>
      <c r="E45" s="240"/>
      <c r="F45" s="240"/>
      <c r="G45" s="240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3"/>
      <c r="AA45" s="213"/>
      <c r="AB45" s="213"/>
      <c r="AC45" s="213"/>
      <c r="AD45" s="213"/>
      <c r="AE45" s="213"/>
      <c r="AF45" s="213"/>
      <c r="AG45" s="213" t="s">
        <v>111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32">
        <v>12</v>
      </c>
      <c r="B46" s="233" t="s">
        <v>198</v>
      </c>
      <c r="C46" s="245" t="s">
        <v>199</v>
      </c>
      <c r="D46" s="234" t="s">
        <v>156</v>
      </c>
      <c r="E46" s="235">
        <v>7025</v>
      </c>
      <c r="F46" s="236"/>
      <c r="G46" s="237">
        <f>ROUND(E46*F46,2)</f>
        <v>0</v>
      </c>
      <c r="H46" s="236"/>
      <c r="I46" s="237">
        <f>ROUND(E46*H46,2)</f>
        <v>0</v>
      </c>
      <c r="J46" s="236"/>
      <c r="K46" s="237">
        <f>ROUND(E46*J46,2)</f>
        <v>0</v>
      </c>
      <c r="L46" s="237">
        <v>21</v>
      </c>
      <c r="M46" s="237">
        <f>G46*(1+L46/100)</f>
        <v>0</v>
      </c>
      <c r="N46" s="235">
        <v>0</v>
      </c>
      <c r="O46" s="235">
        <f>ROUND(E46*N46,2)</f>
        <v>0</v>
      </c>
      <c r="P46" s="235">
        <v>0</v>
      </c>
      <c r="Q46" s="235">
        <f>ROUND(E46*P46,2)</f>
        <v>0</v>
      </c>
      <c r="R46" s="237" t="s">
        <v>166</v>
      </c>
      <c r="S46" s="237" t="s">
        <v>104</v>
      </c>
      <c r="T46" s="238" t="s">
        <v>158</v>
      </c>
      <c r="U46" s="223">
        <v>1.7999999999999999E-2</v>
      </c>
      <c r="V46" s="223">
        <f>ROUND(E46*U46,2)</f>
        <v>126.45</v>
      </c>
      <c r="W46" s="223"/>
      <c r="X46" s="223" t="s">
        <v>159</v>
      </c>
      <c r="Y46" s="223" t="s">
        <v>107</v>
      </c>
      <c r="Z46" s="213"/>
      <c r="AA46" s="213"/>
      <c r="AB46" s="213"/>
      <c r="AC46" s="213"/>
      <c r="AD46" s="213"/>
      <c r="AE46" s="213"/>
      <c r="AF46" s="213"/>
      <c r="AG46" s="213" t="s">
        <v>160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2" x14ac:dyDescent="0.2">
      <c r="A47" s="220"/>
      <c r="B47" s="221"/>
      <c r="C47" s="256" t="s">
        <v>200</v>
      </c>
      <c r="D47" s="255"/>
      <c r="E47" s="255"/>
      <c r="F47" s="255"/>
      <c r="G47" s="255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3"/>
      <c r="AA47" s="213"/>
      <c r="AB47" s="213"/>
      <c r="AC47" s="213"/>
      <c r="AD47" s="213"/>
      <c r="AE47" s="213"/>
      <c r="AF47" s="213"/>
      <c r="AG47" s="213" t="s">
        <v>162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2" x14ac:dyDescent="0.2">
      <c r="A48" s="220"/>
      <c r="B48" s="221"/>
      <c r="C48" s="247"/>
      <c r="D48" s="240"/>
      <c r="E48" s="240"/>
      <c r="F48" s="240"/>
      <c r="G48" s="240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23"/>
      <c r="Z48" s="213"/>
      <c r="AA48" s="213"/>
      <c r="AB48" s="213"/>
      <c r="AC48" s="213"/>
      <c r="AD48" s="213"/>
      <c r="AE48" s="213"/>
      <c r="AF48" s="213"/>
      <c r="AG48" s="213" t="s">
        <v>111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32">
        <v>13</v>
      </c>
      <c r="B49" s="233" t="s">
        <v>201</v>
      </c>
      <c r="C49" s="245" t="s">
        <v>202</v>
      </c>
      <c r="D49" s="234" t="s">
        <v>156</v>
      </c>
      <c r="E49" s="235">
        <v>15382.08</v>
      </c>
      <c r="F49" s="236"/>
      <c r="G49" s="237">
        <f>ROUND(E49*F49,2)</f>
        <v>0</v>
      </c>
      <c r="H49" s="236"/>
      <c r="I49" s="237">
        <f>ROUND(E49*H49,2)</f>
        <v>0</v>
      </c>
      <c r="J49" s="236"/>
      <c r="K49" s="237">
        <f>ROUND(E49*J49,2)</f>
        <v>0</v>
      </c>
      <c r="L49" s="237">
        <v>21</v>
      </c>
      <c r="M49" s="237">
        <f>G49*(1+L49/100)</f>
        <v>0</v>
      </c>
      <c r="N49" s="235">
        <v>0</v>
      </c>
      <c r="O49" s="235">
        <f>ROUND(E49*N49,2)</f>
        <v>0</v>
      </c>
      <c r="P49" s="235">
        <v>0</v>
      </c>
      <c r="Q49" s="235">
        <f>ROUND(E49*P49,2)</f>
        <v>0</v>
      </c>
      <c r="R49" s="237" t="s">
        <v>166</v>
      </c>
      <c r="S49" s="237" t="s">
        <v>104</v>
      </c>
      <c r="T49" s="238" t="s">
        <v>158</v>
      </c>
      <c r="U49" s="223">
        <v>0.128</v>
      </c>
      <c r="V49" s="223">
        <f>ROUND(E49*U49,2)</f>
        <v>1968.91</v>
      </c>
      <c r="W49" s="223"/>
      <c r="X49" s="223" t="s">
        <v>159</v>
      </c>
      <c r="Y49" s="223" t="s">
        <v>107</v>
      </c>
      <c r="Z49" s="213"/>
      <c r="AA49" s="213"/>
      <c r="AB49" s="213"/>
      <c r="AC49" s="213"/>
      <c r="AD49" s="213"/>
      <c r="AE49" s="213"/>
      <c r="AF49" s="213"/>
      <c r="AG49" s="213" t="s">
        <v>160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2" x14ac:dyDescent="0.2">
      <c r="A50" s="220"/>
      <c r="B50" s="221"/>
      <c r="C50" s="256" t="s">
        <v>203</v>
      </c>
      <c r="D50" s="255"/>
      <c r="E50" s="255"/>
      <c r="F50" s="255"/>
      <c r="G50" s="255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23"/>
      <c r="Z50" s="213"/>
      <c r="AA50" s="213"/>
      <c r="AB50" s="213"/>
      <c r="AC50" s="213"/>
      <c r="AD50" s="213"/>
      <c r="AE50" s="213"/>
      <c r="AF50" s="213"/>
      <c r="AG50" s="213" t="s">
        <v>162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2" x14ac:dyDescent="0.2">
      <c r="A51" s="220"/>
      <c r="B51" s="221"/>
      <c r="C51" s="257" t="s">
        <v>204</v>
      </c>
      <c r="D51" s="253"/>
      <c r="E51" s="254">
        <v>15382.08</v>
      </c>
      <c r="F51" s="223"/>
      <c r="G51" s="223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3"/>
      <c r="AA51" s="213"/>
      <c r="AB51" s="213"/>
      <c r="AC51" s="213"/>
      <c r="AD51" s="213"/>
      <c r="AE51" s="213"/>
      <c r="AF51" s="213"/>
      <c r="AG51" s="213" t="s">
        <v>169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2" x14ac:dyDescent="0.2">
      <c r="A52" s="220"/>
      <c r="B52" s="221"/>
      <c r="C52" s="247"/>
      <c r="D52" s="240"/>
      <c r="E52" s="240"/>
      <c r="F52" s="240"/>
      <c r="G52" s="240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23"/>
      <c r="Z52" s="213"/>
      <c r="AA52" s="213"/>
      <c r="AB52" s="213"/>
      <c r="AC52" s="213"/>
      <c r="AD52" s="213"/>
      <c r="AE52" s="213"/>
      <c r="AF52" s="213"/>
      <c r="AG52" s="213" t="s">
        <v>111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32">
        <v>14</v>
      </c>
      <c r="B53" s="233" t="s">
        <v>205</v>
      </c>
      <c r="C53" s="245" t="s">
        <v>206</v>
      </c>
      <c r="D53" s="234" t="s">
        <v>207</v>
      </c>
      <c r="E53" s="235">
        <v>6881.8860000000004</v>
      </c>
      <c r="F53" s="236"/>
      <c r="G53" s="237">
        <f>ROUND(E53*F53,2)</f>
        <v>0</v>
      </c>
      <c r="H53" s="236"/>
      <c r="I53" s="237">
        <f>ROUND(E53*H53,2)</f>
        <v>0</v>
      </c>
      <c r="J53" s="236"/>
      <c r="K53" s="237">
        <f>ROUND(E53*J53,2)</f>
        <v>0</v>
      </c>
      <c r="L53" s="237">
        <v>21</v>
      </c>
      <c r="M53" s="237">
        <f>G53*(1+L53/100)</f>
        <v>0</v>
      </c>
      <c r="N53" s="235">
        <v>0</v>
      </c>
      <c r="O53" s="235">
        <f>ROUND(E53*N53,2)</f>
        <v>0</v>
      </c>
      <c r="P53" s="235">
        <v>0</v>
      </c>
      <c r="Q53" s="235">
        <f>ROUND(E53*P53,2)</f>
        <v>0</v>
      </c>
      <c r="R53" s="237" t="s">
        <v>166</v>
      </c>
      <c r="S53" s="237" t="s">
        <v>104</v>
      </c>
      <c r="T53" s="238" t="s">
        <v>158</v>
      </c>
      <c r="U53" s="223">
        <v>0</v>
      </c>
      <c r="V53" s="223">
        <f>ROUND(E53*U53,2)</f>
        <v>0</v>
      </c>
      <c r="W53" s="223"/>
      <c r="X53" s="223" t="s">
        <v>159</v>
      </c>
      <c r="Y53" s="223" t="s">
        <v>107</v>
      </c>
      <c r="Z53" s="213"/>
      <c r="AA53" s="213"/>
      <c r="AB53" s="213"/>
      <c r="AC53" s="213"/>
      <c r="AD53" s="213"/>
      <c r="AE53" s="213"/>
      <c r="AF53" s="213"/>
      <c r="AG53" s="213" t="s">
        <v>160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2" x14ac:dyDescent="0.2">
      <c r="A54" s="220"/>
      <c r="B54" s="221"/>
      <c r="C54" s="257" t="s">
        <v>208</v>
      </c>
      <c r="D54" s="253"/>
      <c r="E54" s="254">
        <v>6881.8860000000004</v>
      </c>
      <c r="F54" s="223"/>
      <c r="G54" s="223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3"/>
      <c r="AA54" s="213"/>
      <c r="AB54" s="213"/>
      <c r="AC54" s="213"/>
      <c r="AD54" s="213"/>
      <c r="AE54" s="213"/>
      <c r="AF54" s="213"/>
      <c r="AG54" s="213" t="s">
        <v>169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2" x14ac:dyDescent="0.2">
      <c r="A55" s="220"/>
      <c r="B55" s="221"/>
      <c r="C55" s="247"/>
      <c r="D55" s="240"/>
      <c r="E55" s="240"/>
      <c r="F55" s="240"/>
      <c r="G55" s="240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3"/>
      <c r="AA55" s="213"/>
      <c r="AB55" s="213"/>
      <c r="AC55" s="213"/>
      <c r="AD55" s="213"/>
      <c r="AE55" s="213"/>
      <c r="AF55" s="213"/>
      <c r="AG55" s="213" t="s">
        <v>111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32">
        <v>15</v>
      </c>
      <c r="B56" s="233" t="s">
        <v>209</v>
      </c>
      <c r="C56" s="245" t="s">
        <v>210</v>
      </c>
      <c r="D56" s="234" t="s">
        <v>165</v>
      </c>
      <c r="E56" s="235">
        <v>1916.6890000000001</v>
      </c>
      <c r="F56" s="236"/>
      <c r="G56" s="237">
        <f>ROUND(E56*F56,2)</f>
        <v>0</v>
      </c>
      <c r="H56" s="236"/>
      <c r="I56" s="237">
        <f>ROUND(E56*H56,2)</f>
        <v>0</v>
      </c>
      <c r="J56" s="236"/>
      <c r="K56" s="237">
        <f>ROUND(E56*J56,2)</f>
        <v>0</v>
      </c>
      <c r="L56" s="237">
        <v>21</v>
      </c>
      <c r="M56" s="237">
        <f>G56*(1+L56/100)</f>
        <v>0</v>
      </c>
      <c r="N56" s="235">
        <v>0</v>
      </c>
      <c r="O56" s="235">
        <f>ROUND(E56*N56,2)</f>
        <v>0</v>
      </c>
      <c r="P56" s="235">
        <v>0</v>
      </c>
      <c r="Q56" s="235">
        <f>ROUND(E56*P56,2)</f>
        <v>0</v>
      </c>
      <c r="R56" s="237"/>
      <c r="S56" s="237" t="s">
        <v>114</v>
      </c>
      <c r="T56" s="238" t="s">
        <v>105</v>
      </c>
      <c r="U56" s="223">
        <v>0</v>
      </c>
      <c r="V56" s="223">
        <f>ROUND(E56*U56,2)</f>
        <v>0</v>
      </c>
      <c r="W56" s="223"/>
      <c r="X56" s="223" t="s">
        <v>159</v>
      </c>
      <c r="Y56" s="223" t="s">
        <v>107</v>
      </c>
      <c r="Z56" s="213"/>
      <c r="AA56" s="213"/>
      <c r="AB56" s="213"/>
      <c r="AC56" s="213"/>
      <c r="AD56" s="213"/>
      <c r="AE56" s="213"/>
      <c r="AF56" s="213"/>
      <c r="AG56" s="213" t="s">
        <v>160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2" x14ac:dyDescent="0.2">
      <c r="A57" s="220"/>
      <c r="B57" s="221"/>
      <c r="C57" s="246" t="s">
        <v>211</v>
      </c>
      <c r="D57" s="239"/>
      <c r="E57" s="239"/>
      <c r="F57" s="239"/>
      <c r="G57" s="239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3"/>
      <c r="AA57" s="213"/>
      <c r="AB57" s="213"/>
      <c r="AC57" s="213"/>
      <c r="AD57" s="213"/>
      <c r="AE57" s="213"/>
      <c r="AF57" s="213"/>
      <c r="AG57" s="213" t="s">
        <v>110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3" x14ac:dyDescent="0.2">
      <c r="A58" s="220"/>
      <c r="B58" s="221"/>
      <c r="C58" s="249" t="s">
        <v>212</v>
      </c>
      <c r="D58" s="242"/>
      <c r="E58" s="242"/>
      <c r="F58" s="242"/>
      <c r="G58" s="242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23"/>
      <c r="Z58" s="213"/>
      <c r="AA58" s="213"/>
      <c r="AB58" s="213"/>
      <c r="AC58" s="213"/>
      <c r="AD58" s="213"/>
      <c r="AE58" s="213"/>
      <c r="AF58" s="213"/>
      <c r="AG58" s="213" t="s">
        <v>110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3" x14ac:dyDescent="0.2">
      <c r="A59" s="220"/>
      <c r="B59" s="221"/>
      <c r="C59" s="249" t="s">
        <v>213</v>
      </c>
      <c r="D59" s="242"/>
      <c r="E59" s="242"/>
      <c r="F59" s="242"/>
      <c r="G59" s="242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23"/>
      <c r="Z59" s="213"/>
      <c r="AA59" s="213"/>
      <c r="AB59" s="213"/>
      <c r="AC59" s="213"/>
      <c r="AD59" s="213"/>
      <c r="AE59" s="213"/>
      <c r="AF59" s="213"/>
      <c r="AG59" s="213" t="s">
        <v>110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3" x14ac:dyDescent="0.2">
      <c r="A60" s="220"/>
      <c r="B60" s="221"/>
      <c r="C60" s="249" t="s">
        <v>214</v>
      </c>
      <c r="D60" s="242"/>
      <c r="E60" s="242"/>
      <c r="F60" s="242"/>
      <c r="G60" s="242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3"/>
      <c r="AA60" s="213"/>
      <c r="AB60" s="213"/>
      <c r="AC60" s="213"/>
      <c r="AD60" s="213"/>
      <c r="AE60" s="213"/>
      <c r="AF60" s="213"/>
      <c r="AG60" s="213" t="s">
        <v>110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2" x14ac:dyDescent="0.2">
      <c r="A61" s="220"/>
      <c r="B61" s="221"/>
      <c r="C61" s="257" t="s">
        <v>215</v>
      </c>
      <c r="D61" s="253"/>
      <c r="E61" s="254">
        <v>1916.6890000000001</v>
      </c>
      <c r="F61" s="223"/>
      <c r="G61" s="223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23"/>
      <c r="Z61" s="213"/>
      <c r="AA61" s="213"/>
      <c r="AB61" s="213"/>
      <c r="AC61" s="213"/>
      <c r="AD61" s="213"/>
      <c r="AE61" s="213"/>
      <c r="AF61" s="213"/>
      <c r="AG61" s="213" t="s">
        <v>169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2" x14ac:dyDescent="0.2">
      <c r="A62" s="220"/>
      <c r="B62" s="221"/>
      <c r="C62" s="247"/>
      <c r="D62" s="240"/>
      <c r="E62" s="240"/>
      <c r="F62" s="240"/>
      <c r="G62" s="240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3"/>
      <c r="AA62" s="213"/>
      <c r="AB62" s="213"/>
      <c r="AC62" s="213"/>
      <c r="AD62" s="213"/>
      <c r="AE62" s="213"/>
      <c r="AF62" s="213"/>
      <c r="AG62" s="213" t="s">
        <v>111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32">
        <v>16</v>
      </c>
      <c r="B63" s="233" t="s">
        <v>216</v>
      </c>
      <c r="C63" s="245" t="s">
        <v>217</v>
      </c>
      <c r="D63" s="234" t="s">
        <v>218</v>
      </c>
      <c r="E63" s="235">
        <v>672.2124</v>
      </c>
      <c r="F63" s="236"/>
      <c r="G63" s="237">
        <f>ROUND(E63*F63,2)</f>
        <v>0</v>
      </c>
      <c r="H63" s="236"/>
      <c r="I63" s="237">
        <f>ROUND(E63*H63,2)</f>
        <v>0</v>
      </c>
      <c r="J63" s="236"/>
      <c r="K63" s="237">
        <f>ROUND(E63*J63,2)</f>
        <v>0</v>
      </c>
      <c r="L63" s="237">
        <v>21</v>
      </c>
      <c r="M63" s="237">
        <f>G63*(1+L63/100)</f>
        <v>0</v>
      </c>
      <c r="N63" s="235">
        <v>1E-3</v>
      </c>
      <c r="O63" s="235">
        <f>ROUND(E63*N63,2)</f>
        <v>0.67</v>
      </c>
      <c r="P63" s="235">
        <v>0</v>
      </c>
      <c r="Q63" s="235">
        <f>ROUND(E63*P63,2)</f>
        <v>0</v>
      </c>
      <c r="R63" s="237" t="s">
        <v>219</v>
      </c>
      <c r="S63" s="237" t="s">
        <v>104</v>
      </c>
      <c r="T63" s="238" t="s">
        <v>158</v>
      </c>
      <c r="U63" s="223">
        <v>0</v>
      </c>
      <c r="V63" s="223">
        <f>ROUND(E63*U63,2)</f>
        <v>0</v>
      </c>
      <c r="W63" s="223"/>
      <c r="X63" s="223" t="s">
        <v>220</v>
      </c>
      <c r="Y63" s="223" t="s">
        <v>107</v>
      </c>
      <c r="Z63" s="213"/>
      <c r="AA63" s="213"/>
      <c r="AB63" s="213"/>
      <c r="AC63" s="213"/>
      <c r="AD63" s="213"/>
      <c r="AE63" s="213"/>
      <c r="AF63" s="213"/>
      <c r="AG63" s="213" t="s">
        <v>221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2" x14ac:dyDescent="0.2">
      <c r="A64" s="220"/>
      <c r="B64" s="221"/>
      <c r="C64" s="257" t="s">
        <v>222</v>
      </c>
      <c r="D64" s="253"/>
      <c r="E64" s="254">
        <v>672.2124</v>
      </c>
      <c r="F64" s="223"/>
      <c r="G64" s="223"/>
      <c r="H64" s="223"/>
      <c r="I64" s="223"/>
      <c r="J64" s="223"/>
      <c r="K64" s="223"/>
      <c r="L64" s="223"/>
      <c r="M64" s="223"/>
      <c r="N64" s="222"/>
      <c r="O64" s="222"/>
      <c r="P64" s="222"/>
      <c r="Q64" s="222"/>
      <c r="R64" s="223"/>
      <c r="S64" s="223"/>
      <c r="T64" s="223"/>
      <c r="U64" s="223"/>
      <c r="V64" s="223"/>
      <c r="W64" s="223"/>
      <c r="X64" s="223"/>
      <c r="Y64" s="223"/>
      <c r="Z64" s="213"/>
      <c r="AA64" s="213"/>
      <c r="AB64" s="213"/>
      <c r="AC64" s="213"/>
      <c r="AD64" s="213"/>
      <c r="AE64" s="213"/>
      <c r="AF64" s="213"/>
      <c r="AG64" s="213" t="s">
        <v>169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2" x14ac:dyDescent="0.2">
      <c r="A65" s="220"/>
      <c r="B65" s="221"/>
      <c r="C65" s="247"/>
      <c r="D65" s="240"/>
      <c r="E65" s="240"/>
      <c r="F65" s="240"/>
      <c r="G65" s="240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3"/>
      <c r="AA65" s="213"/>
      <c r="AB65" s="213"/>
      <c r="AC65" s="213"/>
      <c r="AD65" s="213"/>
      <c r="AE65" s="213"/>
      <c r="AF65" s="213"/>
      <c r="AG65" s="213" t="s">
        <v>111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32">
        <v>17</v>
      </c>
      <c r="B66" s="233" t="s">
        <v>223</v>
      </c>
      <c r="C66" s="245" t="s">
        <v>224</v>
      </c>
      <c r="D66" s="234" t="s">
        <v>165</v>
      </c>
      <c r="E66" s="235">
        <v>3823.27</v>
      </c>
      <c r="F66" s="236"/>
      <c r="G66" s="237">
        <f>ROUND(E66*F66,2)</f>
        <v>0</v>
      </c>
      <c r="H66" s="236"/>
      <c r="I66" s="237">
        <f>ROUND(E66*H66,2)</f>
        <v>0</v>
      </c>
      <c r="J66" s="236"/>
      <c r="K66" s="237">
        <f>ROUND(E66*J66,2)</f>
        <v>0</v>
      </c>
      <c r="L66" s="237">
        <v>21</v>
      </c>
      <c r="M66" s="237">
        <f>G66*(1+L66/100)</f>
        <v>0</v>
      </c>
      <c r="N66" s="235">
        <v>0</v>
      </c>
      <c r="O66" s="235">
        <f>ROUND(E66*N66,2)</f>
        <v>0</v>
      </c>
      <c r="P66" s="235">
        <v>0</v>
      </c>
      <c r="Q66" s="235">
        <f>ROUND(E66*P66,2)</f>
        <v>0</v>
      </c>
      <c r="R66" s="237"/>
      <c r="S66" s="237" t="s">
        <v>114</v>
      </c>
      <c r="T66" s="238" t="s">
        <v>105</v>
      </c>
      <c r="U66" s="223">
        <v>0</v>
      </c>
      <c r="V66" s="223">
        <f>ROUND(E66*U66,2)</f>
        <v>0</v>
      </c>
      <c r="W66" s="223"/>
      <c r="X66" s="223" t="s">
        <v>225</v>
      </c>
      <c r="Y66" s="223" t="s">
        <v>107</v>
      </c>
      <c r="Z66" s="213"/>
      <c r="AA66" s="213"/>
      <c r="AB66" s="213"/>
      <c r="AC66" s="213"/>
      <c r="AD66" s="213"/>
      <c r="AE66" s="213"/>
      <c r="AF66" s="213"/>
      <c r="AG66" s="213" t="s">
        <v>226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2" x14ac:dyDescent="0.2">
      <c r="A67" s="220"/>
      <c r="B67" s="221"/>
      <c r="C67" s="246" t="s">
        <v>129</v>
      </c>
      <c r="D67" s="239"/>
      <c r="E67" s="239"/>
      <c r="F67" s="239"/>
      <c r="G67" s="239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3"/>
      <c r="AA67" s="213"/>
      <c r="AB67" s="213"/>
      <c r="AC67" s="213"/>
      <c r="AD67" s="213"/>
      <c r="AE67" s="213"/>
      <c r="AF67" s="213"/>
      <c r="AG67" s="213" t="s">
        <v>110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3" x14ac:dyDescent="0.2">
      <c r="A68" s="220"/>
      <c r="B68" s="221"/>
      <c r="C68" s="249" t="s">
        <v>227</v>
      </c>
      <c r="D68" s="242"/>
      <c r="E68" s="242"/>
      <c r="F68" s="242"/>
      <c r="G68" s="242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23"/>
      <c r="Z68" s="213"/>
      <c r="AA68" s="213"/>
      <c r="AB68" s="213"/>
      <c r="AC68" s="213"/>
      <c r="AD68" s="213"/>
      <c r="AE68" s="213"/>
      <c r="AF68" s="213"/>
      <c r="AG68" s="213" t="s">
        <v>110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3" x14ac:dyDescent="0.2">
      <c r="A69" s="220"/>
      <c r="B69" s="221"/>
      <c r="C69" s="249" t="s">
        <v>250</v>
      </c>
      <c r="D69" s="242"/>
      <c r="E69" s="242"/>
      <c r="F69" s="242"/>
      <c r="G69" s="242"/>
      <c r="H69" s="223"/>
      <c r="I69" s="223"/>
      <c r="J69" s="223"/>
      <c r="K69" s="223"/>
      <c r="L69" s="223"/>
      <c r="M69" s="223"/>
      <c r="N69" s="222"/>
      <c r="O69" s="222"/>
      <c r="P69" s="222"/>
      <c r="Q69" s="222"/>
      <c r="R69" s="223"/>
      <c r="S69" s="223"/>
      <c r="T69" s="223"/>
      <c r="U69" s="223"/>
      <c r="V69" s="223"/>
      <c r="W69" s="223"/>
      <c r="X69" s="223"/>
      <c r="Y69" s="223"/>
      <c r="Z69" s="213"/>
      <c r="AA69" s="213"/>
      <c r="AB69" s="213"/>
      <c r="AC69" s="213"/>
      <c r="AD69" s="213"/>
      <c r="AE69" s="213"/>
      <c r="AF69" s="213"/>
      <c r="AG69" s="213" t="s">
        <v>110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3" x14ac:dyDescent="0.2">
      <c r="A70" s="220"/>
      <c r="B70" s="221"/>
      <c r="C70" s="249" t="s">
        <v>228</v>
      </c>
      <c r="D70" s="242"/>
      <c r="E70" s="242"/>
      <c r="F70" s="242"/>
      <c r="G70" s="242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23"/>
      <c r="Z70" s="213"/>
      <c r="AA70" s="213"/>
      <c r="AB70" s="213"/>
      <c r="AC70" s="213"/>
      <c r="AD70" s="213"/>
      <c r="AE70" s="213"/>
      <c r="AF70" s="213"/>
      <c r="AG70" s="213" t="s">
        <v>110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3" x14ac:dyDescent="0.2">
      <c r="A71" s="220"/>
      <c r="B71" s="221"/>
      <c r="C71" s="249" t="s">
        <v>229</v>
      </c>
      <c r="D71" s="242"/>
      <c r="E71" s="242"/>
      <c r="F71" s="242"/>
      <c r="G71" s="242"/>
      <c r="H71" s="223"/>
      <c r="I71" s="223"/>
      <c r="J71" s="223"/>
      <c r="K71" s="223"/>
      <c r="L71" s="223"/>
      <c r="M71" s="223"/>
      <c r="N71" s="222"/>
      <c r="O71" s="222"/>
      <c r="P71" s="222"/>
      <c r="Q71" s="222"/>
      <c r="R71" s="223"/>
      <c r="S71" s="223"/>
      <c r="T71" s="223"/>
      <c r="U71" s="223"/>
      <c r="V71" s="223"/>
      <c r="W71" s="223"/>
      <c r="X71" s="223"/>
      <c r="Y71" s="223"/>
      <c r="Z71" s="213"/>
      <c r="AA71" s="213"/>
      <c r="AB71" s="213"/>
      <c r="AC71" s="213"/>
      <c r="AD71" s="213"/>
      <c r="AE71" s="213"/>
      <c r="AF71" s="213"/>
      <c r="AG71" s="213" t="s">
        <v>110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3" x14ac:dyDescent="0.2">
      <c r="A72" s="220"/>
      <c r="B72" s="221"/>
      <c r="C72" s="249" t="s">
        <v>230</v>
      </c>
      <c r="D72" s="242"/>
      <c r="E72" s="242"/>
      <c r="F72" s="242"/>
      <c r="G72" s="242"/>
      <c r="H72" s="223"/>
      <c r="I72" s="223"/>
      <c r="J72" s="223"/>
      <c r="K72" s="223"/>
      <c r="L72" s="223"/>
      <c r="M72" s="223"/>
      <c r="N72" s="222"/>
      <c r="O72" s="222"/>
      <c r="P72" s="222"/>
      <c r="Q72" s="222"/>
      <c r="R72" s="223"/>
      <c r="S72" s="223"/>
      <c r="T72" s="223"/>
      <c r="U72" s="223"/>
      <c r="V72" s="223"/>
      <c r="W72" s="223"/>
      <c r="X72" s="223"/>
      <c r="Y72" s="223"/>
      <c r="Z72" s="213"/>
      <c r="AA72" s="213"/>
      <c r="AB72" s="213"/>
      <c r="AC72" s="213"/>
      <c r="AD72" s="213"/>
      <c r="AE72" s="213"/>
      <c r="AF72" s="213"/>
      <c r="AG72" s="213" t="s">
        <v>110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2" x14ac:dyDescent="0.2">
      <c r="A73" s="220"/>
      <c r="B73" s="221"/>
      <c r="C73" s="257" t="s">
        <v>231</v>
      </c>
      <c r="D73" s="253"/>
      <c r="E73" s="254">
        <v>3823.27</v>
      </c>
      <c r="F73" s="223"/>
      <c r="G73" s="223"/>
      <c r="H73" s="223"/>
      <c r="I73" s="223"/>
      <c r="J73" s="223"/>
      <c r="K73" s="223"/>
      <c r="L73" s="223"/>
      <c r="M73" s="223"/>
      <c r="N73" s="222"/>
      <c r="O73" s="222"/>
      <c r="P73" s="222"/>
      <c r="Q73" s="222"/>
      <c r="R73" s="223"/>
      <c r="S73" s="223"/>
      <c r="T73" s="223"/>
      <c r="U73" s="223"/>
      <c r="V73" s="223"/>
      <c r="W73" s="223"/>
      <c r="X73" s="223"/>
      <c r="Y73" s="223"/>
      <c r="Z73" s="213"/>
      <c r="AA73" s="213"/>
      <c r="AB73" s="213"/>
      <c r="AC73" s="213"/>
      <c r="AD73" s="213"/>
      <c r="AE73" s="213"/>
      <c r="AF73" s="213"/>
      <c r="AG73" s="213" t="s">
        <v>169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2" x14ac:dyDescent="0.2">
      <c r="A74" s="220"/>
      <c r="B74" s="221"/>
      <c r="C74" s="247"/>
      <c r="D74" s="240"/>
      <c r="E74" s="240"/>
      <c r="F74" s="240"/>
      <c r="G74" s="240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23"/>
      <c r="Z74" s="213"/>
      <c r="AA74" s="213"/>
      <c r="AB74" s="213"/>
      <c r="AC74" s="213"/>
      <c r="AD74" s="213"/>
      <c r="AE74" s="213"/>
      <c r="AF74" s="213"/>
      <c r="AG74" s="213" t="s">
        <v>111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x14ac:dyDescent="0.2">
      <c r="A75" s="225" t="s">
        <v>99</v>
      </c>
      <c r="B75" s="226" t="s">
        <v>64</v>
      </c>
      <c r="C75" s="244" t="s">
        <v>65</v>
      </c>
      <c r="D75" s="227"/>
      <c r="E75" s="228"/>
      <c r="F75" s="229"/>
      <c r="G75" s="229">
        <f>SUMIF(AG76:AG87,"&lt;&gt;NOR",G76:G87)</f>
        <v>0</v>
      </c>
      <c r="H75" s="229"/>
      <c r="I75" s="229">
        <f>SUM(I76:I87)</f>
        <v>0</v>
      </c>
      <c r="J75" s="229"/>
      <c r="K75" s="229">
        <f>SUM(K76:K87)</f>
        <v>0</v>
      </c>
      <c r="L75" s="229"/>
      <c r="M75" s="229">
        <f>SUM(M76:M87)</f>
        <v>0</v>
      </c>
      <c r="N75" s="228"/>
      <c r="O75" s="228">
        <f>SUM(O76:O87)</f>
        <v>1296.43</v>
      </c>
      <c r="P75" s="228"/>
      <c r="Q75" s="228">
        <f>SUM(Q76:Q87)</f>
        <v>0</v>
      </c>
      <c r="R75" s="229"/>
      <c r="S75" s="229"/>
      <c r="T75" s="230"/>
      <c r="U75" s="224"/>
      <c r="V75" s="224">
        <f>SUM(V76:V87)</f>
        <v>1287.3499999999999</v>
      </c>
      <c r="W75" s="224"/>
      <c r="X75" s="224"/>
      <c r="Y75" s="224"/>
      <c r="AG75" t="s">
        <v>100</v>
      </c>
    </row>
    <row r="76" spans="1:60" outlineLevel="1" x14ac:dyDescent="0.2">
      <c r="A76" s="232">
        <v>18</v>
      </c>
      <c r="B76" s="233" t="s">
        <v>232</v>
      </c>
      <c r="C76" s="245" t="s">
        <v>233</v>
      </c>
      <c r="D76" s="234" t="s">
        <v>165</v>
      </c>
      <c r="E76" s="235">
        <v>235.15</v>
      </c>
      <c r="F76" s="236"/>
      <c r="G76" s="237">
        <f>ROUND(E76*F76,2)</f>
        <v>0</v>
      </c>
      <c r="H76" s="236"/>
      <c r="I76" s="237">
        <f>ROUND(E76*H76,2)</f>
        <v>0</v>
      </c>
      <c r="J76" s="236"/>
      <c r="K76" s="237">
        <f>ROUND(E76*J76,2)</f>
        <v>0</v>
      </c>
      <c r="L76" s="237">
        <v>21</v>
      </c>
      <c r="M76" s="237">
        <f>G76*(1+L76/100)</f>
        <v>0</v>
      </c>
      <c r="N76" s="235">
        <v>1.8480000000000001</v>
      </c>
      <c r="O76" s="235">
        <f>ROUND(E76*N76,2)</f>
        <v>434.56</v>
      </c>
      <c r="P76" s="235">
        <v>0</v>
      </c>
      <c r="Q76" s="235">
        <f>ROUND(E76*P76,2)</f>
        <v>0</v>
      </c>
      <c r="R76" s="237" t="s">
        <v>234</v>
      </c>
      <c r="S76" s="237" t="s">
        <v>104</v>
      </c>
      <c r="T76" s="238" t="s">
        <v>158</v>
      </c>
      <c r="U76" s="223">
        <v>1.722</v>
      </c>
      <c r="V76" s="223">
        <f>ROUND(E76*U76,2)</f>
        <v>404.93</v>
      </c>
      <c r="W76" s="223"/>
      <c r="X76" s="223" t="s">
        <v>159</v>
      </c>
      <c r="Y76" s="223" t="s">
        <v>107</v>
      </c>
      <c r="Z76" s="213"/>
      <c r="AA76" s="213"/>
      <c r="AB76" s="213"/>
      <c r="AC76" s="213"/>
      <c r="AD76" s="213"/>
      <c r="AE76" s="213"/>
      <c r="AF76" s="213"/>
      <c r="AG76" s="213" t="s">
        <v>160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2" x14ac:dyDescent="0.2">
      <c r="A77" s="220"/>
      <c r="B77" s="221"/>
      <c r="C77" s="256" t="s">
        <v>235</v>
      </c>
      <c r="D77" s="255"/>
      <c r="E77" s="255"/>
      <c r="F77" s="255"/>
      <c r="G77" s="255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23"/>
      <c r="Z77" s="213"/>
      <c r="AA77" s="213"/>
      <c r="AB77" s="213"/>
      <c r="AC77" s="213"/>
      <c r="AD77" s="213"/>
      <c r="AE77" s="213"/>
      <c r="AF77" s="213"/>
      <c r="AG77" s="213" t="s">
        <v>162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2" x14ac:dyDescent="0.2">
      <c r="A78" s="220"/>
      <c r="B78" s="221"/>
      <c r="C78" s="247"/>
      <c r="D78" s="240"/>
      <c r="E78" s="240"/>
      <c r="F78" s="240"/>
      <c r="G78" s="240"/>
      <c r="H78" s="223"/>
      <c r="I78" s="223"/>
      <c r="J78" s="223"/>
      <c r="K78" s="223"/>
      <c r="L78" s="223"/>
      <c r="M78" s="223"/>
      <c r="N78" s="222"/>
      <c r="O78" s="222"/>
      <c r="P78" s="222"/>
      <c r="Q78" s="222"/>
      <c r="R78" s="223"/>
      <c r="S78" s="223"/>
      <c r="T78" s="223"/>
      <c r="U78" s="223"/>
      <c r="V78" s="223"/>
      <c r="W78" s="223"/>
      <c r="X78" s="223"/>
      <c r="Y78" s="223"/>
      <c r="Z78" s="213"/>
      <c r="AA78" s="213"/>
      <c r="AB78" s="213"/>
      <c r="AC78" s="213"/>
      <c r="AD78" s="213"/>
      <c r="AE78" s="213"/>
      <c r="AF78" s="213"/>
      <c r="AG78" s="213" t="s">
        <v>111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ht="22.5" outlineLevel="1" x14ac:dyDescent="0.2">
      <c r="A79" s="232">
        <v>19</v>
      </c>
      <c r="B79" s="233" t="s">
        <v>236</v>
      </c>
      <c r="C79" s="245" t="s">
        <v>237</v>
      </c>
      <c r="D79" s="234" t="s">
        <v>156</v>
      </c>
      <c r="E79" s="235">
        <v>646.5</v>
      </c>
      <c r="F79" s="236"/>
      <c r="G79" s="237">
        <f>ROUND(E79*F79,2)</f>
        <v>0</v>
      </c>
      <c r="H79" s="236"/>
      <c r="I79" s="237">
        <f>ROUND(E79*H79,2)</f>
        <v>0</v>
      </c>
      <c r="J79" s="236"/>
      <c r="K79" s="237">
        <f>ROUND(E79*J79,2)</f>
        <v>0</v>
      </c>
      <c r="L79" s="237">
        <v>21</v>
      </c>
      <c r="M79" s="237">
        <f>G79*(1+L79/100)</f>
        <v>0</v>
      </c>
      <c r="N79" s="235">
        <v>0</v>
      </c>
      <c r="O79" s="235">
        <f>ROUND(E79*N79,2)</f>
        <v>0</v>
      </c>
      <c r="P79" s="235">
        <v>0</v>
      </c>
      <c r="Q79" s="235">
        <f>ROUND(E79*P79,2)</f>
        <v>0</v>
      </c>
      <c r="R79" s="237" t="s">
        <v>238</v>
      </c>
      <c r="S79" s="237" t="s">
        <v>104</v>
      </c>
      <c r="T79" s="238" t="s">
        <v>158</v>
      </c>
      <c r="U79" s="223">
        <v>0.46</v>
      </c>
      <c r="V79" s="223">
        <f>ROUND(E79*U79,2)</f>
        <v>297.39</v>
      </c>
      <c r="W79" s="223"/>
      <c r="X79" s="223" t="s">
        <v>159</v>
      </c>
      <c r="Y79" s="223" t="s">
        <v>107</v>
      </c>
      <c r="Z79" s="213"/>
      <c r="AA79" s="213"/>
      <c r="AB79" s="213"/>
      <c r="AC79" s="213"/>
      <c r="AD79" s="213"/>
      <c r="AE79" s="213"/>
      <c r="AF79" s="213"/>
      <c r="AG79" s="213" t="s">
        <v>160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2" x14ac:dyDescent="0.2">
      <c r="A80" s="220"/>
      <c r="B80" s="221"/>
      <c r="C80" s="256" t="s">
        <v>239</v>
      </c>
      <c r="D80" s="255"/>
      <c r="E80" s="255"/>
      <c r="F80" s="255"/>
      <c r="G80" s="255"/>
      <c r="H80" s="223"/>
      <c r="I80" s="223"/>
      <c r="J80" s="223"/>
      <c r="K80" s="223"/>
      <c r="L80" s="223"/>
      <c r="M80" s="223"/>
      <c r="N80" s="222"/>
      <c r="O80" s="222"/>
      <c r="P80" s="222"/>
      <c r="Q80" s="222"/>
      <c r="R80" s="223"/>
      <c r="S80" s="223"/>
      <c r="T80" s="223"/>
      <c r="U80" s="223"/>
      <c r="V80" s="223"/>
      <c r="W80" s="223"/>
      <c r="X80" s="223"/>
      <c r="Y80" s="223"/>
      <c r="Z80" s="213"/>
      <c r="AA80" s="213"/>
      <c r="AB80" s="213"/>
      <c r="AC80" s="213"/>
      <c r="AD80" s="213"/>
      <c r="AE80" s="213"/>
      <c r="AF80" s="213"/>
      <c r="AG80" s="213" t="s">
        <v>162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2" x14ac:dyDescent="0.2">
      <c r="A81" s="220"/>
      <c r="B81" s="221"/>
      <c r="C81" s="257" t="s">
        <v>240</v>
      </c>
      <c r="D81" s="253"/>
      <c r="E81" s="254">
        <v>646.5</v>
      </c>
      <c r="F81" s="223"/>
      <c r="G81" s="223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23"/>
      <c r="Z81" s="213"/>
      <c r="AA81" s="213"/>
      <c r="AB81" s="213"/>
      <c r="AC81" s="213"/>
      <c r="AD81" s="213"/>
      <c r="AE81" s="213"/>
      <c r="AF81" s="213"/>
      <c r="AG81" s="213" t="s">
        <v>169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2" x14ac:dyDescent="0.2">
      <c r="A82" s="220"/>
      <c r="B82" s="221"/>
      <c r="C82" s="247"/>
      <c r="D82" s="240"/>
      <c r="E82" s="240"/>
      <c r="F82" s="240"/>
      <c r="G82" s="240"/>
      <c r="H82" s="223"/>
      <c r="I82" s="223"/>
      <c r="J82" s="223"/>
      <c r="K82" s="223"/>
      <c r="L82" s="223"/>
      <c r="M82" s="223"/>
      <c r="N82" s="222"/>
      <c r="O82" s="222"/>
      <c r="P82" s="222"/>
      <c r="Q82" s="222"/>
      <c r="R82" s="223"/>
      <c r="S82" s="223"/>
      <c r="T82" s="223"/>
      <c r="U82" s="223"/>
      <c r="V82" s="223"/>
      <c r="W82" s="223"/>
      <c r="X82" s="223"/>
      <c r="Y82" s="223"/>
      <c r="Z82" s="213"/>
      <c r="AA82" s="213"/>
      <c r="AB82" s="213"/>
      <c r="AC82" s="213"/>
      <c r="AD82" s="213"/>
      <c r="AE82" s="213"/>
      <c r="AF82" s="213"/>
      <c r="AG82" s="213" t="s">
        <v>111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32">
        <v>20</v>
      </c>
      <c r="B83" s="233" t="s">
        <v>241</v>
      </c>
      <c r="C83" s="245" t="s">
        <v>242</v>
      </c>
      <c r="D83" s="234" t="s">
        <v>165</v>
      </c>
      <c r="E83" s="235">
        <v>435.29</v>
      </c>
      <c r="F83" s="236"/>
      <c r="G83" s="237">
        <f>ROUND(E83*F83,2)</f>
        <v>0</v>
      </c>
      <c r="H83" s="236"/>
      <c r="I83" s="237">
        <f>ROUND(E83*H83,2)</f>
        <v>0</v>
      </c>
      <c r="J83" s="236"/>
      <c r="K83" s="237">
        <f>ROUND(E83*J83,2)</f>
        <v>0</v>
      </c>
      <c r="L83" s="237">
        <v>21</v>
      </c>
      <c r="M83" s="237">
        <f>G83*(1+L83/100)</f>
        <v>0</v>
      </c>
      <c r="N83" s="235">
        <v>1.98</v>
      </c>
      <c r="O83" s="235">
        <f>ROUND(E83*N83,2)</f>
        <v>861.87</v>
      </c>
      <c r="P83" s="235">
        <v>0</v>
      </c>
      <c r="Q83" s="235">
        <f>ROUND(E83*P83,2)</f>
        <v>0</v>
      </c>
      <c r="R83" s="237"/>
      <c r="S83" s="237" t="s">
        <v>114</v>
      </c>
      <c r="T83" s="238" t="s">
        <v>105</v>
      </c>
      <c r="U83" s="223">
        <v>1.3440000000000001</v>
      </c>
      <c r="V83" s="223">
        <f>ROUND(E83*U83,2)</f>
        <v>585.03</v>
      </c>
      <c r="W83" s="223"/>
      <c r="X83" s="223" t="s">
        <v>159</v>
      </c>
      <c r="Y83" s="223" t="s">
        <v>107</v>
      </c>
      <c r="Z83" s="213"/>
      <c r="AA83" s="213"/>
      <c r="AB83" s="213"/>
      <c r="AC83" s="213"/>
      <c r="AD83" s="213"/>
      <c r="AE83" s="213"/>
      <c r="AF83" s="213"/>
      <c r="AG83" s="213" t="s">
        <v>160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2" x14ac:dyDescent="0.2">
      <c r="A84" s="220"/>
      <c r="B84" s="221"/>
      <c r="C84" s="246" t="s">
        <v>211</v>
      </c>
      <c r="D84" s="239"/>
      <c r="E84" s="239"/>
      <c r="F84" s="239"/>
      <c r="G84" s="239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23"/>
      <c r="Z84" s="213"/>
      <c r="AA84" s="213"/>
      <c r="AB84" s="213"/>
      <c r="AC84" s="213"/>
      <c r="AD84" s="213"/>
      <c r="AE84" s="213"/>
      <c r="AF84" s="213"/>
      <c r="AG84" s="213" t="s">
        <v>110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3" x14ac:dyDescent="0.2">
      <c r="A85" s="220"/>
      <c r="B85" s="221"/>
      <c r="C85" s="249" t="s">
        <v>243</v>
      </c>
      <c r="D85" s="242"/>
      <c r="E85" s="242"/>
      <c r="F85" s="242"/>
      <c r="G85" s="242"/>
      <c r="H85" s="223"/>
      <c r="I85" s="223"/>
      <c r="J85" s="223"/>
      <c r="K85" s="223"/>
      <c r="L85" s="223"/>
      <c r="M85" s="223"/>
      <c r="N85" s="222"/>
      <c r="O85" s="222"/>
      <c r="P85" s="222"/>
      <c r="Q85" s="222"/>
      <c r="R85" s="223"/>
      <c r="S85" s="223"/>
      <c r="T85" s="223"/>
      <c r="U85" s="223"/>
      <c r="V85" s="223"/>
      <c r="W85" s="223"/>
      <c r="X85" s="223"/>
      <c r="Y85" s="223"/>
      <c r="Z85" s="213"/>
      <c r="AA85" s="213"/>
      <c r="AB85" s="213"/>
      <c r="AC85" s="213"/>
      <c r="AD85" s="213"/>
      <c r="AE85" s="213"/>
      <c r="AF85" s="213"/>
      <c r="AG85" s="213" t="s">
        <v>110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3" x14ac:dyDescent="0.2">
      <c r="A86" s="220"/>
      <c r="B86" s="221"/>
      <c r="C86" s="249" t="s">
        <v>244</v>
      </c>
      <c r="D86" s="242"/>
      <c r="E86" s="242"/>
      <c r="F86" s="242"/>
      <c r="G86" s="242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23"/>
      <c r="Z86" s="213"/>
      <c r="AA86" s="213"/>
      <c r="AB86" s="213"/>
      <c r="AC86" s="213"/>
      <c r="AD86" s="213"/>
      <c r="AE86" s="213"/>
      <c r="AF86" s="213"/>
      <c r="AG86" s="213" t="s">
        <v>110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2" x14ac:dyDescent="0.2">
      <c r="A87" s="220"/>
      <c r="B87" s="221"/>
      <c r="C87" s="247"/>
      <c r="D87" s="240"/>
      <c r="E87" s="240"/>
      <c r="F87" s="240"/>
      <c r="G87" s="240"/>
      <c r="H87" s="223"/>
      <c r="I87" s="223"/>
      <c r="J87" s="223"/>
      <c r="K87" s="223"/>
      <c r="L87" s="223"/>
      <c r="M87" s="223"/>
      <c r="N87" s="222"/>
      <c r="O87" s="222"/>
      <c r="P87" s="222"/>
      <c r="Q87" s="222"/>
      <c r="R87" s="223"/>
      <c r="S87" s="223"/>
      <c r="T87" s="223"/>
      <c r="U87" s="223"/>
      <c r="V87" s="223"/>
      <c r="W87" s="223"/>
      <c r="X87" s="223"/>
      <c r="Y87" s="223"/>
      <c r="Z87" s="213"/>
      <c r="AA87" s="213"/>
      <c r="AB87" s="213"/>
      <c r="AC87" s="213"/>
      <c r="AD87" s="213"/>
      <c r="AE87" s="213"/>
      <c r="AF87" s="213"/>
      <c r="AG87" s="213" t="s">
        <v>111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x14ac:dyDescent="0.2">
      <c r="A88" s="225" t="s">
        <v>99</v>
      </c>
      <c r="B88" s="226" t="s">
        <v>66</v>
      </c>
      <c r="C88" s="244" t="s">
        <v>67</v>
      </c>
      <c r="D88" s="227"/>
      <c r="E88" s="228"/>
      <c r="F88" s="229"/>
      <c r="G88" s="229">
        <f>SUMIF(AG89:AG91,"&lt;&gt;NOR",G89:G91)</f>
        <v>0</v>
      </c>
      <c r="H88" s="229"/>
      <c r="I88" s="229">
        <f>SUM(I89:I91)</f>
        <v>0</v>
      </c>
      <c r="J88" s="229"/>
      <c r="K88" s="229">
        <f>SUM(K89:K91)</f>
        <v>0</v>
      </c>
      <c r="L88" s="229"/>
      <c r="M88" s="229">
        <f>SUM(M89:M91)</f>
        <v>0</v>
      </c>
      <c r="N88" s="228"/>
      <c r="O88" s="228">
        <f>SUM(O89:O91)</f>
        <v>0</v>
      </c>
      <c r="P88" s="228"/>
      <c r="Q88" s="228">
        <f>SUM(Q89:Q91)</f>
        <v>0</v>
      </c>
      <c r="R88" s="229"/>
      <c r="S88" s="229"/>
      <c r="T88" s="230"/>
      <c r="U88" s="224"/>
      <c r="V88" s="224">
        <f>SUM(V89:V91)</f>
        <v>300.93</v>
      </c>
      <c r="W88" s="224"/>
      <c r="X88" s="224"/>
      <c r="Y88" s="224"/>
      <c r="AG88" t="s">
        <v>100</v>
      </c>
    </row>
    <row r="89" spans="1:60" ht="22.5" outlineLevel="1" x14ac:dyDescent="0.2">
      <c r="A89" s="232">
        <v>21</v>
      </c>
      <c r="B89" s="233" t="s">
        <v>245</v>
      </c>
      <c r="C89" s="245" t="s">
        <v>246</v>
      </c>
      <c r="D89" s="234" t="s">
        <v>207</v>
      </c>
      <c r="E89" s="235">
        <v>1297.1036099999999</v>
      </c>
      <c r="F89" s="236"/>
      <c r="G89" s="237">
        <f>ROUND(E89*F89,2)</f>
        <v>0</v>
      </c>
      <c r="H89" s="236"/>
      <c r="I89" s="237">
        <f>ROUND(E89*H89,2)</f>
        <v>0</v>
      </c>
      <c r="J89" s="236"/>
      <c r="K89" s="237">
        <f>ROUND(E89*J89,2)</f>
        <v>0</v>
      </c>
      <c r="L89" s="237">
        <v>21</v>
      </c>
      <c r="M89" s="237">
        <f>G89*(1+L89/100)</f>
        <v>0</v>
      </c>
      <c r="N89" s="235">
        <v>0</v>
      </c>
      <c r="O89" s="235">
        <f>ROUND(E89*N89,2)</f>
        <v>0</v>
      </c>
      <c r="P89" s="235">
        <v>0</v>
      </c>
      <c r="Q89" s="235">
        <f>ROUND(E89*P89,2)</f>
        <v>0</v>
      </c>
      <c r="R89" s="237" t="s">
        <v>238</v>
      </c>
      <c r="S89" s="237" t="s">
        <v>104</v>
      </c>
      <c r="T89" s="238" t="s">
        <v>158</v>
      </c>
      <c r="U89" s="223">
        <v>0.23200000000000001</v>
      </c>
      <c r="V89" s="223">
        <f>ROUND(E89*U89,2)</f>
        <v>300.93</v>
      </c>
      <c r="W89" s="223"/>
      <c r="X89" s="223" t="s">
        <v>247</v>
      </c>
      <c r="Y89" s="223" t="s">
        <v>107</v>
      </c>
      <c r="Z89" s="213"/>
      <c r="AA89" s="213"/>
      <c r="AB89" s="213"/>
      <c r="AC89" s="213"/>
      <c r="AD89" s="213"/>
      <c r="AE89" s="213"/>
      <c r="AF89" s="213"/>
      <c r="AG89" s="213" t="s">
        <v>248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2" x14ac:dyDescent="0.2">
      <c r="A90" s="220"/>
      <c r="B90" s="221"/>
      <c r="C90" s="256" t="s">
        <v>249</v>
      </c>
      <c r="D90" s="255"/>
      <c r="E90" s="255"/>
      <c r="F90" s="255"/>
      <c r="G90" s="255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23"/>
      <c r="Z90" s="213"/>
      <c r="AA90" s="213"/>
      <c r="AB90" s="213"/>
      <c r="AC90" s="213"/>
      <c r="AD90" s="213"/>
      <c r="AE90" s="213"/>
      <c r="AF90" s="213"/>
      <c r="AG90" s="213" t="s">
        <v>162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2" x14ac:dyDescent="0.2">
      <c r="A91" s="220"/>
      <c r="B91" s="221"/>
      <c r="C91" s="247"/>
      <c r="D91" s="240"/>
      <c r="E91" s="240"/>
      <c r="F91" s="240"/>
      <c r="G91" s="240"/>
      <c r="H91" s="223"/>
      <c r="I91" s="223"/>
      <c r="J91" s="223"/>
      <c r="K91" s="223"/>
      <c r="L91" s="223"/>
      <c r="M91" s="223"/>
      <c r="N91" s="222"/>
      <c r="O91" s="222"/>
      <c r="P91" s="222"/>
      <c r="Q91" s="222"/>
      <c r="R91" s="223"/>
      <c r="S91" s="223"/>
      <c r="T91" s="223"/>
      <c r="U91" s="223"/>
      <c r="V91" s="223"/>
      <c r="W91" s="223"/>
      <c r="X91" s="223"/>
      <c r="Y91" s="223"/>
      <c r="Z91" s="213"/>
      <c r="AA91" s="213"/>
      <c r="AB91" s="213"/>
      <c r="AC91" s="213"/>
      <c r="AD91" s="213"/>
      <c r="AE91" s="213"/>
      <c r="AF91" s="213"/>
      <c r="AG91" s="213" t="s">
        <v>111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x14ac:dyDescent="0.2">
      <c r="A92" s="3"/>
      <c r="B92" s="4"/>
      <c r="C92" s="250"/>
      <c r="D92" s="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AE92">
        <v>12</v>
      </c>
      <c r="AF92">
        <v>21</v>
      </c>
      <c r="AG92" t="s">
        <v>85</v>
      </c>
    </row>
    <row r="93" spans="1:60" x14ac:dyDescent="0.2">
      <c r="A93" s="216"/>
      <c r="B93" s="217" t="s">
        <v>29</v>
      </c>
      <c r="C93" s="251"/>
      <c r="D93" s="218"/>
      <c r="E93" s="219"/>
      <c r="F93" s="219"/>
      <c r="G93" s="231">
        <f>G8+G75+G88</f>
        <v>0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AE93">
        <f>SUMIF(L7:L91,AE92,G7:G91)</f>
        <v>0</v>
      </c>
      <c r="AF93">
        <f>SUMIF(L7:L91,AF92,G7:G91)</f>
        <v>0</v>
      </c>
      <c r="AG93" t="s">
        <v>150</v>
      </c>
    </row>
    <row r="94" spans="1:60" x14ac:dyDescent="0.2">
      <c r="C94" s="252"/>
      <c r="D94" s="10"/>
      <c r="AG94" t="s">
        <v>152</v>
      </c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+H5iKXuB6AwdSJ5VhKHmdg+cMIhgNjISMGG87WhHyIedHQ3eAd/0Iwk+CgqrR0c+5Fjkj01CPyDoDG9nTBEAw==" saltValue="2na4TXXQnNcbyOZ7OZAaew==" spinCount="100000" sheet="1" formatRows="0"/>
  <mergeCells count="54">
    <mergeCell ref="C84:G84"/>
    <mergeCell ref="C85:G85"/>
    <mergeCell ref="C86:G86"/>
    <mergeCell ref="C87:G87"/>
    <mergeCell ref="C90:G90"/>
    <mergeCell ref="C91:G91"/>
    <mergeCell ref="C72:G72"/>
    <mergeCell ref="C74:G74"/>
    <mergeCell ref="C77:G77"/>
    <mergeCell ref="C78:G78"/>
    <mergeCell ref="C80:G80"/>
    <mergeCell ref="C82:G82"/>
    <mergeCell ref="C65:G65"/>
    <mergeCell ref="C67:G67"/>
    <mergeCell ref="C68:G68"/>
    <mergeCell ref="C69:G69"/>
    <mergeCell ref="C70:G70"/>
    <mergeCell ref="C71:G71"/>
    <mergeCell ref="C55:G55"/>
    <mergeCell ref="C57:G57"/>
    <mergeCell ref="C58:G58"/>
    <mergeCell ref="C59:G59"/>
    <mergeCell ref="C60:G60"/>
    <mergeCell ref="C62:G62"/>
    <mergeCell ref="C44:G44"/>
    <mergeCell ref="C45:G45"/>
    <mergeCell ref="C47:G47"/>
    <mergeCell ref="C48:G48"/>
    <mergeCell ref="C50:G50"/>
    <mergeCell ref="C52:G52"/>
    <mergeCell ref="C34:G34"/>
    <mergeCell ref="C36:G36"/>
    <mergeCell ref="C38:G38"/>
    <mergeCell ref="C39:G39"/>
    <mergeCell ref="C41:G41"/>
    <mergeCell ref="C42:G42"/>
    <mergeCell ref="C25:G25"/>
    <mergeCell ref="C26:G26"/>
    <mergeCell ref="C28:G28"/>
    <mergeCell ref="C30:G30"/>
    <mergeCell ref="C31:G31"/>
    <mergeCell ref="C32:G32"/>
    <mergeCell ref="C13:G13"/>
    <mergeCell ref="C15:G15"/>
    <mergeCell ref="C17:G17"/>
    <mergeCell ref="C19:G19"/>
    <mergeCell ref="C21:G21"/>
    <mergeCell ref="C23:G23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000 001 Naklady</vt:lpstr>
      <vt:lpstr>001 001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'000 001 Naklady'!Názvy_tisku</vt:lpstr>
      <vt:lpstr>'001 001 Pol'!Názvy_tisku</vt:lpstr>
      <vt:lpstr>oadresa</vt:lpstr>
      <vt:lpstr>Stavba!Objednatel</vt:lpstr>
      <vt:lpstr>Stavba!Objekt</vt:lpstr>
      <vt:lpstr>'000 001 Naklady'!Oblast_tisku</vt:lpstr>
      <vt:lpstr>'001 001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aqc@wo.cz</dc:creator>
  <cp:lastModifiedBy>aqc@wo.cz</cp:lastModifiedBy>
  <cp:lastPrinted>2019-03-19T12:27:02Z</cp:lastPrinted>
  <dcterms:created xsi:type="dcterms:W3CDTF">2009-04-08T07:15:50Z</dcterms:created>
  <dcterms:modified xsi:type="dcterms:W3CDTF">2025-07-28T06:37:03Z</dcterms:modified>
</cp:coreProperties>
</file>