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Těžba štěrku v po..." sheetId="2" r:id="rId2"/>
    <sheet name="SO 02 - Těžba štěrku v po..." sheetId="3" r:id="rId3"/>
    <sheet name="SO 03 - Obnova břehového ..." sheetId="4" r:id="rId4"/>
    <sheet name="VON - vedlejší náklady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01 - Těžba štěrku v po...'!$C$120:$K$163</definedName>
    <definedName name="_xlnm.Print_Area" localSheetId="1">'SO 01 - Těžba štěrku v po...'!$C$4:$J$76,'SO 01 - Těžba štěrku v po...'!$C$82:$J$102,'SO 01 - Těžba štěrku v po...'!$C$108:$J$163</definedName>
    <definedName name="_xlnm.Print_Titles" localSheetId="1">'SO 01 - Těžba štěrku v po...'!$120:$120</definedName>
    <definedName name="_xlnm._FilterDatabase" localSheetId="2" hidden="1">'SO 02 - Těžba štěrku v po...'!$C$119:$K$149</definedName>
    <definedName name="_xlnm.Print_Area" localSheetId="2">'SO 02 - Těžba štěrku v po...'!$C$4:$J$76,'SO 02 - Těžba štěrku v po...'!$C$82:$J$101,'SO 02 - Těžba štěrku v po...'!$C$107:$J$149</definedName>
    <definedName name="_xlnm.Print_Titles" localSheetId="2">'SO 02 - Těžba štěrku v po...'!$119:$119</definedName>
    <definedName name="_xlnm._FilterDatabase" localSheetId="3" hidden="1">'SO 03 - Obnova břehového ...'!$C$120:$K$230</definedName>
    <definedName name="_xlnm.Print_Area" localSheetId="3">'SO 03 - Obnova břehového ...'!$C$4:$J$76,'SO 03 - Obnova břehového ...'!$C$82:$J$102,'SO 03 - Obnova břehového ...'!$C$108:$J$230</definedName>
    <definedName name="_xlnm.Print_Titles" localSheetId="3">'SO 03 - Obnova břehového ...'!$120:$120</definedName>
    <definedName name="_xlnm._FilterDatabase" localSheetId="4" hidden="1">'VON - vedlejší náklady'!$C$116:$K$163</definedName>
    <definedName name="_xlnm.Print_Area" localSheetId="4">'VON - vedlejší náklady'!$C$4:$J$76,'VON - vedlejší náklady'!$C$82:$J$98,'VON - vedlejší náklady'!$C$104:$J$163</definedName>
    <definedName name="_xlnm.Print_Titles" localSheetId="4">'VON - vedlejší náklady'!$116:$116</definedName>
  </definedNames>
  <calcPr/>
</workbook>
</file>

<file path=xl/calcChain.xml><?xml version="1.0" encoding="utf-8"?>
<calcChain xmlns="http://schemas.openxmlformats.org/spreadsheetml/2006/main">
  <c i="5" l="1" r="T118"/>
  <c r="T117"/>
  <c r="P118"/>
  <c r="P117"/>
  <c i="1" r="AU98"/>
  <c i="5" r="J37"/>
  <c r="J36"/>
  <c i="1" r="AY98"/>
  <c i="5" r="J35"/>
  <c i="1" r="AX98"/>
  <c i="5"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J114"/>
  <c r="J113"/>
  <c r="F111"/>
  <c r="E109"/>
  <c r="J92"/>
  <c r="J91"/>
  <c r="F89"/>
  <c r="E87"/>
  <c r="J18"/>
  <c r="E18"/>
  <c r="F114"/>
  <c r="J17"/>
  <c r="J15"/>
  <c r="E15"/>
  <c r="F91"/>
  <c r="J14"/>
  <c r="J12"/>
  <c r="J89"/>
  <c r="E7"/>
  <c r="E107"/>
  <c i="4" r="J37"/>
  <c r="J36"/>
  <c i="1" r="AY97"/>
  <c i="4" r="J35"/>
  <c i="1" r="AX97"/>
  <c i="4" r="BI229"/>
  <c r="BH229"/>
  <c r="BG229"/>
  <c r="BF229"/>
  <c r="T229"/>
  <c r="T228"/>
  <c r="R229"/>
  <c r="R228"/>
  <c r="P229"/>
  <c r="P228"/>
  <c r="BI221"/>
  <c r="BH221"/>
  <c r="BG221"/>
  <c r="BF221"/>
  <c r="T221"/>
  <c r="T212"/>
  <c r="R221"/>
  <c r="R212"/>
  <c r="P221"/>
  <c r="P212"/>
  <c r="BI213"/>
  <c r="BH213"/>
  <c r="BG213"/>
  <c r="BF213"/>
  <c r="T213"/>
  <c r="R213"/>
  <c r="P213"/>
  <c r="BI208"/>
  <c r="BH208"/>
  <c r="BG208"/>
  <c r="BF208"/>
  <c r="T208"/>
  <c r="R208"/>
  <c r="P208"/>
  <c r="BI202"/>
  <c r="BH202"/>
  <c r="BG202"/>
  <c r="BF202"/>
  <c r="T202"/>
  <c r="R202"/>
  <c r="P202"/>
  <c r="BI198"/>
  <c r="BH198"/>
  <c r="BG198"/>
  <c r="BF198"/>
  <c r="T198"/>
  <c r="R198"/>
  <c r="P198"/>
  <c r="BI192"/>
  <c r="BH192"/>
  <c r="BG192"/>
  <c r="BF192"/>
  <c r="T192"/>
  <c r="R192"/>
  <c r="P192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6"/>
  <c r="BH166"/>
  <c r="BG166"/>
  <c r="BF166"/>
  <c r="T166"/>
  <c r="R166"/>
  <c r="P166"/>
  <c r="BI159"/>
  <c r="BH159"/>
  <c r="BG159"/>
  <c r="BF159"/>
  <c r="T159"/>
  <c r="R159"/>
  <c r="P159"/>
  <c r="BI154"/>
  <c r="BH154"/>
  <c r="BG154"/>
  <c r="BF154"/>
  <c r="T154"/>
  <c r="R154"/>
  <c r="P154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J118"/>
  <c r="J117"/>
  <c r="F115"/>
  <c r="E113"/>
  <c r="J92"/>
  <c r="J91"/>
  <c r="F89"/>
  <c r="E87"/>
  <c r="J18"/>
  <c r="E18"/>
  <c r="F92"/>
  <c r="J17"/>
  <c r="J15"/>
  <c r="E15"/>
  <c r="F91"/>
  <c r="J14"/>
  <c r="J12"/>
  <c r="J115"/>
  <c r="E7"/>
  <c r="E85"/>
  <c i="3" r="J37"/>
  <c r="J36"/>
  <c i="1" r="AY96"/>
  <c i="3" r="J35"/>
  <c i="1" r="AX96"/>
  <c i="3" r="BI148"/>
  <c r="BH148"/>
  <c r="BG148"/>
  <c r="BF148"/>
  <c r="T148"/>
  <c r="T147"/>
  <c r="R148"/>
  <c r="R147"/>
  <c r="P148"/>
  <c r="P147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J117"/>
  <c r="J116"/>
  <c r="F114"/>
  <c r="E112"/>
  <c r="J92"/>
  <c r="J91"/>
  <c r="F89"/>
  <c r="E87"/>
  <c r="J18"/>
  <c r="E18"/>
  <c r="F92"/>
  <c r="J17"/>
  <c r="J15"/>
  <c r="E15"/>
  <c r="F116"/>
  <c r="J14"/>
  <c r="J12"/>
  <c r="J89"/>
  <c r="E7"/>
  <c r="E110"/>
  <c i="1" r="AY95"/>
  <c i="2" r="J37"/>
  <c r="J36"/>
  <c r="J35"/>
  <c i="1" r="AX95"/>
  <c i="2" r="BI162"/>
  <c r="BH162"/>
  <c r="BG162"/>
  <c r="BF162"/>
  <c r="T162"/>
  <c r="T161"/>
  <c r="R162"/>
  <c r="R161"/>
  <c r="P162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4"/>
  <c r="BH124"/>
  <c r="BG124"/>
  <c r="BF124"/>
  <c r="T124"/>
  <c r="R124"/>
  <c r="P124"/>
  <c r="J118"/>
  <c r="J117"/>
  <c r="F115"/>
  <c r="E113"/>
  <c r="J92"/>
  <c r="J91"/>
  <c r="F89"/>
  <c r="E87"/>
  <c r="J18"/>
  <c r="E18"/>
  <c r="F92"/>
  <c r="J17"/>
  <c r="J15"/>
  <c r="E15"/>
  <c r="F117"/>
  <c r="J14"/>
  <c r="J12"/>
  <c r="J115"/>
  <c r="E7"/>
  <c r="E111"/>
  <c i="1" r="L90"/>
  <c r="AM90"/>
  <c r="AM89"/>
  <c r="L89"/>
  <c r="AM87"/>
  <c r="L87"/>
  <c r="L85"/>
  <c r="L84"/>
  <c i="2" r="BK158"/>
  <c r="J145"/>
  <c r="BK147"/>
  <c r="BK145"/>
  <c r="J136"/>
  <c r="BK132"/>
  <c r="J124"/>
  <c r="J138"/>
  <c i="3" r="BK143"/>
  <c r="BK134"/>
  <c r="J143"/>
  <c r="J132"/>
  <c r="BK126"/>
  <c r="J134"/>
  <c i="4" r="J208"/>
  <c r="BK229"/>
  <c r="BK166"/>
  <c r="BK213"/>
  <c r="BK134"/>
  <c r="BK128"/>
  <c r="J124"/>
  <c r="J142"/>
  <c i="5" r="BK133"/>
  <c r="BK147"/>
  <c r="J121"/>
  <c r="J143"/>
  <c r="J154"/>
  <c r="J145"/>
  <c r="J135"/>
  <c i="2" r="J162"/>
  <c r="BK124"/>
  <c r="BK138"/>
  <c r="J134"/>
  <c r="BK130"/>
  <c r="J158"/>
  <c r="F37"/>
  <c i="4" r="J198"/>
  <c r="BK159"/>
  <c r="BK198"/>
  <c r="J131"/>
  <c r="J192"/>
  <c r="J176"/>
  <c i="5" r="J160"/>
  <c r="J138"/>
  <c r="BK160"/>
  <c r="J133"/>
  <c r="J152"/>
  <c r="J124"/>
  <c r="J119"/>
  <c r="BK119"/>
  <c i="2" r="F34"/>
  <c r="BK128"/>
  <c r="BK136"/>
  <c i="3" r="BK141"/>
  <c r="BK132"/>
  <c r="J141"/>
  <c r="BK128"/>
  <c r="BK137"/>
  <c r="J128"/>
  <c i="4" r="BK208"/>
  <c r="J187"/>
  <c r="BK142"/>
  <c r="BK192"/>
  <c r="J173"/>
  <c r="BK173"/>
  <c r="J146"/>
  <c i="5" r="BK140"/>
  <c r="J158"/>
  <c r="J156"/>
  <c r="BK124"/>
  <c r="BK129"/>
  <c i="2" r="BK162"/>
  <c r="J141"/>
  <c r="J147"/>
  <c r="J34"/>
  <c r="J156"/>
  <c r="F36"/>
  <c i="3" r="J123"/>
  <c i="4" r="J202"/>
  <c r="BK183"/>
  <c r="BK131"/>
  <c r="J138"/>
  <c r="J134"/>
  <c r="J128"/>
  <c r="J166"/>
  <c i="5" r="BK149"/>
  <c r="J162"/>
  <c r="BK131"/>
  <c r="J149"/>
  <c r="BK152"/>
  <c r="J140"/>
  <c r="BK121"/>
  <c i="2" r="BK154"/>
  <c r="BK156"/>
  <c r="J128"/>
  <c r="BK141"/>
  <c r="BK134"/>
  <c r="J132"/>
  <c r="F35"/>
  <c i="3" r="J126"/>
  <c i="4" r="J213"/>
  <c r="BK179"/>
  <c r="J154"/>
  <c r="BK202"/>
  <c r="J183"/>
  <c r="BK138"/>
  <c r="BK154"/>
  <c i="5" r="BK143"/>
  <c r="BK156"/>
  <c r="BK162"/>
  <c r="J131"/>
  <c r="J147"/>
  <c r="BK138"/>
  <c r="J126"/>
  <c i="2" r="J154"/>
  <c r="J151"/>
  <c i="1" r="AS94"/>
  <c i="2" r="J130"/>
  <c r="BK151"/>
  <c i="3" r="BK148"/>
  <c r="J137"/>
  <c r="J148"/>
  <c r="J130"/>
  <c r="BK123"/>
  <c r="BK130"/>
  <c i="4" r="J229"/>
  <c r="J221"/>
  <c r="BK176"/>
  <c r="BK221"/>
  <c r="BK146"/>
  <c r="J159"/>
  <c r="BK187"/>
  <c r="J179"/>
  <c r="BK124"/>
  <c i="5" r="BK135"/>
  <c r="BK145"/>
  <c r="BK158"/>
  <c r="BK126"/>
  <c r="BK154"/>
  <c r="J129"/>
  <c i="2" l="1" r="BK144"/>
  <c r="J144"/>
  <c r="J99"/>
  <c r="BK153"/>
  <c r="J153"/>
  <c r="J100"/>
  <c i="3" r="T122"/>
  <c i="4" r="R123"/>
  <c r="P191"/>
  <c i="2" r="P144"/>
  <c r="R153"/>
  <c i="3" r="BK122"/>
  <c r="J122"/>
  <c r="J98"/>
  <c r="T140"/>
  <c i="2" r="P123"/>
  <c r="T144"/>
  <c i="3" r="P122"/>
  <c r="R140"/>
  <c i="2" r="BK123"/>
  <c r="J123"/>
  <c r="J98"/>
  <c r="R144"/>
  <c r="T153"/>
  <c i="3" r="BK140"/>
  <c r="J140"/>
  <c r="J99"/>
  <c i="4" r="T123"/>
  <c r="T122"/>
  <c r="T121"/>
  <c r="T191"/>
  <c i="2" r="R123"/>
  <c r="R122"/>
  <c r="R121"/>
  <c r="P153"/>
  <c i="3" r="R122"/>
  <c r="R121"/>
  <c r="R120"/>
  <c i="4" r="P123"/>
  <c r="P122"/>
  <c r="P121"/>
  <c i="1" r="AU97"/>
  <c i="4" r="BK191"/>
  <c r="J191"/>
  <c r="J99"/>
  <c r="R191"/>
  <c i="5" r="BK118"/>
  <c r="J118"/>
  <c r="J97"/>
  <c r="R118"/>
  <c r="R117"/>
  <c i="2" r="T123"/>
  <c r="T122"/>
  <c r="T121"/>
  <c i="3" r="P140"/>
  <c i="4" r="BK123"/>
  <c r="J123"/>
  <c r="J98"/>
  <c i="3" r="BK147"/>
  <c r="J147"/>
  <c r="J100"/>
  <c i="4" r="BK212"/>
  <c r="J212"/>
  <c r="J100"/>
  <c r="BK228"/>
  <c r="J228"/>
  <c r="J101"/>
  <c i="2" r="BK161"/>
  <c r="J161"/>
  <c r="J101"/>
  <c i="5" r="F113"/>
  <c r="F92"/>
  <c r="BE126"/>
  <c r="BE131"/>
  <c r="BE135"/>
  <c r="BE143"/>
  <c r="BE149"/>
  <c r="BE156"/>
  <c r="E85"/>
  <c r="J111"/>
  <c r="BE145"/>
  <c r="BE121"/>
  <c r="BE124"/>
  <c r="BE133"/>
  <c r="BE138"/>
  <c r="BE154"/>
  <c r="BE160"/>
  <c i="4" r="BK122"/>
  <c r="J122"/>
  <c r="J97"/>
  <c i="5" r="BE119"/>
  <c r="BE140"/>
  <c r="BE129"/>
  <c r="BE147"/>
  <c r="BE152"/>
  <c r="BE158"/>
  <c r="BE162"/>
  <c i="4" r="J89"/>
  <c r="BE128"/>
  <c r="BE131"/>
  <c r="BE138"/>
  <c r="BE159"/>
  <c i="3" r="BK121"/>
  <c r="BK120"/>
  <c r="J120"/>
  <c r="J96"/>
  <c i="4" r="E111"/>
  <c r="BE146"/>
  <c r="BE176"/>
  <c r="F118"/>
  <c r="BE142"/>
  <c r="BE166"/>
  <c r="F117"/>
  <c r="BE124"/>
  <c r="BE154"/>
  <c r="BE179"/>
  <c r="BE198"/>
  <c r="BE208"/>
  <c r="BE134"/>
  <c r="BE173"/>
  <c r="BE183"/>
  <c r="BE187"/>
  <c r="BE192"/>
  <c r="BE213"/>
  <c r="BE229"/>
  <c r="BE202"/>
  <c r="BE221"/>
  <c i="3" r="E85"/>
  <c r="J114"/>
  <c r="BE128"/>
  <c r="BE130"/>
  <c r="F91"/>
  <c r="BE123"/>
  <c r="F117"/>
  <c r="BE137"/>
  <c r="BE143"/>
  <c r="BE148"/>
  <c r="BE126"/>
  <c r="BE132"/>
  <c r="BE134"/>
  <c r="BE141"/>
  <c i="2" r="BE136"/>
  <c r="BE138"/>
  <c r="BE151"/>
  <c r="BE162"/>
  <c r="E85"/>
  <c r="J89"/>
  <c r="F118"/>
  <c r="BE124"/>
  <c r="BE128"/>
  <c r="BE130"/>
  <c r="BE132"/>
  <c r="BE134"/>
  <c r="BE158"/>
  <c i="1" r="AW95"/>
  <c i="2" r="F91"/>
  <c r="BE147"/>
  <c r="BE156"/>
  <c r="BE141"/>
  <c r="BE145"/>
  <c r="BE154"/>
  <c i="1" r="BA95"/>
  <c r="BB95"/>
  <c r="BC95"/>
  <c r="BD95"/>
  <c i="3" r="J34"/>
  <c i="1" r="AW96"/>
  <c i="4" r="F34"/>
  <c i="1" r="BA97"/>
  <c i="5" r="F37"/>
  <c i="1" r="BD98"/>
  <c i="3" r="F36"/>
  <c i="1" r="BC96"/>
  <c i="4" r="F37"/>
  <c i="1" r="BD97"/>
  <c i="3" r="F37"/>
  <c i="1" r="BD96"/>
  <c i="5" r="F34"/>
  <c i="1" r="BA98"/>
  <c i="5" r="F36"/>
  <c i="1" r="BC98"/>
  <c i="4" r="J34"/>
  <c i="1" r="AW97"/>
  <c i="5" r="F35"/>
  <c i="1" r="BB98"/>
  <c i="5" r="J34"/>
  <c i="1" r="AW98"/>
  <c i="3" r="F34"/>
  <c i="1" r="BA96"/>
  <c i="4" r="F36"/>
  <c i="1" r="BC97"/>
  <c i="3" r="F35"/>
  <c i="1" r="BB96"/>
  <c i="4" r="F35"/>
  <c i="1" r="BB97"/>
  <c i="2" l="1" r="P122"/>
  <c r="P121"/>
  <c i="1" r="AU95"/>
  <c i="3" r="P121"/>
  <c r="P120"/>
  <c i="1" r="AU96"/>
  <c i="4" r="R122"/>
  <c r="R121"/>
  <c i="3" r="T121"/>
  <c r="T120"/>
  <c i="2" r="BK122"/>
  <c r="J122"/>
  <c r="J97"/>
  <c i="5" r="BK117"/>
  <c r="J117"/>
  <c r="J96"/>
  <c i="4" r="BK121"/>
  <c r="J121"/>
  <c i="3" r="J121"/>
  <c r="J97"/>
  <c r="F33"/>
  <c i="1" r="AZ96"/>
  <c i="3" r="J30"/>
  <c i="1" r="AG96"/>
  <c i="5" r="F33"/>
  <c i="1" r="AZ98"/>
  <c i="5" r="J33"/>
  <c i="1" r="AV98"/>
  <c r="AT98"/>
  <c i="2" r="J33"/>
  <c i="1" r="AV95"/>
  <c r="AT95"/>
  <c i="4" r="J33"/>
  <c i="1" r="AV97"/>
  <c r="AT97"/>
  <c i="3" r="J33"/>
  <c i="1" r="AV96"/>
  <c r="AT96"/>
  <c i="4" r="J30"/>
  <c i="1" r="AG97"/>
  <c r="BC94"/>
  <c r="AY94"/>
  <c r="BB94"/>
  <c r="AX94"/>
  <c r="BD94"/>
  <c r="W33"/>
  <c r="BA94"/>
  <c r="AW94"/>
  <c r="AK30"/>
  <c i="2" r="F33"/>
  <c i="1" r="AZ95"/>
  <c i="4" r="F33"/>
  <c i="1" r="AZ97"/>
  <c i="2" l="1" r="BK121"/>
  <c r="J121"/>
  <c r="J96"/>
  <c i="1" r="AN97"/>
  <c i="4" r="J96"/>
  <c i="1" r="AN96"/>
  <c i="4" r="J39"/>
  <c i="3" r="J39"/>
  <c i="1" r="AU94"/>
  <c r="W30"/>
  <c i="5" r="J30"/>
  <c i="1" r="AG98"/>
  <c r="AZ94"/>
  <c r="AV94"/>
  <c r="AK29"/>
  <c r="W31"/>
  <c r="W32"/>
  <c i="5" l="1" r="J39"/>
  <c i="1" r="AN98"/>
  <c i="2" r="J30"/>
  <c i="1" r="AG95"/>
  <c r="AN95"/>
  <c r="W29"/>
  <c r="AT94"/>
  <c i="2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<sst xmlns="http://schemas.openxmlformats.org/spreadsheetml/2006/main">
  <si>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</si>
  <si>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</si>
  <si>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</si>
  <si>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</si>
  <si>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</si>
  <si>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{aac257be-55ec-4518-a2d4-3335026647c0}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</si>
  <si>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</si>
  <si>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</si>
  <si>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</si>
  <si>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</si>
  <si>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</si>
  <si>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</si>
  <si>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</si>
  <si>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</si>
  <si>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20250620PB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</si>
  <si>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</si>
  <si>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</si>
  <si>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Bečva – jez Osek, jez Troubky a břehové opevnění v k.ú. Tovačov</t>
  </si>
  <si>
    <t>KSO:</t>
  </si>
  <si>
    <t>CC-CZ:</t>
  </si>
  <si>
    <t>Místo:</t>
  </si>
  <si>
    <t>Tovačov, Lipník nad Bečvou</t>
  </si>
  <si>
    <t>Datum:</t>
  </si>
  <si>
    <t>20. 6. 2025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</si>
  <si>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</si>
  <si>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</si>
  <si>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</si>
  <si>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</si>
  <si>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</si>
  <si>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</si>
  <si>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</si>
  <si>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87951142</t>
  </si>
  <si>
    <t>Ing. Tomáš Pecival</t>
  </si>
  <si>
    <t>CZ8301111137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</si>
  <si>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</si>
  <si>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</si>
  <si>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</si>
  <si>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</si>
  <si>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</si>
  <si>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</si>
  <si>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</si>
  <si>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</si>
  <si>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</si>
  <si>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</si>
  <si>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</si>
  <si>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</si>
  <si>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</si>
  <si>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</si>
  <si>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</si>
  <si>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</si>
  <si>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</si>
  <si>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</si>
  <si>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</si>
  <si>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</si>
  <si>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</si>
  <si>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</si>
  <si>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</si>
  <si>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</si>
  <si>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</si>
  <si>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</si>
  <si>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</si>
  <si>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</si>
  <si>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</si>
  <si>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</si>
  <si>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</si>
  <si>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</si>
  <si>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</si>
  <si>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</si>
  <si>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</si>
  <si>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</si>
  <si>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</si>
  <si>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</si>
  <si>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</si>
  <si>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</si>
  <si>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</si>
  <si>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</si>
  <si>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</si>
  <si>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</si>
  <si>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</si>
  <si>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</si>
  <si>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</si>
  <si>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</si>
  <si>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</si>
  <si>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 xml:space="preserve">Těžba štěrku v podjezí jezu Osek </t>
  </si>
  <si>
    <t>STA</t>
  </si>
  <si>
    <t>1</t>
  </si>
  <si>
    <t>{0d16a44d-74ce-48cd-b65d-fa8d25127018}</t>
  </si>
  <si>
    <t>2</t>
  </si>
  <si>
    <t>SO 02</t>
  </si>
  <si>
    <t xml:space="preserve">Těžba štěrku v podjezí jezu Troubky </t>
  </si>
  <si>
    <t>{a67b3fc3-2edd-4281-98dc-2860a20843f0}</t>
  </si>
  <si>
    <t>SO 03</t>
  </si>
  <si>
    <t>Obnova břehového opevnění Bečvy v k.ú. Tovačov</t>
  </si>
  <si>
    <t>{7ff3dbe0-8e87-41c9-bce9-6d76c517a8cb}</t>
  </si>
  <si>
    <t>VON</t>
  </si>
  <si>
    <t>vedlejší náklady</t>
  </si>
  <si>
    <t>{c52df8aa-9013-4e7c-a869-ea7d70c100bb}</t>
  </si>
  <si>
    <t>KRYCÍ LIST SOUPISU PRACÍ</t>
  </si>
  <si>
    <t>Objekt:</t>
  </si>
  <si>
    <t xml:space="preserve">SO 01 - Těžba štěrku v podjezí jezu Osek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</si>
  <si>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</si>
  <si>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</si>
  <si>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</si>
  <si>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</si>
  <si>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</si>
  <si>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</si>
  <si>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</si>
  <si>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</si>
  <si>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</si>
  <si>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</si>
  <si>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</si>
  <si>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</si>
  <si>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</si>
  <si>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</si>
  <si>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</si>
  <si>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</si>
  <si>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</si>
  <si>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</si>
  <si>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</si>
  <si>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</si>
  <si>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</si>
  <si>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</si>
  <si>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</si>
  <si>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</si>
  <si>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</si>
  <si>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</si>
  <si>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</si>
  <si>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</si>
  <si>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114203103</t>
  </si>
  <si>
    <t>Rozebrání dlažeb z lomového kamene nebo betonových tvárnic do cementové malty</t>
  </si>
  <si>
    <t>m3</t>
  </si>
  <si>
    <t>4</t>
  </si>
  <si>
    <t>397289501</t>
  </si>
  <si>
    <t>PP</t>
  </si>
  <si>
    <t>Rozebrání dlažeb nebo záhozů s naložením na dopravní prostředek dlažeb z lomového kamene nebo betonových tvárnic do cementové malty se spárami zalitými cementovou maltou</t>
  </si>
  <si>
    <t>P</t>
  </si>
  <si>
    <t>Poznámka k položce:_x000d_
vybouraný kámen může být použit do dlažby zpět</t>
  </si>
  <si>
    <t>VV</t>
  </si>
  <si>
    <t>50*0,4</t>
  </si>
  <si>
    <t>124253101</t>
  </si>
  <si>
    <t>Vykopávky pro koryta vodotečí v hornině třídy těžitelnosti I skupiny 3 objem do 1000 m3 strojně</t>
  </si>
  <si>
    <t>-2117959597</t>
  </si>
  <si>
    <t>Vykopávky pro koryta vodotečí strojně v hornině třídy těžitelnosti I skupiny 3 přes 100 do 1 000 m3</t>
  </si>
  <si>
    <t>3</t>
  </si>
  <si>
    <t>124253119</t>
  </si>
  <si>
    <t>Příplatek k vykopávkám pro koryta vodotečí v hornině třídy těžitelnosti I skupiny 3 v tekoucí vodě při LTM</t>
  </si>
  <si>
    <t>1866528808</t>
  </si>
  <si>
    <t>Vykopávky pro koryta vodotečí strojně Příplatek k cenám za vykopávky pro koryta vodotečí v tekoucí vodě při LTM v hornině třídy těžitelnosti I skupiny 3</t>
  </si>
  <si>
    <t>162251102</t>
  </si>
  <si>
    <t>Vodorovné přemístění přes 20 do 50 m výkopku/sypaniny z horniny třídy těžitelnosti I skupiny 1 až 3</t>
  </si>
  <si>
    <t>1855825007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</si>
  <si>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</si>
  <si>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5</t>
  </si>
  <si>
    <t>167151111</t>
  </si>
  <si>
    <t>Nakládání výkopku z hornin třídy těžitelnosti I skupiny 1 až 3 přes 100 m3</t>
  </si>
  <si>
    <t>496757763</t>
  </si>
  <si>
    <t>Nakládání, skládání a překládání neulehlého výkopku nebo sypaniny strojně nakládání, množství přes 100 m3, z hornin třídy těžitelnosti I, skupiny 1 až 3</t>
  </si>
  <si>
    <t>6</t>
  </si>
  <si>
    <t>171251201</t>
  </si>
  <si>
    <t>Uložení sypaniny na skládky nebo meziskládky</t>
  </si>
  <si>
    <t>-2132590619</t>
  </si>
  <si>
    <t>Uložení sypaniny na skládky nebo meziskládky bez hutnění s upravením uložené sypaniny do předepsaného tvaru</t>
  </si>
  <si>
    <t>7</t>
  </si>
  <si>
    <t>R</t>
  </si>
  <si>
    <t>Likvidace vytěženého materiálu včetně případného poplatku za uložení</t>
  </si>
  <si>
    <t>363114177</t>
  </si>
  <si>
    <t>Likvidace vytěženého materiálu včetně případného poplatku za uložení, dopravy a manipulace</t>
  </si>
  <si>
    <t>Poznámka k položce:_x000d_
likvidace v souladu se zákonem č. 541/2020 Sb., o odpadech a jeho prováděcími předpisy</t>
  </si>
  <si>
    <t>8</t>
  </si>
  <si>
    <t>R1</t>
  </si>
  <si>
    <t>Úprava sjezdu</t>
  </si>
  <si>
    <t>komplet</t>
  </si>
  <si>
    <t>-926920603</t>
  </si>
  <si>
    <t>Poznámka k položce:_x000d_
pokosení a likvidace travin, úprava břehové hrany pro nakládání sedimentu, zřízení a likvidace</t>
  </si>
  <si>
    <t>Vodorovné konstrukce</t>
  </si>
  <si>
    <t>9</t>
  </si>
  <si>
    <t>451317777</t>
  </si>
  <si>
    <t>Podklad nebo lože pod dlažbu vodorovný nebo do sklonu 1:5 z betonu prostého tl přes 50 do 100 mm</t>
  </si>
  <si>
    <t>m2</t>
  </si>
  <si>
    <t>331358609</t>
  </si>
  <si>
    <t>Podklad nebo lože pod dlažbu (přídlažbu) v ploše vodorovné nebo ve sklonu do 1:5, tloušťky od 50 do 100 mm z betonu prostého</t>
  </si>
  <si>
    <t>10</t>
  </si>
  <si>
    <t>451319777</t>
  </si>
  <si>
    <t>Příplatek ZKD 10 mm tl u podkladu nebo lože pod dlažbu z betonu</t>
  </si>
  <si>
    <t>-1523031665</t>
  </si>
  <si>
    <t>Podklad nebo lože pod dlažbu (přídlažbu) Příplatek k cenám za každých dalších i započatých 10 mm tloušťky podkladu nebo lože z betonu prostého</t>
  </si>
  <si>
    <t>50</t>
  </si>
  <si>
    <t>50*10 'Přepočtené koeficientem množství</t>
  </si>
  <si>
    <t>11</t>
  </si>
  <si>
    <t>465513227</t>
  </si>
  <si>
    <t>Dlažba z lomového kamene na cementovou maltu s vyspárováním tl 250 mm pro hráze</t>
  </si>
  <si>
    <t>214935943</t>
  </si>
  <si>
    <t>Dlažba z lomového kamene lomařsky upraveného na cementovou maltu, s vyspárováním cementovou maltou, tl. kamene 250 mm</t>
  </si>
  <si>
    <t>997</t>
  </si>
  <si>
    <t>Přesun sutě</t>
  </si>
  <si>
    <t>997221861</t>
  </si>
  <si>
    <t>Poplatek za uložení na recyklační skládce (skládkovné) stavebního odpadu z prostého betonu pod kódem 17 01 01</t>
  </si>
  <si>
    <t>t</t>
  </si>
  <si>
    <t>877982037</t>
  </si>
  <si>
    <t>Poplatek za uložení stavebního odpadu na recyklační skládce (skládkovné) z prostého betonu zatříděného do Katalogu odpadů pod kódem 17 01 01</t>
  </si>
  <si>
    <t>13</t>
  </si>
  <si>
    <t>997321511</t>
  </si>
  <si>
    <t>Vodorovná doprava suti a vybouraných hmot po suchu do 1 km</t>
  </si>
  <si>
    <t>-394708617</t>
  </si>
  <si>
    <t>Vodorovná doprava suti a vybouraných hmot bez naložení, s vyložením a hrubým urovnáním po suchu, na vzdálenost do 1 km</t>
  </si>
  <si>
    <t>14</t>
  </si>
  <si>
    <t>997321519</t>
  </si>
  <si>
    <t>Příplatek ZKD 1 km vodorovné dopravy suti a vybouraných hmot po suchu</t>
  </si>
  <si>
    <t>1350721193</t>
  </si>
  <si>
    <t>Vodorovná doprava suti a vybouraných hmot bez naložení, s vyložením a hrubým urovnáním po suchu, na vzdálenost Příplatek k cenám za každý další započatý 1 km přes 1 km</t>
  </si>
  <si>
    <t>18*15 'Přepočtené koeficientem množství</t>
  </si>
  <si>
    <t>998</t>
  </si>
  <si>
    <t>Přesun hmot</t>
  </si>
  <si>
    <t>15</t>
  </si>
  <si>
    <t>998321011</t>
  </si>
  <si>
    <t>Přesun hmot pro hráze přehradní zemní a kamenité</t>
  </si>
  <si>
    <t>1650467280</t>
  </si>
  <si>
    <t>Přesun hmot pro objekty hráze přehradní zemní a kamenité dopravní vzdálenost do 500 m</t>
  </si>
  <si>
    <t xml:space="preserve">SO 02 - Těžba štěrku v podjezí jezu Troubky </t>
  </si>
  <si>
    <t>124253102</t>
  </si>
  <si>
    <t>Vykopávky pro koryta vodotečí v hornině třídy těžitelnosti I skupiny 3 objem do 5000 m3 strojně</t>
  </si>
  <si>
    <t>1032340387</t>
  </si>
  <si>
    <t>Vykopávky pro koryta vodotečí strojně v hornině třídy těžitelnosti I skupiny 3 přes 1 000 do 5 000 m3</t>
  </si>
  <si>
    <t>1055</t>
  </si>
  <si>
    <t>-589264018</t>
  </si>
  <si>
    <t>-154689254</t>
  </si>
  <si>
    <t>926547411</t>
  </si>
  <si>
    <t>2019947385</t>
  </si>
  <si>
    <t>781114577</t>
  </si>
  <si>
    <t>-1637658216</t>
  </si>
  <si>
    <t>462512r</t>
  </si>
  <si>
    <t>Příplatek za vyklínování rovnaniny 500-1000 kg</t>
  </si>
  <si>
    <t>-25517431</t>
  </si>
  <si>
    <t xml:space="preserve">Zához z lomového kamene neupraveného provedený ze břehu nebo z lešení, do sucha nebo do vody záhozového, hmotnost jednotlivých kamenů do 500-1000 kg Příplatek k ceně za urovnání líce </t>
  </si>
  <si>
    <t>463212111</t>
  </si>
  <si>
    <t>Rovnanina z lomového kamene upraveného s vyklínováním spár úlomky kamene</t>
  </si>
  <si>
    <t>596194447</t>
  </si>
  <si>
    <t>Rovnanina z lomového kamene upraveného, tříděného jakékoliv tloušťky rovnaniny s vyklínováním spár a dutin úlomky kamene</t>
  </si>
  <si>
    <t>Poznámka k položce:_x000d_
hmotnost kamene 500-1000 kg</t>
  </si>
  <si>
    <t>250*0,6</t>
  </si>
  <si>
    <t>-1946169968</t>
  </si>
  <si>
    <t>SO 03 - Obnova břehového opevnění Bečvy v k.ú. Tovačov</t>
  </si>
  <si>
    <t xml:space="preserve">    997 - Doprava suti a vybouraných hmot</t>
  </si>
  <si>
    <t>111151r</t>
  </si>
  <si>
    <t>Odstranění travin z celkové plochy přes 500 m2 strojně</t>
  </si>
  <si>
    <t>-400257443</t>
  </si>
  <si>
    <t>Odstranění travin a rákosu strojně travin, při celkové ploše přes 500 m2</t>
  </si>
  <si>
    <t>Poznámka k položce:_x000d_
včetně likvidace dle platné legislativy</t>
  </si>
  <si>
    <t>16362,</t>
  </si>
  <si>
    <t>114203104</t>
  </si>
  <si>
    <t>Rozebrání záhozů a rovnanin na sucho</t>
  </si>
  <si>
    <t>-2000363771</t>
  </si>
  <si>
    <t>Rozebrání dlažeb nebo záhozů s naložením na dopravní prostředek záhozů, rovnanin a soustřeďovacích staveb provedených na sucho</t>
  </si>
  <si>
    <t>0,75*(1205,36)</t>
  </si>
  <si>
    <t>114253301</t>
  </si>
  <si>
    <t>Třídění lomového kamene nebo betonových tvárnic podle druhu, velikosti nebo tvaru - strojně</t>
  </si>
  <si>
    <t>103517559</t>
  </si>
  <si>
    <t>Třídění lomového kamene nebo betonových tvárnic strojně získaných při rozebrání dlažeb, záhozů, rovnanin a soustřeďovacích staveb podle druhu, velikosti nebo tvaru</t>
  </si>
  <si>
    <t>121151123</t>
  </si>
  <si>
    <t>Sejmutí ornice plochy přes 500 m2 tl vrstvy do 200 mm strojně</t>
  </si>
  <si>
    <t>1894986859</t>
  </si>
  <si>
    <t>Sejmutí ornice strojně při souvislé ploše přes 500 m2, tl. vrstvy do 200 mm</t>
  </si>
  <si>
    <t>Poznámka k položce:_x000d_
nepředpokládá se skrývání spodních 2,0 m svahu, výkaz dle příčných řezů</t>
  </si>
  <si>
    <t>16362,4</t>
  </si>
  <si>
    <t>122151106</t>
  </si>
  <si>
    <t>Odkopávky a prokopávky nezapažené v hornině třídy těžitelnosti I skupiny 1 a 2 objem do 5000 m3 strojně</t>
  </si>
  <si>
    <t>-1379105649</t>
  </si>
  <si>
    <t>Odkopávky a prokopávky nezapažené strojně v hornině třídy těžitelnosti I skupiny 1 a 2 přes 1 000 do 5 000 m3</t>
  </si>
  <si>
    <t>Poznámka k položce:_x000d_
odkopávky sesuvů a zeminy v úrovni pod hladinou, výkaz dle příčných řezů</t>
  </si>
  <si>
    <t>10757,5*0,3</t>
  </si>
  <si>
    <t>122251107</t>
  </si>
  <si>
    <t>Odkopávky a prokopávky nezapažené v hornině třídy těžitelnosti I skupiny 3 objem přes 5000 m3 strojně</t>
  </si>
  <si>
    <t>1718700215</t>
  </si>
  <si>
    <t>Odkopávky a prokopávky nezapažené strojně v hornině třídy těžitelnosti I skupiny 3 přes 5 000 m3</t>
  </si>
  <si>
    <t>Poznámka k položce:_x000d_
výkaz dle příčných řezů</t>
  </si>
  <si>
    <t>10757,5*0,7</t>
  </si>
  <si>
    <t>162351103</t>
  </si>
  <si>
    <t>Vodorovné přemístění přes 50 do 500 m výkopku/sypaniny z horniny třídy těžitelnosti I skupiny 1 až 3</t>
  </si>
  <si>
    <t>816703083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</si>
  <si>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</si>
  <si>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Poznámka k položce:_x000d_
doprava na mezideponii a z mezideponie</t>
  </si>
  <si>
    <t>ornice</t>
  </si>
  <si>
    <t>16362,4*0,1</t>
  </si>
  <si>
    <t xml:space="preserve">zemina </t>
  </si>
  <si>
    <t>494,9</t>
  </si>
  <si>
    <t>Součet</t>
  </si>
  <si>
    <t>162751117</t>
  </si>
  <si>
    <t>Vodorovné přemístění přes 9 000 do 10000 m výkopku/sypaniny z horniny třídy těžitelnosti I skupiny 1 až 3</t>
  </si>
  <si>
    <t>1313401865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</si>
  <si>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</si>
  <si>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10757,5</t>
  </si>
  <si>
    <t>-494,9</t>
  </si>
  <si>
    <t>162751119</t>
  </si>
  <si>
    <t>Příplatek k vodorovnému přemístění výkopku/sypaniny z horniny třídy těžitelnosti I skupiny 1 až 3 ZKD 1000 m přes 10000 m</t>
  </si>
  <si>
    <t>-1671964462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</si>
  <si>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</si>
  <si>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Poznámka k položce:_x000d_
vzdálenost počítána na skládku Krčmaň</t>
  </si>
  <si>
    <t>10262,6*3 'Přepočtené koeficientem množství</t>
  </si>
  <si>
    <t>121545444</t>
  </si>
  <si>
    <t>171151103</t>
  </si>
  <si>
    <t>Uložení sypaniny z hornin soudržných do násypů zhutněných strojně</t>
  </si>
  <si>
    <t>1310030293</t>
  </si>
  <si>
    <t>Uložení sypanin do násypů strojně s rozprostřením sypaniny ve vrstvách a s hrubým urovnáním zhutněných z hornin soudržných jakékoliv třídy těžitelnosti</t>
  </si>
  <si>
    <t>181451121</t>
  </si>
  <si>
    <t>Založení lučního trávníku výsevem pl přes 1000 m2 v rovině a ve svahu přes 1:5</t>
  </si>
  <si>
    <t>1862316261</t>
  </si>
  <si>
    <t>Založení trávníku na půdě předem připravené plochy přes 1000 m2 výsevem včetně utažení lučního v rovině nebo na svahu přes 1:5</t>
  </si>
  <si>
    <t>16362,4-2,5*1205,36</t>
  </si>
  <si>
    <t>M</t>
  </si>
  <si>
    <t>00572470</t>
  </si>
  <si>
    <t>osivo směs travní univerzál</t>
  </si>
  <si>
    <t>kg</t>
  </si>
  <si>
    <t>-918595857</t>
  </si>
  <si>
    <t>13349*0,015 'Přepočtené koeficientem množství</t>
  </si>
  <si>
    <t>181951112</t>
  </si>
  <si>
    <t>Úprava pláně v hornině třídy těžitelnosti I skupiny 1 až 3 se zhutněním strojně</t>
  </si>
  <si>
    <t>225133632</t>
  </si>
  <si>
    <t>Úprava pláně vyrovnáním výškových rozdílů strojně v hornině třídy těžitelnosti I, skupiny 1 až 3 se zhutněním</t>
  </si>
  <si>
    <t>pojízdná plocha</t>
  </si>
  <si>
    <t>1205,36*4</t>
  </si>
  <si>
    <t>182351133</t>
  </si>
  <si>
    <t>Rozprostření ornice pl do 500 m2 ve svahu nad 1:5 tl vrstvy do 200 mm strojně</t>
  </si>
  <si>
    <t>429321331</t>
  </si>
  <si>
    <t>Rozprostření a urovnání ornice ve svahu sklonu přes 1:5 strojně při souvislé ploše do 500 m2, tl. vrstvy do 200 mm</t>
  </si>
  <si>
    <t>Poznámka k položce:_x000d_
bude využita skrytá zemina</t>
  </si>
  <si>
    <t>16</t>
  </si>
  <si>
    <t>46251r</t>
  </si>
  <si>
    <t>Zához z lomového kamene bez proštěrkování z terénu hmotnost do 200 kg</t>
  </si>
  <si>
    <t>259232074</t>
  </si>
  <si>
    <t>Zához z lomového kamene neupraveného záhozového bez proštěrkování z terénu, hmotnosti jednotlivých kamenů do 200 kg</t>
  </si>
  <si>
    <t>Poznámka k položce:_x000d_
dosypání výmolů a sesuvů v patě svahu, dosypání nad rovnaninou, použití vybouraného kamene nevhodného do rovnanin</t>
  </si>
  <si>
    <t>1205,36*0,5*0,5/2</t>
  </si>
  <si>
    <t>314,7</t>
  </si>
  <si>
    <t>17</t>
  </si>
  <si>
    <t>462511r</t>
  </si>
  <si>
    <t>Zához z lomového kamene bez proštěrkování z terénu hmotnost přes 500 kg</t>
  </si>
  <si>
    <t>-1872820257</t>
  </si>
  <si>
    <t>Zához z lomového kamene neupraveného záhozového bez proštěrkování z terénu, hmotnosti jednotlivých kamenů přes 500 kg</t>
  </si>
  <si>
    <t>Poznámka k položce:_x000d_
hmotnost 70% kamenů minimálně 1 000kg</t>
  </si>
  <si>
    <t>0,75*1205,36</t>
  </si>
  <si>
    <t>18</t>
  </si>
  <si>
    <t>-1615612486</t>
  </si>
  <si>
    <t>4,5*0,6*1205,36</t>
  </si>
  <si>
    <t>-0,75*(1205,36)*0,5</t>
  </si>
  <si>
    <t>19</t>
  </si>
  <si>
    <t>463212r</t>
  </si>
  <si>
    <t>-141692246</t>
  </si>
  <si>
    <t>Poznámka k položce:_x000d_
hmotnost kamene 500-1000 kg, použití tříděného kamene</t>
  </si>
  <si>
    <t>0,75*(1205,36)*0,5</t>
  </si>
  <si>
    <t>Doprava suti a vybouraných hmot</t>
  </si>
  <si>
    <t>20</t>
  </si>
  <si>
    <t>-275879527</t>
  </si>
  <si>
    <t>odkopávky</t>
  </si>
  <si>
    <t>997221873</t>
  </si>
  <si>
    <t>Poplatek za uložení na recyklační skládce (skládkovné) stavebního odpadu zeminy a kamení zatříděného do Katalogu odpadů pod kódem 17 05 04</t>
  </si>
  <si>
    <t>-722061403</t>
  </si>
  <si>
    <t>Poplatek za uložení stavebního odpadu na recyklační skládce (skládkovné) zeminy a kamení zatříděného do Katalogu odpadů pod kódem 17 05 04</t>
  </si>
  <si>
    <t>Poznámka k položce:_x000d_
uvažována skládka Krčmaň</t>
  </si>
  <si>
    <t>10262,6*1,8 'Přepočtené koeficientem množství</t>
  </si>
  <si>
    <t>22</t>
  </si>
  <si>
    <t>998332011</t>
  </si>
  <si>
    <t>Přesun hmot pro úpravy vodních toků a kanály</t>
  </si>
  <si>
    <t>1351148565</t>
  </si>
  <si>
    <t>Přesun hmot pro úpravy vodních toků a kanály, hráze rybníků apod. dopravní vzdálenost do 500 m</t>
  </si>
  <si>
    <t>VON - vedlejší náklady</t>
  </si>
  <si>
    <t>VRN - Vedlejší rozpočtové náklady</t>
  </si>
  <si>
    <t>VRN</t>
  </si>
  <si>
    <t>Vedlejší rozpočtové náklady</t>
  </si>
  <si>
    <t>Aktualizace Povodňového plánu</t>
  </si>
  <si>
    <t>soubor</t>
  </si>
  <si>
    <t>1024</t>
  </si>
  <si>
    <t>-1450952659</t>
  </si>
  <si>
    <t xml:space="preserve">Aktualizace  Povodňového plánu</t>
  </si>
  <si>
    <t>R2</t>
  </si>
  <si>
    <t>Provedení opatření vyplývajících z povodňového plánu</t>
  </si>
  <si>
    <t>-1758819374</t>
  </si>
  <si>
    <t>Poznámka k položce:_x000d_
vyznačení stupňů SPA</t>
  </si>
  <si>
    <t>R3</t>
  </si>
  <si>
    <t xml:space="preserve">Aktualizace Havarijního  plánu</t>
  </si>
  <si>
    <t>-429884893</t>
  </si>
  <si>
    <t>Aktualizace Havarijního plánu</t>
  </si>
  <si>
    <t>R4</t>
  </si>
  <si>
    <t>Provedení opatření vyplývajících z havarijního plánu</t>
  </si>
  <si>
    <t>-1117038197</t>
  </si>
  <si>
    <t>Poznámka k položce:_x000d_
např. norné stěny, sorpční prostředky ...</t>
  </si>
  <si>
    <t>R5</t>
  </si>
  <si>
    <t>Aktualizace plánu BOZP</t>
  </si>
  <si>
    <t>-983434741</t>
  </si>
  <si>
    <t>R6</t>
  </si>
  <si>
    <t>vytyčení inženýrských sítí a zařízení, včetně zajištění případné aktualizace vyjádření správců sítí</t>
  </si>
  <si>
    <t>1519416883</t>
  </si>
  <si>
    <t>R7</t>
  </si>
  <si>
    <t>vytýčení stavby a hranic pozemků odborně způsobilou osobou v oboru zeměměřičství</t>
  </si>
  <si>
    <t>1942748793</t>
  </si>
  <si>
    <t>R8</t>
  </si>
  <si>
    <t>zajištění a zabezpečení staveniště, zřízení a likvidace zařízení staveniště, včetně případných přípojek, přístupů a skládek, deponií apod.</t>
  </si>
  <si>
    <t>1522563539</t>
  </si>
  <si>
    <t>Poznámka k položce:_x000d_
včetně zabezpečení prostoru stavby, např. výstražné pásky, zábrany</t>
  </si>
  <si>
    <t>R9</t>
  </si>
  <si>
    <t>projednání a zajištění zvláštního užívání komunikací a veřejných ploch, včetně zajištění dopravního značení, a to v rozsahu nezbytném pro řádné a bezpečné provádění stavby</t>
  </si>
  <si>
    <t>-868568047</t>
  </si>
  <si>
    <t>R10</t>
  </si>
  <si>
    <t>provedení pasportu komunikací před stavbou včetně fotodokumentace</t>
  </si>
  <si>
    <t>917047706</t>
  </si>
  <si>
    <t>Poznámka k položce:_x000d_
včetně ochranné hráze v případě jejího využití jako přístupu na stavbu</t>
  </si>
  <si>
    <t>R11</t>
  </si>
  <si>
    <t>protokolární předání stavbou dotčených pozemků a komunikací, uvedených do původního stavu, zpět jejich vlastníkům</t>
  </si>
  <si>
    <t>1824635004</t>
  </si>
  <si>
    <t>R12</t>
  </si>
  <si>
    <t xml:space="preserve">Zpracování a předání dokumentace skutečného provedení stavby </t>
  </si>
  <si>
    <t>1865795740</t>
  </si>
  <si>
    <t>Zpracování a předání dokumentace skutečného provedení stavby (3 paré + 1 v elektronické formě) objednateli a zaměření skutečného provedení stavby - geodetická část dokumentace (3 paré + 1 v elektronické formě) v rozsahu odpovídajícím příslušným právním předpisůmodborně způsobilou osobou v oboru zeměměřičství. Pořízení fotodokumentace stavby.</t>
  </si>
  <si>
    <t>R 13</t>
  </si>
  <si>
    <t>čištění komunikací</t>
  </si>
  <si>
    <t>-1603802486</t>
  </si>
  <si>
    <t>čištění komunikací znečištěných stavbou</t>
  </si>
  <si>
    <t>R 14</t>
  </si>
  <si>
    <t>uvedení pozemků dotčených stavbou do původního stavu</t>
  </si>
  <si>
    <t>-1426236443</t>
  </si>
  <si>
    <t xml:space="preserve">uvedení pozemků dotčených stavbou do původního stavu </t>
  </si>
  <si>
    <t>Poznámka k položce:_x000d_
včetně úpravy koryta vodního toku dle požadavku CHKO</t>
  </si>
  <si>
    <t>R 15</t>
  </si>
  <si>
    <t>Geodetické zaměření skutečného stavu včetně zajištění zápisu do DTM u krajského úřadu</t>
  </si>
  <si>
    <t>2108435125</t>
  </si>
  <si>
    <t>R16</t>
  </si>
  <si>
    <t>slovení rybí obsádky</t>
  </si>
  <si>
    <t>-1123583064</t>
  </si>
  <si>
    <t>R 17</t>
  </si>
  <si>
    <t>účast biologického dozoru na stavbě</t>
  </si>
  <si>
    <t>1587075566</t>
  </si>
  <si>
    <t>R 18</t>
  </si>
  <si>
    <t>aktualizace rozborů sedimentů</t>
  </si>
  <si>
    <t>-352268027</t>
  </si>
  <si>
    <t>aktualizace rozborů sedimentů dle nakládání s odpady</t>
  </si>
  <si>
    <t>R 19</t>
  </si>
  <si>
    <t>rozbor zemin</t>
  </si>
  <si>
    <t>-1914002511</t>
  </si>
  <si>
    <t>rozbor zemin pro případné další využití, např. uložení do tělesa hráze</t>
  </si>
  <si>
    <t>R 20</t>
  </si>
  <si>
    <t>dopravní opatření</t>
  </si>
  <si>
    <t>-1078096906</t>
  </si>
  <si>
    <t>dopravní opatření - projednání zvláštního užívání komunikací, dopravní značení, zřízení včetně demontáže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</si>
</sst>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33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33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20250620PB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Bečva – jez Osek, jez Troubky a břehové opevnění v k.ú. Tovačov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Tovačov, Lipník nad Bečvou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20. 6. 2025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Tomáš Pecival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Ing. Tomáš Pecival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Těžba štěrku v po...'!J30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'SO 01 - Těžba štěrku v po...'!P121</f>
        <v>0</v>
      </c>
      <c r="AV95" s="128">
        <f>'SO 01 - Těžba štěrku v po...'!J33</f>
        <v>0</v>
      </c>
      <c r="AW95" s="128">
        <f>'SO 01 - Těžba štěrku v po...'!J34</f>
        <v>0</v>
      </c>
      <c r="AX95" s="128">
        <f>'SO 01 - Těžba štěrku v po...'!J35</f>
        <v>0</v>
      </c>
      <c r="AY95" s="128">
        <f>'SO 01 - Těžba štěrku v po...'!J36</f>
        <v>0</v>
      </c>
      <c r="AZ95" s="128">
        <f>'SO 01 - Těžba štěrku v po...'!F33</f>
        <v>0</v>
      </c>
      <c r="BA95" s="128">
        <f>'SO 01 - Těžba štěrku v po...'!F34</f>
        <v>0</v>
      </c>
      <c r="BB95" s="128">
        <f>'SO 01 - Těžba štěrku v po...'!F35</f>
        <v>0</v>
      </c>
      <c r="BC95" s="128">
        <f>'SO 01 - Těžba štěrku v po...'!F36</f>
        <v>0</v>
      </c>
      <c r="BD95" s="130">
        <f>'SO 01 - Těžba štěrku v po...'!F37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7" customFormat="1" ht="16.5" customHeight="1">
      <c r="A96" s="119" t="s">
        <v>81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Těžba štěrku v po...'!J30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27">
        <v>0</v>
      </c>
      <c r="AT96" s="128">
        <f>ROUND(SUM(AV96:AW96),2)</f>
        <v>0</v>
      </c>
      <c r="AU96" s="129">
        <f>'SO 02 - Těžba štěrku v po...'!P120</f>
        <v>0</v>
      </c>
      <c r="AV96" s="128">
        <f>'SO 02 - Těžba štěrku v po...'!J33</f>
        <v>0</v>
      </c>
      <c r="AW96" s="128">
        <f>'SO 02 - Těžba štěrku v po...'!J34</f>
        <v>0</v>
      </c>
      <c r="AX96" s="128">
        <f>'SO 02 - Těžba štěrku v po...'!J35</f>
        <v>0</v>
      </c>
      <c r="AY96" s="128">
        <f>'SO 02 - Těžba štěrku v po...'!J36</f>
        <v>0</v>
      </c>
      <c r="AZ96" s="128">
        <f>'SO 02 - Těžba štěrku v po...'!F33</f>
        <v>0</v>
      </c>
      <c r="BA96" s="128">
        <f>'SO 02 - Těžba štěrku v po...'!F34</f>
        <v>0</v>
      </c>
      <c r="BB96" s="128">
        <f>'SO 02 - Těžba štěrku v po...'!F35</f>
        <v>0</v>
      </c>
      <c r="BC96" s="128">
        <f>'SO 02 - Těžba štěrku v po...'!F36</f>
        <v>0</v>
      </c>
      <c r="BD96" s="130">
        <f>'SO 02 - Těžba štěrku v po...'!F37</f>
        <v>0</v>
      </c>
      <c r="BE96" s="7"/>
      <c r="BT96" s="131" t="s">
        <v>85</v>
      </c>
      <c r="BV96" s="131" t="s">
        <v>79</v>
      </c>
      <c r="BW96" s="131" t="s">
        <v>90</v>
      </c>
      <c r="BX96" s="131" t="s">
        <v>5</v>
      </c>
      <c r="CL96" s="131" t="s">
        <v>1</v>
      </c>
      <c r="CM96" s="131" t="s">
        <v>87</v>
      </c>
    </row>
    <row r="97" s="7" customFormat="1" ht="24.75" customHeight="1">
      <c r="A97" s="119" t="s">
        <v>81</v>
      </c>
      <c r="B97" s="120"/>
      <c r="C97" s="121"/>
      <c r="D97" s="122" t="s">
        <v>91</v>
      </c>
      <c r="E97" s="122"/>
      <c r="F97" s="122"/>
      <c r="G97" s="122"/>
      <c r="H97" s="122"/>
      <c r="I97" s="123"/>
      <c r="J97" s="122" t="s">
        <v>92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03 - Obnova břehového 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84</v>
      </c>
      <c r="AR97" s="126"/>
      <c r="AS97" s="127">
        <v>0</v>
      </c>
      <c r="AT97" s="128">
        <f>ROUND(SUM(AV97:AW97),2)</f>
        <v>0</v>
      </c>
      <c r="AU97" s="129">
        <f>'SO 03 - Obnova břehového ...'!P121</f>
        <v>0</v>
      </c>
      <c r="AV97" s="128">
        <f>'SO 03 - Obnova břehového ...'!J33</f>
        <v>0</v>
      </c>
      <c r="AW97" s="128">
        <f>'SO 03 - Obnova břehového ...'!J34</f>
        <v>0</v>
      </c>
      <c r="AX97" s="128">
        <f>'SO 03 - Obnova břehového ...'!J35</f>
        <v>0</v>
      </c>
      <c r="AY97" s="128">
        <f>'SO 03 - Obnova břehového ...'!J36</f>
        <v>0</v>
      </c>
      <c r="AZ97" s="128">
        <f>'SO 03 - Obnova břehového ...'!F33</f>
        <v>0</v>
      </c>
      <c r="BA97" s="128">
        <f>'SO 03 - Obnova břehového ...'!F34</f>
        <v>0</v>
      </c>
      <c r="BB97" s="128">
        <f>'SO 03 - Obnova břehového ...'!F35</f>
        <v>0</v>
      </c>
      <c r="BC97" s="128">
        <f>'SO 03 - Obnova břehového ...'!F36</f>
        <v>0</v>
      </c>
      <c r="BD97" s="130">
        <f>'SO 03 - Obnova břehového ...'!F37</f>
        <v>0</v>
      </c>
      <c r="BE97" s="7"/>
      <c r="BT97" s="131" t="s">
        <v>85</v>
      </c>
      <c r="BV97" s="131" t="s">
        <v>79</v>
      </c>
      <c r="BW97" s="131" t="s">
        <v>93</v>
      </c>
      <c r="BX97" s="131" t="s">
        <v>5</v>
      </c>
      <c r="CL97" s="131" t="s">
        <v>1</v>
      </c>
      <c r="CM97" s="131" t="s">
        <v>87</v>
      </c>
    </row>
    <row r="98" s="7" customFormat="1" ht="16.5" customHeight="1">
      <c r="A98" s="119" t="s">
        <v>81</v>
      </c>
      <c r="B98" s="120"/>
      <c r="C98" s="121"/>
      <c r="D98" s="122" t="s">
        <v>94</v>
      </c>
      <c r="E98" s="122"/>
      <c r="F98" s="122"/>
      <c r="G98" s="122"/>
      <c r="H98" s="122"/>
      <c r="I98" s="123"/>
      <c r="J98" s="122" t="s">
        <v>95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'VON - vedlejší náklady'!J30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84</v>
      </c>
      <c r="AR98" s="126"/>
      <c r="AS98" s="132">
        <v>0</v>
      </c>
      <c r="AT98" s="133">
        <f>ROUND(SUM(AV98:AW98),2)</f>
        <v>0</v>
      </c>
      <c r="AU98" s="134">
        <f>'VON - vedlejší náklady'!P117</f>
        <v>0</v>
      </c>
      <c r="AV98" s="133">
        <f>'VON - vedlejší náklady'!J33</f>
        <v>0</v>
      </c>
      <c r="AW98" s="133">
        <f>'VON - vedlejší náklady'!J34</f>
        <v>0</v>
      </c>
      <c r="AX98" s="133">
        <f>'VON - vedlejší náklady'!J35</f>
        <v>0</v>
      </c>
      <c r="AY98" s="133">
        <f>'VON - vedlejší náklady'!J36</f>
        <v>0</v>
      </c>
      <c r="AZ98" s="133">
        <f>'VON - vedlejší náklady'!F33</f>
        <v>0</v>
      </c>
      <c r="BA98" s="133">
        <f>'VON - vedlejší náklady'!F34</f>
        <v>0</v>
      </c>
      <c r="BB98" s="133">
        <f>'VON - vedlejší náklady'!F35</f>
        <v>0</v>
      </c>
      <c r="BC98" s="133">
        <f>'VON - vedlejší náklady'!F36</f>
        <v>0</v>
      </c>
      <c r="BD98" s="135">
        <f>'VON - vedlejší náklady'!F37</f>
        <v>0</v>
      </c>
      <c r="BE98" s="7"/>
      <c r="BT98" s="131" t="s">
        <v>85</v>
      </c>
      <c r="BV98" s="131" t="s">
        <v>79</v>
      </c>
      <c r="BW98" s="131" t="s">
        <v>96</v>
      </c>
      <c r="BX98" s="131" t="s">
        <v>5</v>
      </c>
      <c r="CL98" s="131" t="s">
        <v>1</v>
      </c>
      <c r="CM98" s="131" t="s">
        <v>87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KvUDiNvr7NsHYCTFAxGyk/uEtRmQMSTG8RscaGzGFeAxy3YqEyHBmN0bwOMRd/iz1gLv3QXSBrQQ7y/MOtpEsQ==" hashValue="6ji5sJMOIsHYr+eykYnHG0JP0+ZUJR6AFwklkTNZMW7ZvuocQJBJQM//CCaP8rRKdjMmx7KjPkRD7FaZ8zkmfg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Těžba štěrku v po...'!C2" display="/"/>
    <hyperlink ref="A96" location="'SO 02 - Těžba štěrku v po...'!C2" display="/"/>
    <hyperlink ref="A97" location="'SO 03 - Obnova břehového ...'!C2" display="/"/>
    <hyperlink ref="A98" location="'VON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Bečva – jez Osek, jez Troubky a břehové opevnění v k.ú. Tovačov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27</v>
      </c>
      <c r="J21" s="143" t="s">
        <v>33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32</v>
      </c>
      <c r="F24" s="38"/>
      <c r="G24" s="38"/>
      <c r="H24" s="38"/>
      <c r="I24" s="140" t="s">
        <v>27</v>
      </c>
      <c r="J24" s="143" t="s">
        <v>33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ROUND((SUM(BE121:BE163)),  2)</f>
        <v>0</v>
      </c>
      <c r="G33" s="38"/>
      <c r="H33" s="38"/>
      <c r="I33" s="155">
        <v>0.20999999999999999</v>
      </c>
      <c r="J33" s="154">
        <f>ROUND(((SUM(BE121:BE163))*I33),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ROUND((SUM(BF121:BF163)),  2)</f>
        <v>0</v>
      </c>
      <c r="G34" s="38"/>
      <c r="H34" s="38"/>
      <c r="I34" s="155">
        <v>0.12</v>
      </c>
      <c r="J34" s="154">
        <f>ROUND(((SUM(BF121:BF163))*I34),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ROUND((SUM(BG121:BG163)),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ROUND((SUM(BH121:BH163)),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ROUND((SUM(BI121:BI163)),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Bečva – jez Osek, jez Troubky a břehové opevnění v k.ú. Tovačov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 01 - Těžba štěrku v podjezí jezu Osek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Tovačov, Lipník nad Bečvou</v>
      </c>
      <c r="G89" s="40"/>
      <c r="H89" s="40"/>
      <c r="I89" s="32" t="s">
        <v>22</v>
      </c>
      <c r="J89" s="79" t="str">
        <f>IF(J12="","",J12)</f>
        <v>20. 6. 2025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>Ing. Tomáš Pecival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Tomáš Pecival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107</v>
      </c>
      <c r="E99" s="188"/>
      <c r="F99" s="188"/>
      <c r="G99" s="188"/>
      <c r="H99" s="188"/>
      <c r="I99" s="188"/>
      <c r="J99" s="189">
        <f>J144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108</v>
      </c>
      <c r="E100" s="188"/>
      <c r="F100" s="188"/>
      <c r="G100" s="188"/>
      <c r="H100" s="188"/>
      <c r="I100" s="188"/>
      <c r="J100" s="189">
        <f>J153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109</v>
      </c>
      <c r="E101" s="188"/>
      <c r="F101" s="188"/>
      <c r="G101" s="188"/>
      <c r="H101" s="188"/>
      <c r="I101" s="188"/>
      <c r="J101" s="189">
        <f>J161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Bečva – jez Osek, jez Troubky a břehové opevnění v k.ú. Tovačov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98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 xml:space="preserve">SO 01 - Těžba štěrku v podjezí jezu Osek 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Tovačov, Lipník nad Bečvou</v>
      </c>
      <c r="G115" s="40"/>
      <c r="H115" s="40"/>
      <c r="I115" s="32" t="s">
        <v>22</v>
      </c>
      <c r="J115" s="79" t="str">
        <f>IF(J12="","",J12)</f>
        <v>20. 6. 2025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30</v>
      </c>
      <c r="J117" s="36" t="str">
        <f>E21</f>
        <v>Ing. Tomáš Pecival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35</v>
      </c>
      <c r="J118" s="36" t="str">
        <f>E24</f>
        <v>Ing. Tomáš Pecival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111</v>
      </c>
      <c r="D120" s="194" t="s">
        <v>62</v>
      </c>
      <c r="E120" s="194" t="s">
        <v>58</v>
      </c>
      <c r="F120" s="194" t="s">
        <v>59</v>
      </c>
      <c r="G120" s="194" t="s">
        <v>112</v>
      </c>
      <c r="H120" s="194" t="s">
        <v>113</v>
      </c>
      <c r="I120" s="194" t="s">
        <v>114</v>
      </c>
      <c r="J120" s="195" t="s">
        <v>102</v>
      </c>
      <c r="K120" s="196" t="s">
        <v>115</v>
      </c>
      <c r="L120" s="197"/>
      <c r="M120" s="100" t="s">
        <v>1</v>
      </c>
      <c r="N120" s="101" t="s">
        <v>41</v>
      </c>
      <c r="O120" s="101" t="s">
        <v>116</v>
      </c>
      <c r="P120" s="101" t="s">
        <v>117</v>
      </c>
      <c r="Q120" s="101" t="s">
        <v>118</v>
      </c>
      <c r="R120" s="101" t="s">
        <v>119</v>
      </c>
      <c r="S120" s="101" t="s">
        <v>120</v>
      </c>
      <c r="T120" s="102" t="s">
        <v>121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122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41.163499999999999</v>
      </c>
      <c r="S121" s="104"/>
      <c r="T121" s="201">
        <f>T122</f>
        <v>18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76</v>
      </c>
      <c r="AU121" s="17" t="s">
        <v>104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76</v>
      </c>
      <c r="E122" s="206" t="s">
        <v>123</v>
      </c>
      <c r="F122" s="206" t="s">
        <v>124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P123+P144+P153+P161</f>
        <v>0</v>
      </c>
      <c r="Q122" s="211"/>
      <c r="R122" s="212">
        <f>R123+R144+R153+R161</f>
        <v>41.163499999999999</v>
      </c>
      <c r="S122" s="211"/>
      <c r="T122" s="213">
        <f>T123+T144+T153+T161</f>
        <v>18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85</v>
      </c>
      <c r="AT122" s="215" t="s">
        <v>76</v>
      </c>
      <c r="AU122" s="215" t="s">
        <v>77</v>
      </c>
      <c r="AY122" s="214" t="s">
        <v>125</v>
      </c>
      <c r="BK122" s="216">
        <f>BK123+BK144+BK153+BK161</f>
        <v>0</v>
      </c>
    </row>
    <row r="123" s="12" customFormat="1" ht="22.8" customHeight="1">
      <c r="A123" s="12"/>
      <c r="B123" s="203"/>
      <c r="C123" s="204"/>
      <c r="D123" s="205" t="s">
        <v>76</v>
      </c>
      <c r="E123" s="217" t="s">
        <v>85</v>
      </c>
      <c r="F123" s="217" t="s">
        <v>126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SUM(P124:P143)</f>
        <v>0</v>
      </c>
      <c r="Q123" s="211"/>
      <c r="R123" s="212">
        <f>SUM(R124:R143)</f>
        <v>0</v>
      </c>
      <c r="S123" s="211"/>
      <c r="T123" s="213">
        <f>SUM(T124:T143)</f>
        <v>18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85</v>
      </c>
      <c r="AT123" s="215" t="s">
        <v>76</v>
      </c>
      <c r="AU123" s="215" t="s">
        <v>85</v>
      </c>
      <c r="AY123" s="214" t="s">
        <v>125</v>
      </c>
      <c r="BK123" s="216">
        <f>SUM(BK124:BK143)</f>
        <v>0</v>
      </c>
    </row>
    <row r="124" s="2" customFormat="1" ht="24.15" customHeight="1">
      <c r="A124" s="38"/>
      <c r="B124" s="39"/>
      <c r="C124" s="219" t="s">
        <v>85</v>
      </c>
      <c r="D124" s="219" t="s">
        <v>127</v>
      </c>
      <c r="E124" s="220" t="s">
        <v>128</v>
      </c>
      <c r="F124" s="221" t="s">
        <v>129</v>
      </c>
      <c r="G124" s="222" t="s">
        <v>130</v>
      </c>
      <c r="H124" s="223">
        <v>20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42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0.90000000000000002</v>
      </c>
      <c r="T124" s="230">
        <f>S124*H124</f>
        <v>18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131</v>
      </c>
      <c r="AT124" s="231" t="s">
        <v>127</v>
      </c>
      <c r="AU124" s="231" t="s">
        <v>87</v>
      </c>
      <c r="AY124" s="17" t="s">
        <v>125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85</v>
      </c>
      <c r="BK124" s="232">
        <f>ROUND(I124*H124,2)</f>
        <v>0</v>
      </c>
      <c r="BL124" s="17" t="s">
        <v>131</v>
      </c>
      <c r="BM124" s="231" t="s">
        <v>132</v>
      </c>
    </row>
    <row r="125" s="2" customFormat="1">
      <c r="A125" s="38"/>
      <c r="B125" s="39"/>
      <c r="C125" s="40"/>
      <c r="D125" s="233" t="s">
        <v>133</v>
      </c>
      <c r="E125" s="40"/>
      <c r="F125" s="234" t="s">
        <v>134</v>
      </c>
      <c r="G125" s="40"/>
      <c r="H125" s="40"/>
      <c r="I125" s="235"/>
      <c r="J125" s="40"/>
      <c r="K125" s="40"/>
      <c r="L125" s="44"/>
      <c r="M125" s="236"/>
      <c r="N125" s="23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133</v>
      </c>
      <c r="AU125" s="17" t="s">
        <v>87</v>
      </c>
    </row>
    <row r="126" s="2" customFormat="1">
      <c r="A126" s="38"/>
      <c r="B126" s="39"/>
      <c r="C126" s="40"/>
      <c r="D126" s="233" t="s">
        <v>135</v>
      </c>
      <c r="E126" s="40"/>
      <c r="F126" s="238" t="s">
        <v>136</v>
      </c>
      <c r="G126" s="40"/>
      <c r="H126" s="40"/>
      <c r="I126" s="235"/>
      <c r="J126" s="40"/>
      <c r="K126" s="40"/>
      <c r="L126" s="44"/>
      <c r="M126" s="236"/>
      <c r="N126" s="23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135</v>
      </c>
      <c r="AU126" s="17" t="s">
        <v>87</v>
      </c>
    </row>
    <row r="127" s="13" customFormat="1">
      <c r="A127" s="13"/>
      <c r="B127" s="239"/>
      <c r="C127" s="240"/>
      <c r="D127" s="233" t="s">
        <v>137</v>
      </c>
      <c r="E127" s="241" t="s">
        <v>1</v>
      </c>
      <c r="F127" s="242" t="s">
        <v>138</v>
      </c>
      <c r="G127" s="240"/>
      <c r="H127" s="243">
        <v>20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9" t="s">
        <v>137</v>
      </c>
      <c r="AU127" s="249" t="s">
        <v>87</v>
      </c>
      <c r="AV127" s="13" t="s">
        <v>87</v>
      </c>
      <c r="AW127" s="13" t="s">
        <v>34</v>
      </c>
      <c r="AX127" s="13" t="s">
        <v>85</v>
      </c>
      <c r="AY127" s="249" t="s">
        <v>125</v>
      </c>
    </row>
    <row r="128" s="2" customFormat="1" ht="33" customHeight="1">
      <c r="A128" s="38"/>
      <c r="B128" s="39"/>
      <c r="C128" s="219" t="s">
        <v>87</v>
      </c>
      <c r="D128" s="219" t="s">
        <v>127</v>
      </c>
      <c r="E128" s="220" t="s">
        <v>139</v>
      </c>
      <c r="F128" s="221" t="s">
        <v>140</v>
      </c>
      <c r="G128" s="222" t="s">
        <v>130</v>
      </c>
      <c r="H128" s="223">
        <v>610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42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131</v>
      </c>
      <c r="AT128" s="231" t="s">
        <v>127</v>
      </c>
      <c r="AU128" s="231" t="s">
        <v>87</v>
      </c>
      <c r="AY128" s="17" t="s">
        <v>125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85</v>
      </c>
      <c r="BK128" s="232">
        <f>ROUND(I128*H128,2)</f>
        <v>0</v>
      </c>
      <c r="BL128" s="17" t="s">
        <v>131</v>
      </c>
      <c r="BM128" s="231" t="s">
        <v>141</v>
      </c>
    </row>
    <row r="129" s="2" customFormat="1">
      <c r="A129" s="38"/>
      <c r="B129" s="39"/>
      <c r="C129" s="40"/>
      <c r="D129" s="233" t="s">
        <v>133</v>
      </c>
      <c r="E129" s="40"/>
      <c r="F129" s="234" t="s">
        <v>142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133</v>
      </c>
      <c r="AU129" s="17" t="s">
        <v>87</v>
      </c>
    </row>
    <row r="130" s="2" customFormat="1" ht="33" customHeight="1">
      <c r="A130" s="38"/>
      <c r="B130" s="39"/>
      <c r="C130" s="219" t="s">
        <v>143</v>
      </c>
      <c r="D130" s="219" t="s">
        <v>127</v>
      </c>
      <c r="E130" s="220" t="s">
        <v>144</v>
      </c>
      <c r="F130" s="221" t="s">
        <v>145</v>
      </c>
      <c r="G130" s="222" t="s">
        <v>130</v>
      </c>
      <c r="H130" s="223">
        <v>610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42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131</v>
      </c>
      <c r="AT130" s="231" t="s">
        <v>127</v>
      </c>
      <c r="AU130" s="231" t="s">
        <v>87</v>
      </c>
      <c r="AY130" s="17" t="s">
        <v>125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85</v>
      </c>
      <c r="BK130" s="232">
        <f>ROUND(I130*H130,2)</f>
        <v>0</v>
      </c>
      <c r="BL130" s="17" t="s">
        <v>131</v>
      </c>
      <c r="BM130" s="231" t="s">
        <v>146</v>
      </c>
    </row>
    <row r="131" s="2" customFormat="1">
      <c r="A131" s="38"/>
      <c r="B131" s="39"/>
      <c r="C131" s="40"/>
      <c r="D131" s="233" t="s">
        <v>133</v>
      </c>
      <c r="E131" s="40"/>
      <c r="F131" s="234" t="s">
        <v>147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133</v>
      </c>
      <c r="AU131" s="17" t="s">
        <v>87</v>
      </c>
    </row>
    <row r="132" s="2" customFormat="1" ht="37.8" customHeight="1">
      <c r="A132" s="38"/>
      <c r="B132" s="39"/>
      <c r="C132" s="219" t="s">
        <v>131</v>
      </c>
      <c r="D132" s="219" t="s">
        <v>127</v>
      </c>
      <c r="E132" s="220" t="s">
        <v>148</v>
      </c>
      <c r="F132" s="221" t="s">
        <v>149</v>
      </c>
      <c r="G132" s="222" t="s">
        <v>130</v>
      </c>
      <c r="H132" s="223">
        <v>610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42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131</v>
      </c>
      <c r="AT132" s="231" t="s">
        <v>127</v>
      </c>
      <c r="AU132" s="231" t="s">
        <v>87</v>
      </c>
      <c r="AY132" s="17" t="s">
        <v>125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85</v>
      </c>
      <c r="BK132" s="232">
        <f>ROUND(I132*H132,2)</f>
        <v>0</v>
      </c>
      <c r="BL132" s="17" t="s">
        <v>131</v>
      </c>
      <c r="BM132" s="231" t="s">
        <v>150</v>
      </c>
    </row>
    <row r="133" s="2" customFormat="1">
      <c r="A133" s="38"/>
      <c r="B133" s="39"/>
      <c r="C133" s="40"/>
      <c r="D133" s="233" t="s">
        <v>133</v>
      </c>
      <c r="E133" s="40"/>
      <c r="F133" s="234" t="s">
        <v>151</v>
      </c>
      <c r="G133" s="40"/>
      <c r="H133" s="40"/>
      <c r="I133" s="235"/>
      <c r="J133" s="40"/>
      <c r="K133" s="40"/>
      <c r="L133" s="44"/>
      <c r="M133" s="236"/>
      <c r="N133" s="23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133</v>
      </c>
      <c r="AU133" s="17" t="s">
        <v>87</v>
      </c>
    </row>
    <row r="134" s="2" customFormat="1" ht="24.15" customHeight="1">
      <c r="A134" s="38"/>
      <c r="B134" s="39"/>
      <c r="C134" s="219" t="s">
        <v>152</v>
      </c>
      <c r="D134" s="219" t="s">
        <v>127</v>
      </c>
      <c r="E134" s="220" t="s">
        <v>153</v>
      </c>
      <c r="F134" s="221" t="s">
        <v>154</v>
      </c>
      <c r="G134" s="222" t="s">
        <v>130</v>
      </c>
      <c r="H134" s="223">
        <v>610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42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131</v>
      </c>
      <c r="AT134" s="231" t="s">
        <v>127</v>
      </c>
      <c r="AU134" s="231" t="s">
        <v>87</v>
      </c>
      <c r="AY134" s="17" t="s">
        <v>125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85</v>
      </c>
      <c r="BK134" s="232">
        <f>ROUND(I134*H134,2)</f>
        <v>0</v>
      </c>
      <c r="BL134" s="17" t="s">
        <v>131</v>
      </c>
      <c r="BM134" s="231" t="s">
        <v>155</v>
      </c>
    </row>
    <row r="135" s="2" customFormat="1">
      <c r="A135" s="38"/>
      <c r="B135" s="39"/>
      <c r="C135" s="40"/>
      <c r="D135" s="233" t="s">
        <v>133</v>
      </c>
      <c r="E135" s="40"/>
      <c r="F135" s="234" t="s">
        <v>156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133</v>
      </c>
      <c r="AU135" s="17" t="s">
        <v>87</v>
      </c>
    </row>
    <row r="136" s="2" customFormat="1" ht="16.5" customHeight="1">
      <c r="A136" s="38"/>
      <c r="B136" s="39"/>
      <c r="C136" s="219" t="s">
        <v>157</v>
      </c>
      <c r="D136" s="219" t="s">
        <v>127</v>
      </c>
      <c r="E136" s="220" t="s">
        <v>158</v>
      </c>
      <c r="F136" s="221" t="s">
        <v>159</v>
      </c>
      <c r="G136" s="222" t="s">
        <v>130</v>
      </c>
      <c r="H136" s="223">
        <v>610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42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131</v>
      </c>
      <c r="AT136" s="231" t="s">
        <v>127</v>
      </c>
      <c r="AU136" s="231" t="s">
        <v>87</v>
      </c>
      <c r="AY136" s="17" t="s">
        <v>125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85</v>
      </c>
      <c r="BK136" s="232">
        <f>ROUND(I136*H136,2)</f>
        <v>0</v>
      </c>
      <c r="BL136" s="17" t="s">
        <v>131</v>
      </c>
      <c r="BM136" s="231" t="s">
        <v>160</v>
      </c>
    </row>
    <row r="137" s="2" customFormat="1">
      <c r="A137" s="38"/>
      <c r="B137" s="39"/>
      <c r="C137" s="40"/>
      <c r="D137" s="233" t="s">
        <v>133</v>
      </c>
      <c r="E137" s="40"/>
      <c r="F137" s="234" t="s">
        <v>161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133</v>
      </c>
      <c r="AU137" s="17" t="s">
        <v>87</v>
      </c>
    </row>
    <row r="138" s="2" customFormat="1" ht="24.15" customHeight="1">
      <c r="A138" s="38"/>
      <c r="B138" s="39"/>
      <c r="C138" s="219" t="s">
        <v>162</v>
      </c>
      <c r="D138" s="219" t="s">
        <v>127</v>
      </c>
      <c r="E138" s="220" t="s">
        <v>163</v>
      </c>
      <c r="F138" s="221" t="s">
        <v>164</v>
      </c>
      <c r="G138" s="222" t="s">
        <v>130</v>
      </c>
      <c r="H138" s="223">
        <v>610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42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131</v>
      </c>
      <c r="AT138" s="231" t="s">
        <v>127</v>
      </c>
      <c r="AU138" s="231" t="s">
        <v>87</v>
      </c>
      <c r="AY138" s="17" t="s">
        <v>125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85</v>
      </c>
      <c r="BK138" s="232">
        <f>ROUND(I138*H138,2)</f>
        <v>0</v>
      </c>
      <c r="BL138" s="17" t="s">
        <v>131</v>
      </c>
      <c r="BM138" s="231" t="s">
        <v>165</v>
      </c>
    </row>
    <row r="139" s="2" customFormat="1">
      <c r="A139" s="38"/>
      <c r="B139" s="39"/>
      <c r="C139" s="40"/>
      <c r="D139" s="233" t="s">
        <v>133</v>
      </c>
      <c r="E139" s="40"/>
      <c r="F139" s="234" t="s">
        <v>166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133</v>
      </c>
      <c r="AU139" s="17" t="s">
        <v>87</v>
      </c>
    </row>
    <row r="140" s="2" customFormat="1">
      <c r="A140" s="38"/>
      <c r="B140" s="39"/>
      <c r="C140" s="40"/>
      <c r="D140" s="233" t="s">
        <v>135</v>
      </c>
      <c r="E140" s="40"/>
      <c r="F140" s="238" t="s">
        <v>167</v>
      </c>
      <c r="G140" s="40"/>
      <c r="H140" s="40"/>
      <c r="I140" s="235"/>
      <c r="J140" s="40"/>
      <c r="K140" s="40"/>
      <c r="L140" s="44"/>
      <c r="M140" s="236"/>
      <c r="N140" s="23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135</v>
      </c>
      <c r="AU140" s="17" t="s">
        <v>87</v>
      </c>
    </row>
    <row r="141" s="2" customFormat="1" ht="16.5" customHeight="1">
      <c r="A141" s="38"/>
      <c r="B141" s="39"/>
      <c r="C141" s="219" t="s">
        <v>168</v>
      </c>
      <c r="D141" s="219" t="s">
        <v>127</v>
      </c>
      <c r="E141" s="220" t="s">
        <v>169</v>
      </c>
      <c r="F141" s="221" t="s">
        <v>170</v>
      </c>
      <c r="G141" s="222" t="s">
        <v>171</v>
      </c>
      <c r="H141" s="223">
        <v>1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42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131</v>
      </c>
      <c r="AT141" s="231" t="s">
        <v>127</v>
      </c>
      <c r="AU141" s="231" t="s">
        <v>87</v>
      </c>
      <c r="AY141" s="17" t="s">
        <v>125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85</v>
      </c>
      <c r="BK141" s="232">
        <f>ROUND(I141*H141,2)</f>
        <v>0</v>
      </c>
      <c r="BL141" s="17" t="s">
        <v>131</v>
      </c>
      <c r="BM141" s="231" t="s">
        <v>172</v>
      </c>
    </row>
    <row r="142" s="2" customFormat="1">
      <c r="A142" s="38"/>
      <c r="B142" s="39"/>
      <c r="C142" s="40"/>
      <c r="D142" s="233" t="s">
        <v>133</v>
      </c>
      <c r="E142" s="40"/>
      <c r="F142" s="234" t="s">
        <v>170</v>
      </c>
      <c r="G142" s="40"/>
      <c r="H142" s="40"/>
      <c r="I142" s="235"/>
      <c r="J142" s="40"/>
      <c r="K142" s="40"/>
      <c r="L142" s="44"/>
      <c r="M142" s="236"/>
      <c r="N142" s="23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133</v>
      </c>
      <c r="AU142" s="17" t="s">
        <v>87</v>
      </c>
    </row>
    <row r="143" s="2" customFormat="1">
      <c r="A143" s="38"/>
      <c r="B143" s="39"/>
      <c r="C143" s="40"/>
      <c r="D143" s="233" t="s">
        <v>135</v>
      </c>
      <c r="E143" s="40"/>
      <c r="F143" s="238" t="s">
        <v>173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135</v>
      </c>
      <c r="AU143" s="17" t="s">
        <v>87</v>
      </c>
    </row>
    <row r="144" s="12" customFormat="1" ht="22.8" customHeight="1">
      <c r="A144" s="12"/>
      <c r="B144" s="203"/>
      <c r="C144" s="204"/>
      <c r="D144" s="205" t="s">
        <v>76</v>
      </c>
      <c r="E144" s="217" t="s">
        <v>131</v>
      </c>
      <c r="F144" s="217" t="s">
        <v>174</v>
      </c>
      <c r="G144" s="204"/>
      <c r="H144" s="204"/>
      <c r="I144" s="207"/>
      <c r="J144" s="218">
        <f>BK144</f>
        <v>0</v>
      </c>
      <c r="K144" s="204"/>
      <c r="L144" s="209"/>
      <c r="M144" s="210"/>
      <c r="N144" s="211"/>
      <c r="O144" s="211"/>
      <c r="P144" s="212">
        <f>SUM(P145:P152)</f>
        <v>0</v>
      </c>
      <c r="Q144" s="211"/>
      <c r="R144" s="212">
        <f>SUM(R145:R152)</f>
        <v>41.163499999999999</v>
      </c>
      <c r="S144" s="211"/>
      <c r="T144" s="213">
        <f>SUM(T145:T152)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4" t="s">
        <v>85</v>
      </c>
      <c r="AT144" s="215" t="s">
        <v>76</v>
      </c>
      <c r="AU144" s="215" t="s">
        <v>85</v>
      </c>
      <c r="AY144" s="214" t="s">
        <v>125</v>
      </c>
      <c r="BK144" s="216">
        <f>SUM(BK145:BK152)</f>
        <v>0</v>
      </c>
    </row>
    <row r="145" s="2" customFormat="1" ht="33" customHeight="1">
      <c r="A145" s="38"/>
      <c r="B145" s="39"/>
      <c r="C145" s="219" t="s">
        <v>175</v>
      </c>
      <c r="D145" s="219" t="s">
        <v>127</v>
      </c>
      <c r="E145" s="220" t="s">
        <v>176</v>
      </c>
      <c r="F145" s="221" t="s">
        <v>177</v>
      </c>
      <c r="G145" s="222" t="s">
        <v>178</v>
      </c>
      <c r="H145" s="223">
        <v>50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42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131</v>
      </c>
      <c r="AT145" s="231" t="s">
        <v>127</v>
      </c>
      <c r="AU145" s="231" t="s">
        <v>87</v>
      </c>
      <c r="AY145" s="17" t="s">
        <v>125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85</v>
      </c>
      <c r="BK145" s="232">
        <f>ROUND(I145*H145,2)</f>
        <v>0</v>
      </c>
      <c r="BL145" s="17" t="s">
        <v>131</v>
      </c>
      <c r="BM145" s="231" t="s">
        <v>179</v>
      </c>
    </row>
    <row r="146" s="2" customFormat="1">
      <c r="A146" s="38"/>
      <c r="B146" s="39"/>
      <c r="C146" s="40"/>
      <c r="D146" s="233" t="s">
        <v>133</v>
      </c>
      <c r="E146" s="40"/>
      <c r="F146" s="234" t="s">
        <v>180</v>
      </c>
      <c r="G146" s="40"/>
      <c r="H146" s="40"/>
      <c r="I146" s="235"/>
      <c r="J146" s="40"/>
      <c r="K146" s="40"/>
      <c r="L146" s="44"/>
      <c r="M146" s="236"/>
      <c r="N146" s="23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133</v>
      </c>
      <c r="AU146" s="17" t="s">
        <v>87</v>
      </c>
    </row>
    <row r="147" s="2" customFormat="1" ht="24.15" customHeight="1">
      <c r="A147" s="38"/>
      <c r="B147" s="39"/>
      <c r="C147" s="219" t="s">
        <v>181</v>
      </c>
      <c r="D147" s="219" t="s">
        <v>127</v>
      </c>
      <c r="E147" s="220" t="s">
        <v>182</v>
      </c>
      <c r="F147" s="221" t="s">
        <v>183</v>
      </c>
      <c r="G147" s="222" t="s">
        <v>178</v>
      </c>
      <c r="H147" s="223">
        <v>500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42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131</v>
      </c>
      <c r="AT147" s="231" t="s">
        <v>127</v>
      </c>
      <c r="AU147" s="231" t="s">
        <v>87</v>
      </c>
      <c r="AY147" s="17" t="s">
        <v>125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85</v>
      </c>
      <c r="BK147" s="232">
        <f>ROUND(I147*H147,2)</f>
        <v>0</v>
      </c>
      <c r="BL147" s="17" t="s">
        <v>131</v>
      </c>
      <c r="BM147" s="231" t="s">
        <v>184</v>
      </c>
    </row>
    <row r="148" s="2" customFormat="1">
      <c r="A148" s="38"/>
      <c r="B148" s="39"/>
      <c r="C148" s="40"/>
      <c r="D148" s="233" t="s">
        <v>133</v>
      </c>
      <c r="E148" s="40"/>
      <c r="F148" s="234" t="s">
        <v>185</v>
      </c>
      <c r="G148" s="40"/>
      <c r="H148" s="40"/>
      <c r="I148" s="235"/>
      <c r="J148" s="40"/>
      <c r="K148" s="40"/>
      <c r="L148" s="44"/>
      <c r="M148" s="236"/>
      <c r="N148" s="23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133</v>
      </c>
      <c r="AU148" s="17" t="s">
        <v>87</v>
      </c>
    </row>
    <row r="149" s="13" customFormat="1">
      <c r="A149" s="13"/>
      <c r="B149" s="239"/>
      <c r="C149" s="240"/>
      <c r="D149" s="233" t="s">
        <v>137</v>
      </c>
      <c r="E149" s="241" t="s">
        <v>1</v>
      </c>
      <c r="F149" s="242" t="s">
        <v>186</v>
      </c>
      <c r="G149" s="240"/>
      <c r="H149" s="243">
        <v>50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137</v>
      </c>
      <c r="AU149" s="249" t="s">
        <v>87</v>
      </c>
      <c r="AV149" s="13" t="s">
        <v>87</v>
      </c>
      <c r="AW149" s="13" t="s">
        <v>34</v>
      </c>
      <c r="AX149" s="13" t="s">
        <v>85</v>
      </c>
      <c r="AY149" s="249" t="s">
        <v>125</v>
      </c>
    </row>
    <row r="150" s="13" customFormat="1">
      <c r="A150" s="13"/>
      <c r="B150" s="239"/>
      <c r="C150" s="240"/>
      <c r="D150" s="233" t="s">
        <v>137</v>
      </c>
      <c r="E150" s="240"/>
      <c r="F150" s="242" t="s">
        <v>187</v>
      </c>
      <c r="G150" s="240"/>
      <c r="H150" s="243">
        <v>500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137</v>
      </c>
      <c r="AU150" s="249" t="s">
        <v>87</v>
      </c>
      <c r="AV150" s="13" t="s">
        <v>87</v>
      </c>
      <c r="AW150" s="13" t="s">
        <v>4</v>
      </c>
      <c r="AX150" s="13" t="s">
        <v>85</v>
      </c>
      <c r="AY150" s="249" t="s">
        <v>125</v>
      </c>
    </row>
    <row r="151" s="2" customFormat="1" ht="24.15" customHeight="1">
      <c r="A151" s="38"/>
      <c r="B151" s="39"/>
      <c r="C151" s="219" t="s">
        <v>188</v>
      </c>
      <c r="D151" s="219" t="s">
        <v>127</v>
      </c>
      <c r="E151" s="220" t="s">
        <v>189</v>
      </c>
      <c r="F151" s="221" t="s">
        <v>190</v>
      </c>
      <c r="G151" s="222" t="s">
        <v>178</v>
      </c>
      <c r="H151" s="223">
        <v>50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42</v>
      </c>
      <c r="O151" s="91"/>
      <c r="P151" s="229">
        <f>O151*H151</f>
        <v>0</v>
      </c>
      <c r="Q151" s="229">
        <v>0.82326999999999995</v>
      </c>
      <c r="R151" s="229">
        <f>Q151*H151</f>
        <v>41.163499999999999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131</v>
      </c>
      <c r="AT151" s="231" t="s">
        <v>127</v>
      </c>
      <c r="AU151" s="231" t="s">
        <v>87</v>
      </c>
      <c r="AY151" s="17" t="s">
        <v>125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85</v>
      </c>
      <c r="BK151" s="232">
        <f>ROUND(I151*H151,2)</f>
        <v>0</v>
      </c>
      <c r="BL151" s="17" t="s">
        <v>131</v>
      </c>
      <c r="BM151" s="231" t="s">
        <v>191</v>
      </c>
    </row>
    <row r="152" s="2" customFormat="1">
      <c r="A152" s="38"/>
      <c r="B152" s="39"/>
      <c r="C152" s="40"/>
      <c r="D152" s="233" t="s">
        <v>133</v>
      </c>
      <c r="E152" s="40"/>
      <c r="F152" s="234" t="s">
        <v>192</v>
      </c>
      <c r="G152" s="40"/>
      <c r="H152" s="40"/>
      <c r="I152" s="235"/>
      <c r="J152" s="40"/>
      <c r="K152" s="40"/>
      <c r="L152" s="44"/>
      <c r="M152" s="236"/>
      <c r="N152" s="237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133</v>
      </c>
      <c r="AU152" s="17" t="s">
        <v>87</v>
      </c>
    </row>
    <row r="153" s="12" customFormat="1" ht="22.8" customHeight="1">
      <c r="A153" s="12"/>
      <c r="B153" s="203"/>
      <c r="C153" s="204"/>
      <c r="D153" s="205" t="s">
        <v>76</v>
      </c>
      <c r="E153" s="217" t="s">
        <v>193</v>
      </c>
      <c r="F153" s="217" t="s">
        <v>194</v>
      </c>
      <c r="G153" s="204"/>
      <c r="H153" s="204"/>
      <c r="I153" s="207"/>
      <c r="J153" s="218">
        <f>BK153</f>
        <v>0</v>
      </c>
      <c r="K153" s="204"/>
      <c r="L153" s="209"/>
      <c r="M153" s="210"/>
      <c r="N153" s="211"/>
      <c r="O153" s="211"/>
      <c r="P153" s="212">
        <f>SUM(P154:P160)</f>
        <v>0</v>
      </c>
      <c r="Q153" s="211"/>
      <c r="R153" s="212">
        <f>SUM(R154:R160)</f>
        <v>0</v>
      </c>
      <c r="S153" s="211"/>
      <c r="T153" s="213">
        <f>SUM(T154:T160)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4" t="s">
        <v>85</v>
      </c>
      <c r="AT153" s="215" t="s">
        <v>76</v>
      </c>
      <c r="AU153" s="215" t="s">
        <v>85</v>
      </c>
      <c r="AY153" s="214" t="s">
        <v>125</v>
      </c>
      <c r="BK153" s="216">
        <f>SUM(BK154:BK160)</f>
        <v>0</v>
      </c>
    </row>
    <row r="154" s="2" customFormat="1" ht="37.8" customHeight="1">
      <c r="A154" s="38"/>
      <c r="B154" s="39"/>
      <c r="C154" s="219" t="s">
        <v>8</v>
      </c>
      <c r="D154" s="219" t="s">
        <v>127</v>
      </c>
      <c r="E154" s="220" t="s">
        <v>195</v>
      </c>
      <c r="F154" s="221" t="s">
        <v>196</v>
      </c>
      <c r="G154" s="222" t="s">
        <v>197</v>
      </c>
      <c r="H154" s="223">
        <v>18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42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131</v>
      </c>
      <c r="AT154" s="231" t="s">
        <v>127</v>
      </c>
      <c r="AU154" s="231" t="s">
        <v>87</v>
      </c>
      <c r="AY154" s="17" t="s">
        <v>125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85</v>
      </c>
      <c r="BK154" s="232">
        <f>ROUND(I154*H154,2)</f>
        <v>0</v>
      </c>
      <c r="BL154" s="17" t="s">
        <v>131</v>
      </c>
      <c r="BM154" s="231" t="s">
        <v>198</v>
      </c>
    </row>
    <row r="155" s="2" customFormat="1">
      <c r="A155" s="38"/>
      <c r="B155" s="39"/>
      <c r="C155" s="40"/>
      <c r="D155" s="233" t="s">
        <v>133</v>
      </c>
      <c r="E155" s="40"/>
      <c r="F155" s="234" t="s">
        <v>199</v>
      </c>
      <c r="G155" s="40"/>
      <c r="H155" s="40"/>
      <c r="I155" s="235"/>
      <c r="J155" s="40"/>
      <c r="K155" s="40"/>
      <c r="L155" s="44"/>
      <c r="M155" s="236"/>
      <c r="N155" s="237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133</v>
      </c>
      <c r="AU155" s="17" t="s">
        <v>87</v>
      </c>
    </row>
    <row r="156" s="2" customFormat="1" ht="24.15" customHeight="1">
      <c r="A156" s="38"/>
      <c r="B156" s="39"/>
      <c r="C156" s="219" t="s">
        <v>200</v>
      </c>
      <c r="D156" s="219" t="s">
        <v>127</v>
      </c>
      <c r="E156" s="220" t="s">
        <v>201</v>
      </c>
      <c r="F156" s="221" t="s">
        <v>202</v>
      </c>
      <c r="G156" s="222" t="s">
        <v>197</v>
      </c>
      <c r="H156" s="223">
        <v>18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42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131</v>
      </c>
      <c r="AT156" s="231" t="s">
        <v>127</v>
      </c>
      <c r="AU156" s="231" t="s">
        <v>87</v>
      </c>
      <c r="AY156" s="17" t="s">
        <v>125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85</v>
      </c>
      <c r="BK156" s="232">
        <f>ROUND(I156*H156,2)</f>
        <v>0</v>
      </c>
      <c r="BL156" s="17" t="s">
        <v>131</v>
      </c>
      <c r="BM156" s="231" t="s">
        <v>203</v>
      </c>
    </row>
    <row r="157" s="2" customFormat="1">
      <c r="A157" s="38"/>
      <c r="B157" s="39"/>
      <c r="C157" s="40"/>
      <c r="D157" s="233" t="s">
        <v>133</v>
      </c>
      <c r="E157" s="40"/>
      <c r="F157" s="234" t="s">
        <v>204</v>
      </c>
      <c r="G157" s="40"/>
      <c r="H157" s="40"/>
      <c r="I157" s="235"/>
      <c r="J157" s="40"/>
      <c r="K157" s="40"/>
      <c r="L157" s="44"/>
      <c r="M157" s="236"/>
      <c r="N157" s="23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133</v>
      </c>
      <c r="AU157" s="17" t="s">
        <v>87</v>
      </c>
    </row>
    <row r="158" s="2" customFormat="1" ht="24.15" customHeight="1">
      <c r="A158" s="38"/>
      <c r="B158" s="39"/>
      <c r="C158" s="219" t="s">
        <v>205</v>
      </c>
      <c r="D158" s="219" t="s">
        <v>127</v>
      </c>
      <c r="E158" s="220" t="s">
        <v>206</v>
      </c>
      <c r="F158" s="221" t="s">
        <v>207</v>
      </c>
      <c r="G158" s="222" t="s">
        <v>197</v>
      </c>
      <c r="H158" s="223">
        <v>270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42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131</v>
      </c>
      <c r="AT158" s="231" t="s">
        <v>127</v>
      </c>
      <c r="AU158" s="231" t="s">
        <v>87</v>
      </c>
      <c r="AY158" s="17" t="s">
        <v>125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85</v>
      </c>
      <c r="BK158" s="232">
        <f>ROUND(I158*H158,2)</f>
        <v>0</v>
      </c>
      <c r="BL158" s="17" t="s">
        <v>131</v>
      </c>
      <c r="BM158" s="231" t="s">
        <v>208</v>
      </c>
    </row>
    <row r="159" s="2" customFormat="1">
      <c r="A159" s="38"/>
      <c r="B159" s="39"/>
      <c r="C159" s="40"/>
      <c r="D159" s="233" t="s">
        <v>133</v>
      </c>
      <c r="E159" s="40"/>
      <c r="F159" s="234" t="s">
        <v>209</v>
      </c>
      <c r="G159" s="40"/>
      <c r="H159" s="40"/>
      <c r="I159" s="235"/>
      <c r="J159" s="40"/>
      <c r="K159" s="40"/>
      <c r="L159" s="44"/>
      <c r="M159" s="236"/>
      <c r="N159" s="237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133</v>
      </c>
      <c r="AU159" s="17" t="s">
        <v>87</v>
      </c>
    </row>
    <row r="160" s="13" customFormat="1">
      <c r="A160" s="13"/>
      <c r="B160" s="239"/>
      <c r="C160" s="240"/>
      <c r="D160" s="233" t="s">
        <v>137</v>
      </c>
      <c r="E160" s="240"/>
      <c r="F160" s="242" t="s">
        <v>210</v>
      </c>
      <c r="G160" s="240"/>
      <c r="H160" s="243">
        <v>270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137</v>
      </c>
      <c r="AU160" s="249" t="s">
        <v>87</v>
      </c>
      <c r="AV160" s="13" t="s">
        <v>87</v>
      </c>
      <c r="AW160" s="13" t="s">
        <v>4</v>
      </c>
      <c r="AX160" s="13" t="s">
        <v>85</v>
      </c>
      <c r="AY160" s="249" t="s">
        <v>125</v>
      </c>
    </row>
    <row r="161" s="12" customFormat="1" ht="22.8" customHeight="1">
      <c r="A161" s="12"/>
      <c r="B161" s="203"/>
      <c r="C161" s="204"/>
      <c r="D161" s="205" t="s">
        <v>76</v>
      </c>
      <c r="E161" s="217" t="s">
        <v>211</v>
      </c>
      <c r="F161" s="217" t="s">
        <v>212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SUM(P162:P163)</f>
        <v>0</v>
      </c>
      <c r="Q161" s="211"/>
      <c r="R161" s="212">
        <f>SUM(R162:R163)</f>
        <v>0</v>
      </c>
      <c r="S161" s="211"/>
      <c r="T161" s="213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85</v>
      </c>
      <c r="AT161" s="215" t="s">
        <v>76</v>
      </c>
      <c r="AU161" s="215" t="s">
        <v>85</v>
      </c>
      <c r="AY161" s="214" t="s">
        <v>125</v>
      </c>
      <c r="BK161" s="216">
        <f>SUM(BK162:BK163)</f>
        <v>0</v>
      </c>
    </row>
    <row r="162" s="2" customFormat="1" ht="21.75" customHeight="1">
      <c r="A162" s="38"/>
      <c r="B162" s="39"/>
      <c r="C162" s="219" t="s">
        <v>213</v>
      </c>
      <c r="D162" s="219" t="s">
        <v>127</v>
      </c>
      <c r="E162" s="220" t="s">
        <v>214</v>
      </c>
      <c r="F162" s="221" t="s">
        <v>215</v>
      </c>
      <c r="G162" s="222" t="s">
        <v>197</v>
      </c>
      <c r="H162" s="223">
        <v>41.164000000000001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42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131</v>
      </c>
      <c r="AT162" s="231" t="s">
        <v>127</v>
      </c>
      <c r="AU162" s="231" t="s">
        <v>87</v>
      </c>
      <c r="AY162" s="17" t="s">
        <v>125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85</v>
      </c>
      <c r="BK162" s="232">
        <f>ROUND(I162*H162,2)</f>
        <v>0</v>
      </c>
      <c r="BL162" s="17" t="s">
        <v>131</v>
      </c>
      <c r="BM162" s="231" t="s">
        <v>216</v>
      </c>
    </row>
    <row r="163" s="2" customFormat="1">
      <c r="A163" s="38"/>
      <c r="B163" s="39"/>
      <c r="C163" s="40"/>
      <c r="D163" s="233" t="s">
        <v>133</v>
      </c>
      <c r="E163" s="40"/>
      <c r="F163" s="234" t="s">
        <v>217</v>
      </c>
      <c r="G163" s="40"/>
      <c r="H163" s="40"/>
      <c r="I163" s="235"/>
      <c r="J163" s="40"/>
      <c r="K163" s="40"/>
      <c r="L163" s="44"/>
      <c r="M163" s="250"/>
      <c r="N163" s="251"/>
      <c r="O163" s="252"/>
      <c r="P163" s="252"/>
      <c r="Q163" s="252"/>
      <c r="R163" s="252"/>
      <c r="S163" s="252"/>
      <c r="T163" s="253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133</v>
      </c>
      <c r="AU163" s="17" t="s">
        <v>87</v>
      </c>
    </row>
    <row r="164" s="2" customFormat="1" ht="6.96" customHeight="1">
      <c r="A164" s="38"/>
      <c r="B164" s="66"/>
      <c r="C164" s="67"/>
      <c r="D164" s="67"/>
      <c r="E164" s="67"/>
      <c r="F164" s="67"/>
      <c r="G164" s="67"/>
      <c r="H164" s="67"/>
      <c r="I164" s="67"/>
      <c r="J164" s="67"/>
      <c r="K164" s="67"/>
      <c r="L164" s="44"/>
      <c r="M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</row>
  </sheetData>
  <sheetProtection sheet="1" autoFilter="0" formatColumns="0" formatRows="0" objects="1" scenarios="1" spinCount="100000" saltValue="+toLOmrCdP8eRFSyTPSBDXciQCiZ3ciCJdR4UPAV8GQXpa917LO7H2gu88X1fNaGHDMXrRYnO66X6LT+vW/2KA==" hashValue="0LSGyK/TUwvsM2EXYRIS5GWJnyyIN/7vvH/D+rjbhu6dr7zsjrJhIC9iBzYbg9Jakzfkyt4Aenjp7eiGYUfaig==" algorithmName="SHA-512" password="CC35"/>
  <autoFilter ref="C120:K16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Bečva – jez Osek, jez Troubky a břehové opevnění v k.ú. Tovačov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218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27</v>
      </c>
      <c r="J21" s="143" t="s">
        <v>33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32</v>
      </c>
      <c r="F24" s="38"/>
      <c r="G24" s="38"/>
      <c r="H24" s="38"/>
      <c r="I24" s="140" t="s">
        <v>27</v>
      </c>
      <c r="J24" s="143" t="s">
        <v>33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ROUND((SUM(BE120:BE149)),  2)</f>
        <v>0</v>
      </c>
      <c r="G33" s="38"/>
      <c r="H33" s="38"/>
      <c r="I33" s="155">
        <v>0.20999999999999999</v>
      </c>
      <c r="J33" s="154">
        <f>ROUND(((SUM(BE120:BE149))*I33),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ROUND((SUM(BF120:BF149)),  2)</f>
        <v>0</v>
      </c>
      <c r="G34" s="38"/>
      <c r="H34" s="38"/>
      <c r="I34" s="155">
        <v>0.12</v>
      </c>
      <c r="J34" s="154">
        <f>ROUND(((SUM(BF120:BF149))*I34),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ROUND((SUM(BG120:BG149)),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ROUND((SUM(BH120:BH149)),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ROUND((SUM(BI120:BI149)),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Bečva – jez Osek, jez Troubky a břehové opevnění v k.ú. Tovačov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 02 - Těžba štěrku v podjezí jezu Troubky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Tovačov, Lipník nad Bečvou</v>
      </c>
      <c r="G89" s="40"/>
      <c r="H89" s="40"/>
      <c r="I89" s="32" t="s">
        <v>22</v>
      </c>
      <c r="J89" s="79" t="str">
        <f>IF(J12="","",J12)</f>
        <v>20. 6. 2025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>Ing. Tomáš Pecival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Tomáš Pecival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107</v>
      </c>
      <c r="E99" s="188"/>
      <c r="F99" s="188"/>
      <c r="G99" s="188"/>
      <c r="H99" s="188"/>
      <c r="I99" s="188"/>
      <c r="J99" s="189">
        <f>J140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109</v>
      </c>
      <c r="E100" s="188"/>
      <c r="F100" s="188"/>
      <c r="G100" s="188"/>
      <c r="H100" s="188"/>
      <c r="I100" s="188"/>
      <c r="J100" s="189">
        <f>J147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110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Bečva – jez Osek, jez Troubky a břehové opevnění v k.ú. Tovačov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98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 xml:space="preserve">SO 02 - Těžba štěrku v podjezí jezu Troubky 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Tovačov, Lipník nad Bečvou</v>
      </c>
      <c r="G114" s="40"/>
      <c r="H114" s="40"/>
      <c r="I114" s="32" t="s">
        <v>22</v>
      </c>
      <c r="J114" s="79" t="str">
        <f>IF(J12="","",J12)</f>
        <v>20. 6. 2025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30</v>
      </c>
      <c r="J116" s="36" t="str">
        <f>E21</f>
        <v>Ing. Tomáš Pecival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35</v>
      </c>
      <c r="J117" s="36" t="str">
        <f>E24</f>
        <v>Ing. Tomáš Pecival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111</v>
      </c>
      <c r="D119" s="194" t="s">
        <v>62</v>
      </c>
      <c r="E119" s="194" t="s">
        <v>58</v>
      </c>
      <c r="F119" s="194" t="s">
        <v>59</v>
      </c>
      <c r="G119" s="194" t="s">
        <v>112</v>
      </c>
      <c r="H119" s="194" t="s">
        <v>113</v>
      </c>
      <c r="I119" s="194" t="s">
        <v>114</v>
      </c>
      <c r="J119" s="195" t="s">
        <v>102</v>
      </c>
      <c r="K119" s="196" t="s">
        <v>115</v>
      </c>
      <c r="L119" s="197"/>
      <c r="M119" s="100" t="s">
        <v>1</v>
      </c>
      <c r="N119" s="101" t="s">
        <v>41</v>
      </c>
      <c r="O119" s="101" t="s">
        <v>116</v>
      </c>
      <c r="P119" s="101" t="s">
        <v>117</v>
      </c>
      <c r="Q119" s="101" t="s">
        <v>118</v>
      </c>
      <c r="R119" s="101" t="s">
        <v>119</v>
      </c>
      <c r="S119" s="101" t="s">
        <v>120</v>
      </c>
      <c r="T119" s="102" t="s">
        <v>121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122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</f>
        <v>0</v>
      </c>
      <c r="Q120" s="104"/>
      <c r="R120" s="200">
        <f>R121</f>
        <v>299.51999999999998</v>
      </c>
      <c r="S120" s="104"/>
      <c r="T120" s="201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76</v>
      </c>
      <c r="AU120" s="17" t="s">
        <v>104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76</v>
      </c>
      <c r="E121" s="206" t="s">
        <v>123</v>
      </c>
      <c r="F121" s="206" t="s">
        <v>124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P122+P140+P147</f>
        <v>0</v>
      </c>
      <c r="Q121" s="211"/>
      <c r="R121" s="212">
        <f>R122+R140+R147</f>
        <v>299.51999999999998</v>
      </c>
      <c r="S121" s="211"/>
      <c r="T121" s="213">
        <f>T122+T140+T147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85</v>
      </c>
      <c r="AT121" s="215" t="s">
        <v>76</v>
      </c>
      <c r="AU121" s="215" t="s">
        <v>77</v>
      </c>
      <c r="AY121" s="214" t="s">
        <v>125</v>
      </c>
      <c r="BK121" s="216">
        <f>BK122+BK140+BK147</f>
        <v>0</v>
      </c>
    </row>
    <row r="122" s="12" customFormat="1" ht="22.8" customHeight="1">
      <c r="A122" s="12"/>
      <c r="B122" s="203"/>
      <c r="C122" s="204"/>
      <c r="D122" s="205" t="s">
        <v>76</v>
      </c>
      <c r="E122" s="217" t="s">
        <v>85</v>
      </c>
      <c r="F122" s="217" t="s">
        <v>126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SUM(P123:P139)</f>
        <v>0</v>
      </c>
      <c r="Q122" s="211"/>
      <c r="R122" s="212">
        <f>SUM(R123:R139)</f>
        <v>0</v>
      </c>
      <c r="S122" s="211"/>
      <c r="T122" s="213">
        <f>SUM(T123:T139)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85</v>
      </c>
      <c r="AT122" s="215" t="s">
        <v>76</v>
      </c>
      <c r="AU122" s="215" t="s">
        <v>85</v>
      </c>
      <c r="AY122" s="214" t="s">
        <v>125</v>
      </c>
      <c r="BK122" s="216">
        <f>SUM(BK123:BK139)</f>
        <v>0</v>
      </c>
    </row>
    <row r="123" s="2" customFormat="1" ht="33" customHeight="1">
      <c r="A123" s="38"/>
      <c r="B123" s="39"/>
      <c r="C123" s="219" t="s">
        <v>85</v>
      </c>
      <c r="D123" s="219" t="s">
        <v>127</v>
      </c>
      <c r="E123" s="220" t="s">
        <v>219</v>
      </c>
      <c r="F123" s="221" t="s">
        <v>220</v>
      </c>
      <c r="G123" s="222" t="s">
        <v>130</v>
      </c>
      <c r="H123" s="223">
        <v>1055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42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131</v>
      </c>
      <c r="AT123" s="231" t="s">
        <v>127</v>
      </c>
      <c r="AU123" s="231" t="s">
        <v>87</v>
      </c>
      <c r="AY123" s="17" t="s">
        <v>125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85</v>
      </c>
      <c r="BK123" s="232">
        <f>ROUND(I123*H123,2)</f>
        <v>0</v>
      </c>
      <c r="BL123" s="17" t="s">
        <v>131</v>
      </c>
      <c r="BM123" s="231" t="s">
        <v>221</v>
      </c>
    </row>
    <row r="124" s="2" customFormat="1">
      <c r="A124" s="38"/>
      <c r="B124" s="39"/>
      <c r="C124" s="40"/>
      <c r="D124" s="233" t="s">
        <v>133</v>
      </c>
      <c r="E124" s="40"/>
      <c r="F124" s="234" t="s">
        <v>222</v>
      </c>
      <c r="G124" s="40"/>
      <c r="H124" s="40"/>
      <c r="I124" s="235"/>
      <c r="J124" s="40"/>
      <c r="K124" s="40"/>
      <c r="L124" s="44"/>
      <c r="M124" s="236"/>
      <c r="N124" s="23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133</v>
      </c>
      <c r="AU124" s="17" t="s">
        <v>87</v>
      </c>
    </row>
    <row r="125" s="13" customFormat="1">
      <c r="A125" s="13"/>
      <c r="B125" s="239"/>
      <c r="C125" s="240"/>
      <c r="D125" s="233" t="s">
        <v>137</v>
      </c>
      <c r="E125" s="241" t="s">
        <v>1</v>
      </c>
      <c r="F125" s="242" t="s">
        <v>223</v>
      </c>
      <c r="G125" s="240"/>
      <c r="H125" s="243">
        <v>1055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137</v>
      </c>
      <c r="AU125" s="249" t="s">
        <v>87</v>
      </c>
      <c r="AV125" s="13" t="s">
        <v>87</v>
      </c>
      <c r="AW125" s="13" t="s">
        <v>34</v>
      </c>
      <c r="AX125" s="13" t="s">
        <v>85</v>
      </c>
      <c r="AY125" s="249" t="s">
        <v>125</v>
      </c>
    </row>
    <row r="126" s="2" customFormat="1" ht="33" customHeight="1">
      <c r="A126" s="38"/>
      <c r="B126" s="39"/>
      <c r="C126" s="219" t="s">
        <v>87</v>
      </c>
      <c r="D126" s="219" t="s">
        <v>127</v>
      </c>
      <c r="E126" s="220" t="s">
        <v>144</v>
      </c>
      <c r="F126" s="221" t="s">
        <v>145</v>
      </c>
      <c r="G126" s="222" t="s">
        <v>130</v>
      </c>
      <c r="H126" s="223">
        <v>1055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42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131</v>
      </c>
      <c r="AT126" s="231" t="s">
        <v>127</v>
      </c>
      <c r="AU126" s="231" t="s">
        <v>87</v>
      </c>
      <c r="AY126" s="17" t="s">
        <v>125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85</v>
      </c>
      <c r="BK126" s="232">
        <f>ROUND(I126*H126,2)</f>
        <v>0</v>
      </c>
      <c r="BL126" s="17" t="s">
        <v>131</v>
      </c>
      <c r="BM126" s="231" t="s">
        <v>224</v>
      </c>
    </row>
    <row r="127" s="2" customFormat="1">
      <c r="A127" s="38"/>
      <c r="B127" s="39"/>
      <c r="C127" s="40"/>
      <c r="D127" s="233" t="s">
        <v>133</v>
      </c>
      <c r="E127" s="40"/>
      <c r="F127" s="234" t="s">
        <v>147</v>
      </c>
      <c r="G127" s="40"/>
      <c r="H127" s="40"/>
      <c r="I127" s="235"/>
      <c r="J127" s="40"/>
      <c r="K127" s="40"/>
      <c r="L127" s="44"/>
      <c r="M127" s="236"/>
      <c r="N127" s="23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133</v>
      </c>
      <c r="AU127" s="17" t="s">
        <v>87</v>
      </c>
    </row>
    <row r="128" s="2" customFormat="1" ht="37.8" customHeight="1">
      <c r="A128" s="38"/>
      <c r="B128" s="39"/>
      <c r="C128" s="219" t="s">
        <v>143</v>
      </c>
      <c r="D128" s="219" t="s">
        <v>127</v>
      </c>
      <c r="E128" s="220" t="s">
        <v>148</v>
      </c>
      <c r="F128" s="221" t="s">
        <v>149</v>
      </c>
      <c r="G128" s="222" t="s">
        <v>130</v>
      </c>
      <c r="H128" s="223">
        <v>1055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42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131</v>
      </c>
      <c r="AT128" s="231" t="s">
        <v>127</v>
      </c>
      <c r="AU128" s="231" t="s">
        <v>87</v>
      </c>
      <c r="AY128" s="17" t="s">
        <v>125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85</v>
      </c>
      <c r="BK128" s="232">
        <f>ROUND(I128*H128,2)</f>
        <v>0</v>
      </c>
      <c r="BL128" s="17" t="s">
        <v>131</v>
      </c>
      <c r="BM128" s="231" t="s">
        <v>225</v>
      </c>
    </row>
    <row r="129" s="2" customFormat="1">
      <c r="A129" s="38"/>
      <c r="B129" s="39"/>
      <c r="C129" s="40"/>
      <c r="D129" s="233" t="s">
        <v>133</v>
      </c>
      <c r="E129" s="40"/>
      <c r="F129" s="234" t="s">
        <v>151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133</v>
      </c>
      <c r="AU129" s="17" t="s">
        <v>87</v>
      </c>
    </row>
    <row r="130" s="2" customFormat="1" ht="24.15" customHeight="1">
      <c r="A130" s="38"/>
      <c r="B130" s="39"/>
      <c r="C130" s="219" t="s">
        <v>131</v>
      </c>
      <c r="D130" s="219" t="s">
        <v>127</v>
      </c>
      <c r="E130" s="220" t="s">
        <v>153</v>
      </c>
      <c r="F130" s="221" t="s">
        <v>154</v>
      </c>
      <c r="G130" s="222" t="s">
        <v>130</v>
      </c>
      <c r="H130" s="223">
        <v>1055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42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131</v>
      </c>
      <c r="AT130" s="231" t="s">
        <v>127</v>
      </c>
      <c r="AU130" s="231" t="s">
        <v>87</v>
      </c>
      <c r="AY130" s="17" t="s">
        <v>125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85</v>
      </c>
      <c r="BK130" s="232">
        <f>ROUND(I130*H130,2)</f>
        <v>0</v>
      </c>
      <c r="BL130" s="17" t="s">
        <v>131</v>
      </c>
      <c r="BM130" s="231" t="s">
        <v>226</v>
      </c>
    </row>
    <row r="131" s="2" customFormat="1">
      <c r="A131" s="38"/>
      <c r="B131" s="39"/>
      <c r="C131" s="40"/>
      <c r="D131" s="233" t="s">
        <v>133</v>
      </c>
      <c r="E131" s="40"/>
      <c r="F131" s="234" t="s">
        <v>156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133</v>
      </c>
      <c r="AU131" s="17" t="s">
        <v>87</v>
      </c>
    </row>
    <row r="132" s="2" customFormat="1" ht="16.5" customHeight="1">
      <c r="A132" s="38"/>
      <c r="B132" s="39"/>
      <c r="C132" s="219" t="s">
        <v>152</v>
      </c>
      <c r="D132" s="219" t="s">
        <v>127</v>
      </c>
      <c r="E132" s="220" t="s">
        <v>158</v>
      </c>
      <c r="F132" s="221" t="s">
        <v>159</v>
      </c>
      <c r="G132" s="222" t="s">
        <v>130</v>
      </c>
      <c r="H132" s="223">
        <v>1055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42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131</v>
      </c>
      <c r="AT132" s="231" t="s">
        <v>127</v>
      </c>
      <c r="AU132" s="231" t="s">
        <v>87</v>
      </c>
      <c r="AY132" s="17" t="s">
        <v>125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85</v>
      </c>
      <c r="BK132" s="232">
        <f>ROUND(I132*H132,2)</f>
        <v>0</v>
      </c>
      <c r="BL132" s="17" t="s">
        <v>131</v>
      </c>
      <c r="BM132" s="231" t="s">
        <v>227</v>
      </c>
    </row>
    <row r="133" s="2" customFormat="1">
      <c r="A133" s="38"/>
      <c r="B133" s="39"/>
      <c r="C133" s="40"/>
      <c r="D133" s="233" t="s">
        <v>133</v>
      </c>
      <c r="E133" s="40"/>
      <c r="F133" s="234" t="s">
        <v>161</v>
      </c>
      <c r="G133" s="40"/>
      <c r="H133" s="40"/>
      <c r="I133" s="235"/>
      <c r="J133" s="40"/>
      <c r="K133" s="40"/>
      <c r="L133" s="44"/>
      <c r="M133" s="236"/>
      <c r="N133" s="23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133</v>
      </c>
      <c r="AU133" s="17" t="s">
        <v>87</v>
      </c>
    </row>
    <row r="134" s="2" customFormat="1" ht="24.15" customHeight="1">
      <c r="A134" s="38"/>
      <c r="B134" s="39"/>
      <c r="C134" s="219" t="s">
        <v>157</v>
      </c>
      <c r="D134" s="219" t="s">
        <v>127</v>
      </c>
      <c r="E134" s="220" t="s">
        <v>163</v>
      </c>
      <c r="F134" s="221" t="s">
        <v>164</v>
      </c>
      <c r="G134" s="222" t="s">
        <v>130</v>
      </c>
      <c r="H134" s="223">
        <v>1055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42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131</v>
      </c>
      <c r="AT134" s="231" t="s">
        <v>127</v>
      </c>
      <c r="AU134" s="231" t="s">
        <v>87</v>
      </c>
      <c r="AY134" s="17" t="s">
        <v>125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85</v>
      </c>
      <c r="BK134" s="232">
        <f>ROUND(I134*H134,2)</f>
        <v>0</v>
      </c>
      <c r="BL134" s="17" t="s">
        <v>131</v>
      </c>
      <c r="BM134" s="231" t="s">
        <v>228</v>
      </c>
    </row>
    <row r="135" s="2" customFormat="1">
      <c r="A135" s="38"/>
      <c r="B135" s="39"/>
      <c r="C135" s="40"/>
      <c r="D135" s="233" t="s">
        <v>133</v>
      </c>
      <c r="E135" s="40"/>
      <c r="F135" s="234" t="s">
        <v>166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133</v>
      </c>
      <c r="AU135" s="17" t="s">
        <v>87</v>
      </c>
    </row>
    <row r="136" s="2" customFormat="1">
      <c r="A136" s="38"/>
      <c r="B136" s="39"/>
      <c r="C136" s="40"/>
      <c r="D136" s="233" t="s">
        <v>135</v>
      </c>
      <c r="E136" s="40"/>
      <c r="F136" s="238" t="s">
        <v>167</v>
      </c>
      <c r="G136" s="40"/>
      <c r="H136" s="40"/>
      <c r="I136" s="235"/>
      <c r="J136" s="40"/>
      <c r="K136" s="40"/>
      <c r="L136" s="44"/>
      <c r="M136" s="236"/>
      <c r="N136" s="23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135</v>
      </c>
      <c r="AU136" s="17" t="s">
        <v>87</v>
      </c>
    </row>
    <row r="137" s="2" customFormat="1" ht="16.5" customHeight="1">
      <c r="A137" s="38"/>
      <c r="B137" s="39"/>
      <c r="C137" s="219" t="s">
        <v>162</v>
      </c>
      <c r="D137" s="219" t="s">
        <v>127</v>
      </c>
      <c r="E137" s="220" t="s">
        <v>169</v>
      </c>
      <c r="F137" s="221" t="s">
        <v>170</v>
      </c>
      <c r="G137" s="222" t="s">
        <v>171</v>
      </c>
      <c r="H137" s="223">
        <v>1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42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131</v>
      </c>
      <c r="AT137" s="231" t="s">
        <v>127</v>
      </c>
      <c r="AU137" s="231" t="s">
        <v>87</v>
      </c>
      <c r="AY137" s="17" t="s">
        <v>125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85</v>
      </c>
      <c r="BK137" s="232">
        <f>ROUND(I137*H137,2)</f>
        <v>0</v>
      </c>
      <c r="BL137" s="17" t="s">
        <v>131</v>
      </c>
      <c r="BM137" s="231" t="s">
        <v>229</v>
      </c>
    </row>
    <row r="138" s="2" customFormat="1">
      <c r="A138" s="38"/>
      <c r="B138" s="39"/>
      <c r="C138" s="40"/>
      <c r="D138" s="233" t="s">
        <v>133</v>
      </c>
      <c r="E138" s="40"/>
      <c r="F138" s="234" t="s">
        <v>170</v>
      </c>
      <c r="G138" s="40"/>
      <c r="H138" s="40"/>
      <c r="I138" s="235"/>
      <c r="J138" s="40"/>
      <c r="K138" s="40"/>
      <c r="L138" s="44"/>
      <c r="M138" s="236"/>
      <c r="N138" s="23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133</v>
      </c>
      <c r="AU138" s="17" t="s">
        <v>87</v>
      </c>
    </row>
    <row r="139" s="2" customFormat="1">
      <c r="A139" s="38"/>
      <c r="B139" s="39"/>
      <c r="C139" s="40"/>
      <c r="D139" s="233" t="s">
        <v>135</v>
      </c>
      <c r="E139" s="40"/>
      <c r="F139" s="238" t="s">
        <v>173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135</v>
      </c>
      <c r="AU139" s="17" t="s">
        <v>87</v>
      </c>
    </row>
    <row r="140" s="12" customFormat="1" ht="22.8" customHeight="1">
      <c r="A140" s="12"/>
      <c r="B140" s="203"/>
      <c r="C140" s="204"/>
      <c r="D140" s="205" t="s">
        <v>76</v>
      </c>
      <c r="E140" s="217" t="s">
        <v>131</v>
      </c>
      <c r="F140" s="217" t="s">
        <v>174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SUM(P141:P146)</f>
        <v>0</v>
      </c>
      <c r="Q140" s="211"/>
      <c r="R140" s="212">
        <f>SUM(R141:R146)</f>
        <v>299.51999999999998</v>
      </c>
      <c r="S140" s="211"/>
      <c r="T140" s="213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85</v>
      </c>
      <c r="AT140" s="215" t="s">
        <v>76</v>
      </c>
      <c r="AU140" s="215" t="s">
        <v>85</v>
      </c>
      <c r="AY140" s="214" t="s">
        <v>125</v>
      </c>
      <c r="BK140" s="216">
        <f>SUM(BK141:BK146)</f>
        <v>0</v>
      </c>
    </row>
    <row r="141" s="2" customFormat="1" ht="16.5" customHeight="1">
      <c r="A141" s="38"/>
      <c r="B141" s="39"/>
      <c r="C141" s="219" t="s">
        <v>168</v>
      </c>
      <c r="D141" s="219" t="s">
        <v>127</v>
      </c>
      <c r="E141" s="220" t="s">
        <v>230</v>
      </c>
      <c r="F141" s="221" t="s">
        <v>231</v>
      </c>
      <c r="G141" s="222" t="s">
        <v>178</v>
      </c>
      <c r="H141" s="223">
        <v>250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42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131</v>
      </c>
      <c r="AT141" s="231" t="s">
        <v>127</v>
      </c>
      <c r="AU141" s="231" t="s">
        <v>87</v>
      </c>
      <c r="AY141" s="17" t="s">
        <v>125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85</v>
      </c>
      <c r="BK141" s="232">
        <f>ROUND(I141*H141,2)</f>
        <v>0</v>
      </c>
      <c r="BL141" s="17" t="s">
        <v>131</v>
      </c>
      <c r="BM141" s="231" t="s">
        <v>232</v>
      </c>
    </row>
    <row r="142" s="2" customFormat="1">
      <c r="A142" s="38"/>
      <c r="B142" s="39"/>
      <c r="C142" s="40"/>
      <c r="D142" s="233" t="s">
        <v>133</v>
      </c>
      <c r="E142" s="40"/>
      <c r="F142" s="234" t="s">
        <v>233</v>
      </c>
      <c r="G142" s="40"/>
      <c r="H142" s="40"/>
      <c r="I142" s="235"/>
      <c r="J142" s="40"/>
      <c r="K142" s="40"/>
      <c r="L142" s="44"/>
      <c r="M142" s="236"/>
      <c r="N142" s="23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133</v>
      </c>
      <c r="AU142" s="17" t="s">
        <v>87</v>
      </c>
    </row>
    <row r="143" s="2" customFormat="1" ht="24.15" customHeight="1">
      <c r="A143" s="38"/>
      <c r="B143" s="39"/>
      <c r="C143" s="219" t="s">
        <v>175</v>
      </c>
      <c r="D143" s="219" t="s">
        <v>127</v>
      </c>
      <c r="E143" s="220" t="s">
        <v>234</v>
      </c>
      <c r="F143" s="221" t="s">
        <v>235</v>
      </c>
      <c r="G143" s="222" t="s">
        <v>130</v>
      </c>
      <c r="H143" s="223">
        <v>150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42</v>
      </c>
      <c r="O143" s="91"/>
      <c r="P143" s="229">
        <f>O143*H143</f>
        <v>0</v>
      </c>
      <c r="Q143" s="229">
        <v>1.9967999999999999</v>
      </c>
      <c r="R143" s="229">
        <f>Q143*H143</f>
        <v>299.51999999999998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131</v>
      </c>
      <c r="AT143" s="231" t="s">
        <v>127</v>
      </c>
      <c r="AU143" s="231" t="s">
        <v>87</v>
      </c>
      <c r="AY143" s="17" t="s">
        <v>125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85</v>
      </c>
      <c r="BK143" s="232">
        <f>ROUND(I143*H143,2)</f>
        <v>0</v>
      </c>
      <c r="BL143" s="17" t="s">
        <v>131</v>
      </c>
      <c r="BM143" s="231" t="s">
        <v>236</v>
      </c>
    </row>
    <row r="144" s="2" customFormat="1">
      <c r="A144" s="38"/>
      <c r="B144" s="39"/>
      <c r="C144" s="40"/>
      <c r="D144" s="233" t="s">
        <v>133</v>
      </c>
      <c r="E144" s="40"/>
      <c r="F144" s="234" t="s">
        <v>237</v>
      </c>
      <c r="G144" s="40"/>
      <c r="H144" s="40"/>
      <c r="I144" s="235"/>
      <c r="J144" s="40"/>
      <c r="K144" s="40"/>
      <c r="L144" s="44"/>
      <c r="M144" s="236"/>
      <c r="N144" s="237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133</v>
      </c>
      <c r="AU144" s="17" t="s">
        <v>87</v>
      </c>
    </row>
    <row r="145" s="2" customFormat="1">
      <c r="A145" s="38"/>
      <c r="B145" s="39"/>
      <c r="C145" s="40"/>
      <c r="D145" s="233" t="s">
        <v>135</v>
      </c>
      <c r="E145" s="40"/>
      <c r="F145" s="238" t="s">
        <v>238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135</v>
      </c>
      <c r="AU145" s="17" t="s">
        <v>87</v>
      </c>
    </row>
    <row r="146" s="13" customFormat="1">
      <c r="A146" s="13"/>
      <c r="B146" s="239"/>
      <c r="C146" s="240"/>
      <c r="D146" s="233" t="s">
        <v>137</v>
      </c>
      <c r="E146" s="241" t="s">
        <v>1</v>
      </c>
      <c r="F146" s="242" t="s">
        <v>239</v>
      </c>
      <c r="G146" s="240"/>
      <c r="H146" s="243">
        <v>150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137</v>
      </c>
      <c r="AU146" s="249" t="s">
        <v>87</v>
      </c>
      <c r="AV146" s="13" t="s">
        <v>87</v>
      </c>
      <c r="AW146" s="13" t="s">
        <v>34</v>
      </c>
      <c r="AX146" s="13" t="s">
        <v>85</v>
      </c>
      <c r="AY146" s="249" t="s">
        <v>125</v>
      </c>
    </row>
    <row r="147" s="12" customFormat="1" ht="22.8" customHeight="1">
      <c r="A147" s="12"/>
      <c r="B147" s="203"/>
      <c r="C147" s="204"/>
      <c r="D147" s="205" t="s">
        <v>76</v>
      </c>
      <c r="E147" s="217" t="s">
        <v>211</v>
      </c>
      <c r="F147" s="217" t="s">
        <v>212</v>
      </c>
      <c r="G147" s="204"/>
      <c r="H147" s="204"/>
      <c r="I147" s="207"/>
      <c r="J147" s="218">
        <f>BK147</f>
        <v>0</v>
      </c>
      <c r="K147" s="204"/>
      <c r="L147" s="209"/>
      <c r="M147" s="210"/>
      <c r="N147" s="211"/>
      <c r="O147" s="211"/>
      <c r="P147" s="212">
        <f>SUM(P148:P149)</f>
        <v>0</v>
      </c>
      <c r="Q147" s="211"/>
      <c r="R147" s="212">
        <f>SUM(R148:R149)</f>
        <v>0</v>
      </c>
      <c r="S147" s="211"/>
      <c r="T147" s="213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85</v>
      </c>
      <c r="AT147" s="215" t="s">
        <v>76</v>
      </c>
      <c r="AU147" s="215" t="s">
        <v>85</v>
      </c>
      <c r="AY147" s="214" t="s">
        <v>125</v>
      </c>
      <c r="BK147" s="216">
        <f>SUM(BK148:BK149)</f>
        <v>0</v>
      </c>
    </row>
    <row r="148" s="2" customFormat="1" ht="21.75" customHeight="1">
      <c r="A148" s="38"/>
      <c r="B148" s="39"/>
      <c r="C148" s="219" t="s">
        <v>181</v>
      </c>
      <c r="D148" s="219" t="s">
        <v>127</v>
      </c>
      <c r="E148" s="220" t="s">
        <v>214</v>
      </c>
      <c r="F148" s="221" t="s">
        <v>215</v>
      </c>
      <c r="G148" s="222" t="s">
        <v>197</v>
      </c>
      <c r="H148" s="223">
        <v>299.51999999999998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42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131</v>
      </c>
      <c r="AT148" s="231" t="s">
        <v>127</v>
      </c>
      <c r="AU148" s="231" t="s">
        <v>87</v>
      </c>
      <c r="AY148" s="17" t="s">
        <v>125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85</v>
      </c>
      <c r="BK148" s="232">
        <f>ROUND(I148*H148,2)</f>
        <v>0</v>
      </c>
      <c r="BL148" s="17" t="s">
        <v>131</v>
      </c>
      <c r="BM148" s="231" t="s">
        <v>240</v>
      </c>
    </row>
    <row r="149" s="2" customFormat="1">
      <c r="A149" s="38"/>
      <c r="B149" s="39"/>
      <c r="C149" s="40"/>
      <c r="D149" s="233" t="s">
        <v>133</v>
      </c>
      <c r="E149" s="40"/>
      <c r="F149" s="234" t="s">
        <v>217</v>
      </c>
      <c r="G149" s="40"/>
      <c r="H149" s="40"/>
      <c r="I149" s="235"/>
      <c r="J149" s="40"/>
      <c r="K149" s="40"/>
      <c r="L149" s="44"/>
      <c r="M149" s="250"/>
      <c r="N149" s="251"/>
      <c r="O149" s="252"/>
      <c r="P149" s="252"/>
      <c r="Q149" s="252"/>
      <c r="R149" s="252"/>
      <c r="S149" s="252"/>
      <c r="T149" s="253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133</v>
      </c>
      <c r="AU149" s="17" t="s">
        <v>87</v>
      </c>
    </row>
    <row r="150" s="2" customFormat="1" ht="6.96" customHeight="1">
      <c r="A150" s="38"/>
      <c r="B150" s="66"/>
      <c r="C150" s="67"/>
      <c r="D150" s="67"/>
      <c r="E150" s="67"/>
      <c r="F150" s="67"/>
      <c r="G150" s="67"/>
      <c r="H150" s="67"/>
      <c r="I150" s="67"/>
      <c r="J150" s="67"/>
      <c r="K150" s="67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y7fSuhYg/yMFt2QRhwOKkd2WQ8p9Jizi49tsXhmjapsKyJ12B8S0fSUOv2dpo0JSNAY39NHPhclza3BKvC+lJQ==" hashValue="KjOI7ei778CZl6DBEEhGaBVh+INqqMaSEaS+pYvOm5gh4DYpr4ya6e1RpLAjU69C07IXsUkwNBSGKCIboUsARQ==" algorithmName="SHA-512" password="CC35"/>
  <autoFilter ref="C119:K14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Bečva – jez Osek, jez Troubky a břehové opevnění v k.ú. Tovačov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241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27</v>
      </c>
      <c r="J21" s="143" t="s">
        <v>33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32</v>
      </c>
      <c r="F24" s="38"/>
      <c r="G24" s="38"/>
      <c r="H24" s="38"/>
      <c r="I24" s="140" t="s">
        <v>27</v>
      </c>
      <c r="J24" s="143" t="s">
        <v>33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ROUND((SUM(BE121:BE230)),  2)</f>
        <v>0</v>
      </c>
      <c r="G33" s="38"/>
      <c r="H33" s="38"/>
      <c r="I33" s="155">
        <v>0.20999999999999999</v>
      </c>
      <c r="J33" s="154">
        <f>ROUND(((SUM(BE121:BE230))*I33),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ROUND((SUM(BF121:BF230)),  2)</f>
        <v>0</v>
      </c>
      <c r="G34" s="38"/>
      <c r="H34" s="38"/>
      <c r="I34" s="155">
        <v>0.12</v>
      </c>
      <c r="J34" s="154">
        <f>ROUND(((SUM(BF121:BF230))*I34),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ROUND((SUM(BG121:BG230)),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ROUND((SUM(BH121:BH230)),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ROUND((SUM(BI121:BI230)),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Bečva – jez Osek, jez Troubky a břehové opevnění v k.ú. Tovačov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03 - Obnova břehového opevnění Bečvy v k.ú. Tovačov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Tovačov, Lipník nad Bečvou</v>
      </c>
      <c r="G89" s="40"/>
      <c r="H89" s="40"/>
      <c r="I89" s="32" t="s">
        <v>22</v>
      </c>
      <c r="J89" s="79" t="str">
        <f>IF(J12="","",J12)</f>
        <v>20. 6. 2025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>Ing. Tomáš Pecival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Tomáš Pecival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107</v>
      </c>
      <c r="E99" s="188"/>
      <c r="F99" s="188"/>
      <c r="G99" s="188"/>
      <c r="H99" s="188"/>
      <c r="I99" s="188"/>
      <c r="J99" s="189">
        <f>J191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242</v>
      </c>
      <c r="E100" s="188"/>
      <c r="F100" s="188"/>
      <c r="G100" s="188"/>
      <c r="H100" s="188"/>
      <c r="I100" s="188"/>
      <c r="J100" s="189">
        <f>J212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109</v>
      </c>
      <c r="E101" s="188"/>
      <c r="F101" s="188"/>
      <c r="G101" s="188"/>
      <c r="H101" s="188"/>
      <c r="I101" s="188"/>
      <c r="J101" s="189">
        <f>J228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Bečva – jez Osek, jez Troubky a břehové opevnění v k.ú. Tovačov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98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30" customHeight="1">
      <c r="A113" s="38"/>
      <c r="B113" s="39"/>
      <c r="C113" s="40"/>
      <c r="D113" s="40"/>
      <c r="E113" s="76" t="str">
        <f>E9</f>
        <v>SO 03 - Obnova břehového opevnění Bečvy v k.ú. Tovačov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Tovačov, Lipník nad Bečvou</v>
      </c>
      <c r="G115" s="40"/>
      <c r="H115" s="40"/>
      <c r="I115" s="32" t="s">
        <v>22</v>
      </c>
      <c r="J115" s="79" t="str">
        <f>IF(J12="","",J12)</f>
        <v>20. 6. 2025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30</v>
      </c>
      <c r="J117" s="36" t="str">
        <f>E21</f>
        <v>Ing. Tomáš Pecival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35</v>
      </c>
      <c r="J118" s="36" t="str">
        <f>E24</f>
        <v>Ing. Tomáš Pecival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111</v>
      </c>
      <c r="D120" s="194" t="s">
        <v>62</v>
      </c>
      <c r="E120" s="194" t="s">
        <v>58</v>
      </c>
      <c r="F120" s="194" t="s">
        <v>59</v>
      </c>
      <c r="G120" s="194" t="s">
        <v>112</v>
      </c>
      <c r="H120" s="194" t="s">
        <v>113</v>
      </c>
      <c r="I120" s="194" t="s">
        <v>114</v>
      </c>
      <c r="J120" s="195" t="s">
        <v>102</v>
      </c>
      <c r="K120" s="196" t="s">
        <v>115</v>
      </c>
      <c r="L120" s="197"/>
      <c r="M120" s="100" t="s">
        <v>1</v>
      </c>
      <c r="N120" s="101" t="s">
        <v>41</v>
      </c>
      <c r="O120" s="101" t="s">
        <v>116</v>
      </c>
      <c r="P120" s="101" t="s">
        <v>117</v>
      </c>
      <c r="Q120" s="101" t="s">
        <v>118</v>
      </c>
      <c r="R120" s="101" t="s">
        <v>119</v>
      </c>
      <c r="S120" s="101" t="s">
        <v>120</v>
      </c>
      <c r="T120" s="102" t="s">
        <v>121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122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7525.4073581999992</v>
      </c>
      <c r="S121" s="104"/>
      <c r="T121" s="201">
        <f>T122</f>
        <v>1645.3163999999999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76</v>
      </c>
      <c r="AU121" s="17" t="s">
        <v>104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76</v>
      </c>
      <c r="E122" s="206" t="s">
        <v>123</v>
      </c>
      <c r="F122" s="206" t="s">
        <v>124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P123+P191+P212+P228</f>
        <v>0</v>
      </c>
      <c r="Q122" s="211"/>
      <c r="R122" s="212">
        <f>R123+R191+R212+R228</f>
        <v>7525.4073581999992</v>
      </c>
      <c r="S122" s="211"/>
      <c r="T122" s="213">
        <f>T123+T191+T212+T228</f>
        <v>1645.3163999999999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85</v>
      </c>
      <c r="AT122" s="215" t="s">
        <v>76</v>
      </c>
      <c r="AU122" s="215" t="s">
        <v>77</v>
      </c>
      <c r="AY122" s="214" t="s">
        <v>125</v>
      </c>
      <c r="BK122" s="216">
        <f>BK123+BK191+BK212+BK228</f>
        <v>0</v>
      </c>
    </row>
    <row r="123" s="12" customFormat="1" ht="22.8" customHeight="1">
      <c r="A123" s="12"/>
      <c r="B123" s="203"/>
      <c r="C123" s="204"/>
      <c r="D123" s="205" t="s">
        <v>76</v>
      </c>
      <c r="E123" s="217" t="s">
        <v>85</v>
      </c>
      <c r="F123" s="217" t="s">
        <v>126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SUM(P124:P190)</f>
        <v>0</v>
      </c>
      <c r="Q123" s="211"/>
      <c r="R123" s="212">
        <f>SUM(R124:R190)</f>
        <v>0.20023500000000002</v>
      </c>
      <c r="S123" s="211"/>
      <c r="T123" s="213">
        <f>SUM(T124:T190)</f>
        <v>1645.3163999999999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85</v>
      </c>
      <c r="AT123" s="215" t="s">
        <v>76</v>
      </c>
      <c r="AU123" s="215" t="s">
        <v>85</v>
      </c>
      <c r="AY123" s="214" t="s">
        <v>125</v>
      </c>
      <c r="BK123" s="216">
        <f>SUM(BK124:BK190)</f>
        <v>0</v>
      </c>
    </row>
    <row r="124" s="2" customFormat="1" ht="21.75" customHeight="1">
      <c r="A124" s="38"/>
      <c r="B124" s="39"/>
      <c r="C124" s="219" t="s">
        <v>85</v>
      </c>
      <c r="D124" s="219" t="s">
        <v>127</v>
      </c>
      <c r="E124" s="220" t="s">
        <v>243</v>
      </c>
      <c r="F124" s="221" t="s">
        <v>244</v>
      </c>
      <c r="G124" s="222" t="s">
        <v>178</v>
      </c>
      <c r="H124" s="223">
        <v>16362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42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131</v>
      </c>
      <c r="AT124" s="231" t="s">
        <v>127</v>
      </c>
      <c r="AU124" s="231" t="s">
        <v>87</v>
      </c>
      <c r="AY124" s="17" t="s">
        <v>125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85</v>
      </c>
      <c r="BK124" s="232">
        <f>ROUND(I124*H124,2)</f>
        <v>0</v>
      </c>
      <c r="BL124" s="17" t="s">
        <v>131</v>
      </c>
      <c r="BM124" s="231" t="s">
        <v>245</v>
      </c>
    </row>
    <row r="125" s="2" customFormat="1">
      <c r="A125" s="38"/>
      <c r="B125" s="39"/>
      <c r="C125" s="40"/>
      <c r="D125" s="233" t="s">
        <v>133</v>
      </c>
      <c r="E125" s="40"/>
      <c r="F125" s="234" t="s">
        <v>246</v>
      </c>
      <c r="G125" s="40"/>
      <c r="H125" s="40"/>
      <c r="I125" s="235"/>
      <c r="J125" s="40"/>
      <c r="K125" s="40"/>
      <c r="L125" s="44"/>
      <c r="M125" s="236"/>
      <c r="N125" s="23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133</v>
      </c>
      <c r="AU125" s="17" t="s">
        <v>87</v>
      </c>
    </row>
    <row r="126" s="2" customFormat="1">
      <c r="A126" s="38"/>
      <c r="B126" s="39"/>
      <c r="C126" s="40"/>
      <c r="D126" s="233" t="s">
        <v>135</v>
      </c>
      <c r="E126" s="40"/>
      <c r="F126" s="238" t="s">
        <v>247</v>
      </c>
      <c r="G126" s="40"/>
      <c r="H126" s="40"/>
      <c r="I126" s="235"/>
      <c r="J126" s="40"/>
      <c r="K126" s="40"/>
      <c r="L126" s="44"/>
      <c r="M126" s="236"/>
      <c r="N126" s="23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135</v>
      </c>
      <c r="AU126" s="17" t="s">
        <v>87</v>
      </c>
    </row>
    <row r="127" s="13" customFormat="1">
      <c r="A127" s="13"/>
      <c r="B127" s="239"/>
      <c r="C127" s="240"/>
      <c r="D127" s="233" t="s">
        <v>137</v>
      </c>
      <c r="E127" s="241" t="s">
        <v>1</v>
      </c>
      <c r="F127" s="242" t="s">
        <v>248</v>
      </c>
      <c r="G127" s="240"/>
      <c r="H127" s="243">
        <v>16362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9" t="s">
        <v>137</v>
      </c>
      <c r="AU127" s="249" t="s">
        <v>87</v>
      </c>
      <c r="AV127" s="13" t="s">
        <v>87</v>
      </c>
      <c r="AW127" s="13" t="s">
        <v>34</v>
      </c>
      <c r="AX127" s="13" t="s">
        <v>85</v>
      </c>
      <c r="AY127" s="249" t="s">
        <v>125</v>
      </c>
    </row>
    <row r="128" s="2" customFormat="1" ht="16.5" customHeight="1">
      <c r="A128" s="38"/>
      <c r="B128" s="39"/>
      <c r="C128" s="219" t="s">
        <v>87</v>
      </c>
      <c r="D128" s="219" t="s">
        <v>127</v>
      </c>
      <c r="E128" s="220" t="s">
        <v>249</v>
      </c>
      <c r="F128" s="221" t="s">
        <v>250</v>
      </c>
      <c r="G128" s="222" t="s">
        <v>130</v>
      </c>
      <c r="H128" s="223">
        <v>904.01999999999998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42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1.8200000000000001</v>
      </c>
      <c r="T128" s="230">
        <f>S128*H128</f>
        <v>1645.3163999999999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131</v>
      </c>
      <c r="AT128" s="231" t="s">
        <v>127</v>
      </c>
      <c r="AU128" s="231" t="s">
        <v>87</v>
      </c>
      <c r="AY128" s="17" t="s">
        <v>125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85</v>
      </c>
      <c r="BK128" s="232">
        <f>ROUND(I128*H128,2)</f>
        <v>0</v>
      </c>
      <c r="BL128" s="17" t="s">
        <v>131</v>
      </c>
      <c r="BM128" s="231" t="s">
        <v>251</v>
      </c>
    </row>
    <row r="129" s="2" customFormat="1">
      <c r="A129" s="38"/>
      <c r="B129" s="39"/>
      <c r="C129" s="40"/>
      <c r="D129" s="233" t="s">
        <v>133</v>
      </c>
      <c r="E129" s="40"/>
      <c r="F129" s="234" t="s">
        <v>252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133</v>
      </c>
      <c r="AU129" s="17" t="s">
        <v>87</v>
      </c>
    </row>
    <row r="130" s="13" customFormat="1">
      <c r="A130" s="13"/>
      <c r="B130" s="239"/>
      <c r="C130" s="240"/>
      <c r="D130" s="233" t="s">
        <v>137</v>
      </c>
      <c r="E130" s="241" t="s">
        <v>1</v>
      </c>
      <c r="F130" s="242" t="s">
        <v>253</v>
      </c>
      <c r="G130" s="240"/>
      <c r="H130" s="243">
        <v>904.01999999999998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137</v>
      </c>
      <c r="AU130" s="249" t="s">
        <v>87</v>
      </c>
      <c r="AV130" s="13" t="s">
        <v>87</v>
      </c>
      <c r="AW130" s="13" t="s">
        <v>34</v>
      </c>
      <c r="AX130" s="13" t="s">
        <v>85</v>
      </c>
      <c r="AY130" s="249" t="s">
        <v>125</v>
      </c>
    </row>
    <row r="131" s="2" customFormat="1" ht="33" customHeight="1">
      <c r="A131" s="38"/>
      <c r="B131" s="39"/>
      <c r="C131" s="219" t="s">
        <v>143</v>
      </c>
      <c r="D131" s="219" t="s">
        <v>127</v>
      </c>
      <c r="E131" s="220" t="s">
        <v>254</v>
      </c>
      <c r="F131" s="221" t="s">
        <v>255</v>
      </c>
      <c r="G131" s="222" t="s">
        <v>130</v>
      </c>
      <c r="H131" s="223">
        <v>904.01999999999998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42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131</v>
      </c>
      <c r="AT131" s="231" t="s">
        <v>127</v>
      </c>
      <c r="AU131" s="231" t="s">
        <v>87</v>
      </c>
      <c r="AY131" s="17" t="s">
        <v>125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85</v>
      </c>
      <c r="BK131" s="232">
        <f>ROUND(I131*H131,2)</f>
        <v>0</v>
      </c>
      <c r="BL131" s="17" t="s">
        <v>131</v>
      </c>
      <c r="BM131" s="231" t="s">
        <v>256</v>
      </c>
    </row>
    <row r="132" s="2" customFormat="1">
      <c r="A132" s="38"/>
      <c r="B132" s="39"/>
      <c r="C132" s="40"/>
      <c r="D132" s="233" t="s">
        <v>133</v>
      </c>
      <c r="E132" s="40"/>
      <c r="F132" s="234" t="s">
        <v>257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133</v>
      </c>
      <c r="AU132" s="17" t="s">
        <v>87</v>
      </c>
    </row>
    <row r="133" s="13" customFormat="1">
      <c r="A133" s="13"/>
      <c r="B133" s="239"/>
      <c r="C133" s="240"/>
      <c r="D133" s="233" t="s">
        <v>137</v>
      </c>
      <c r="E133" s="241" t="s">
        <v>1</v>
      </c>
      <c r="F133" s="242" t="s">
        <v>253</v>
      </c>
      <c r="G133" s="240"/>
      <c r="H133" s="243">
        <v>904.01999999999998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137</v>
      </c>
      <c r="AU133" s="249" t="s">
        <v>87</v>
      </c>
      <c r="AV133" s="13" t="s">
        <v>87</v>
      </c>
      <c r="AW133" s="13" t="s">
        <v>34</v>
      </c>
      <c r="AX133" s="13" t="s">
        <v>85</v>
      </c>
      <c r="AY133" s="249" t="s">
        <v>125</v>
      </c>
    </row>
    <row r="134" s="2" customFormat="1" ht="24.15" customHeight="1">
      <c r="A134" s="38"/>
      <c r="B134" s="39"/>
      <c r="C134" s="219" t="s">
        <v>131</v>
      </c>
      <c r="D134" s="219" t="s">
        <v>127</v>
      </c>
      <c r="E134" s="220" t="s">
        <v>258</v>
      </c>
      <c r="F134" s="221" t="s">
        <v>259</v>
      </c>
      <c r="G134" s="222" t="s">
        <v>178</v>
      </c>
      <c r="H134" s="223">
        <v>16362.4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42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131</v>
      </c>
      <c r="AT134" s="231" t="s">
        <v>127</v>
      </c>
      <c r="AU134" s="231" t="s">
        <v>87</v>
      </c>
      <c r="AY134" s="17" t="s">
        <v>125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85</v>
      </c>
      <c r="BK134" s="232">
        <f>ROUND(I134*H134,2)</f>
        <v>0</v>
      </c>
      <c r="BL134" s="17" t="s">
        <v>131</v>
      </c>
      <c r="BM134" s="231" t="s">
        <v>260</v>
      </c>
    </row>
    <row r="135" s="2" customFormat="1">
      <c r="A135" s="38"/>
      <c r="B135" s="39"/>
      <c r="C135" s="40"/>
      <c r="D135" s="233" t="s">
        <v>133</v>
      </c>
      <c r="E135" s="40"/>
      <c r="F135" s="234" t="s">
        <v>261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133</v>
      </c>
      <c r="AU135" s="17" t="s">
        <v>87</v>
      </c>
    </row>
    <row r="136" s="2" customFormat="1">
      <c r="A136" s="38"/>
      <c r="B136" s="39"/>
      <c r="C136" s="40"/>
      <c r="D136" s="233" t="s">
        <v>135</v>
      </c>
      <c r="E136" s="40"/>
      <c r="F136" s="238" t="s">
        <v>262</v>
      </c>
      <c r="G136" s="40"/>
      <c r="H136" s="40"/>
      <c r="I136" s="235"/>
      <c r="J136" s="40"/>
      <c r="K136" s="40"/>
      <c r="L136" s="44"/>
      <c r="M136" s="236"/>
      <c r="N136" s="23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135</v>
      </c>
      <c r="AU136" s="17" t="s">
        <v>87</v>
      </c>
    </row>
    <row r="137" s="13" customFormat="1">
      <c r="A137" s="13"/>
      <c r="B137" s="239"/>
      <c r="C137" s="240"/>
      <c r="D137" s="233" t="s">
        <v>137</v>
      </c>
      <c r="E137" s="241" t="s">
        <v>1</v>
      </c>
      <c r="F137" s="242" t="s">
        <v>263</v>
      </c>
      <c r="G137" s="240"/>
      <c r="H137" s="243">
        <v>16362.4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137</v>
      </c>
      <c r="AU137" s="249" t="s">
        <v>87</v>
      </c>
      <c r="AV137" s="13" t="s">
        <v>87</v>
      </c>
      <c r="AW137" s="13" t="s">
        <v>34</v>
      </c>
      <c r="AX137" s="13" t="s">
        <v>85</v>
      </c>
      <c r="AY137" s="249" t="s">
        <v>125</v>
      </c>
    </row>
    <row r="138" s="2" customFormat="1" ht="33" customHeight="1">
      <c r="A138" s="38"/>
      <c r="B138" s="39"/>
      <c r="C138" s="219" t="s">
        <v>152</v>
      </c>
      <c r="D138" s="219" t="s">
        <v>127</v>
      </c>
      <c r="E138" s="220" t="s">
        <v>264</v>
      </c>
      <c r="F138" s="221" t="s">
        <v>265</v>
      </c>
      <c r="G138" s="222" t="s">
        <v>130</v>
      </c>
      <c r="H138" s="223">
        <v>3227.25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42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131</v>
      </c>
      <c r="AT138" s="231" t="s">
        <v>127</v>
      </c>
      <c r="AU138" s="231" t="s">
        <v>87</v>
      </c>
      <c r="AY138" s="17" t="s">
        <v>125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85</v>
      </c>
      <c r="BK138" s="232">
        <f>ROUND(I138*H138,2)</f>
        <v>0</v>
      </c>
      <c r="BL138" s="17" t="s">
        <v>131</v>
      </c>
      <c r="BM138" s="231" t="s">
        <v>266</v>
      </c>
    </row>
    <row r="139" s="2" customFormat="1">
      <c r="A139" s="38"/>
      <c r="B139" s="39"/>
      <c r="C139" s="40"/>
      <c r="D139" s="233" t="s">
        <v>133</v>
      </c>
      <c r="E139" s="40"/>
      <c r="F139" s="234" t="s">
        <v>267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133</v>
      </c>
      <c r="AU139" s="17" t="s">
        <v>87</v>
      </c>
    </row>
    <row r="140" s="2" customFormat="1">
      <c r="A140" s="38"/>
      <c r="B140" s="39"/>
      <c r="C140" s="40"/>
      <c r="D140" s="233" t="s">
        <v>135</v>
      </c>
      <c r="E140" s="40"/>
      <c r="F140" s="238" t="s">
        <v>268</v>
      </c>
      <c r="G140" s="40"/>
      <c r="H140" s="40"/>
      <c r="I140" s="235"/>
      <c r="J140" s="40"/>
      <c r="K140" s="40"/>
      <c r="L140" s="44"/>
      <c r="M140" s="236"/>
      <c r="N140" s="23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135</v>
      </c>
      <c r="AU140" s="17" t="s">
        <v>87</v>
      </c>
    </row>
    <row r="141" s="13" customFormat="1">
      <c r="A141" s="13"/>
      <c r="B141" s="239"/>
      <c r="C141" s="240"/>
      <c r="D141" s="233" t="s">
        <v>137</v>
      </c>
      <c r="E141" s="241" t="s">
        <v>1</v>
      </c>
      <c r="F141" s="242" t="s">
        <v>269</v>
      </c>
      <c r="G141" s="240"/>
      <c r="H141" s="243">
        <v>3227.25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137</v>
      </c>
      <c r="AU141" s="249" t="s">
        <v>87</v>
      </c>
      <c r="AV141" s="13" t="s">
        <v>87</v>
      </c>
      <c r="AW141" s="13" t="s">
        <v>34</v>
      </c>
      <c r="AX141" s="13" t="s">
        <v>85</v>
      </c>
      <c r="AY141" s="249" t="s">
        <v>125</v>
      </c>
    </row>
    <row r="142" s="2" customFormat="1" ht="33" customHeight="1">
      <c r="A142" s="38"/>
      <c r="B142" s="39"/>
      <c r="C142" s="219" t="s">
        <v>157</v>
      </c>
      <c r="D142" s="219" t="s">
        <v>127</v>
      </c>
      <c r="E142" s="220" t="s">
        <v>270</v>
      </c>
      <c r="F142" s="221" t="s">
        <v>271</v>
      </c>
      <c r="G142" s="222" t="s">
        <v>130</v>
      </c>
      <c r="H142" s="223">
        <v>7530.25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42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131</v>
      </c>
      <c r="AT142" s="231" t="s">
        <v>127</v>
      </c>
      <c r="AU142" s="231" t="s">
        <v>87</v>
      </c>
      <c r="AY142" s="17" t="s">
        <v>125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85</v>
      </c>
      <c r="BK142" s="232">
        <f>ROUND(I142*H142,2)</f>
        <v>0</v>
      </c>
      <c r="BL142" s="17" t="s">
        <v>131</v>
      </c>
      <c r="BM142" s="231" t="s">
        <v>272</v>
      </c>
    </row>
    <row r="143" s="2" customFormat="1">
      <c r="A143" s="38"/>
      <c r="B143" s="39"/>
      <c r="C143" s="40"/>
      <c r="D143" s="233" t="s">
        <v>133</v>
      </c>
      <c r="E143" s="40"/>
      <c r="F143" s="234" t="s">
        <v>273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133</v>
      </c>
      <c r="AU143" s="17" t="s">
        <v>87</v>
      </c>
    </row>
    <row r="144" s="2" customFormat="1">
      <c r="A144" s="38"/>
      <c r="B144" s="39"/>
      <c r="C144" s="40"/>
      <c r="D144" s="233" t="s">
        <v>135</v>
      </c>
      <c r="E144" s="40"/>
      <c r="F144" s="238" t="s">
        <v>274</v>
      </c>
      <c r="G144" s="40"/>
      <c r="H144" s="40"/>
      <c r="I144" s="235"/>
      <c r="J144" s="40"/>
      <c r="K144" s="40"/>
      <c r="L144" s="44"/>
      <c r="M144" s="236"/>
      <c r="N144" s="237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135</v>
      </c>
      <c r="AU144" s="17" t="s">
        <v>87</v>
      </c>
    </row>
    <row r="145" s="13" customFormat="1">
      <c r="A145" s="13"/>
      <c r="B145" s="239"/>
      <c r="C145" s="240"/>
      <c r="D145" s="233" t="s">
        <v>137</v>
      </c>
      <c r="E145" s="241" t="s">
        <v>1</v>
      </c>
      <c r="F145" s="242" t="s">
        <v>275</v>
      </c>
      <c r="G145" s="240"/>
      <c r="H145" s="243">
        <v>7530.25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137</v>
      </c>
      <c r="AU145" s="249" t="s">
        <v>87</v>
      </c>
      <c r="AV145" s="13" t="s">
        <v>87</v>
      </c>
      <c r="AW145" s="13" t="s">
        <v>34</v>
      </c>
      <c r="AX145" s="13" t="s">
        <v>85</v>
      </c>
      <c r="AY145" s="249" t="s">
        <v>125</v>
      </c>
    </row>
    <row r="146" s="2" customFormat="1" ht="37.8" customHeight="1">
      <c r="A146" s="38"/>
      <c r="B146" s="39"/>
      <c r="C146" s="219" t="s">
        <v>162</v>
      </c>
      <c r="D146" s="219" t="s">
        <v>127</v>
      </c>
      <c r="E146" s="220" t="s">
        <v>276</v>
      </c>
      <c r="F146" s="221" t="s">
        <v>277</v>
      </c>
      <c r="G146" s="222" t="s">
        <v>130</v>
      </c>
      <c r="H146" s="223">
        <v>2131.1399999999999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42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131</v>
      </c>
      <c r="AT146" s="231" t="s">
        <v>127</v>
      </c>
      <c r="AU146" s="231" t="s">
        <v>87</v>
      </c>
      <c r="AY146" s="17" t="s">
        <v>125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85</v>
      </c>
      <c r="BK146" s="232">
        <f>ROUND(I146*H146,2)</f>
        <v>0</v>
      </c>
      <c r="BL146" s="17" t="s">
        <v>131</v>
      </c>
      <c r="BM146" s="231" t="s">
        <v>278</v>
      </c>
    </row>
    <row r="147" s="2" customFormat="1">
      <c r="A147" s="38"/>
      <c r="B147" s="39"/>
      <c r="C147" s="40"/>
      <c r="D147" s="233" t="s">
        <v>133</v>
      </c>
      <c r="E147" s="40"/>
      <c r="F147" s="234" t="s">
        <v>279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133</v>
      </c>
      <c r="AU147" s="17" t="s">
        <v>87</v>
      </c>
    </row>
    <row r="148" s="2" customFormat="1">
      <c r="A148" s="38"/>
      <c r="B148" s="39"/>
      <c r="C148" s="40"/>
      <c r="D148" s="233" t="s">
        <v>135</v>
      </c>
      <c r="E148" s="40"/>
      <c r="F148" s="238" t="s">
        <v>280</v>
      </c>
      <c r="G148" s="40"/>
      <c r="H148" s="40"/>
      <c r="I148" s="235"/>
      <c r="J148" s="40"/>
      <c r="K148" s="40"/>
      <c r="L148" s="44"/>
      <c r="M148" s="236"/>
      <c r="N148" s="23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135</v>
      </c>
      <c r="AU148" s="17" t="s">
        <v>87</v>
      </c>
    </row>
    <row r="149" s="14" customFormat="1">
      <c r="A149" s="14"/>
      <c r="B149" s="254"/>
      <c r="C149" s="255"/>
      <c r="D149" s="233" t="s">
        <v>137</v>
      </c>
      <c r="E149" s="256" t="s">
        <v>1</v>
      </c>
      <c r="F149" s="257" t="s">
        <v>281</v>
      </c>
      <c r="G149" s="255"/>
      <c r="H149" s="256" t="s">
        <v>1</v>
      </c>
      <c r="I149" s="258"/>
      <c r="J149" s="255"/>
      <c r="K149" s="255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137</v>
      </c>
      <c r="AU149" s="263" t="s">
        <v>87</v>
      </c>
      <c r="AV149" s="14" t="s">
        <v>85</v>
      </c>
      <c r="AW149" s="14" t="s">
        <v>34</v>
      </c>
      <c r="AX149" s="14" t="s">
        <v>77</v>
      </c>
      <c r="AY149" s="263" t="s">
        <v>125</v>
      </c>
    </row>
    <row r="150" s="13" customFormat="1">
      <c r="A150" s="13"/>
      <c r="B150" s="239"/>
      <c r="C150" s="240"/>
      <c r="D150" s="233" t="s">
        <v>137</v>
      </c>
      <c r="E150" s="241" t="s">
        <v>1</v>
      </c>
      <c r="F150" s="242" t="s">
        <v>282</v>
      </c>
      <c r="G150" s="240"/>
      <c r="H150" s="243">
        <v>1636.24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137</v>
      </c>
      <c r="AU150" s="249" t="s">
        <v>87</v>
      </c>
      <c r="AV150" s="13" t="s">
        <v>87</v>
      </c>
      <c r="AW150" s="13" t="s">
        <v>34</v>
      </c>
      <c r="AX150" s="13" t="s">
        <v>77</v>
      </c>
      <c r="AY150" s="249" t="s">
        <v>125</v>
      </c>
    </row>
    <row r="151" s="14" customFormat="1">
      <c r="A151" s="14"/>
      <c r="B151" s="254"/>
      <c r="C151" s="255"/>
      <c r="D151" s="233" t="s">
        <v>137</v>
      </c>
      <c r="E151" s="256" t="s">
        <v>1</v>
      </c>
      <c r="F151" s="257" t="s">
        <v>283</v>
      </c>
      <c r="G151" s="255"/>
      <c r="H151" s="256" t="s">
        <v>1</v>
      </c>
      <c r="I151" s="258"/>
      <c r="J151" s="255"/>
      <c r="K151" s="255"/>
      <c r="L151" s="259"/>
      <c r="M151" s="260"/>
      <c r="N151" s="261"/>
      <c r="O151" s="261"/>
      <c r="P151" s="261"/>
      <c r="Q151" s="261"/>
      <c r="R151" s="261"/>
      <c r="S151" s="261"/>
      <c r="T151" s="26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3" t="s">
        <v>137</v>
      </c>
      <c r="AU151" s="263" t="s">
        <v>87</v>
      </c>
      <c r="AV151" s="14" t="s">
        <v>85</v>
      </c>
      <c r="AW151" s="14" t="s">
        <v>34</v>
      </c>
      <c r="AX151" s="14" t="s">
        <v>77</v>
      </c>
      <c r="AY151" s="263" t="s">
        <v>125</v>
      </c>
    </row>
    <row r="152" s="13" customFormat="1">
      <c r="A152" s="13"/>
      <c r="B152" s="239"/>
      <c r="C152" s="240"/>
      <c r="D152" s="233" t="s">
        <v>137</v>
      </c>
      <c r="E152" s="241" t="s">
        <v>1</v>
      </c>
      <c r="F152" s="242" t="s">
        <v>284</v>
      </c>
      <c r="G152" s="240"/>
      <c r="H152" s="243">
        <v>494.89999999999998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137</v>
      </c>
      <c r="AU152" s="249" t="s">
        <v>87</v>
      </c>
      <c r="AV152" s="13" t="s">
        <v>87</v>
      </c>
      <c r="AW152" s="13" t="s">
        <v>34</v>
      </c>
      <c r="AX152" s="13" t="s">
        <v>77</v>
      </c>
      <c r="AY152" s="249" t="s">
        <v>125</v>
      </c>
    </row>
    <row r="153" s="15" customFormat="1">
      <c r="A153" s="15"/>
      <c r="B153" s="264"/>
      <c r="C153" s="265"/>
      <c r="D153" s="233" t="s">
        <v>137</v>
      </c>
      <c r="E153" s="266" t="s">
        <v>1</v>
      </c>
      <c r="F153" s="267" t="s">
        <v>285</v>
      </c>
      <c r="G153" s="265"/>
      <c r="H153" s="268">
        <v>2131.1399999999999</v>
      </c>
      <c r="I153" s="269"/>
      <c r="J153" s="265"/>
      <c r="K153" s="265"/>
      <c r="L153" s="270"/>
      <c r="M153" s="271"/>
      <c r="N153" s="272"/>
      <c r="O153" s="272"/>
      <c r="P153" s="272"/>
      <c r="Q153" s="272"/>
      <c r="R153" s="272"/>
      <c r="S153" s="272"/>
      <c r="T153" s="27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4" t="s">
        <v>137</v>
      </c>
      <c r="AU153" s="274" t="s">
        <v>87</v>
      </c>
      <c r="AV153" s="15" t="s">
        <v>131</v>
      </c>
      <c r="AW153" s="15" t="s">
        <v>34</v>
      </c>
      <c r="AX153" s="15" t="s">
        <v>85</v>
      </c>
      <c r="AY153" s="274" t="s">
        <v>125</v>
      </c>
    </row>
    <row r="154" s="2" customFormat="1" ht="37.8" customHeight="1">
      <c r="A154" s="38"/>
      <c r="B154" s="39"/>
      <c r="C154" s="219" t="s">
        <v>168</v>
      </c>
      <c r="D154" s="219" t="s">
        <v>127</v>
      </c>
      <c r="E154" s="220" t="s">
        <v>286</v>
      </c>
      <c r="F154" s="221" t="s">
        <v>287</v>
      </c>
      <c r="G154" s="222" t="s">
        <v>130</v>
      </c>
      <c r="H154" s="223">
        <v>10262.6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42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131</v>
      </c>
      <c r="AT154" s="231" t="s">
        <v>127</v>
      </c>
      <c r="AU154" s="231" t="s">
        <v>87</v>
      </c>
      <c r="AY154" s="17" t="s">
        <v>125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85</v>
      </c>
      <c r="BK154" s="232">
        <f>ROUND(I154*H154,2)</f>
        <v>0</v>
      </c>
      <c r="BL154" s="17" t="s">
        <v>131</v>
      </c>
      <c r="BM154" s="231" t="s">
        <v>288</v>
      </c>
    </row>
    <row r="155" s="2" customFormat="1">
      <c r="A155" s="38"/>
      <c r="B155" s="39"/>
      <c r="C155" s="40"/>
      <c r="D155" s="233" t="s">
        <v>133</v>
      </c>
      <c r="E155" s="40"/>
      <c r="F155" s="234" t="s">
        <v>289</v>
      </c>
      <c r="G155" s="40"/>
      <c r="H155" s="40"/>
      <c r="I155" s="235"/>
      <c r="J155" s="40"/>
      <c r="K155" s="40"/>
      <c r="L155" s="44"/>
      <c r="M155" s="236"/>
      <c r="N155" s="237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133</v>
      </c>
      <c r="AU155" s="17" t="s">
        <v>87</v>
      </c>
    </row>
    <row r="156" s="13" customFormat="1">
      <c r="A156" s="13"/>
      <c r="B156" s="239"/>
      <c r="C156" s="240"/>
      <c r="D156" s="233" t="s">
        <v>137</v>
      </c>
      <c r="E156" s="241" t="s">
        <v>1</v>
      </c>
      <c r="F156" s="242" t="s">
        <v>290</v>
      </c>
      <c r="G156" s="240"/>
      <c r="H156" s="243">
        <v>10757.5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137</v>
      </c>
      <c r="AU156" s="249" t="s">
        <v>87</v>
      </c>
      <c r="AV156" s="13" t="s">
        <v>87</v>
      </c>
      <c r="AW156" s="13" t="s">
        <v>34</v>
      </c>
      <c r="AX156" s="13" t="s">
        <v>77</v>
      </c>
      <c r="AY156" s="249" t="s">
        <v>125</v>
      </c>
    </row>
    <row r="157" s="13" customFormat="1">
      <c r="A157" s="13"/>
      <c r="B157" s="239"/>
      <c r="C157" s="240"/>
      <c r="D157" s="233" t="s">
        <v>137</v>
      </c>
      <c r="E157" s="241" t="s">
        <v>1</v>
      </c>
      <c r="F157" s="242" t="s">
        <v>291</v>
      </c>
      <c r="G157" s="240"/>
      <c r="H157" s="243">
        <v>-494.89999999999998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137</v>
      </c>
      <c r="AU157" s="249" t="s">
        <v>87</v>
      </c>
      <c r="AV157" s="13" t="s">
        <v>87</v>
      </c>
      <c r="AW157" s="13" t="s">
        <v>34</v>
      </c>
      <c r="AX157" s="13" t="s">
        <v>77</v>
      </c>
      <c r="AY157" s="249" t="s">
        <v>125</v>
      </c>
    </row>
    <row r="158" s="15" customFormat="1">
      <c r="A158" s="15"/>
      <c r="B158" s="264"/>
      <c r="C158" s="265"/>
      <c r="D158" s="233" t="s">
        <v>137</v>
      </c>
      <c r="E158" s="266" t="s">
        <v>1</v>
      </c>
      <c r="F158" s="267" t="s">
        <v>285</v>
      </c>
      <c r="G158" s="265"/>
      <c r="H158" s="268">
        <v>10262.6</v>
      </c>
      <c r="I158" s="269"/>
      <c r="J158" s="265"/>
      <c r="K158" s="265"/>
      <c r="L158" s="270"/>
      <c r="M158" s="271"/>
      <c r="N158" s="272"/>
      <c r="O158" s="272"/>
      <c r="P158" s="272"/>
      <c r="Q158" s="272"/>
      <c r="R158" s="272"/>
      <c r="S158" s="272"/>
      <c r="T158" s="27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4" t="s">
        <v>137</v>
      </c>
      <c r="AU158" s="274" t="s">
        <v>87</v>
      </c>
      <c r="AV158" s="15" t="s">
        <v>131</v>
      </c>
      <c r="AW158" s="15" t="s">
        <v>34</v>
      </c>
      <c r="AX158" s="15" t="s">
        <v>85</v>
      </c>
      <c r="AY158" s="274" t="s">
        <v>125</v>
      </c>
    </row>
    <row r="159" s="2" customFormat="1" ht="37.8" customHeight="1">
      <c r="A159" s="38"/>
      <c r="B159" s="39"/>
      <c r="C159" s="219" t="s">
        <v>175</v>
      </c>
      <c r="D159" s="219" t="s">
        <v>127</v>
      </c>
      <c r="E159" s="220" t="s">
        <v>292</v>
      </c>
      <c r="F159" s="221" t="s">
        <v>293</v>
      </c>
      <c r="G159" s="222" t="s">
        <v>130</v>
      </c>
      <c r="H159" s="223">
        <v>30787.799999999999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42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131</v>
      </c>
      <c r="AT159" s="231" t="s">
        <v>127</v>
      </c>
      <c r="AU159" s="231" t="s">
        <v>87</v>
      </c>
      <c r="AY159" s="17" t="s">
        <v>125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85</v>
      </c>
      <c r="BK159" s="232">
        <f>ROUND(I159*H159,2)</f>
        <v>0</v>
      </c>
      <c r="BL159" s="17" t="s">
        <v>131</v>
      </c>
      <c r="BM159" s="231" t="s">
        <v>294</v>
      </c>
    </row>
    <row r="160" s="2" customFormat="1">
      <c r="A160" s="38"/>
      <c r="B160" s="39"/>
      <c r="C160" s="40"/>
      <c r="D160" s="233" t="s">
        <v>133</v>
      </c>
      <c r="E160" s="40"/>
      <c r="F160" s="234" t="s">
        <v>295</v>
      </c>
      <c r="G160" s="40"/>
      <c r="H160" s="40"/>
      <c r="I160" s="235"/>
      <c r="J160" s="40"/>
      <c r="K160" s="40"/>
      <c r="L160" s="44"/>
      <c r="M160" s="236"/>
      <c r="N160" s="237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133</v>
      </c>
      <c r="AU160" s="17" t="s">
        <v>87</v>
      </c>
    </row>
    <row r="161" s="2" customFormat="1">
      <c r="A161" s="38"/>
      <c r="B161" s="39"/>
      <c r="C161" s="40"/>
      <c r="D161" s="233" t="s">
        <v>135</v>
      </c>
      <c r="E161" s="40"/>
      <c r="F161" s="238" t="s">
        <v>296</v>
      </c>
      <c r="G161" s="40"/>
      <c r="H161" s="40"/>
      <c r="I161" s="235"/>
      <c r="J161" s="40"/>
      <c r="K161" s="40"/>
      <c r="L161" s="44"/>
      <c r="M161" s="236"/>
      <c r="N161" s="237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135</v>
      </c>
      <c r="AU161" s="17" t="s">
        <v>87</v>
      </c>
    </row>
    <row r="162" s="13" customFormat="1">
      <c r="A162" s="13"/>
      <c r="B162" s="239"/>
      <c r="C162" s="240"/>
      <c r="D162" s="233" t="s">
        <v>137</v>
      </c>
      <c r="E162" s="241" t="s">
        <v>1</v>
      </c>
      <c r="F162" s="242" t="s">
        <v>290</v>
      </c>
      <c r="G162" s="240"/>
      <c r="H162" s="243">
        <v>10757.5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137</v>
      </c>
      <c r="AU162" s="249" t="s">
        <v>87</v>
      </c>
      <c r="AV162" s="13" t="s">
        <v>87</v>
      </c>
      <c r="AW162" s="13" t="s">
        <v>34</v>
      </c>
      <c r="AX162" s="13" t="s">
        <v>77</v>
      </c>
      <c r="AY162" s="249" t="s">
        <v>125</v>
      </c>
    </row>
    <row r="163" s="13" customFormat="1">
      <c r="A163" s="13"/>
      <c r="B163" s="239"/>
      <c r="C163" s="240"/>
      <c r="D163" s="233" t="s">
        <v>137</v>
      </c>
      <c r="E163" s="241" t="s">
        <v>1</v>
      </c>
      <c r="F163" s="242" t="s">
        <v>291</v>
      </c>
      <c r="G163" s="240"/>
      <c r="H163" s="243">
        <v>-494.89999999999998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137</v>
      </c>
      <c r="AU163" s="249" t="s">
        <v>87</v>
      </c>
      <c r="AV163" s="13" t="s">
        <v>87</v>
      </c>
      <c r="AW163" s="13" t="s">
        <v>34</v>
      </c>
      <c r="AX163" s="13" t="s">
        <v>77</v>
      </c>
      <c r="AY163" s="249" t="s">
        <v>125</v>
      </c>
    </row>
    <row r="164" s="15" customFormat="1">
      <c r="A164" s="15"/>
      <c r="B164" s="264"/>
      <c r="C164" s="265"/>
      <c r="D164" s="233" t="s">
        <v>137</v>
      </c>
      <c r="E164" s="266" t="s">
        <v>1</v>
      </c>
      <c r="F164" s="267" t="s">
        <v>285</v>
      </c>
      <c r="G164" s="265"/>
      <c r="H164" s="268">
        <v>10262.6</v>
      </c>
      <c r="I164" s="269"/>
      <c r="J164" s="265"/>
      <c r="K164" s="265"/>
      <c r="L164" s="270"/>
      <c r="M164" s="271"/>
      <c r="N164" s="272"/>
      <c r="O164" s="272"/>
      <c r="P164" s="272"/>
      <c r="Q164" s="272"/>
      <c r="R164" s="272"/>
      <c r="S164" s="272"/>
      <c r="T164" s="27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4" t="s">
        <v>137</v>
      </c>
      <c r="AU164" s="274" t="s">
        <v>87</v>
      </c>
      <c r="AV164" s="15" t="s">
        <v>131</v>
      </c>
      <c r="AW164" s="15" t="s">
        <v>34</v>
      </c>
      <c r="AX164" s="15" t="s">
        <v>85</v>
      </c>
      <c r="AY164" s="274" t="s">
        <v>125</v>
      </c>
    </row>
    <row r="165" s="13" customFormat="1">
      <c r="A165" s="13"/>
      <c r="B165" s="239"/>
      <c r="C165" s="240"/>
      <c r="D165" s="233" t="s">
        <v>137</v>
      </c>
      <c r="E165" s="240"/>
      <c r="F165" s="242" t="s">
        <v>297</v>
      </c>
      <c r="G165" s="240"/>
      <c r="H165" s="243">
        <v>30787.799999999999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137</v>
      </c>
      <c r="AU165" s="249" t="s">
        <v>87</v>
      </c>
      <c r="AV165" s="13" t="s">
        <v>87</v>
      </c>
      <c r="AW165" s="13" t="s">
        <v>4</v>
      </c>
      <c r="AX165" s="13" t="s">
        <v>85</v>
      </c>
      <c r="AY165" s="249" t="s">
        <v>125</v>
      </c>
    </row>
    <row r="166" s="2" customFormat="1" ht="24.15" customHeight="1">
      <c r="A166" s="38"/>
      <c r="B166" s="39"/>
      <c r="C166" s="219" t="s">
        <v>181</v>
      </c>
      <c r="D166" s="219" t="s">
        <v>127</v>
      </c>
      <c r="E166" s="220" t="s">
        <v>153</v>
      </c>
      <c r="F166" s="221" t="s">
        <v>154</v>
      </c>
      <c r="G166" s="222" t="s">
        <v>130</v>
      </c>
      <c r="H166" s="223">
        <v>2131.1399999999999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42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131</v>
      </c>
      <c r="AT166" s="231" t="s">
        <v>127</v>
      </c>
      <c r="AU166" s="231" t="s">
        <v>87</v>
      </c>
      <c r="AY166" s="17" t="s">
        <v>125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85</v>
      </c>
      <c r="BK166" s="232">
        <f>ROUND(I166*H166,2)</f>
        <v>0</v>
      </c>
      <c r="BL166" s="17" t="s">
        <v>131</v>
      </c>
      <c r="BM166" s="231" t="s">
        <v>298</v>
      </c>
    </row>
    <row r="167" s="2" customFormat="1">
      <c r="A167" s="38"/>
      <c r="B167" s="39"/>
      <c r="C167" s="40"/>
      <c r="D167" s="233" t="s">
        <v>133</v>
      </c>
      <c r="E167" s="40"/>
      <c r="F167" s="234" t="s">
        <v>156</v>
      </c>
      <c r="G167" s="40"/>
      <c r="H167" s="40"/>
      <c r="I167" s="235"/>
      <c r="J167" s="40"/>
      <c r="K167" s="40"/>
      <c r="L167" s="44"/>
      <c r="M167" s="236"/>
      <c r="N167" s="23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133</v>
      </c>
      <c r="AU167" s="17" t="s">
        <v>87</v>
      </c>
    </row>
    <row r="168" s="14" customFormat="1">
      <c r="A168" s="14"/>
      <c r="B168" s="254"/>
      <c r="C168" s="255"/>
      <c r="D168" s="233" t="s">
        <v>137</v>
      </c>
      <c r="E168" s="256" t="s">
        <v>1</v>
      </c>
      <c r="F168" s="257" t="s">
        <v>281</v>
      </c>
      <c r="G168" s="255"/>
      <c r="H168" s="256" t="s">
        <v>1</v>
      </c>
      <c r="I168" s="258"/>
      <c r="J168" s="255"/>
      <c r="K168" s="255"/>
      <c r="L168" s="259"/>
      <c r="M168" s="260"/>
      <c r="N168" s="261"/>
      <c r="O168" s="261"/>
      <c r="P168" s="261"/>
      <c r="Q168" s="261"/>
      <c r="R168" s="261"/>
      <c r="S168" s="261"/>
      <c r="T168" s="26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3" t="s">
        <v>137</v>
      </c>
      <c r="AU168" s="263" t="s">
        <v>87</v>
      </c>
      <c r="AV168" s="14" t="s">
        <v>85</v>
      </c>
      <c r="AW168" s="14" t="s">
        <v>34</v>
      </c>
      <c r="AX168" s="14" t="s">
        <v>77</v>
      </c>
      <c r="AY168" s="263" t="s">
        <v>125</v>
      </c>
    </row>
    <row r="169" s="13" customFormat="1">
      <c r="A169" s="13"/>
      <c r="B169" s="239"/>
      <c r="C169" s="240"/>
      <c r="D169" s="233" t="s">
        <v>137</v>
      </c>
      <c r="E169" s="241" t="s">
        <v>1</v>
      </c>
      <c r="F169" s="242" t="s">
        <v>282</v>
      </c>
      <c r="G169" s="240"/>
      <c r="H169" s="243">
        <v>1636.24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137</v>
      </c>
      <c r="AU169" s="249" t="s">
        <v>87</v>
      </c>
      <c r="AV169" s="13" t="s">
        <v>87</v>
      </c>
      <c r="AW169" s="13" t="s">
        <v>34</v>
      </c>
      <c r="AX169" s="13" t="s">
        <v>77</v>
      </c>
      <c r="AY169" s="249" t="s">
        <v>125</v>
      </c>
    </row>
    <row r="170" s="14" customFormat="1">
      <c r="A170" s="14"/>
      <c r="B170" s="254"/>
      <c r="C170" s="255"/>
      <c r="D170" s="233" t="s">
        <v>137</v>
      </c>
      <c r="E170" s="256" t="s">
        <v>1</v>
      </c>
      <c r="F170" s="257" t="s">
        <v>283</v>
      </c>
      <c r="G170" s="255"/>
      <c r="H170" s="256" t="s">
        <v>1</v>
      </c>
      <c r="I170" s="258"/>
      <c r="J170" s="255"/>
      <c r="K170" s="255"/>
      <c r="L170" s="259"/>
      <c r="M170" s="260"/>
      <c r="N170" s="261"/>
      <c r="O170" s="261"/>
      <c r="P170" s="261"/>
      <c r="Q170" s="261"/>
      <c r="R170" s="261"/>
      <c r="S170" s="261"/>
      <c r="T170" s="26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3" t="s">
        <v>137</v>
      </c>
      <c r="AU170" s="263" t="s">
        <v>87</v>
      </c>
      <c r="AV170" s="14" t="s">
        <v>85</v>
      </c>
      <c r="AW170" s="14" t="s">
        <v>34</v>
      </c>
      <c r="AX170" s="14" t="s">
        <v>77</v>
      </c>
      <c r="AY170" s="263" t="s">
        <v>125</v>
      </c>
    </row>
    <row r="171" s="13" customFormat="1">
      <c r="A171" s="13"/>
      <c r="B171" s="239"/>
      <c r="C171" s="240"/>
      <c r="D171" s="233" t="s">
        <v>137</v>
      </c>
      <c r="E171" s="241" t="s">
        <v>1</v>
      </c>
      <c r="F171" s="242" t="s">
        <v>284</v>
      </c>
      <c r="G171" s="240"/>
      <c r="H171" s="243">
        <v>494.89999999999998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137</v>
      </c>
      <c r="AU171" s="249" t="s">
        <v>87</v>
      </c>
      <c r="AV171" s="13" t="s">
        <v>87</v>
      </c>
      <c r="AW171" s="13" t="s">
        <v>34</v>
      </c>
      <c r="AX171" s="13" t="s">
        <v>77</v>
      </c>
      <c r="AY171" s="249" t="s">
        <v>125</v>
      </c>
    </row>
    <row r="172" s="15" customFormat="1">
      <c r="A172" s="15"/>
      <c r="B172" s="264"/>
      <c r="C172" s="265"/>
      <c r="D172" s="233" t="s">
        <v>137</v>
      </c>
      <c r="E172" s="266" t="s">
        <v>1</v>
      </c>
      <c r="F172" s="267" t="s">
        <v>285</v>
      </c>
      <c r="G172" s="265"/>
      <c r="H172" s="268">
        <v>2131.1399999999999</v>
      </c>
      <c r="I172" s="269"/>
      <c r="J172" s="265"/>
      <c r="K172" s="265"/>
      <c r="L172" s="270"/>
      <c r="M172" s="271"/>
      <c r="N172" s="272"/>
      <c r="O172" s="272"/>
      <c r="P172" s="272"/>
      <c r="Q172" s="272"/>
      <c r="R172" s="272"/>
      <c r="S172" s="272"/>
      <c r="T172" s="27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4" t="s">
        <v>137</v>
      </c>
      <c r="AU172" s="274" t="s">
        <v>87</v>
      </c>
      <c r="AV172" s="15" t="s">
        <v>131</v>
      </c>
      <c r="AW172" s="15" t="s">
        <v>34</v>
      </c>
      <c r="AX172" s="15" t="s">
        <v>85</v>
      </c>
      <c r="AY172" s="274" t="s">
        <v>125</v>
      </c>
    </row>
    <row r="173" s="2" customFormat="1" ht="24.15" customHeight="1">
      <c r="A173" s="38"/>
      <c r="B173" s="39"/>
      <c r="C173" s="219" t="s">
        <v>188</v>
      </c>
      <c r="D173" s="219" t="s">
        <v>127</v>
      </c>
      <c r="E173" s="220" t="s">
        <v>299</v>
      </c>
      <c r="F173" s="221" t="s">
        <v>300</v>
      </c>
      <c r="G173" s="222" t="s">
        <v>130</v>
      </c>
      <c r="H173" s="223">
        <v>494.89999999999998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42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131</v>
      </c>
      <c r="AT173" s="231" t="s">
        <v>127</v>
      </c>
      <c r="AU173" s="231" t="s">
        <v>87</v>
      </c>
      <c r="AY173" s="17" t="s">
        <v>125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85</v>
      </c>
      <c r="BK173" s="232">
        <f>ROUND(I173*H173,2)</f>
        <v>0</v>
      </c>
      <c r="BL173" s="17" t="s">
        <v>131</v>
      </c>
      <c r="BM173" s="231" t="s">
        <v>301</v>
      </c>
    </row>
    <row r="174" s="2" customFormat="1">
      <c r="A174" s="38"/>
      <c r="B174" s="39"/>
      <c r="C174" s="40"/>
      <c r="D174" s="233" t="s">
        <v>133</v>
      </c>
      <c r="E174" s="40"/>
      <c r="F174" s="234" t="s">
        <v>302</v>
      </c>
      <c r="G174" s="40"/>
      <c r="H174" s="40"/>
      <c r="I174" s="235"/>
      <c r="J174" s="40"/>
      <c r="K174" s="40"/>
      <c r="L174" s="44"/>
      <c r="M174" s="236"/>
      <c r="N174" s="237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133</v>
      </c>
      <c r="AU174" s="17" t="s">
        <v>87</v>
      </c>
    </row>
    <row r="175" s="13" customFormat="1">
      <c r="A175" s="13"/>
      <c r="B175" s="239"/>
      <c r="C175" s="240"/>
      <c r="D175" s="233" t="s">
        <v>137</v>
      </c>
      <c r="E175" s="241" t="s">
        <v>1</v>
      </c>
      <c r="F175" s="242" t="s">
        <v>284</v>
      </c>
      <c r="G175" s="240"/>
      <c r="H175" s="243">
        <v>494.89999999999998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137</v>
      </c>
      <c r="AU175" s="249" t="s">
        <v>87</v>
      </c>
      <c r="AV175" s="13" t="s">
        <v>87</v>
      </c>
      <c r="AW175" s="13" t="s">
        <v>34</v>
      </c>
      <c r="AX175" s="13" t="s">
        <v>85</v>
      </c>
      <c r="AY175" s="249" t="s">
        <v>125</v>
      </c>
    </row>
    <row r="176" s="2" customFormat="1" ht="24.15" customHeight="1">
      <c r="A176" s="38"/>
      <c r="B176" s="39"/>
      <c r="C176" s="219" t="s">
        <v>8</v>
      </c>
      <c r="D176" s="219" t="s">
        <v>127</v>
      </c>
      <c r="E176" s="220" t="s">
        <v>303</v>
      </c>
      <c r="F176" s="221" t="s">
        <v>304</v>
      </c>
      <c r="G176" s="222" t="s">
        <v>178</v>
      </c>
      <c r="H176" s="223">
        <v>13349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42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131</v>
      </c>
      <c r="AT176" s="231" t="s">
        <v>127</v>
      </c>
      <c r="AU176" s="231" t="s">
        <v>87</v>
      </c>
      <c r="AY176" s="17" t="s">
        <v>125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85</v>
      </c>
      <c r="BK176" s="232">
        <f>ROUND(I176*H176,2)</f>
        <v>0</v>
      </c>
      <c r="BL176" s="17" t="s">
        <v>131</v>
      </c>
      <c r="BM176" s="231" t="s">
        <v>305</v>
      </c>
    </row>
    <row r="177" s="2" customFormat="1">
      <c r="A177" s="38"/>
      <c r="B177" s="39"/>
      <c r="C177" s="40"/>
      <c r="D177" s="233" t="s">
        <v>133</v>
      </c>
      <c r="E177" s="40"/>
      <c r="F177" s="234" t="s">
        <v>306</v>
      </c>
      <c r="G177" s="40"/>
      <c r="H177" s="40"/>
      <c r="I177" s="235"/>
      <c r="J177" s="40"/>
      <c r="K177" s="40"/>
      <c r="L177" s="44"/>
      <c r="M177" s="236"/>
      <c r="N177" s="237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133</v>
      </c>
      <c r="AU177" s="17" t="s">
        <v>87</v>
      </c>
    </row>
    <row r="178" s="13" customFormat="1">
      <c r="A178" s="13"/>
      <c r="B178" s="239"/>
      <c r="C178" s="240"/>
      <c r="D178" s="233" t="s">
        <v>137</v>
      </c>
      <c r="E178" s="241" t="s">
        <v>1</v>
      </c>
      <c r="F178" s="242" t="s">
        <v>307</v>
      </c>
      <c r="G178" s="240"/>
      <c r="H178" s="243">
        <v>13349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137</v>
      </c>
      <c r="AU178" s="249" t="s">
        <v>87</v>
      </c>
      <c r="AV178" s="13" t="s">
        <v>87</v>
      </c>
      <c r="AW178" s="13" t="s">
        <v>34</v>
      </c>
      <c r="AX178" s="13" t="s">
        <v>85</v>
      </c>
      <c r="AY178" s="249" t="s">
        <v>125</v>
      </c>
    </row>
    <row r="179" s="2" customFormat="1" ht="16.5" customHeight="1">
      <c r="A179" s="38"/>
      <c r="B179" s="39"/>
      <c r="C179" s="275" t="s">
        <v>200</v>
      </c>
      <c r="D179" s="275" t="s">
        <v>308</v>
      </c>
      <c r="E179" s="276" t="s">
        <v>309</v>
      </c>
      <c r="F179" s="277" t="s">
        <v>310</v>
      </c>
      <c r="G179" s="278" t="s">
        <v>311</v>
      </c>
      <c r="H179" s="279">
        <v>200.23500000000001</v>
      </c>
      <c r="I179" s="280"/>
      <c r="J179" s="281">
        <f>ROUND(I179*H179,2)</f>
        <v>0</v>
      </c>
      <c r="K179" s="282"/>
      <c r="L179" s="283"/>
      <c r="M179" s="284" t="s">
        <v>1</v>
      </c>
      <c r="N179" s="285" t="s">
        <v>42</v>
      </c>
      <c r="O179" s="91"/>
      <c r="P179" s="229">
        <f>O179*H179</f>
        <v>0</v>
      </c>
      <c r="Q179" s="229">
        <v>0.001</v>
      </c>
      <c r="R179" s="229">
        <f>Q179*H179</f>
        <v>0.20023500000000002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168</v>
      </c>
      <c r="AT179" s="231" t="s">
        <v>308</v>
      </c>
      <c r="AU179" s="231" t="s">
        <v>87</v>
      </c>
      <c r="AY179" s="17" t="s">
        <v>125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85</v>
      </c>
      <c r="BK179" s="232">
        <f>ROUND(I179*H179,2)</f>
        <v>0</v>
      </c>
      <c r="BL179" s="17" t="s">
        <v>131</v>
      </c>
      <c r="BM179" s="231" t="s">
        <v>312</v>
      </c>
    </row>
    <row r="180" s="2" customFormat="1">
      <c r="A180" s="38"/>
      <c r="B180" s="39"/>
      <c r="C180" s="40"/>
      <c r="D180" s="233" t="s">
        <v>133</v>
      </c>
      <c r="E180" s="40"/>
      <c r="F180" s="234" t="s">
        <v>310</v>
      </c>
      <c r="G180" s="40"/>
      <c r="H180" s="40"/>
      <c r="I180" s="235"/>
      <c r="J180" s="40"/>
      <c r="K180" s="40"/>
      <c r="L180" s="44"/>
      <c r="M180" s="236"/>
      <c r="N180" s="237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133</v>
      </c>
      <c r="AU180" s="17" t="s">
        <v>87</v>
      </c>
    </row>
    <row r="181" s="13" customFormat="1">
      <c r="A181" s="13"/>
      <c r="B181" s="239"/>
      <c r="C181" s="240"/>
      <c r="D181" s="233" t="s">
        <v>137</v>
      </c>
      <c r="E181" s="241" t="s">
        <v>1</v>
      </c>
      <c r="F181" s="242" t="s">
        <v>307</v>
      </c>
      <c r="G181" s="240"/>
      <c r="H181" s="243">
        <v>13349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137</v>
      </c>
      <c r="AU181" s="249" t="s">
        <v>87</v>
      </c>
      <c r="AV181" s="13" t="s">
        <v>87</v>
      </c>
      <c r="AW181" s="13" t="s">
        <v>34</v>
      </c>
      <c r="AX181" s="13" t="s">
        <v>85</v>
      </c>
      <c r="AY181" s="249" t="s">
        <v>125</v>
      </c>
    </row>
    <row r="182" s="13" customFormat="1">
      <c r="A182" s="13"/>
      <c r="B182" s="239"/>
      <c r="C182" s="240"/>
      <c r="D182" s="233" t="s">
        <v>137</v>
      </c>
      <c r="E182" s="240"/>
      <c r="F182" s="242" t="s">
        <v>313</v>
      </c>
      <c r="G182" s="240"/>
      <c r="H182" s="243">
        <v>200.23500000000001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137</v>
      </c>
      <c r="AU182" s="249" t="s">
        <v>87</v>
      </c>
      <c r="AV182" s="13" t="s">
        <v>87</v>
      </c>
      <c r="AW182" s="13" t="s">
        <v>4</v>
      </c>
      <c r="AX182" s="13" t="s">
        <v>85</v>
      </c>
      <c r="AY182" s="249" t="s">
        <v>125</v>
      </c>
    </row>
    <row r="183" s="2" customFormat="1" ht="24.15" customHeight="1">
      <c r="A183" s="38"/>
      <c r="B183" s="39"/>
      <c r="C183" s="219" t="s">
        <v>205</v>
      </c>
      <c r="D183" s="219" t="s">
        <v>127</v>
      </c>
      <c r="E183" s="220" t="s">
        <v>314</v>
      </c>
      <c r="F183" s="221" t="s">
        <v>315</v>
      </c>
      <c r="G183" s="222" t="s">
        <v>178</v>
      </c>
      <c r="H183" s="223">
        <v>4821.4399999999996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42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131</v>
      </c>
      <c r="AT183" s="231" t="s">
        <v>127</v>
      </c>
      <c r="AU183" s="231" t="s">
        <v>87</v>
      </c>
      <c r="AY183" s="17" t="s">
        <v>125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85</v>
      </c>
      <c r="BK183" s="232">
        <f>ROUND(I183*H183,2)</f>
        <v>0</v>
      </c>
      <c r="BL183" s="17" t="s">
        <v>131</v>
      </c>
      <c r="BM183" s="231" t="s">
        <v>316</v>
      </c>
    </row>
    <row r="184" s="2" customFormat="1">
      <c r="A184" s="38"/>
      <c r="B184" s="39"/>
      <c r="C184" s="40"/>
      <c r="D184" s="233" t="s">
        <v>133</v>
      </c>
      <c r="E184" s="40"/>
      <c r="F184" s="234" t="s">
        <v>317</v>
      </c>
      <c r="G184" s="40"/>
      <c r="H184" s="40"/>
      <c r="I184" s="235"/>
      <c r="J184" s="40"/>
      <c r="K184" s="40"/>
      <c r="L184" s="44"/>
      <c r="M184" s="236"/>
      <c r="N184" s="237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133</v>
      </c>
      <c r="AU184" s="17" t="s">
        <v>87</v>
      </c>
    </row>
    <row r="185" s="14" customFormat="1">
      <c r="A185" s="14"/>
      <c r="B185" s="254"/>
      <c r="C185" s="255"/>
      <c r="D185" s="233" t="s">
        <v>137</v>
      </c>
      <c r="E185" s="256" t="s">
        <v>1</v>
      </c>
      <c r="F185" s="257" t="s">
        <v>318</v>
      </c>
      <c r="G185" s="255"/>
      <c r="H185" s="256" t="s">
        <v>1</v>
      </c>
      <c r="I185" s="258"/>
      <c r="J185" s="255"/>
      <c r="K185" s="255"/>
      <c r="L185" s="259"/>
      <c r="M185" s="260"/>
      <c r="N185" s="261"/>
      <c r="O185" s="261"/>
      <c r="P185" s="261"/>
      <c r="Q185" s="261"/>
      <c r="R185" s="261"/>
      <c r="S185" s="261"/>
      <c r="T185" s="26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3" t="s">
        <v>137</v>
      </c>
      <c r="AU185" s="263" t="s">
        <v>87</v>
      </c>
      <c r="AV185" s="14" t="s">
        <v>85</v>
      </c>
      <c r="AW185" s="14" t="s">
        <v>34</v>
      </c>
      <c r="AX185" s="14" t="s">
        <v>77</v>
      </c>
      <c r="AY185" s="263" t="s">
        <v>125</v>
      </c>
    </row>
    <row r="186" s="13" customFormat="1">
      <c r="A186" s="13"/>
      <c r="B186" s="239"/>
      <c r="C186" s="240"/>
      <c r="D186" s="233" t="s">
        <v>137</v>
      </c>
      <c r="E186" s="241" t="s">
        <v>1</v>
      </c>
      <c r="F186" s="242" t="s">
        <v>319</v>
      </c>
      <c r="G186" s="240"/>
      <c r="H186" s="243">
        <v>4821.4399999999996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137</v>
      </c>
      <c r="AU186" s="249" t="s">
        <v>87</v>
      </c>
      <c r="AV186" s="13" t="s">
        <v>87</v>
      </c>
      <c r="AW186" s="13" t="s">
        <v>34</v>
      </c>
      <c r="AX186" s="13" t="s">
        <v>85</v>
      </c>
      <c r="AY186" s="249" t="s">
        <v>125</v>
      </c>
    </row>
    <row r="187" s="2" customFormat="1" ht="24.15" customHeight="1">
      <c r="A187" s="38"/>
      <c r="B187" s="39"/>
      <c r="C187" s="219" t="s">
        <v>213</v>
      </c>
      <c r="D187" s="219" t="s">
        <v>127</v>
      </c>
      <c r="E187" s="220" t="s">
        <v>320</v>
      </c>
      <c r="F187" s="221" t="s">
        <v>321</v>
      </c>
      <c r="G187" s="222" t="s">
        <v>178</v>
      </c>
      <c r="H187" s="223">
        <v>13349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42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131</v>
      </c>
      <c r="AT187" s="231" t="s">
        <v>127</v>
      </c>
      <c r="AU187" s="231" t="s">
        <v>87</v>
      </c>
      <c r="AY187" s="17" t="s">
        <v>125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85</v>
      </c>
      <c r="BK187" s="232">
        <f>ROUND(I187*H187,2)</f>
        <v>0</v>
      </c>
      <c r="BL187" s="17" t="s">
        <v>131</v>
      </c>
      <c r="BM187" s="231" t="s">
        <v>322</v>
      </c>
    </row>
    <row r="188" s="2" customFormat="1">
      <c r="A188" s="38"/>
      <c r="B188" s="39"/>
      <c r="C188" s="40"/>
      <c r="D188" s="233" t="s">
        <v>133</v>
      </c>
      <c r="E188" s="40"/>
      <c r="F188" s="234" t="s">
        <v>323</v>
      </c>
      <c r="G188" s="40"/>
      <c r="H188" s="40"/>
      <c r="I188" s="235"/>
      <c r="J188" s="40"/>
      <c r="K188" s="40"/>
      <c r="L188" s="44"/>
      <c r="M188" s="236"/>
      <c r="N188" s="237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133</v>
      </c>
      <c r="AU188" s="17" t="s">
        <v>87</v>
      </c>
    </row>
    <row r="189" s="2" customFormat="1">
      <c r="A189" s="38"/>
      <c r="B189" s="39"/>
      <c r="C189" s="40"/>
      <c r="D189" s="233" t="s">
        <v>135</v>
      </c>
      <c r="E189" s="40"/>
      <c r="F189" s="238" t="s">
        <v>324</v>
      </c>
      <c r="G189" s="40"/>
      <c r="H189" s="40"/>
      <c r="I189" s="235"/>
      <c r="J189" s="40"/>
      <c r="K189" s="40"/>
      <c r="L189" s="44"/>
      <c r="M189" s="236"/>
      <c r="N189" s="237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135</v>
      </c>
      <c r="AU189" s="17" t="s">
        <v>87</v>
      </c>
    </row>
    <row r="190" s="13" customFormat="1">
      <c r="A190" s="13"/>
      <c r="B190" s="239"/>
      <c r="C190" s="240"/>
      <c r="D190" s="233" t="s">
        <v>137</v>
      </c>
      <c r="E190" s="241" t="s">
        <v>1</v>
      </c>
      <c r="F190" s="242" t="s">
        <v>307</v>
      </c>
      <c r="G190" s="240"/>
      <c r="H190" s="243">
        <v>13349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137</v>
      </c>
      <c r="AU190" s="249" t="s">
        <v>87</v>
      </c>
      <c r="AV190" s="13" t="s">
        <v>87</v>
      </c>
      <c r="AW190" s="13" t="s">
        <v>34</v>
      </c>
      <c r="AX190" s="13" t="s">
        <v>85</v>
      </c>
      <c r="AY190" s="249" t="s">
        <v>125</v>
      </c>
    </row>
    <row r="191" s="12" customFormat="1" ht="22.8" customHeight="1">
      <c r="A191" s="12"/>
      <c r="B191" s="203"/>
      <c r="C191" s="204"/>
      <c r="D191" s="205" t="s">
        <v>76</v>
      </c>
      <c r="E191" s="217" t="s">
        <v>131</v>
      </c>
      <c r="F191" s="217" t="s">
        <v>174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SUM(P192:P211)</f>
        <v>0</v>
      </c>
      <c r="Q191" s="211"/>
      <c r="R191" s="212">
        <f>SUM(R192:R211)</f>
        <v>7525.2071231999989</v>
      </c>
      <c r="S191" s="211"/>
      <c r="T191" s="213">
        <f>SUM(T192:T211)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85</v>
      </c>
      <c r="AT191" s="215" t="s">
        <v>76</v>
      </c>
      <c r="AU191" s="215" t="s">
        <v>85</v>
      </c>
      <c r="AY191" s="214" t="s">
        <v>125</v>
      </c>
      <c r="BK191" s="216">
        <f>SUM(BK192:BK211)</f>
        <v>0</v>
      </c>
    </row>
    <row r="192" s="2" customFormat="1" ht="24.15" customHeight="1">
      <c r="A192" s="38"/>
      <c r="B192" s="39"/>
      <c r="C192" s="219" t="s">
        <v>325</v>
      </c>
      <c r="D192" s="219" t="s">
        <v>127</v>
      </c>
      <c r="E192" s="220" t="s">
        <v>326</v>
      </c>
      <c r="F192" s="221" t="s">
        <v>327</v>
      </c>
      <c r="G192" s="222" t="s">
        <v>130</v>
      </c>
      <c r="H192" s="223">
        <v>465.37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42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131</v>
      </c>
      <c r="AT192" s="231" t="s">
        <v>127</v>
      </c>
      <c r="AU192" s="231" t="s">
        <v>87</v>
      </c>
      <c r="AY192" s="17" t="s">
        <v>125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85</v>
      </c>
      <c r="BK192" s="232">
        <f>ROUND(I192*H192,2)</f>
        <v>0</v>
      </c>
      <c r="BL192" s="17" t="s">
        <v>131</v>
      </c>
      <c r="BM192" s="231" t="s">
        <v>328</v>
      </c>
    </row>
    <row r="193" s="2" customFormat="1">
      <c r="A193" s="38"/>
      <c r="B193" s="39"/>
      <c r="C193" s="40"/>
      <c r="D193" s="233" t="s">
        <v>133</v>
      </c>
      <c r="E193" s="40"/>
      <c r="F193" s="234" t="s">
        <v>329</v>
      </c>
      <c r="G193" s="40"/>
      <c r="H193" s="40"/>
      <c r="I193" s="235"/>
      <c r="J193" s="40"/>
      <c r="K193" s="40"/>
      <c r="L193" s="44"/>
      <c r="M193" s="236"/>
      <c r="N193" s="237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133</v>
      </c>
      <c r="AU193" s="17" t="s">
        <v>87</v>
      </c>
    </row>
    <row r="194" s="2" customFormat="1">
      <c r="A194" s="38"/>
      <c r="B194" s="39"/>
      <c r="C194" s="40"/>
      <c r="D194" s="233" t="s">
        <v>135</v>
      </c>
      <c r="E194" s="40"/>
      <c r="F194" s="238" t="s">
        <v>330</v>
      </c>
      <c r="G194" s="40"/>
      <c r="H194" s="40"/>
      <c r="I194" s="235"/>
      <c r="J194" s="40"/>
      <c r="K194" s="40"/>
      <c r="L194" s="44"/>
      <c r="M194" s="236"/>
      <c r="N194" s="237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135</v>
      </c>
      <c r="AU194" s="17" t="s">
        <v>87</v>
      </c>
    </row>
    <row r="195" s="13" customFormat="1">
      <c r="A195" s="13"/>
      <c r="B195" s="239"/>
      <c r="C195" s="240"/>
      <c r="D195" s="233" t="s">
        <v>137</v>
      </c>
      <c r="E195" s="241" t="s">
        <v>1</v>
      </c>
      <c r="F195" s="242" t="s">
        <v>331</v>
      </c>
      <c r="G195" s="240"/>
      <c r="H195" s="243">
        <v>150.66999999999999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137</v>
      </c>
      <c r="AU195" s="249" t="s">
        <v>87</v>
      </c>
      <c r="AV195" s="13" t="s">
        <v>87</v>
      </c>
      <c r="AW195" s="13" t="s">
        <v>34</v>
      </c>
      <c r="AX195" s="13" t="s">
        <v>77</v>
      </c>
      <c r="AY195" s="249" t="s">
        <v>125</v>
      </c>
    </row>
    <row r="196" s="13" customFormat="1">
      <c r="A196" s="13"/>
      <c r="B196" s="239"/>
      <c r="C196" s="240"/>
      <c r="D196" s="233" t="s">
        <v>137</v>
      </c>
      <c r="E196" s="241" t="s">
        <v>1</v>
      </c>
      <c r="F196" s="242" t="s">
        <v>332</v>
      </c>
      <c r="G196" s="240"/>
      <c r="H196" s="243">
        <v>314.69999999999999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137</v>
      </c>
      <c r="AU196" s="249" t="s">
        <v>87</v>
      </c>
      <c r="AV196" s="13" t="s">
        <v>87</v>
      </c>
      <c r="AW196" s="13" t="s">
        <v>34</v>
      </c>
      <c r="AX196" s="13" t="s">
        <v>77</v>
      </c>
      <c r="AY196" s="249" t="s">
        <v>125</v>
      </c>
    </row>
    <row r="197" s="15" customFormat="1">
      <c r="A197" s="15"/>
      <c r="B197" s="264"/>
      <c r="C197" s="265"/>
      <c r="D197" s="233" t="s">
        <v>137</v>
      </c>
      <c r="E197" s="266" t="s">
        <v>1</v>
      </c>
      <c r="F197" s="267" t="s">
        <v>285</v>
      </c>
      <c r="G197" s="265"/>
      <c r="H197" s="268">
        <v>465.37</v>
      </c>
      <c r="I197" s="269"/>
      <c r="J197" s="265"/>
      <c r="K197" s="265"/>
      <c r="L197" s="270"/>
      <c r="M197" s="271"/>
      <c r="N197" s="272"/>
      <c r="O197" s="272"/>
      <c r="P197" s="272"/>
      <c r="Q197" s="272"/>
      <c r="R197" s="272"/>
      <c r="S197" s="272"/>
      <c r="T197" s="27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4" t="s">
        <v>137</v>
      </c>
      <c r="AU197" s="274" t="s">
        <v>87</v>
      </c>
      <c r="AV197" s="15" t="s">
        <v>131</v>
      </c>
      <c r="AW197" s="15" t="s">
        <v>34</v>
      </c>
      <c r="AX197" s="15" t="s">
        <v>85</v>
      </c>
      <c r="AY197" s="274" t="s">
        <v>125</v>
      </c>
    </row>
    <row r="198" s="2" customFormat="1" ht="24.15" customHeight="1">
      <c r="A198" s="38"/>
      <c r="B198" s="39"/>
      <c r="C198" s="219" t="s">
        <v>333</v>
      </c>
      <c r="D198" s="219" t="s">
        <v>127</v>
      </c>
      <c r="E198" s="220" t="s">
        <v>334</v>
      </c>
      <c r="F198" s="221" t="s">
        <v>335</v>
      </c>
      <c r="G198" s="222" t="s">
        <v>130</v>
      </c>
      <c r="H198" s="223">
        <v>904.01999999999998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42</v>
      </c>
      <c r="O198" s="91"/>
      <c r="P198" s="229">
        <f>O198*H198</f>
        <v>0</v>
      </c>
      <c r="Q198" s="229">
        <v>2.13408</v>
      </c>
      <c r="R198" s="229">
        <f>Q198*H198</f>
        <v>1929.2510015999999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131</v>
      </c>
      <c r="AT198" s="231" t="s">
        <v>127</v>
      </c>
      <c r="AU198" s="231" t="s">
        <v>87</v>
      </c>
      <c r="AY198" s="17" t="s">
        <v>125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85</v>
      </c>
      <c r="BK198" s="232">
        <f>ROUND(I198*H198,2)</f>
        <v>0</v>
      </c>
      <c r="BL198" s="17" t="s">
        <v>131</v>
      </c>
      <c r="BM198" s="231" t="s">
        <v>336</v>
      </c>
    </row>
    <row r="199" s="2" customFormat="1">
      <c r="A199" s="38"/>
      <c r="B199" s="39"/>
      <c r="C199" s="40"/>
      <c r="D199" s="233" t="s">
        <v>133</v>
      </c>
      <c r="E199" s="40"/>
      <c r="F199" s="234" t="s">
        <v>337</v>
      </c>
      <c r="G199" s="40"/>
      <c r="H199" s="40"/>
      <c r="I199" s="235"/>
      <c r="J199" s="40"/>
      <c r="K199" s="40"/>
      <c r="L199" s="44"/>
      <c r="M199" s="236"/>
      <c r="N199" s="237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133</v>
      </c>
      <c r="AU199" s="17" t="s">
        <v>87</v>
      </c>
    </row>
    <row r="200" s="2" customFormat="1">
      <c r="A200" s="38"/>
      <c r="B200" s="39"/>
      <c r="C200" s="40"/>
      <c r="D200" s="233" t="s">
        <v>135</v>
      </c>
      <c r="E200" s="40"/>
      <c r="F200" s="238" t="s">
        <v>338</v>
      </c>
      <c r="G200" s="40"/>
      <c r="H200" s="40"/>
      <c r="I200" s="235"/>
      <c r="J200" s="40"/>
      <c r="K200" s="40"/>
      <c r="L200" s="44"/>
      <c r="M200" s="236"/>
      <c r="N200" s="237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135</v>
      </c>
      <c r="AU200" s="17" t="s">
        <v>87</v>
      </c>
    </row>
    <row r="201" s="13" customFormat="1">
      <c r="A201" s="13"/>
      <c r="B201" s="239"/>
      <c r="C201" s="240"/>
      <c r="D201" s="233" t="s">
        <v>137</v>
      </c>
      <c r="E201" s="241" t="s">
        <v>1</v>
      </c>
      <c r="F201" s="242" t="s">
        <v>339</v>
      </c>
      <c r="G201" s="240"/>
      <c r="H201" s="243">
        <v>904.01999999999998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137</v>
      </c>
      <c r="AU201" s="249" t="s">
        <v>87</v>
      </c>
      <c r="AV201" s="13" t="s">
        <v>87</v>
      </c>
      <c r="AW201" s="13" t="s">
        <v>34</v>
      </c>
      <c r="AX201" s="13" t="s">
        <v>85</v>
      </c>
      <c r="AY201" s="249" t="s">
        <v>125</v>
      </c>
    </row>
    <row r="202" s="2" customFormat="1" ht="24.15" customHeight="1">
      <c r="A202" s="38"/>
      <c r="B202" s="39"/>
      <c r="C202" s="219" t="s">
        <v>340</v>
      </c>
      <c r="D202" s="219" t="s">
        <v>127</v>
      </c>
      <c r="E202" s="220" t="s">
        <v>234</v>
      </c>
      <c r="F202" s="221" t="s">
        <v>235</v>
      </c>
      <c r="G202" s="222" t="s">
        <v>130</v>
      </c>
      <c r="H202" s="223">
        <v>2802.462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42</v>
      </c>
      <c r="O202" s="91"/>
      <c r="P202" s="229">
        <f>O202*H202</f>
        <v>0</v>
      </c>
      <c r="Q202" s="229">
        <v>1.9967999999999999</v>
      </c>
      <c r="R202" s="229">
        <f>Q202*H202</f>
        <v>5595.9561215999993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131</v>
      </c>
      <c r="AT202" s="231" t="s">
        <v>127</v>
      </c>
      <c r="AU202" s="231" t="s">
        <v>87</v>
      </c>
      <c r="AY202" s="17" t="s">
        <v>125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85</v>
      </c>
      <c r="BK202" s="232">
        <f>ROUND(I202*H202,2)</f>
        <v>0</v>
      </c>
      <c r="BL202" s="17" t="s">
        <v>131</v>
      </c>
      <c r="BM202" s="231" t="s">
        <v>341</v>
      </c>
    </row>
    <row r="203" s="2" customFormat="1">
      <c r="A203" s="38"/>
      <c r="B203" s="39"/>
      <c r="C203" s="40"/>
      <c r="D203" s="233" t="s">
        <v>133</v>
      </c>
      <c r="E203" s="40"/>
      <c r="F203" s="234" t="s">
        <v>237</v>
      </c>
      <c r="G203" s="40"/>
      <c r="H203" s="40"/>
      <c r="I203" s="235"/>
      <c r="J203" s="40"/>
      <c r="K203" s="40"/>
      <c r="L203" s="44"/>
      <c r="M203" s="236"/>
      <c r="N203" s="237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133</v>
      </c>
      <c r="AU203" s="17" t="s">
        <v>87</v>
      </c>
    </row>
    <row r="204" s="2" customFormat="1">
      <c r="A204" s="38"/>
      <c r="B204" s="39"/>
      <c r="C204" s="40"/>
      <c r="D204" s="233" t="s">
        <v>135</v>
      </c>
      <c r="E204" s="40"/>
      <c r="F204" s="238" t="s">
        <v>238</v>
      </c>
      <c r="G204" s="40"/>
      <c r="H204" s="40"/>
      <c r="I204" s="235"/>
      <c r="J204" s="40"/>
      <c r="K204" s="40"/>
      <c r="L204" s="44"/>
      <c r="M204" s="236"/>
      <c r="N204" s="237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135</v>
      </c>
      <c r="AU204" s="17" t="s">
        <v>87</v>
      </c>
    </row>
    <row r="205" s="13" customFormat="1">
      <c r="A205" s="13"/>
      <c r="B205" s="239"/>
      <c r="C205" s="240"/>
      <c r="D205" s="233" t="s">
        <v>137</v>
      </c>
      <c r="E205" s="241" t="s">
        <v>1</v>
      </c>
      <c r="F205" s="242" t="s">
        <v>342</v>
      </c>
      <c r="G205" s="240"/>
      <c r="H205" s="243">
        <v>3254.4720000000002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137</v>
      </c>
      <c r="AU205" s="249" t="s">
        <v>87</v>
      </c>
      <c r="AV205" s="13" t="s">
        <v>87</v>
      </c>
      <c r="AW205" s="13" t="s">
        <v>34</v>
      </c>
      <c r="AX205" s="13" t="s">
        <v>77</v>
      </c>
      <c r="AY205" s="249" t="s">
        <v>125</v>
      </c>
    </row>
    <row r="206" s="13" customFormat="1">
      <c r="A206" s="13"/>
      <c r="B206" s="239"/>
      <c r="C206" s="240"/>
      <c r="D206" s="233" t="s">
        <v>137</v>
      </c>
      <c r="E206" s="241" t="s">
        <v>1</v>
      </c>
      <c r="F206" s="242" t="s">
        <v>343</v>
      </c>
      <c r="G206" s="240"/>
      <c r="H206" s="243">
        <v>-452.00999999999999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137</v>
      </c>
      <c r="AU206" s="249" t="s">
        <v>87</v>
      </c>
      <c r="AV206" s="13" t="s">
        <v>87</v>
      </c>
      <c r="AW206" s="13" t="s">
        <v>34</v>
      </c>
      <c r="AX206" s="13" t="s">
        <v>77</v>
      </c>
      <c r="AY206" s="249" t="s">
        <v>125</v>
      </c>
    </row>
    <row r="207" s="15" customFormat="1">
      <c r="A207" s="15"/>
      <c r="B207" s="264"/>
      <c r="C207" s="265"/>
      <c r="D207" s="233" t="s">
        <v>137</v>
      </c>
      <c r="E207" s="266" t="s">
        <v>1</v>
      </c>
      <c r="F207" s="267" t="s">
        <v>285</v>
      </c>
      <c r="G207" s="265"/>
      <c r="H207" s="268">
        <v>2802.4620000000004</v>
      </c>
      <c r="I207" s="269"/>
      <c r="J207" s="265"/>
      <c r="K207" s="265"/>
      <c r="L207" s="270"/>
      <c r="M207" s="271"/>
      <c r="N207" s="272"/>
      <c r="O207" s="272"/>
      <c r="P207" s="272"/>
      <c r="Q207" s="272"/>
      <c r="R207" s="272"/>
      <c r="S207" s="272"/>
      <c r="T207" s="27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4" t="s">
        <v>137</v>
      </c>
      <c r="AU207" s="274" t="s">
        <v>87</v>
      </c>
      <c r="AV207" s="15" t="s">
        <v>131</v>
      </c>
      <c r="AW207" s="15" t="s">
        <v>34</v>
      </c>
      <c r="AX207" s="15" t="s">
        <v>85</v>
      </c>
      <c r="AY207" s="274" t="s">
        <v>125</v>
      </c>
    </row>
    <row r="208" s="2" customFormat="1" ht="24.15" customHeight="1">
      <c r="A208" s="38"/>
      <c r="B208" s="39"/>
      <c r="C208" s="219" t="s">
        <v>344</v>
      </c>
      <c r="D208" s="219" t="s">
        <v>127</v>
      </c>
      <c r="E208" s="220" t="s">
        <v>345</v>
      </c>
      <c r="F208" s="221" t="s">
        <v>235</v>
      </c>
      <c r="G208" s="222" t="s">
        <v>130</v>
      </c>
      <c r="H208" s="223">
        <v>452.00999999999999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42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131</v>
      </c>
      <c r="AT208" s="231" t="s">
        <v>127</v>
      </c>
      <c r="AU208" s="231" t="s">
        <v>87</v>
      </c>
      <c r="AY208" s="17" t="s">
        <v>125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85</v>
      </c>
      <c r="BK208" s="232">
        <f>ROUND(I208*H208,2)</f>
        <v>0</v>
      </c>
      <c r="BL208" s="17" t="s">
        <v>131</v>
      </c>
      <c r="BM208" s="231" t="s">
        <v>346</v>
      </c>
    </row>
    <row r="209" s="2" customFormat="1">
      <c r="A209" s="38"/>
      <c r="B209" s="39"/>
      <c r="C209" s="40"/>
      <c r="D209" s="233" t="s">
        <v>133</v>
      </c>
      <c r="E209" s="40"/>
      <c r="F209" s="234" t="s">
        <v>237</v>
      </c>
      <c r="G209" s="40"/>
      <c r="H209" s="40"/>
      <c r="I209" s="235"/>
      <c r="J209" s="40"/>
      <c r="K209" s="40"/>
      <c r="L209" s="44"/>
      <c r="M209" s="236"/>
      <c r="N209" s="237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133</v>
      </c>
      <c r="AU209" s="17" t="s">
        <v>87</v>
      </c>
    </row>
    <row r="210" s="2" customFormat="1">
      <c r="A210" s="38"/>
      <c r="B210" s="39"/>
      <c r="C210" s="40"/>
      <c r="D210" s="233" t="s">
        <v>135</v>
      </c>
      <c r="E210" s="40"/>
      <c r="F210" s="238" t="s">
        <v>347</v>
      </c>
      <c r="G210" s="40"/>
      <c r="H210" s="40"/>
      <c r="I210" s="235"/>
      <c r="J210" s="40"/>
      <c r="K210" s="40"/>
      <c r="L210" s="44"/>
      <c r="M210" s="236"/>
      <c r="N210" s="237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135</v>
      </c>
      <c r="AU210" s="17" t="s">
        <v>87</v>
      </c>
    </row>
    <row r="211" s="13" customFormat="1">
      <c r="A211" s="13"/>
      <c r="B211" s="239"/>
      <c r="C211" s="240"/>
      <c r="D211" s="233" t="s">
        <v>137</v>
      </c>
      <c r="E211" s="241" t="s">
        <v>1</v>
      </c>
      <c r="F211" s="242" t="s">
        <v>348</v>
      </c>
      <c r="G211" s="240"/>
      <c r="H211" s="243">
        <v>452.00999999999999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137</v>
      </c>
      <c r="AU211" s="249" t="s">
        <v>87</v>
      </c>
      <c r="AV211" s="13" t="s">
        <v>87</v>
      </c>
      <c r="AW211" s="13" t="s">
        <v>34</v>
      </c>
      <c r="AX211" s="13" t="s">
        <v>85</v>
      </c>
      <c r="AY211" s="249" t="s">
        <v>125</v>
      </c>
    </row>
    <row r="212" s="12" customFormat="1" ht="22.8" customHeight="1">
      <c r="A212" s="12"/>
      <c r="B212" s="203"/>
      <c r="C212" s="204"/>
      <c r="D212" s="205" t="s">
        <v>76</v>
      </c>
      <c r="E212" s="217" t="s">
        <v>193</v>
      </c>
      <c r="F212" s="217" t="s">
        <v>349</v>
      </c>
      <c r="G212" s="204"/>
      <c r="H212" s="204"/>
      <c r="I212" s="207"/>
      <c r="J212" s="218">
        <f>BK212</f>
        <v>0</v>
      </c>
      <c r="K212" s="204"/>
      <c r="L212" s="209"/>
      <c r="M212" s="210"/>
      <c r="N212" s="211"/>
      <c r="O212" s="211"/>
      <c r="P212" s="212">
        <f>SUM(P213:P227)</f>
        <v>0</v>
      </c>
      <c r="Q212" s="211"/>
      <c r="R212" s="212">
        <f>SUM(R213:R227)</f>
        <v>0</v>
      </c>
      <c r="S212" s="211"/>
      <c r="T212" s="213">
        <f>SUM(T213:T227)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4" t="s">
        <v>85</v>
      </c>
      <c r="AT212" s="215" t="s">
        <v>76</v>
      </c>
      <c r="AU212" s="215" t="s">
        <v>85</v>
      </c>
      <c r="AY212" s="214" t="s">
        <v>125</v>
      </c>
      <c r="BK212" s="216">
        <f>SUM(BK213:BK227)</f>
        <v>0</v>
      </c>
    </row>
    <row r="213" s="2" customFormat="1" ht="16.5" customHeight="1">
      <c r="A213" s="38"/>
      <c r="B213" s="39"/>
      <c r="C213" s="219" t="s">
        <v>350</v>
      </c>
      <c r="D213" s="219" t="s">
        <v>127</v>
      </c>
      <c r="E213" s="220" t="s">
        <v>158</v>
      </c>
      <c r="F213" s="221" t="s">
        <v>159</v>
      </c>
      <c r="G213" s="222" t="s">
        <v>130</v>
      </c>
      <c r="H213" s="223">
        <v>11898.84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42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131</v>
      </c>
      <c r="AT213" s="231" t="s">
        <v>127</v>
      </c>
      <c r="AU213" s="231" t="s">
        <v>87</v>
      </c>
      <c r="AY213" s="17" t="s">
        <v>125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85</v>
      </c>
      <c r="BK213" s="232">
        <f>ROUND(I213*H213,2)</f>
        <v>0</v>
      </c>
      <c r="BL213" s="17" t="s">
        <v>131</v>
      </c>
      <c r="BM213" s="231" t="s">
        <v>351</v>
      </c>
    </row>
    <row r="214" s="2" customFormat="1">
      <c r="A214" s="38"/>
      <c r="B214" s="39"/>
      <c r="C214" s="40"/>
      <c r="D214" s="233" t="s">
        <v>133</v>
      </c>
      <c r="E214" s="40"/>
      <c r="F214" s="234" t="s">
        <v>161</v>
      </c>
      <c r="G214" s="40"/>
      <c r="H214" s="40"/>
      <c r="I214" s="235"/>
      <c r="J214" s="40"/>
      <c r="K214" s="40"/>
      <c r="L214" s="44"/>
      <c r="M214" s="236"/>
      <c r="N214" s="237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133</v>
      </c>
      <c r="AU214" s="17" t="s">
        <v>87</v>
      </c>
    </row>
    <row r="215" s="14" customFormat="1">
      <c r="A215" s="14"/>
      <c r="B215" s="254"/>
      <c r="C215" s="255"/>
      <c r="D215" s="233" t="s">
        <v>137</v>
      </c>
      <c r="E215" s="256" t="s">
        <v>1</v>
      </c>
      <c r="F215" s="257" t="s">
        <v>281</v>
      </c>
      <c r="G215" s="255"/>
      <c r="H215" s="256" t="s">
        <v>1</v>
      </c>
      <c r="I215" s="258"/>
      <c r="J215" s="255"/>
      <c r="K215" s="255"/>
      <c r="L215" s="259"/>
      <c r="M215" s="260"/>
      <c r="N215" s="261"/>
      <c r="O215" s="261"/>
      <c r="P215" s="261"/>
      <c r="Q215" s="261"/>
      <c r="R215" s="261"/>
      <c r="S215" s="261"/>
      <c r="T215" s="26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3" t="s">
        <v>137</v>
      </c>
      <c r="AU215" s="263" t="s">
        <v>87</v>
      </c>
      <c r="AV215" s="14" t="s">
        <v>85</v>
      </c>
      <c r="AW215" s="14" t="s">
        <v>34</v>
      </c>
      <c r="AX215" s="14" t="s">
        <v>77</v>
      </c>
      <c r="AY215" s="263" t="s">
        <v>125</v>
      </c>
    </row>
    <row r="216" s="13" customFormat="1">
      <c r="A216" s="13"/>
      <c r="B216" s="239"/>
      <c r="C216" s="240"/>
      <c r="D216" s="233" t="s">
        <v>137</v>
      </c>
      <c r="E216" s="241" t="s">
        <v>1</v>
      </c>
      <c r="F216" s="242" t="s">
        <v>282</v>
      </c>
      <c r="G216" s="240"/>
      <c r="H216" s="243">
        <v>1636.24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137</v>
      </c>
      <c r="AU216" s="249" t="s">
        <v>87</v>
      </c>
      <c r="AV216" s="13" t="s">
        <v>87</v>
      </c>
      <c r="AW216" s="13" t="s">
        <v>34</v>
      </c>
      <c r="AX216" s="13" t="s">
        <v>77</v>
      </c>
      <c r="AY216" s="249" t="s">
        <v>125</v>
      </c>
    </row>
    <row r="217" s="14" customFormat="1">
      <c r="A217" s="14"/>
      <c r="B217" s="254"/>
      <c r="C217" s="255"/>
      <c r="D217" s="233" t="s">
        <v>137</v>
      </c>
      <c r="E217" s="256" t="s">
        <v>1</v>
      </c>
      <c r="F217" s="257" t="s">
        <v>352</v>
      </c>
      <c r="G217" s="255"/>
      <c r="H217" s="256" t="s">
        <v>1</v>
      </c>
      <c r="I217" s="258"/>
      <c r="J217" s="255"/>
      <c r="K217" s="255"/>
      <c r="L217" s="259"/>
      <c r="M217" s="260"/>
      <c r="N217" s="261"/>
      <c r="O217" s="261"/>
      <c r="P217" s="261"/>
      <c r="Q217" s="261"/>
      <c r="R217" s="261"/>
      <c r="S217" s="261"/>
      <c r="T217" s="26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3" t="s">
        <v>137</v>
      </c>
      <c r="AU217" s="263" t="s">
        <v>87</v>
      </c>
      <c r="AV217" s="14" t="s">
        <v>85</v>
      </c>
      <c r="AW217" s="14" t="s">
        <v>34</v>
      </c>
      <c r="AX217" s="14" t="s">
        <v>77</v>
      </c>
      <c r="AY217" s="263" t="s">
        <v>125</v>
      </c>
    </row>
    <row r="218" s="13" customFormat="1">
      <c r="A218" s="13"/>
      <c r="B218" s="239"/>
      <c r="C218" s="240"/>
      <c r="D218" s="233" t="s">
        <v>137</v>
      </c>
      <c r="E218" s="241" t="s">
        <v>1</v>
      </c>
      <c r="F218" s="242" t="s">
        <v>290</v>
      </c>
      <c r="G218" s="240"/>
      <c r="H218" s="243">
        <v>10757.5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137</v>
      </c>
      <c r="AU218" s="249" t="s">
        <v>87</v>
      </c>
      <c r="AV218" s="13" t="s">
        <v>87</v>
      </c>
      <c r="AW218" s="13" t="s">
        <v>34</v>
      </c>
      <c r="AX218" s="13" t="s">
        <v>77</v>
      </c>
      <c r="AY218" s="249" t="s">
        <v>125</v>
      </c>
    </row>
    <row r="219" s="13" customFormat="1">
      <c r="A219" s="13"/>
      <c r="B219" s="239"/>
      <c r="C219" s="240"/>
      <c r="D219" s="233" t="s">
        <v>137</v>
      </c>
      <c r="E219" s="241" t="s">
        <v>1</v>
      </c>
      <c r="F219" s="242" t="s">
        <v>291</v>
      </c>
      <c r="G219" s="240"/>
      <c r="H219" s="243">
        <v>-494.89999999999998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137</v>
      </c>
      <c r="AU219" s="249" t="s">
        <v>87</v>
      </c>
      <c r="AV219" s="13" t="s">
        <v>87</v>
      </c>
      <c r="AW219" s="13" t="s">
        <v>34</v>
      </c>
      <c r="AX219" s="13" t="s">
        <v>77</v>
      </c>
      <c r="AY219" s="249" t="s">
        <v>125</v>
      </c>
    </row>
    <row r="220" s="15" customFormat="1">
      <c r="A220" s="15"/>
      <c r="B220" s="264"/>
      <c r="C220" s="265"/>
      <c r="D220" s="233" t="s">
        <v>137</v>
      </c>
      <c r="E220" s="266" t="s">
        <v>1</v>
      </c>
      <c r="F220" s="267" t="s">
        <v>285</v>
      </c>
      <c r="G220" s="265"/>
      <c r="H220" s="268">
        <v>11898.84</v>
      </c>
      <c r="I220" s="269"/>
      <c r="J220" s="265"/>
      <c r="K220" s="265"/>
      <c r="L220" s="270"/>
      <c r="M220" s="271"/>
      <c r="N220" s="272"/>
      <c r="O220" s="272"/>
      <c r="P220" s="272"/>
      <c r="Q220" s="272"/>
      <c r="R220" s="272"/>
      <c r="S220" s="272"/>
      <c r="T220" s="27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4" t="s">
        <v>137</v>
      </c>
      <c r="AU220" s="274" t="s">
        <v>87</v>
      </c>
      <c r="AV220" s="15" t="s">
        <v>131</v>
      </c>
      <c r="AW220" s="15" t="s">
        <v>34</v>
      </c>
      <c r="AX220" s="15" t="s">
        <v>85</v>
      </c>
      <c r="AY220" s="274" t="s">
        <v>125</v>
      </c>
    </row>
    <row r="221" s="2" customFormat="1" ht="44.25" customHeight="1">
      <c r="A221" s="38"/>
      <c r="B221" s="39"/>
      <c r="C221" s="219" t="s">
        <v>7</v>
      </c>
      <c r="D221" s="219" t="s">
        <v>127</v>
      </c>
      <c r="E221" s="220" t="s">
        <v>353</v>
      </c>
      <c r="F221" s="221" t="s">
        <v>354</v>
      </c>
      <c r="G221" s="222" t="s">
        <v>197</v>
      </c>
      <c r="H221" s="223">
        <v>18472.68</v>
      </c>
      <c r="I221" s="224"/>
      <c r="J221" s="225">
        <f>ROUND(I221*H221,2)</f>
        <v>0</v>
      </c>
      <c r="K221" s="226"/>
      <c r="L221" s="44"/>
      <c r="M221" s="227" t="s">
        <v>1</v>
      </c>
      <c r="N221" s="228" t="s">
        <v>42</v>
      </c>
      <c r="O221" s="91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131</v>
      </c>
      <c r="AT221" s="231" t="s">
        <v>127</v>
      </c>
      <c r="AU221" s="231" t="s">
        <v>87</v>
      </c>
      <c r="AY221" s="17" t="s">
        <v>125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85</v>
      </c>
      <c r="BK221" s="232">
        <f>ROUND(I221*H221,2)</f>
        <v>0</v>
      </c>
      <c r="BL221" s="17" t="s">
        <v>131</v>
      </c>
      <c r="BM221" s="231" t="s">
        <v>355</v>
      </c>
    </row>
    <row r="222" s="2" customFormat="1">
      <c r="A222" s="38"/>
      <c r="B222" s="39"/>
      <c r="C222" s="40"/>
      <c r="D222" s="233" t="s">
        <v>133</v>
      </c>
      <c r="E222" s="40"/>
      <c r="F222" s="234" t="s">
        <v>356</v>
      </c>
      <c r="G222" s="40"/>
      <c r="H222" s="40"/>
      <c r="I222" s="235"/>
      <c r="J222" s="40"/>
      <c r="K222" s="40"/>
      <c r="L222" s="44"/>
      <c r="M222" s="236"/>
      <c r="N222" s="237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133</v>
      </c>
      <c r="AU222" s="17" t="s">
        <v>87</v>
      </c>
    </row>
    <row r="223" s="2" customFormat="1">
      <c r="A223" s="38"/>
      <c r="B223" s="39"/>
      <c r="C223" s="40"/>
      <c r="D223" s="233" t="s">
        <v>135</v>
      </c>
      <c r="E223" s="40"/>
      <c r="F223" s="238" t="s">
        <v>357</v>
      </c>
      <c r="G223" s="40"/>
      <c r="H223" s="40"/>
      <c r="I223" s="235"/>
      <c r="J223" s="40"/>
      <c r="K223" s="40"/>
      <c r="L223" s="44"/>
      <c r="M223" s="236"/>
      <c r="N223" s="237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135</v>
      </c>
      <c r="AU223" s="17" t="s">
        <v>87</v>
      </c>
    </row>
    <row r="224" s="13" customFormat="1">
      <c r="A224" s="13"/>
      <c r="B224" s="239"/>
      <c r="C224" s="240"/>
      <c r="D224" s="233" t="s">
        <v>137</v>
      </c>
      <c r="E224" s="241" t="s">
        <v>1</v>
      </c>
      <c r="F224" s="242" t="s">
        <v>290</v>
      </c>
      <c r="G224" s="240"/>
      <c r="H224" s="243">
        <v>10757.5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137</v>
      </c>
      <c r="AU224" s="249" t="s">
        <v>87</v>
      </c>
      <c r="AV224" s="13" t="s">
        <v>87</v>
      </c>
      <c r="AW224" s="13" t="s">
        <v>34</v>
      </c>
      <c r="AX224" s="13" t="s">
        <v>77</v>
      </c>
      <c r="AY224" s="249" t="s">
        <v>125</v>
      </c>
    </row>
    <row r="225" s="13" customFormat="1">
      <c r="A225" s="13"/>
      <c r="B225" s="239"/>
      <c r="C225" s="240"/>
      <c r="D225" s="233" t="s">
        <v>137</v>
      </c>
      <c r="E225" s="241" t="s">
        <v>1</v>
      </c>
      <c r="F225" s="242" t="s">
        <v>291</v>
      </c>
      <c r="G225" s="240"/>
      <c r="H225" s="243">
        <v>-494.89999999999998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137</v>
      </c>
      <c r="AU225" s="249" t="s">
        <v>87</v>
      </c>
      <c r="AV225" s="13" t="s">
        <v>87</v>
      </c>
      <c r="AW225" s="13" t="s">
        <v>34</v>
      </c>
      <c r="AX225" s="13" t="s">
        <v>77</v>
      </c>
      <c r="AY225" s="249" t="s">
        <v>125</v>
      </c>
    </row>
    <row r="226" s="15" customFormat="1">
      <c r="A226" s="15"/>
      <c r="B226" s="264"/>
      <c r="C226" s="265"/>
      <c r="D226" s="233" t="s">
        <v>137</v>
      </c>
      <c r="E226" s="266" t="s">
        <v>1</v>
      </c>
      <c r="F226" s="267" t="s">
        <v>285</v>
      </c>
      <c r="G226" s="265"/>
      <c r="H226" s="268">
        <v>10262.6</v>
      </c>
      <c r="I226" s="269"/>
      <c r="J226" s="265"/>
      <c r="K226" s="265"/>
      <c r="L226" s="270"/>
      <c r="M226" s="271"/>
      <c r="N226" s="272"/>
      <c r="O226" s="272"/>
      <c r="P226" s="272"/>
      <c r="Q226" s="272"/>
      <c r="R226" s="272"/>
      <c r="S226" s="272"/>
      <c r="T226" s="273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4" t="s">
        <v>137</v>
      </c>
      <c r="AU226" s="274" t="s">
        <v>87</v>
      </c>
      <c r="AV226" s="15" t="s">
        <v>131</v>
      </c>
      <c r="AW226" s="15" t="s">
        <v>34</v>
      </c>
      <c r="AX226" s="15" t="s">
        <v>85</v>
      </c>
      <c r="AY226" s="274" t="s">
        <v>125</v>
      </c>
    </row>
    <row r="227" s="13" customFormat="1">
      <c r="A227" s="13"/>
      <c r="B227" s="239"/>
      <c r="C227" s="240"/>
      <c r="D227" s="233" t="s">
        <v>137</v>
      </c>
      <c r="E227" s="240"/>
      <c r="F227" s="242" t="s">
        <v>358</v>
      </c>
      <c r="G227" s="240"/>
      <c r="H227" s="243">
        <v>18472.68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137</v>
      </c>
      <c r="AU227" s="249" t="s">
        <v>87</v>
      </c>
      <c r="AV227" s="13" t="s">
        <v>87</v>
      </c>
      <c r="AW227" s="13" t="s">
        <v>4</v>
      </c>
      <c r="AX227" s="13" t="s">
        <v>85</v>
      </c>
      <c r="AY227" s="249" t="s">
        <v>125</v>
      </c>
    </row>
    <row r="228" s="12" customFormat="1" ht="22.8" customHeight="1">
      <c r="A228" s="12"/>
      <c r="B228" s="203"/>
      <c r="C228" s="204"/>
      <c r="D228" s="205" t="s">
        <v>76</v>
      </c>
      <c r="E228" s="217" t="s">
        <v>211</v>
      </c>
      <c r="F228" s="217" t="s">
        <v>212</v>
      </c>
      <c r="G228" s="204"/>
      <c r="H228" s="204"/>
      <c r="I228" s="207"/>
      <c r="J228" s="218">
        <f>BK228</f>
        <v>0</v>
      </c>
      <c r="K228" s="204"/>
      <c r="L228" s="209"/>
      <c r="M228" s="210"/>
      <c r="N228" s="211"/>
      <c r="O228" s="211"/>
      <c r="P228" s="212">
        <f>SUM(P229:P230)</f>
        <v>0</v>
      </c>
      <c r="Q228" s="211"/>
      <c r="R228" s="212">
        <f>SUM(R229:R230)</f>
        <v>0</v>
      </c>
      <c r="S228" s="211"/>
      <c r="T228" s="213">
        <f>SUM(T229:T230)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4" t="s">
        <v>85</v>
      </c>
      <c r="AT228" s="215" t="s">
        <v>76</v>
      </c>
      <c r="AU228" s="215" t="s">
        <v>85</v>
      </c>
      <c r="AY228" s="214" t="s">
        <v>125</v>
      </c>
      <c r="BK228" s="216">
        <f>SUM(BK229:BK230)</f>
        <v>0</v>
      </c>
    </row>
    <row r="229" s="2" customFormat="1" ht="16.5" customHeight="1">
      <c r="A229" s="38"/>
      <c r="B229" s="39"/>
      <c r="C229" s="219" t="s">
        <v>359</v>
      </c>
      <c r="D229" s="219" t="s">
        <v>127</v>
      </c>
      <c r="E229" s="220" t="s">
        <v>360</v>
      </c>
      <c r="F229" s="221" t="s">
        <v>361</v>
      </c>
      <c r="G229" s="222" t="s">
        <v>197</v>
      </c>
      <c r="H229" s="223">
        <v>7525.4070000000002</v>
      </c>
      <c r="I229" s="224"/>
      <c r="J229" s="225">
        <f>ROUND(I229*H229,2)</f>
        <v>0</v>
      </c>
      <c r="K229" s="226"/>
      <c r="L229" s="44"/>
      <c r="M229" s="227" t="s">
        <v>1</v>
      </c>
      <c r="N229" s="228" t="s">
        <v>42</v>
      </c>
      <c r="O229" s="91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131</v>
      </c>
      <c r="AT229" s="231" t="s">
        <v>127</v>
      </c>
      <c r="AU229" s="231" t="s">
        <v>87</v>
      </c>
      <c r="AY229" s="17" t="s">
        <v>125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85</v>
      </c>
      <c r="BK229" s="232">
        <f>ROUND(I229*H229,2)</f>
        <v>0</v>
      </c>
      <c r="BL229" s="17" t="s">
        <v>131</v>
      </c>
      <c r="BM229" s="231" t="s">
        <v>362</v>
      </c>
    </row>
    <row r="230" s="2" customFormat="1">
      <c r="A230" s="38"/>
      <c r="B230" s="39"/>
      <c r="C230" s="40"/>
      <c r="D230" s="233" t="s">
        <v>133</v>
      </c>
      <c r="E230" s="40"/>
      <c r="F230" s="234" t="s">
        <v>363</v>
      </c>
      <c r="G230" s="40"/>
      <c r="H230" s="40"/>
      <c r="I230" s="235"/>
      <c r="J230" s="40"/>
      <c r="K230" s="40"/>
      <c r="L230" s="44"/>
      <c r="M230" s="250"/>
      <c r="N230" s="251"/>
      <c r="O230" s="252"/>
      <c r="P230" s="252"/>
      <c r="Q230" s="252"/>
      <c r="R230" s="252"/>
      <c r="S230" s="252"/>
      <c r="T230" s="253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133</v>
      </c>
      <c r="AU230" s="17" t="s">
        <v>87</v>
      </c>
    </row>
    <row r="231" s="2" customFormat="1" ht="6.96" customHeight="1">
      <c r="A231" s="38"/>
      <c r="B231" s="66"/>
      <c r="C231" s="67"/>
      <c r="D231" s="67"/>
      <c r="E231" s="67"/>
      <c r="F231" s="67"/>
      <c r="G231" s="67"/>
      <c r="H231" s="67"/>
      <c r="I231" s="67"/>
      <c r="J231" s="67"/>
      <c r="K231" s="67"/>
      <c r="L231" s="44"/>
      <c r="M231" s="38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</row>
  </sheetData>
  <sheetProtection sheet="1" autoFilter="0" formatColumns="0" formatRows="0" objects="1" scenarios="1" spinCount="100000" saltValue="FGe2bLZzqwmg0dcZmzMJ3vc7SxCQQuESISq1lsOlqqAsQEKqN+198Z4x54I2LSj3kCeBiNFjyIxTYTIY5dSQ1w==" hashValue="c+PkNDgrs6/OW255mf2ETrA12mTs36yHPah46RNorJvDhW1XXR2AUVYVurJW9hXLCArEF/PQREr0N8zXFMTD3A==" algorithmName="SHA-512" password="CC35"/>
  <autoFilter ref="C120:K23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Bečva – jez Osek, jez Troubky a břehové opevnění v k.ú. Tovačov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364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27</v>
      </c>
      <c r="J21" s="143" t="s">
        <v>33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32</v>
      </c>
      <c r="F24" s="38"/>
      <c r="G24" s="38"/>
      <c r="H24" s="38"/>
      <c r="I24" s="140" t="s">
        <v>27</v>
      </c>
      <c r="J24" s="143" t="s">
        <v>33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ROUND((SUM(BE117:BE163)),  2)</f>
        <v>0</v>
      </c>
      <c r="G33" s="38"/>
      <c r="H33" s="38"/>
      <c r="I33" s="155">
        <v>0.20999999999999999</v>
      </c>
      <c r="J33" s="154">
        <f>ROUND(((SUM(BE117:BE163))*I33),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ROUND((SUM(BF117:BF163)),  2)</f>
        <v>0</v>
      </c>
      <c r="G34" s="38"/>
      <c r="H34" s="38"/>
      <c r="I34" s="155">
        <v>0.12</v>
      </c>
      <c r="J34" s="154">
        <f>ROUND(((SUM(BF117:BF163))*I34),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ROUND((SUM(BG117:BG163)),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ROUND((SUM(BH117:BH163)),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ROUND((SUM(BI117:BI163)),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Bečva – jez Osek, jez Troubky a břehové opevnění v k.ú. Tovačov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Tovačov, Lipník nad Bečvou</v>
      </c>
      <c r="G89" s="40"/>
      <c r="H89" s="40"/>
      <c r="I89" s="32" t="s">
        <v>22</v>
      </c>
      <c r="J89" s="79" t="str">
        <f>IF(J12="","",J12)</f>
        <v>20. 6. 2025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>Ing. Tomáš Pecival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Tomáš Pecival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365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4" t="str">
        <f>E7</f>
        <v>Bečva – jez Osek, jez Troubky a břehové opevnění v k.ú. Tovačov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98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VON - vedlejší náklady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Tovačov, Lipník nad Bečvou</v>
      </c>
      <c r="G111" s="40"/>
      <c r="H111" s="40"/>
      <c r="I111" s="32" t="s">
        <v>22</v>
      </c>
      <c r="J111" s="79" t="str">
        <f>IF(J12="","",J12)</f>
        <v>20. 6. 2025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32" t="s">
        <v>30</v>
      </c>
      <c r="J113" s="36" t="str">
        <f>E21</f>
        <v>Ing. Tomáš Pecival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35</v>
      </c>
      <c r="J114" s="36" t="str">
        <f>E24</f>
        <v>Ing. Tomáš Pecival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111</v>
      </c>
      <c r="D116" s="194" t="s">
        <v>62</v>
      </c>
      <c r="E116" s="194" t="s">
        <v>58</v>
      </c>
      <c r="F116" s="194" t="s">
        <v>59</v>
      </c>
      <c r="G116" s="194" t="s">
        <v>112</v>
      </c>
      <c r="H116" s="194" t="s">
        <v>113</v>
      </c>
      <c r="I116" s="194" t="s">
        <v>114</v>
      </c>
      <c r="J116" s="195" t="s">
        <v>102</v>
      </c>
      <c r="K116" s="196" t="s">
        <v>115</v>
      </c>
      <c r="L116" s="197"/>
      <c r="M116" s="100" t="s">
        <v>1</v>
      </c>
      <c r="N116" s="101" t="s">
        <v>41</v>
      </c>
      <c r="O116" s="101" t="s">
        <v>116</v>
      </c>
      <c r="P116" s="101" t="s">
        <v>117</v>
      </c>
      <c r="Q116" s="101" t="s">
        <v>118</v>
      </c>
      <c r="R116" s="101" t="s">
        <v>119</v>
      </c>
      <c r="S116" s="101" t="s">
        <v>120</v>
      </c>
      <c r="T116" s="102" t="s">
        <v>121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122</v>
      </c>
      <c r="D117" s="40"/>
      <c r="E117" s="40"/>
      <c r="F117" s="40"/>
      <c r="G117" s="40"/>
      <c r="H117" s="40"/>
      <c r="I117" s="40"/>
      <c r="J117" s="198">
        <f>BK117</f>
        <v>0</v>
      </c>
      <c r="K117" s="40"/>
      <c r="L117" s="44"/>
      <c r="M117" s="103"/>
      <c r="N117" s="199"/>
      <c r="O117" s="104"/>
      <c r="P117" s="200">
        <f>P118</f>
        <v>0</v>
      </c>
      <c r="Q117" s="104"/>
      <c r="R117" s="200">
        <f>R118</f>
        <v>0</v>
      </c>
      <c r="S117" s="104"/>
      <c r="T117" s="20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76</v>
      </c>
      <c r="AU117" s="17" t="s">
        <v>104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76</v>
      </c>
      <c r="E118" s="206" t="s">
        <v>366</v>
      </c>
      <c r="F118" s="206" t="s">
        <v>367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SUM(P119:P163)</f>
        <v>0</v>
      </c>
      <c r="Q118" s="211"/>
      <c r="R118" s="212">
        <f>SUM(R119:R163)</f>
        <v>0</v>
      </c>
      <c r="S118" s="211"/>
      <c r="T118" s="213">
        <f>SUM(T119:T163)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152</v>
      </c>
      <c r="AT118" s="215" t="s">
        <v>76</v>
      </c>
      <c r="AU118" s="215" t="s">
        <v>77</v>
      </c>
      <c r="AY118" s="214" t="s">
        <v>125</v>
      </c>
      <c r="BK118" s="216">
        <f>SUM(BK119:BK163)</f>
        <v>0</v>
      </c>
    </row>
    <row r="119" s="2" customFormat="1" ht="16.5" customHeight="1">
      <c r="A119" s="38"/>
      <c r="B119" s="39"/>
      <c r="C119" s="219" t="s">
        <v>85</v>
      </c>
      <c r="D119" s="219" t="s">
        <v>127</v>
      </c>
      <c r="E119" s="220" t="s">
        <v>169</v>
      </c>
      <c r="F119" s="221" t="s">
        <v>368</v>
      </c>
      <c r="G119" s="222" t="s">
        <v>369</v>
      </c>
      <c r="H119" s="223">
        <v>1</v>
      </c>
      <c r="I119" s="224"/>
      <c r="J119" s="225">
        <f>ROUND(I119*H119,2)</f>
        <v>0</v>
      </c>
      <c r="K119" s="226"/>
      <c r="L119" s="44"/>
      <c r="M119" s="227" t="s">
        <v>1</v>
      </c>
      <c r="N119" s="228" t="s">
        <v>42</v>
      </c>
      <c r="O119" s="91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1" t="s">
        <v>370</v>
      </c>
      <c r="AT119" s="231" t="s">
        <v>127</v>
      </c>
      <c r="AU119" s="231" t="s">
        <v>85</v>
      </c>
      <c r="AY119" s="17" t="s">
        <v>125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7" t="s">
        <v>85</v>
      </c>
      <c r="BK119" s="232">
        <f>ROUND(I119*H119,2)</f>
        <v>0</v>
      </c>
      <c r="BL119" s="17" t="s">
        <v>370</v>
      </c>
      <c r="BM119" s="231" t="s">
        <v>371</v>
      </c>
    </row>
    <row r="120" s="2" customFormat="1">
      <c r="A120" s="38"/>
      <c r="B120" s="39"/>
      <c r="C120" s="40"/>
      <c r="D120" s="233" t="s">
        <v>133</v>
      </c>
      <c r="E120" s="40"/>
      <c r="F120" s="234" t="s">
        <v>372</v>
      </c>
      <c r="G120" s="40"/>
      <c r="H120" s="40"/>
      <c r="I120" s="235"/>
      <c r="J120" s="40"/>
      <c r="K120" s="40"/>
      <c r="L120" s="44"/>
      <c r="M120" s="236"/>
      <c r="N120" s="237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133</v>
      </c>
      <c r="AU120" s="17" t="s">
        <v>85</v>
      </c>
    </row>
    <row r="121" s="2" customFormat="1" ht="21.75" customHeight="1">
      <c r="A121" s="38"/>
      <c r="B121" s="39"/>
      <c r="C121" s="219" t="s">
        <v>87</v>
      </c>
      <c r="D121" s="219" t="s">
        <v>127</v>
      </c>
      <c r="E121" s="220" t="s">
        <v>373</v>
      </c>
      <c r="F121" s="221" t="s">
        <v>374</v>
      </c>
      <c r="G121" s="222" t="s">
        <v>369</v>
      </c>
      <c r="H121" s="223">
        <v>1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42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370</v>
      </c>
      <c r="AT121" s="231" t="s">
        <v>127</v>
      </c>
      <c r="AU121" s="231" t="s">
        <v>85</v>
      </c>
      <c r="AY121" s="17" t="s">
        <v>125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85</v>
      </c>
      <c r="BK121" s="232">
        <f>ROUND(I121*H121,2)</f>
        <v>0</v>
      </c>
      <c r="BL121" s="17" t="s">
        <v>370</v>
      </c>
      <c r="BM121" s="231" t="s">
        <v>375</v>
      </c>
    </row>
    <row r="122" s="2" customFormat="1">
      <c r="A122" s="38"/>
      <c r="B122" s="39"/>
      <c r="C122" s="40"/>
      <c r="D122" s="233" t="s">
        <v>133</v>
      </c>
      <c r="E122" s="40"/>
      <c r="F122" s="234" t="s">
        <v>374</v>
      </c>
      <c r="G122" s="40"/>
      <c r="H122" s="40"/>
      <c r="I122" s="235"/>
      <c r="J122" s="40"/>
      <c r="K122" s="40"/>
      <c r="L122" s="44"/>
      <c r="M122" s="236"/>
      <c r="N122" s="237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133</v>
      </c>
      <c r="AU122" s="17" t="s">
        <v>85</v>
      </c>
    </row>
    <row r="123" s="2" customFormat="1">
      <c r="A123" s="38"/>
      <c r="B123" s="39"/>
      <c r="C123" s="40"/>
      <c r="D123" s="233" t="s">
        <v>135</v>
      </c>
      <c r="E123" s="40"/>
      <c r="F123" s="238" t="s">
        <v>376</v>
      </c>
      <c r="G123" s="40"/>
      <c r="H123" s="40"/>
      <c r="I123" s="235"/>
      <c r="J123" s="40"/>
      <c r="K123" s="40"/>
      <c r="L123" s="44"/>
      <c r="M123" s="236"/>
      <c r="N123" s="237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135</v>
      </c>
      <c r="AU123" s="17" t="s">
        <v>85</v>
      </c>
    </row>
    <row r="124" s="2" customFormat="1" ht="16.5" customHeight="1">
      <c r="A124" s="38"/>
      <c r="B124" s="39"/>
      <c r="C124" s="219" t="s">
        <v>143</v>
      </c>
      <c r="D124" s="219" t="s">
        <v>127</v>
      </c>
      <c r="E124" s="220" t="s">
        <v>377</v>
      </c>
      <c r="F124" s="221" t="s">
        <v>378</v>
      </c>
      <c r="G124" s="222" t="s">
        <v>369</v>
      </c>
      <c r="H124" s="223">
        <v>1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42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370</v>
      </c>
      <c r="AT124" s="231" t="s">
        <v>127</v>
      </c>
      <c r="AU124" s="231" t="s">
        <v>85</v>
      </c>
      <c r="AY124" s="17" t="s">
        <v>125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85</v>
      </c>
      <c r="BK124" s="232">
        <f>ROUND(I124*H124,2)</f>
        <v>0</v>
      </c>
      <c r="BL124" s="17" t="s">
        <v>370</v>
      </c>
      <c r="BM124" s="231" t="s">
        <v>379</v>
      </c>
    </row>
    <row r="125" s="2" customFormat="1">
      <c r="A125" s="38"/>
      <c r="B125" s="39"/>
      <c r="C125" s="40"/>
      <c r="D125" s="233" t="s">
        <v>133</v>
      </c>
      <c r="E125" s="40"/>
      <c r="F125" s="234" t="s">
        <v>380</v>
      </c>
      <c r="G125" s="40"/>
      <c r="H125" s="40"/>
      <c r="I125" s="235"/>
      <c r="J125" s="40"/>
      <c r="K125" s="40"/>
      <c r="L125" s="44"/>
      <c r="M125" s="236"/>
      <c r="N125" s="23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133</v>
      </c>
      <c r="AU125" s="17" t="s">
        <v>85</v>
      </c>
    </row>
    <row r="126" s="2" customFormat="1" ht="21.75" customHeight="1">
      <c r="A126" s="38"/>
      <c r="B126" s="39"/>
      <c r="C126" s="219" t="s">
        <v>131</v>
      </c>
      <c r="D126" s="219" t="s">
        <v>127</v>
      </c>
      <c r="E126" s="220" t="s">
        <v>381</v>
      </c>
      <c r="F126" s="221" t="s">
        <v>382</v>
      </c>
      <c r="G126" s="222" t="s">
        <v>369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42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370</v>
      </c>
      <c r="AT126" s="231" t="s">
        <v>127</v>
      </c>
      <c r="AU126" s="231" t="s">
        <v>85</v>
      </c>
      <c r="AY126" s="17" t="s">
        <v>125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85</v>
      </c>
      <c r="BK126" s="232">
        <f>ROUND(I126*H126,2)</f>
        <v>0</v>
      </c>
      <c r="BL126" s="17" t="s">
        <v>370</v>
      </c>
      <c r="BM126" s="231" t="s">
        <v>383</v>
      </c>
    </row>
    <row r="127" s="2" customFormat="1">
      <c r="A127" s="38"/>
      <c r="B127" s="39"/>
      <c r="C127" s="40"/>
      <c r="D127" s="233" t="s">
        <v>133</v>
      </c>
      <c r="E127" s="40"/>
      <c r="F127" s="234" t="s">
        <v>382</v>
      </c>
      <c r="G127" s="40"/>
      <c r="H127" s="40"/>
      <c r="I127" s="235"/>
      <c r="J127" s="40"/>
      <c r="K127" s="40"/>
      <c r="L127" s="44"/>
      <c r="M127" s="236"/>
      <c r="N127" s="23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133</v>
      </c>
      <c r="AU127" s="17" t="s">
        <v>85</v>
      </c>
    </row>
    <row r="128" s="2" customFormat="1">
      <c r="A128" s="38"/>
      <c r="B128" s="39"/>
      <c r="C128" s="40"/>
      <c r="D128" s="233" t="s">
        <v>135</v>
      </c>
      <c r="E128" s="40"/>
      <c r="F128" s="238" t="s">
        <v>384</v>
      </c>
      <c r="G128" s="40"/>
      <c r="H128" s="40"/>
      <c r="I128" s="235"/>
      <c r="J128" s="40"/>
      <c r="K128" s="40"/>
      <c r="L128" s="44"/>
      <c r="M128" s="236"/>
      <c r="N128" s="23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135</v>
      </c>
      <c r="AU128" s="17" t="s">
        <v>85</v>
      </c>
    </row>
    <row r="129" s="2" customFormat="1" ht="16.5" customHeight="1">
      <c r="A129" s="38"/>
      <c r="B129" s="39"/>
      <c r="C129" s="219" t="s">
        <v>152</v>
      </c>
      <c r="D129" s="219" t="s">
        <v>127</v>
      </c>
      <c r="E129" s="220" t="s">
        <v>385</v>
      </c>
      <c r="F129" s="221" t="s">
        <v>386</v>
      </c>
      <c r="G129" s="222" t="s">
        <v>369</v>
      </c>
      <c r="H129" s="223">
        <v>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42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370</v>
      </c>
      <c r="AT129" s="231" t="s">
        <v>127</v>
      </c>
      <c r="AU129" s="231" t="s">
        <v>85</v>
      </c>
      <c r="AY129" s="17" t="s">
        <v>125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85</v>
      </c>
      <c r="BK129" s="232">
        <f>ROUND(I129*H129,2)</f>
        <v>0</v>
      </c>
      <c r="BL129" s="17" t="s">
        <v>370</v>
      </c>
      <c r="BM129" s="231" t="s">
        <v>387</v>
      </c>
    </row>
    <row r="130" s="2" customFormat="1">
      <c r="A130" s="38"/>
      <c r="B130" s="39"/>
      <c r="C130" s="40"/>
      <c r="D130" s="233" t="s">
        <v>133</v>
      </c>
      <c r="E130" s="40"/>
      <c r="F130" s="234" t="s">
        <v>386</v>
      </c>
      <c r="G130" s="40"/>
      <c r="H130" s="40"/>
      <c r="I130" s="235"/>
      <c r="J130" s="40"/>
      <c r="K130" s="40"/>
      <c r="L130" s="44"/>
      <c r="M130" s="236"/>
      <c r="N130" s="23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133</v>
      </c>
      <c r="AU130" s="17" t="s">
        <v>85</v>
      </c>
    </row>
    <row r="131" s="2" customFormat="1" ht="33" customHeight="1">
      <c r="A131" s="38"/>
      <c r="B131" s="39"/>
      <c r="C131" s="219" t="s">
        <v>157</v>
      </c>
      <c r="D131" s="219" t="s">
        <v>127</v>
      </c>
      <c r="E131" s="220" t="s">
        <v>388</v>
      </c>
      <c r="F131" s="221" t="s">
        <v>389</v>
      </c>
      <c r="G131" s="222" t="s">
        <v>369</v>
      </c>
      <c r="H131" s="223">
        <v>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42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370</v>
      </c>
      <c r="AT131" s="231" t="s">
        <v>127</v>
      </c>
      <c r="AU131" s="231" t="s">
        <v>85</v>
      </c>
      <c r="AY131" s="17" t="s">
        <v>125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85</v>
      </c>
      <c r="BK131" s="232">
        <f>ROUND(I131*H131,2)</f>
        <v>0</v>
      </c>
      <c r="BL131" s="17" t="s">
        <v>370</v>
      </c>
      <c r="BM131" s="231" t="s">
        <v>390</v>
      </c>
    </row>
    <row r="132" s="2" customFormat="1">
      <c r="A132" s="38"/>
      <c r="B132" s="39"/>
      <c r="C132" s="40"/>
      <c r="D132" s="233" t="s">
        <v>133</v>
      </c>
      <c r="E132" s="40"/>
      <c r="F132" s="234" t="s">
        <v>389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133</v>
      </c>
      <c r="AU132" s="17" t="s">
        <v>85</v>
      </c>
    </row>
    <row r="133" s="2" customFormat="1" ht="24.15" customHeight="1">
      <c r="A133" s="38"/>
      <c r="B133" s="39"/>
      <c r="C133" s="219" t="s">
        <v>162</v>
      </c>
      <c r="D133" s="219" t="s">
        <v>127</v>
      </c>
      <c r="E133" s="220" t="s">
        <v>391</v>
      </c>
      <c r="F133" s="221" t="s">
        <v>392</v>
      </c>
      <c r="G133" s="222" t="s">
        <v>369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42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370</v>
      </c>
      <c r="AT133" s="231" t="s">
        <v>127</v>
      </c>
      <c r="AU133" s="231" t="s">
        <v>85</v>
      </c>
      <c r="AY133" s="17" t="s">
        <v>125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85</v>
      </c>
      <c r="BK133" s="232">
        <f>ROUND(I133*H133,2)</f>
        <v>0</v>
      </c>
      <c r="BL133" s="17" t="s">
        <v>370</v>
      </c>
      <c r="BM133" s="231" t="s">
        <v>393</v>
      </c>
    </row>
    <row r="134" s="2" customFormat="1">
      <c r="A134" s="38"/>
      <c r="B134" s="39"/>
      <c r="C134" s="40"/>
      <c r="D134" s="233" t="s">
        <v>133</v>
      </c>
      <c r="E134" s="40"/>
      <c r="F134" s="234" t="s">
        <v>392</v>
      </c>
      <c r="G134" s="40"/>
      <c r="H134" s="40"/>
      <c r="I134" s="235"/>
      <c r="J134" s="40"/>
      <c r="K134" s="40"/>
      <c r="L134" s="44"/>
      <c r="M134" s="236"/>
      <c r="N134" s="23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133</v>
      </c>
      <c r="AU134" s="17" t="s">
        <v>85</v>
      </c>
    </row>
    <row r="135" s="2" customFormat="1" ht="37.8" customHeight="1">
      <c r="A135" s="38"/>
      <c r="B135" s="39"/>
      <c r="C135" s="219" t="s">
        <v>168</v>
      </c>
      <c r="D135" s="219" t="s">
        <v>127</v>
      </c>
      <c r="E135" s="220" t="s">
        <v>394</v>
      </c>
      <c r="F135" s="221" t="s">
        <v>395</v>
      </c>
      <c r="G135" s="222" t="s">
        <v>369</v>
      </c>
      <c r="H135" s="223">
        <v>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42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370</v>
      </c>
      <c r="AT135" s="231" t="s">
        <v>127</v>
      </c>
      <c r="AU135" s="231" t="s">
        <v>85</v>
      </c>
      <c r="AY135" s="17" t="s">
        <v>125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85</v>
      </c>
      <c r="BK135" s="232">
        <f>ROUND(I135*H135,2)</f>
        <v>0</v>
      </c>
      <c r="BL135" s="17" t="s">
        <v>370</v>
      </c>
      <c r="BM135" s="231" t="s">
        <v>396</v>
      </c>
    </row>
    <row r="136" s="2" customFormat="1">
      <c r="A136" s="38"/>
      <c r="B136" s="39"/>
      <c r="C136" s="40"/>
      <c r="D136" s="233" t="s">
        <v>133</v>
      </c>
      <c r="E136" s="40"/>
      <c r="F136" s="234" t="s">
        <v>395</v>
      </c>
      <c r="G136" s="40"/>
      <c r="H136" s="40"/>
      <c r="I136" s="235"/>
      <c r="J136" s="40"/>
      <c r="K136" s="40"/>
      <c r="L136" s="44"/>
      <c r="M136" s="236"/>
      <c r="N136" s="23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133</v>
      </c>
      <c r="AU136" s="17" t="s">
        <v>85</v>
      </c>
    </row>
    <row r="137" s="2" customFormat="1">
      <c r="A137" s="38"/>
      <c r="B137" s="39"/>
      <c r="C137" s="40"/>
      <c r="D137" s="233" t="s">
        <v>135</v>
      </c>
      <c r="E137" s="40"/>
      <c r="F137" s="238" t="s">
        <v>397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135</v>
      </c>
      <c r="AU137" s="17" t="s">
        <v>85</v>
      </c>
    </row>
    <row r="138" s="2" customFormat="1" ht="49.05" customHeight="1">
      <c r="A138" s="38"/>
      <c r="B138" s="39"/>
      <c r="C138" s="219" t="s">
        <v>175</v>
      </c>
      <c r="D138" s="219" t="s">
        <v>127</v>
      </c>
      <c r="E138" s="220" t="s">
        <v>398</v>
      </c>
      <c r="F138" s="221" t="s">
        <v>399</v>
      </c>
      <c r="G138" s="222" t="s">
        <v>369</v>
      </c>
      <c r="H138" s="223">
        <v>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42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370</v>
      </c>
      <c r="AT138" s="231" t="s">
        <v>127</v>
      </c>
      <c r="AU138" s="231" t="s">
        <v>85</v>
      </c>
      <c r="AY138" s="17" t="s">
        <v>125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85</v>
      </c>
      <c r="BK138" s="232">
        <f>ROUND(I138*H138,2)</f>
        <v>0</v>
      </c>
      <c r="BL138" s="17" t="s">
        <v>370</v>
      </c>
      <c r="BM138" s="231" t="s">
        <v>400</v>
      </c>
    </row>
    <row r="139" s="2" customFormat="1">
      <c r="A139" s="38"/>
      <c r="B139" s="39"/>
      <c r="C139" s="40"/>
      <c r="D139" s="233" t="s">
        <v>133</v>
      </c>
      <c r="E139" s="40"/>
      <c r="F139" s="234" t="s">
        <v>399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133</v>
      </c>
      <c r="AU139" s="17" t="s">
        <v>85</v>
      </c>
    </row>
    <row r="140" s="2" customFormat="1" ht="24.15" customHeight="1">
      <c r="A140" s="38"/>
      <c r="B140" s="39"/>
      <c r="C140" s="219" t="s">
        <v>181</v>
      </c>
      <c r="D140" s="219" t="s">
        <v>127</v>
      </c>
      <c r="E140" s="220" t="s">
        <v>401</v>
      </c>
      <c r="F140" s="221" t="s">
        <v>402</v>
      </c>
      <c r="G140" s="222" t="s">
        <v>369</v>
      </c>
      <c r="H140" s="223">
        <v>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42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370</v>
      </c>
      <c r="AT140" s="231" t="s">
        <v>127</v>
      </c>
      <c r="AU140" s="231" t="s">
        <v>85</v>
      </c>
      <c r="AY140" s="17" t="s">
        <v>125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85</v>
      </c>
      <c r="BK140" s="232">
        <f>ROUND(I140*H140,2)</f>
        <v>0</v>
      </c>
      <c r="BL140" s="17" t="s">
        <v>370</v>
      </c>
      <c r="BM140" s="231" t="s">
        <v>403</v>
      </c>
    </row>
    <row r="141" s="2" customFormat="1">
      <c r="A141" s="38"/>
      <c r="B141" s="39"/>
      <c r="C141" s="40"/>
      <c r="D141" s="233" t="s">
        <v>133</v>
      </c>
      <c r="E141" s="40"/>
      <c r="F141" s="234" t="s">
        <v>402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133</v>
      </c>
      <c r="AU141" s="17" t="s">
        <v>85</v>
      </c>
    </row>
    <row r="142" s="2" customFormat="1">
      <c r="A142" s="38"/>
      <c r="B142" s="39"/>
      <c r="C142" s="40"/>
      <c r="D142" s="233" t="s">
        <v>135</v>
      </c>
      <c r="E142" s="40"/>
      <c r="F142" s="238" t="s">
        <v>404</v>
      </c>
      <c r="G142" s="40"/>
      <c r="H142" s="40"/>
      <c r="I142" s="235"/>
      <c r="J142" s="40"/>
      <c r="K142" s="40"/>
      <c r="L142" s="44"/>
      <c r="M142" s="236"/>
      <c r="N142" s="23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135</v>
      </c>
      <c r="AU142" s="17" t="s">
        <v>85</v>
      </c>
    </row>
    <row r="143" s="2" customFormat="1" ht="37.8" customHeight="1">
      <c r="A143" s="38"/>
      <c r="B143" s="39"/>
      <c r="C143" s="219" t="s">
        <v>188</v>
      </c>
      <c r="D143" s="219" t="s">
        <v>127</v>
      </c>
      <c r="E143" s="220" t="s">
        <v>405</v>
      </c>
      <c r="F143" s="221" t="s">
        <v>406</v>
      </c>
      <c r="G143" s="222" t="s">
        <v>369</v>
      </c>
      <c r="H143" s="223">
        <v>1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42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370</v>
      </c>
      <c r="AT143" s="231" t="s">
        <v>127</v>
      </c>
      <c r="AU143" s="231" t="s">
        <v>85</v>
      </c>
      <c r="AY143" s="17" t="s">
        <v>125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85</v>
      </c>
      <c r="BK143" s="232">
        <f>ROUND(I143*H143,2)</f>
        <v>0</v>
      </c>
      <c r="BL143" s="17" t="s">
        <v>370</v>
      </c>
      <c r="BM143" s="231" t="s">
        <v>407</v>
      </c>
    </row>
    <row r="144" s="2" customFormat="1">
      <c r="A144" s="38"/>
      <c r="B144" s="39"/>
      <c r="C144" s="40"/>
      <c r="D144" s="233" t="s">
        <v>133</v>
      </c>
      <c r="E144" s="40"/>
      <c r="F144" s="234" t="s">
        <v>406</v>
      </c>
      <c r="G144" s="40"/>
      <c r="H144" s="40"/>
      <c r="I144" s="235"/>
      <c r="J144" s="40"/>
      <c r="K144" s="40"/>
      <c r="L144" s="44"/>
      <c r="M144" s="236"/>
      <c r="N144" s="237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133</v>
      </c>
      <c r="AU144" s="17" t="s">
        <v>85</v>
      </c>
    </row>
    <row r="145" s="2" customFormat="1" ht="24.15" customHeight="1">
      <c r="A145" s="38"/>
      <c r="B145" s="39"/>
      <c r="C145" s="219" t="s">
        <v>8</v>
      </c>
      <c r="D145" s="219" t="s">
        <v>127</v>
      </c>
      <c r="E145" s="220" t="s">
        <v>408</v>
      </c>
      <c r="F145" s="221" t="s">
        <v>409</v>
      </c>
      <c r="G145" s="222" t="s">
        <v>369</v>
      </c>
      <c r="H145" s="223">
        <v>1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42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370</v>
      </c>
      <c r="AT145" s="231" t="s">
        <v>127</v>
      </c>
      <c r="AU145" s="231" t="s">
        <v>85</v>
      </c>
      <c r="AY145" s="17" t="s">
        <v>125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85</v>
      </c>
      <c r="BK145" s="232">
        <f>ROUND(I145*H145,2)</f>
        <v>0</v>
      </c>
      <c r="BL145" s="17" t="s">
        <v>370</v>
      </c>
      <c r="BM145" s="231" t="s">
        <v>410</v>
      </c>
    </row>
    <row r="146" s="2" customFormat="1">
      <c r="A146" s="38"/>
      <c r="B146" s="39"/>
      <c r="C146" s="40"/>
      <c r="D146" s="233" t="s">
        <v>133</v>
      </c>
      <c r="E146" s="40"/>
      <c r="F146" s="234" t="s">
        <v>411</v>
      </c>
      <c r="G146" s="40"/>
      <c r="H146" s="40"/>
      <c r="I146" s="235"/>
      <c r="J146" s="40"/>
      <c r="K146" s="40"/>
      <c r="L146" s="44"/>
      <c r="M146" s="236"/>
      <c r="N146" s="23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133</v>
      </c>
      <c r="AU146" s="17" t="s">
        <v>85</v>
      </c>
    </row>
    <row r="147" s="2" customFormat="1" ht="16.5" customHeight="1">
      <c r="A147" s="38"/>
      <c r="B147" s="39"/>
      <c r="C147" s="219" t="s">
        <v>200</v>
      </c>
      <c r="D147" s="219" t="s">
        <v>127</v>
      </c>
      <c r="E147" s="220" t="s">
        <v>412</v>
      </c>
      <c r="F147" s="221" t="s">
        <v>413</v>
      </c>
      <c r="G147" s="222" t="s">
        <v>369</v>
      </c>
      <c r="H147" s="223">
        <v>1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42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370</v>
      </c>
      <c r="AT147" s="231" t="s">
        <v>127</v>
      </c>
      <c r="AU147" s="231" t="s">
        <v>85</v>
      </c>
      <c r="AY147" s="17" t="s">
        <v>125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85</v>
      </c>
      <c r="BK147" s="232">
        <f>ROUND(I147*H147,2)</f>
        <v>0</v>
      </c>
      <c r="BL147" s="17" t="s">
        <v>370</v>
      </c>
      <c r="BM147" s="231" t="s">
        <v>414</v>
      </c>
    </row>
    <row r="148" s="2" customFormat="1">
      <c r="A148" s="38"/>
      <c r="B148" s="39"/>
      <c r="C148" s="40"/>
      <c r="D148" s="233" t="s">
        <v>133</v>
      </c>
      <c r="E148" s="40"/>
      <c r="F148" s="234" t="s">
        <v>415</v>
      </c>
      <c r="G148" s="40"/>
      <c r="H148" s="40"/>
      <c r="I148" s="235"/>
      <c r="J148" s="40"/>
      <c r="K148" s="40"/>
      <c r="L148" s="44"/>
      <c r="M148" s="236"/>
      <c r="N148" s="23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133</v>
      </c>
      <c r="AU148" s="17" t="s">
        <v>85</v>
      </c>
    </row>
    <row r="149" s="2" customFormat="1" ht="24.15" customHeight="1">
      <c r="A149" s="38"/>
      <c r="B149" s="39"/>
      <c r="C149" s="219" t="s">
        <v>205</v>
      </c>
      <c r="D149" s="219" t="s">
        <v>127</v>
      </c>
      <c r="E149" s="220" t="s">
        <v>416</v>
      </c>
      <c r="F149" s="221" t="s">
        <v>417</v>
      </c>
      <c r="G149" s="222" t="s">
        <v>369</v>
      </c>
      <c r="H149" s="223">
        <v>1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42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370</v>
      </c>
      <c r="AT149" s="231" t="s">
        <v>127</v>
      </c>
      <c r="AU149" s="231" t="s">
        <v>85</v>
      </c>
      <c r="AY149" s="17" t="s">
        <v>125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85</v>
      </c>
      <c r="BK149" s="232">
        <f>ROUND(I149*H149,2)</f>
        <v>0</v>
      </c>
      <c r="BL149" s="17" t="s">
        <v>370</v>
      </c>
      <c r="BM149" s="231" t="s">
        <v>418</v>
      </c>
    </row>
    <row r="150" s="2" customFormat="1">
      <c r="A150" s="38"/>
      <c r="B150" s="39"/>
      <c r="C150" s="40"/>
      <c r="D150" s="233" t="s">
        <v>133</v>
      </c>
      <c r="E150" s="40"/>
      <c r="F150" s="234" t="s">
        <v>419</v>
      </c>
      <c r="G150" s="40"/>
      <c r="H150" s="40"/>
      <c r="I150" s="235"/>
      <c r="J150" s="40"/>
      <c r="K150" s="40"/>
      <c r="L150" s="44"/>
      <c r="M150" s="236"/>
      <c r="N150" s="237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133</v>
      </c>
      <c r="AU150" s="17" t="s">
        <v>85</v>
      </c>
    </row>
    <row r="151" s="2" customFormat="1">
      <c r="A151" s="38"/>
      <c r="B151" s="39"/>
      <c r="C151" s="40"/>
      <c r="D151" s="233" t="s">
        <v>135</v>
      </c>
      <c r="E151" s="40"/>
      <c r="F151" s="238" t="s">
        <v>420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135</v>
      </c>
      <c r="AU151" s="17" t="s">
        <v>85</v>
      </c>
    </row>
    <row r="152" s="2" customFormat="1" ht="24.15" customHeight="1">
      <c r="A152" s="38"/>
      <c r="B152" s="39"/>
      <c r="C152" s="219" t="s">
        <v>213</v>
      </c>
      <c r="D152" s="219" t="s">
        <v>127</v>
      </c>
      <c r="E152" s="220" t="s">
        <v>421</v>
      </c>
      <c r="F152" s="221" t="s">
        <v>422</v>
      </c>
      <c r="G152" s="222" t="s">
        <v>369</v>
      </c>
      <c r="H152" s="223">
        <v>1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42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370</v>
      </c>
      <c r="AT152" s="231" t="s">
        <v>127</v>
      </c>
      <c r="AU152" s="231" t="s">
        <v>85</v>
      </c>
      <c r="AY152" s="17" t="s">
        <v>125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85</v>
      </c>
      <c r="BK152" s="232">
        <f>ROUND(I152*H152,2)</f>
        <v>0</v>
      </c>
      <c r="BL152" s="17" t="s">
        <v>370</v>
      </c>
      <c r="BM152" s="231" t="s">
        <v>423</v>
      </c>
    </row>
    <row r="153" s="2" customFormat="1">
      <c r="A153" s="38"/>
      <c r="B153" s="39"/>
      <c r="C153" s="40"/>
      <c r="D153" s="233" t="s">
        <v>133</v>
      </c>
      <c r="E153" s="40"/>
      <c r="F153" s="234" t="s">
        <v>422</v>
      </c>
      <c r="G153" s="40"/>
      <c r="H153" s="40"/>
      <c r="I153" s="235"/>
      <c r="J153" s="40"/>
      <c r="K153" s="40"/>
      <c r="L153" s="44"/>
      <c r="M153" s="236"/>
      <c r="N153" s="23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133</v>
      </c>
      <c r="AU153" s="17" t="s">
        <v>85</v>
      </c>
    </row>
    <row r="154" s="2" customFormat="1" ht="16.5" customHeight="1">
      <c r="A154" s="38"/>
      <c r="B154" s="39"/>
      <c r="C154" s="219" t="s">
        <v>325</v>
      </c>
      <c r="D154" s="219" t="s">
        <v>127</v>
      </c>
      <c r="E154" s="220" t="s">
        <v>424</v>
      </c>
      <c r="F154" s="221" t="s">
        <v>425</v>
      </c>
      <c r="G154" s="222" t="s">
        <v>369</v>
      </c>
      <c r="H154" s="223">
        <v>1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42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370</v>
      </c>
      <c r="AT154" s="231" t="s">
        <v>127</v>
      </c>
      <c r="AU154" s="231" t="s">
        <v>85</v>
      </c>
      <c r="AY154" s="17" t="s">
        <v>125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85</v>
      </c>
      <c r="BK154" s="232">
        <f>ROUND(I154*H154,2)</f>
        <v>0</v>
      </c>
      <c r="BL154" s="17" t="s">
        <v>370</v>
      </c>
      <c r="BM154" s="231" t="s">
        <v>426</v>
      </c>
    </row>
    <row r="155" s="2" customFormat="1">
      <c r="A155" s="38"/>
      <c r="B155" s="39"/>
      <c r="C155" s="40"/>
      <c r="D155" s="233" t="s">
        <v>133</v>
      </c>
      <c r="E155" s="40"/>
      <c r="F155" s="234" t="s">
        <v>425</v>
      </c>
      <c r="G155" s="40"/>
      <c r="H155" s="40"/>
      <c r="I155" s="235"/>
      <c r="J155" s="40"/>
      <c r="K155" s="40"/>
      <c r="L155" s="44"/>
      <c r="M155" s="236"/>
      <c r="N155" s="237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133</v>
      </c>
      <c r="AU155" s="17" t="s">
        <v>85</v>
      </c>
    </row>
    <row r="156" s="2" customFormat="1" ht="16.5" customHeight="1">
      <c r="A156" s="38"/>
      <c r="B156" s="39"/>
      <c r="C156" s="219" t="s">
        <v>333</v>
      </c>
      <c r="D156" s="219" t="s">
        <v>127</v>
      </c>
      <c r="E156" s="220" t="s">
        <v>427</v>
      </c>
      <c r="F156" s="221" t="s">
        <v>428</v>
      </c>
      <c r="G156" s="222" t="s">
        <v>369</v>
      </c>
      <c r="H156" s="223">
        <v>1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42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370</v>
      </c>
      <c r="AT156" s="231" t="s">
        <v>127</v>
      </c>
      <c r="AU156" s="231" t="s">
        <v>85</v>
      </c>
      <c r="AY156" s="17" t="s">
        <v>125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85</v>
      </c>
      <c r="BK156" s="232">
        <f>ROUND(I156*H156,2)</f>
        <v>0</v>
      </c>
      <c r="BL156" s="17" t="s">
        <v>370</v>
      </c>
      <c r="BM156" s="231" t="s">
        <v>429</v>
      </c>
    </row>
    <row r="157" s="2" customFormat="1">
      <c r="A157" s="38"/>
      <c r="B157" s="39"/>
      <c r="C157" s="40"/>
      <c r="D157" s="233" t="s">
        <v>133</v>
      </c>
      <c r="E157" s="40"/>
      <c r="F157" s="234" t="s">
        <v>428</v>
      </c>
      <c r="G157" s="40"/>
      <c r="H157" s="40"/>
      <c r="I157" s="235"/>
      <c r="J157" s="40"/>
      <c r="K157" s="40"/>
      <c r="L157" s="44"/>
      <c r="M157" s="236"/>
      <c r="N157" s="23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133</v>
      </c>
      <c r="AU157" s="17" t="s">
        <v>85</v>
      </c>
    </row>
    <row r="158" s="2" customFormat="1" ht="16.5" customHeight="1">
      <c r="A158" s="38"/>
      <c r="B158" s="39"/>
      <c r="C158" s="219" t="s">
        <v>340</v>
      </c>
      <c r="D158" s="219" t="s">
        <v>127</v>
      </c>
      <c r="E158" s="220" t="s">
        <v>430</v>
      </c>
      <c r="F158" s="221" t="s">
        <v>431</v>
      </c>
      <c r="G158" s="222" t="s">
        <v>369</v>
      </c>
      <c r="H158" s="223">
        <v>1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42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370</v>
      </c>
      <c r="AT158" s="231" t="s">
        <v>127</v>
      </c>
      <c r="AU158" s="231" t="s">
        <v>85</v>
      </c>
      <c r="AY158" s="17" t="s">
        <v>125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85</v>
      </c>
      <c r="BK158" s="232">
        <f>ROUND(I158*H158,2)</f>
        <v>0</v>
      </c>
      <c r="BL158" s="17" t="s">
        <v>370</v>
      </c>
      <c r="BM158" s="231" t="s">
        <v>432</v>
      </c>
    </row>
    <row r="159" s="2" customFormat="1">
      <c r="A159" s="38"/>
      <c r="B159" s="39"/>
      <c r="C159" s="40"/>
      <c r="D159" s="233" t="s">
        <v>133</v>
      </c>
      <c r="E159" s="40"/>
      <c r="F159" s="234" t="s">
        <v>433</v>
      </c>
      <c r="G159" s="40"/>
      <c r="H159" s="40"/>
      <c r="I159" s="235"/>
      <c r="J159" s="40"/>
      <c r="K159" s="40"/>
      <c r="L159" s="44"/>
      <c r="M159" s="236"/>
      <c r="N159" s="237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133</v>
      </c>
      <c r="AU159" s="17" t="s">
        <v>85</v>
      </c>
    </row>
    <row r="160" s="2" customFormat="1" ht="16.5" customHeight="1">
      <c r="A160" s="38"/>
      <c r="B160" s="39"/>
      <c r="C160" s="219" t="s">
        <v>344</v>
      </c>
      <c r="D160" s="219" t="s">
        <v>127</v>
      </c>
      <c r="E160" s="220" t="s">
        <v>434</v>
      </c>
      <c r="F160" s="221" t="s">
        <v>435</v>
      </c>
      <c r="G160" s="222" t="s">
        <v>369</v>
      </c>
      <c r="H160" s="223">
        <v>1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42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370</v>
      </c>
      <c r="AT160" s="231" t="s">
        <v>127</v>
      </c>
      <c r="AU160" s="231" t="s">
        <v>85</v>
      </c>
      <c r="AY160" s="17" t="s">
        <v>125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85</v>
      </c>
      <c r="BK160" s="232">
        <f>ROUND(I160*H160,2)</f>
        <v>0</v>
      </c>
      <c r="BL160" s="17" t="s">
        <v>370</v>
      </c>
      <c r="BM160" s="231" t="s">
        <v>436</v>
      </c>
    </row>
    <row r="161" s="2" customFormat="1">
      <c r="A161" s="38"/>
      <c r="B161" s="39"/>
      <c r="C161" s="40"/>
      <c r="D161" s="233" t="s">
        <v>133</v>
      </c>
      <c r="E161" s="40"/>
      <c r="F161" s="234" t="s">
        <v>437</v>
      </c>
      <c r="G161" s="40"/>
      <c r="H161" s="40"/>
      <c r="I161" s="235"/>
      <c r="J161" s="40"/>
      <c r="K161" s="40"/>
      <c r="L161" s="44"/>
      <c r="M161" s="236"/>
      <c r="N161" s="237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133</v>
      </c>
      <c r="AU161" s="17" t="s">
        <v>85</v>
      </c>
    </row>
    <row r="162" s="2" customFormat="1" ht="16.5" customHeight="1">
      <c r="A162" s="38"/>
      <c r="B162" s="39"/>
      <c r="C162" s="219" t="s">
        <v>350</v>
      </c>
      <c r="D162" s="219" t="s">
        <v>127</v>
      </c>
      <c r="E162" s="220" t="s">
        <v>438</v>
      </c>
      <c r="F162" s="221" t="s">
        <v>439</v>
      </c>
      <c r="G162" s="222" t="s">
        <v>369</v>
      </c>
      <c r="H162" s="223">
        <v>1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42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370</v>
      </c>
      <c r="AT162" s="231" t="s">
        <v>127</v>
      </c>
      <c r="AU162" s="231" t="s">
        <v>85</v>
      </c>
      <c r="AY162" s="17" t="s">
        <v>125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85</v>
      </c>
      <c r="BK162" s="232">
        <f>ROUND(I162*H162,2)</f>
        <v>0</v>
      </c>
      <c r="BL162" s="17" t="s">
        <v>370</v>
      </c>
      <c r="BM162" s="231" t="s">
        <v>440</v>
      </c>
    </row>
    <row r="163" s="2" customFormat="1">
      <c r="A163" s="38"/>
      <c r="B163" s="39"/>
      <c r="C163" s="40"/>
      <c r="D163" s="233" t="s">
        <v>133</v>
      </c>
      <c r="E163" s="40"/>
      <c r="F163" s="234" t="s">
        <v>441</v>
      </c>
      <c r="G163" s="40"/>
      <c r="H163" s="40"/>
      <c r="I163" s="235"/>
      <c r="J163" s="40"/>
      <c r="K163" s="40"/>
      <c r="L163" s="44"/>
      <c r="M163" s="250"/>
      <c r="N163" s="251"/>
      <c r="O163" s="252"/>
      <c r="P163" s="252"/>
      <c r="Q163" s="252"/>
      <c r="R163" s="252"/>
      <c r="S163" s="252"/>
      <c r="T163" s="253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133</v>
      </c>
      <c r="AU163" s="17" t="s">
        <v>85</v>
      </c>
    </row>
    <row r="164" s="2" customFormat="1" ht="6.96" customHeight="1">
      <c r="A164" s="38"/>
      <c r="B164" s="66"/>
      <c r="C164" s="67"/>
      <c r="D164" s="67"/>
      <c r="E164" s="67"/>
      <c r="F164" s="67"/>
      <c r="G164" s="67"/>
      <c r="H164" s="67"/>
      <c r="I164" s="67"/>
      <c r="J164" s="67"/>
      <c r="K164" s="67"/>
      <c r="L164" s="44"/>
      <c r="M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</row>
  </sheetData>
  <sheetProtection sheet="1" autoFilter="0" formatColumns="0" formatRows="0" objects="1" scenarios="1" spinCount="100000" saltValue="6OGIVsPvKVoCO+qzV3yW0kf134CLbheTas48kL+m1QqSUti7k3Kjj5GE64Cyp/9ZNIr4pZs/kjABzAOOSC6xcw==" hashValue="oceH+pFBHiC28QPLPD1kXR8ez4dqlFIa1BqIJPX8ZPr2rbJtlTb2qt1OxXRcmO2t4FPBcYo/HofHhgX8JByhCw==" algorithmName="SHA-512" password="CC35"/>
  <autoFilter ref="C116:K16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Pecival</dc:creator>
  <cp:lastModifiedBy>Tomáš Pecival</cp:lastModifiedBy>
  <dcterms:created xsi:type="dcterms:W3CDTF">2025-08-01T13:15:05Z</dcterms:created>
  <dcterms:modified xsi:type="dcterms:W3CDTF">2025-08-01T13:15:21Z</dcterms:modified>
</cp:coreProperties>
</file>