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kzuz-my.sharepoint.com/personal/70997_ukzuz_cz/Documents/Documents/veřejné zakázky/2025/Projekty/moje VZ Fytoregisrt v Moldavské republice/smlouvy/smlouva o dílo/"/>
    </mc:Choice>
  </mc:AlternateContent>
  <xr:revisionPtr revIDLastSave="0" documentId="8_{60F5F7EC-0167-4F9F-9E35-36EF00F1CE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ákladní identifikační údaje" sheetId="1" r:id="rId1"/>
    <sheet name="Cena implementace" sheetId="2" r:id="rId2"/>
    <sheet name="Servisní náklad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+EcZgiP5VD4Vl9vDXcSSO8bgOZHLcbORgHFgmMV+Z4="/>
    </ext>
  </extLst>
</workbook>
</file>

<file path=xl/calcChain.xml><?xml version="1.0" encoding="utf-8"?>
<calcChain xmlns="http://schemas.openxmlformats.org/spreadsheetml/2006/main">
  <c r="F6" i="3" l="1"/>
  <c r="G6" i="3" s="1"/>
  <c r="H6" i="3" s="1"/>
  <c r="F3" i="3"/>
  <c r="G3" i="3" s="1"/>
  <c r="H3" i="3" s="1"/>
  <c r="F23" i="2"/>
  <c r="G23" i="2" s="1"/>
  <c r="F22" i="2"/>
  <c r="G22" i="2" s="1"/>
  <c r="G21" i="2"/>
  <c r="F21" i="2"/>
  <c r="F20" i="2"/>
  <c r="G20" i="2" s="1"/>
  <c r="F19" i="2"/>
  <c r="G19" i="2" s="1"/>
  <c r="F18" i="2"/>
  <c r="G18" i="2" s="1"/>
  <c r="G17" i="2"/>
  <c r="F17" i="2"/>
  <c r="F16" i="2"/>
  <c r="G16" i="2" s="1"/>
  <c r="F15" i="2"/>
  <c r="G15" i="2" s="1"/>
  <c r="F14" i="2"/>
  <c r="G14" i="2" s="1"/>
  <c r="G13" i="2"/>
  <c r="F13" i="2"/>
  <c r="F12" i="2"/>
  <c r="G12" i="2" s="1"/>
  <c r="F11" i="2"/>
  <c r="G11" i="2" s="1"/>
  <c r="F10" i="2"/>
  <c r="G10" i="2" s="1"/>
  <c r="G9" i="2"/>
  <c r="F9" i="2"/>
  <c r="F8" i="2"/>
  <c r="G8" i="2" s="1"/>
  <c r="F7" i="2"/>
  <c r="G7" i="2" s="1"/>
  <c r="F6" i="2"/>
  <c r="G6" i="2" s="1"/>
  <c r="G5" i="2"/>
  <c r="F5" i="2"/>
  <c r="F4" i="2"/>
  <c r="G4" i="2" s="1"/>
  <c r="F3" i="2"/>
  <c r="F25" i="2" s="1"/>
  <c r="G26" i="2" s="1"/>
  <c r="H26" i="2" s="1"/>
  <c r="C23" i="1"/>
  <c r="C22" i="1"/>
  <c r="C21" i="1"/>
  <c r="C18" i="1"/>
  <c r="C16" i="1"/>
  <c r="C14" i="1"/>
  <c r="C26" i="1" l="1"/>
  <c r="C29" i="1" s="1"/>
  <c r="G3" i="2"/>
</calcChain>
</file>

<file path=xl/sharedStrings.xml><?xml version="1.0" encoding="utf-8"?>
<sst xmlns="http://schemas.openxmlformats.org/spreadsheetml/2006/main" count="94" uniqueCount="72">
  <si>
    <t>Základní identifikační údaje</t>
  </si>
  <si>
    <t>Název dodavatele</t>
  </si>
  <si>
    <t>Meta IT s.r.o.</t>
  </si>
  <si>
    <t>IČO</t>
  </si>
  <si>
    <t>DIČ</t>
  </si>
  <si>
    <t xml:space="preserve">CZ28305264	</t>
  </si>
  <si>
    <t>Sídlo / Adresa</t>
  </si>
  <si>
    <t xml:space="preserve">        Lidická 965/31, 602 00 Brno</t>
  </si>
  <si>
    <t>Jméno a funkce oprávněné osoby</t>
  </si>
  <si>
    <t>Ing. et Ing. Ladislav Ruttkay</t>
  </si>
  <si>
    <t>Telefonní kontakt</t>
  </si>
  <si>
    <t>775 117 725</t>
  </si>
  <si>
    <t>E-mail</t>
  </si>
  <si>
    <t xml:space="preserve"> ruttkay@metait.cz</t>
  </si>
  <si>
    <t>Datum vyplnění nabídky</t>
  </si>
  <si>
    <t>DPH</t>
  </si>
  <si>
    <r>
      <rPr>
        <b/>
        <sz val="11"/>
        <color theme="1"/>
        <rFont val="Aptos Narrow"/>
      </rPr>
      <t>Výše DPH závisí na sídle dodavatele: (viz dokument "Výzva k podání nabídek")</t>
    </r>
    <r>
      <rPr>
        <sz val="11"/>
        <color theme="1"/>
        <rFont val="Aptos Narrow"/>
      </rPr>
      <t xml:space="preserve">
 - Dodavatelé se sídlem v České republice nebo Moldavské republice uvedou 0% DPH – plnění je dle Dohody o rozvojové spolupráci mezi ČR a Moldavskem č. 35/2013 Sb. osvobozeno od DPH.
 - Dodavatelé se sídlem mimo ČR a Moldavsko uvedou 21% DPH – v souladu s § 108 odst. 3 zákona č. 235/2004 Sb., o DPH DPH odvádí zadavatel, pro účely hodnocení je nutné uvést cenu včetně DPH.</t>
    </r>
  </si>
  <si>
    <t>Cena implementace (bez DPH)</t>
  </si>
  <si>
    <t>Cena implementace (s DPH)</t>
  </si>
  <si>
    <t>Cena paušální provozní podpory na 12 měsíců (bez DPH)</t>
  </si>
  <si>
    <t>Cena paušální provozní podpory na 12 měsíců (s DPH)</t>
  </si>
  <si>
    <t>Cena paušální provozní podpory na 1 měsíc (bez DPH)</t>
  </si>
  <si>
    <t>Cena paušální provozní podpory na 1 měsíc (s DPH)</t>
  </si>
  <si>
    <t>Počet nabídnutých člověkohodin</t>
  </si>
  <si>
    <t>Jednotková cena za 1 ČH (bez DPH)</t>
  </si>
  <si>
    <t>Jednotková cena za 1 ČH (s DPH)</t>
  </si>
  <si>
    <t>Cena služeb na vyžádání (bez DPH)</t>
  </si>
  <si>
    <t>Cena služeb na vyžádání (s DPH)</t>
  </si>
  <si>
    <t>Nejzazší termín</t>
  </si>
  <si>
    <t>Vyplacená část dle čl. V odst. 2 písm. a (s DPH)</t>
  </si>
  <si>
    <t>M1 (M0+4 měsíce)</t>
  </si>
  <si>
    <t>M2 (M1+5 měsíce)</t>
  </si>
  <si>
    <t>M3 (M2+4 měsíce)</t>
  </si>
  <si>
    <t>M4 (M3+2 měsíce)</t>
  </si>
  <si>
    <t>Kategorie rolí</t>
  </si>
  <si>
    <t>Role</t>
  </si>
  <si>
    <t>Počet potřebných MD</t>
  </si>
  <si>
    <t>Jednotková cena za 1 MD (bez DPH)</t>
  </si>
  <si>
    <t>Cena celkem v Kč (bez DPH)</t>
  </si>
  <si>
    <t>Cena celkem v Kč (s DPH)</t>
  </si>
  <si>
    <t>Strategické &amp; projektové řízení</t>
  </si>
  <si>
    <t>Vedoucí projektu</t>
  </si>
  <si>
    <t>Analýza &amp; návrh systému</t>
  </si>
  <si>
    <t>Analytik/ Návrhář systému</t>
  </si>
  <si>
    <t>Vývoj</t>
  </si>
  <si>
    <t>Senior vývojář</t>
  </si>
  <si>
    <t>Senior vývojář 2</t>
  </si>
  <si>
    <t>Integrace a infrastruktura</t>
  </si>
  <si>
    <t>Technický specialista</t>
  </si>
  <si>
    <t>Testování a zajištění kvality</t>
  </si>
  <si>
    <t>Technický specialista 2</t>
  </si>
  <si>
    <t>Podpora, školení, dokumentace</t>
  </si>
  <si>
    <t>Tester</t>
  </si>
  <si>
    <t>Jiné</t>
  </si>
  <si>
    <t>„Dodavatelem doplněná role“</t>
  </si>
  <si>
    <t>Celková cena implementace bez DPH</t>
  </si>
  <si>
    <t>Celková cena implementace s DPH</t>
  </si>
  <si>
    <t xml:space="preserve"> </t>
  </si>
  <si>
    <t>Kategorie služby</t>
  </si>
  <si>
    <t>Popis služby</t>
  </si>
  <si>
    <t>Doba servisní podpory (v měsících)</t>
  </si>
  <si>
    <t>Paušální cena za měsíc (bez DPH)</t>
  </si>
  <si>
    <t>Paušální cena za rok (bez DPH)</t>
  </si>
  <si>
    <t>Paušální cena za rok (s DPH)</t>
  </si>
  <si>
    <t>Paušální provozní podpora (fixní měsíční platba)</t>
  </si>
  <si>
    <t>Pravidelná měsíční podpora zahrnující dohled nad systémem, aktualizace, drobné opravy, úpravy a technickou asistenci během provozu.</t>
  </si>
  <si>
    <t>Role / činnost</t>
  </si>
  <si>
    <t>Počet ČH (odhadem)</t>
  </si>
  <si>
    <t>Cena celkem (bez DPH)</t>
  </si>
  <si>
    <t>Cena celkem (s DPH)</t>
  </si>
  <si>
    <t>Počet nabídnutých člověkohodin (Služby na vyžádání)</t>
  </si>
  <si>
    <t>Rozvojové nebo úpravové práce nad rámec běžné podpory, objednávané dle potřeby zadavatele. Typicky úpravy funkcionalit, integrace, reporty, technické konzultace. Účtováno dle skutečně odpracovaných člověkohodin.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</si>
</sst>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yy"/>
    <numFmt numFmtId="165" formatCode="#,##0.00\ \K\č"/>
  </numFmts>
  <fonts count="9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name val="Aptos Narrow"/>
    </font>
    <font>
      <sz val="11"/>
      <color theme="1"/>
      <name val="Arial"/>
    </font>
    <font>
      <sz val="11"/>
      <color theme="1"/>
      <name val="Aptos Narrow"/>
    </font>
    <font>
      <b/>
      <sz val="11"/>
      <color theme="1"/>
      <name val="Arial"/>
    </font>
    <font>
      <sz val="11"/>
      <color theme="0"/>
      <name val="Aptos Narrow"/>
    </font>
    <font>
      <b/>
      <sz val="11"/>
      <color rgb="FFC00000"/>
      <name val="Aptos Narrow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D9F2D0"/>
        <bgColor rgb="FFD9F2D0"/>
      </patternFill>
    </fill>
    <fill>
      <patternFill patternType="solid">
        <fgColor rgb="FFB3E5A1"/>
        <bgColor rgb="FFB3E5A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3" borderId="3" xfId="0" applyFont="1" applyFill="1" applyBorder="1"/>
    <xf numFmtId="0" fontId="3" fillId="4" borderId="3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9" fontId="4" fillId="4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" fillId="0" borderId="4" xfId="0" applyFont="1" applyBorder="1"/>
    <xf numFmtId="0" fontId="4" fillId="0" borderId="0" xfId="0" applyFont="1" applyAlignment="1">
      <alignment horizontal="center"/>
    </xf>
    <xf numFmtId="0" fontId="1" fillId="2" borderId="3" xfId="0" applyFont="1" applyFill="1" applyBorder="1"/>
    <xf numFmtId="165" fontId="3" fillId="5" borderId="3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/>
    <xf numFmtId="0" fontId="3" fillId="5" borderId="3" xfId="0" applyFont="1" applyFill="1" applyBorder="1" applyAlignment="1">
      <alignment horizontal="center"/>
    </xf>
    <xf numFmtId="0" fontId="4" fillId="3" borderId="3" xfId="0" applyFont="1" applyFill="1" applyBorder="1"/>
    <xf numFmtId="0" fontId="5" fillId="4" borderId="3" xfId="0" applyFont="1" applyFill="1" applyBorder="1" applyAlignment="1">
      <alignment vertical="center"/>
    </xf>
    <xf numFmtId="0" fontId="4" fillId="4" borderId="3" xfId="0" applyFont="1" applyFill="1" applyBorder="1" applyAlignment="1"/>
    <xf numFmtId="165" fontId="3" fillId="4" borderId="3" xfId="0" applyNumberFormat="1" applyFont="1" applyFill="1" applyBorder="1" applyAlignment="1">
      <alignment horizontal="center"/>
    </xf>
    <xf numFmtId="0" fontId="6" fillId="0" borderId="0" xfId="0" applyFont="1"/>
    <xf numFmtId="0" fontId="3" fillId="4" borderId="3" xfId="0" applyFont="1" applyFill="1" applyBorder="1" applyAlignment="1"/>
    <xf numFmtId="0" fontId="4" fillId="4" borderId="3" xfId="0" applyFont="1" applyFill="1" applyBorder="1"/>
    <xf numFmtId="0" fontId="1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5" borderId="6" xfId="0" applyFont="1" applyFill="1" applyBorder="1"/>
    <xf numFmtId="165" fontId="4" fillId="5" borderId="7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1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5" xfId="0" applyFont="1" applyBorder="1"/>
  </cellXfs>
  <cellStyles count="1">
    <cellStyle name="Normální" xfId="0" builtinId="0"/>
  </cellStyles>
  <dxfs count="1">
    <dxf>
      <fill>
        <patternFill patternType="solid">
          <fgColor rgb="FFFFC0C0"/>
          <bgColor rgb="FFFF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0"/>
  <sheetViews>
    <sheetView tabSelected="1" workbookViewId="0"/>
  </sheetViews>
  <sheetFormatPr defaultColWidth="12.6640625" defaultRowHeight="15" customHeight="1" x14ac:dyDescent="0.3"/>
  <cols>
    <col min="1" max="1" width="2.21875" customWidth="1"/>
    <col min="2" max="2" width="58.44140625" customWidth="1"/>
    <col min="3" max="3" width="33" customWidth="1"/>
    <col min="4" max="4" width="7.6640625" customWidth="1"/>
    <col min="5" max="5" width="60.6640625" customWidth="1"/>
    <col min="6" max="26" width="7.6640625" customWidth="1"/>
  </cols>
  <sheetData>
    <row r="1" spans="2:5" ht="14.25" customHeight="1" x14ac:dyDescent="0.3"/>
    <row r="2" spans="2:5" ht="14.25" customHeight="1" x14ac:dyDescent="0.3">
      <c r="B2" s="32" t="s">
        <v>0</v>
      </c>
      <c r="C2" s="33"/>
    </row>
    <row r="3" spans="2:5" ht="14.25" customHeight="1" x14ac:dyDescent="0.3">
      <c r="B3" s="1" t="s">
        <v>1</v>
      </c>
      <c r="C3" s="2" t="s">
        <v>2</v>
      </c>
    </row>
    <row r="4" spans="2:5" ht="14.25" customHeight="1" x14ac:dyDescent="0.3">
      <c r="B4" s="1" t="s">
        <v>3</v>
      </c>
      <c r="C4" s="2">
        <v>28305264</v>
      </c>
    </row>
    <row r="5" spans="2:5" ht="14.25" customHeight="1" x14ac:dyDescent="0.3">
      <c r="B5" s="1" t="s">
        <v>4</v>
      </c>
      <c r="C5" s="2" t="s">
        <v>5</v>
      </c>
    </row>
    <row r="6" spans="2:5" ht="14.25" customHeight="1" x14ac:dyDescent="0.3">
      <c r="B6" s="1" t="s">
        <v>6</v>
      </c>
      <c r="C6" s="2" t="s">
        <v>7</v>
      </c>
    </row>
    <row r="7" spans="2:5" ht="14.25" customHeight="1" x14ac:dyDescent="0.3">
      <c r="B7" s="1" t="s">
        <v>8</v>
      </c>
      <c r="C7" s="2" t="s">
        <v>9</v>
      </c>
    </row>
    <row r="8" spans="2:5" ht="14.25" customHeight="1" x14ac:dyDescent="0.3">
      <c r="B8" s="1" t="s">
        <v>10</v>
      </c>
      <c r="C8" s="2" t="s">
        <v>11</v>
      </c>
    </row>
    <row r="9" spans="2:5" ht="14.25" customHeight="1" x14ac:dyDescent="0.3">
      <c r="B9" s="1" t="s">
        <v>12</v>
      </c>
      <c r="C9" s="2" t="s">
        <v>13</v>
      </c>
    </row>
    <row r="10" spans="2:5" ht="14.25" customHeight="1" x14ac:dyDescent="0.3">
      <c r="B10" s="1" t="s">
        <v>14</v>
      </c>
      <c r="C10" s="3">
        <v>45889</v>
      </c>
    </row>
    <row r="11" spans="2:5" ht="14.25" customHeight="1" x14ac:dyDescent="0.3">
      <c r="B11" s="4" t="s">
        <v>15</v>
      </c>
      <c r="C11" s="5">
        <v>0</v>
      </c>
      <c r="E11" s="6" t="s">
        <v>16</v>
      </c>
    </row>
    <row r="12" spans="2:5" ht="14.25" customHeight="1" x14ac:dyDescent="0.3">
      <c r="B12" s="7"/>
      <c r="C12" s="8"/>
    </row>
    <row r="13" spans="2:5" ht="14.25" customHeight="1" x14ac:dyDescent="0.3">
      <c r="B13" s="9" t="s">
        <v>17</v>
      </c>
      <c r="C13" s="10">
        <v>10480000</v>
      </c>
    </row>
    <row r="14" spans="2:5" ht="14.25" customHeight="1" x14ac:dyDescent="0.3">
      <c r="B14" s="9" t="s">
        <v>18</v>
      </c>
      <c r="C14" s="11">
        <f>C13*(1+C11)</f>
        <v>10480000</v>
      </c>
    </row>
    <row r="15" spans="2:5" ht="14.25" customHeight="1" x14ac:dyDescent="0.3">
      <c r="B15" s="12" t="s">
        <v>19</v>
      </c>
      <c r="C15" s="10">
        <v>400000</v>
      </c>
    </row>
    <row r="16" spans="2:5" ht="14.25" customHeight="1" x14ac:dyDescent="0.3">
      <c r="B16" s="9" t="s">
        <v>20</v>
      </c>
      <c r="C16" s="11">
        <f>C15*(1+C11)</f>
        <v>400000</v>
      </c>
    </row>
    <row r="17" spans="2:3" ht="14.25" customHeight="1" x14ac:dyDescent="0.3">
      <c r="B17" s="9" t="s">
        <v>21</v>
      </c>
      <c r="C17" s="10">
        <v>33333.33</v>
      </c>
    </row>
    <row r="18" spans="2:3" ht="14.25" customHeight="1" x14ac:dyDescent="0.3">
      <c r="B18" s="9" t="s">
        <v>22</v>
      </c>
      <c r="C18" s="11">
        <f>C17*(1+C11)</f>
        <v>33333.33</v>
      </c>
    </row>
    <row r="19" spans="2:3" ht="14.25" customHeight="1" x14ac:dyDescent="0.3">
      <c r="B19" s="9" t="s">
        <v>23</v>
      </c>
      <c r="C19" s="13">
        <v>500</v>
      </c>
    </row>
    <row r="20" spans="2:3" ht="14.25" customHeight="1" x14ac:dyDescent="0.3">
      <c r="B20" s="9" t="s">
        <v>24</v>
      </c>
      <c r="C20" s="10">
        <v>1000</v>
      </c>
    </row>
    <row r="21" spans="2:3" ht="14.25" customHeight="1" x14ac:dyDescent="0.3">
      <c r="B21" s="9" t="s">
        <v>25</v>
      </c>
      <c r="C21" s="11">
        <f>C20*(1+C11)</f>
        <v>1000</v>
      </c>
    </row>
    <row r="22" spans="2:3" ht="14.25" customHeight="1" x14ac:dyDescent="0.3">
      <c r="B22" s="9" t="s">
        <v>26</v>
      </c>
      <c r="C22" s="11">
        <f>'Servisní náklady'!F6</f>
        <v>500000</v>
      </c>
    </row>
    <row r="23" spans="2:3" ht="14.25" customHeight="1" x14ac:dyDescent="0.3">
      <c r="B23" s="9" t="s">
        <v>27</v>
      </c>
      <c r="C23" s="11">
        <f>C22*(1+C11)</f>
        <v>500000</v>
      </c>
    </row>
    <row r="24" spans="2:3" ht="14.25" customHeight="1" x14ac:dyDescent="0.3"/>
    <row r="25" spans="2:3" ht="14.25" customHeight="1" x14ac:dyDescent="0.3">
      <c r="B25" s="9" t="s">
        <v>28</v>
      </c>
      <c r="C25" s="9" t="s">
        <v>29</v>
      </c>
    </row>
    <row r="26" spans="2:3" ht="14.25" customHeight="1" x14ac:dyDescent="0.3">
      <c r="B26" s="14" t="s">
        <v>30</v>
      </c>
      <c r="C26" s="11">
        <f>C14*0.25</f>
        <v>2620000</v>
      </c>
    </row>
    <row r="27" spans="2:3" ht="14.25" customHeight="1" x14ac:dyDescent="0.3">
      <c r="B27" s="14" t="s">
        <v>31</v>
      </c>
      <c r="C27" s="11">
        <v>0</v>
      </c>
    </row>
    <row r="28" spans="2:3" ht="14.25" customHeight="1" x14ac:dyDescent="0.3">
      <c r="B28" s="14" t="s">
        <v>32</v>
      </c>
      <c r="C28" s="11">
        <v>0</v>
      </c>
    </row>
    <row r="29" spans="2:3" ht="14.25" customHeight="1" x14ac:dyDescent="0.3">
      <c r="B29" s="14" t="s">
        <v>33</v>
      </c>
      <c r="C29" s="11">
        <f>C14-C26</f>
        <v>7860000</v>
      </c>
    </row>
    <row r="30" spans="2:3" ht="14.25" customHeight="1" x14ac:dyDescent="0.3"/>
    <row r="31" spans="2:3" ht="14.25" customHeight="1" x14ac:dyDescent="0.3"/>
    <row r="32" spans="2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B2:C2"/>
  </mergeCells>
  <dataValidations count="1">
    <dataValidation type="list" allowBlank="1" showErrorMessage="1" sqref="C11" xr:uid="{00000000-0002-0000-0000-000000000000}">
      <formula1>"0,0,21"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00"/>
  <sheetViews>
    <sheetView workbookViewId="0"/>
  </sheetViews>
  <sheetFormatPr defaultColWidth="12.6640625" defaultRowHeight="15" customHeight="1" x14ac:dyDescent="0.3"/>
  <cols>
    <col min="1" max="1" width="2.21875" customWidth="1"/>
    <col min="2" max="2" width="22.88671875" customWidth="1"/>
    <col min="3" max="3" width="28" customWidth="1"/>
    <col min="4" max="4" width="15.44140625" customWidth="1"/>
    <col min="5" max="5" width="25.109375" customWidth="1"/>
    <col min="6" max="6" width="20.109375" customWidth="1"/>
    <col min="7" max="7" width="22.33203125" customWidth="1"/>
    <col min="8" max="26" width="7.6640625" customWidth="1"/>
  </cols>
  <sheetData>
    <row r="1" spans="2:9" ht="14.25" customHeight="1" x14ac:dyDescent="0.3"/>
    <row r="2" spans="2:9" ht="14.25" customHeight="1" x14ac:dyDescent="0.3"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</row>
    <row r="3" spans="2:9" ht="14.25" customHeight="1" x14ac:dyDescent="0.3">
      <c r="B3" s="15" t="s">
        <v>40</v>
      </c>
      <c r="C3" s="16" t="s">
        <v>41</v>
      </c>
      <c r="D3" s="2">
        <v>80</v>
      </c>
      <c r="E3" s="17">
        <v>12000</v>
      </c>
      <c r="F3" s="11">
        <f t="shared" ref="F3:F23" si="0">D3*E3</f>
        <v>960000</v>
      </c>
      <c r="G3" s="11">
        <f>F3*(1+'Základní identifikační údaje'!$C$11)</f>
        <v>960000</v>
      </c>
      <c r="I3" s="18" t="s">
        <v>40</v>
      </c>
    </row>
    <row r="4" spans="2:9" ht="14.25" customHeight="1" x14ac:dyDescent="0.3">
      <c r="B4" s="15" t="s">
        <v>42</v>
      </c>
      <c r="C4" s="16" t="s">
        <v>43</v>
      </c>
      <c r="D4" s="2">
        <v>80</v>
      </c>
      <c r="E4" s="17">
        <v>12000</v>
      </c>
      <c r="F4" s="11">
        <f t="shared" si="0"/>
        <v>960000</v>
      </c>
      <c r="G4" s="11">
        <f>F4*(1+'Základní identifikační údaje'!$C$11)</f>
        <v>960000</v>
      </c>
      <c r="I4" s="18" t="s">
        <v>42</v>
      </c>
    </row>
    <row r="5" spans="2:9" ht="14.25" customHeight="1" x14ac:dyDescent="0.3">
      <c r="B5" s="15" t="s">
        <v>44</v>
      </c>
      <c r="C5" s="16" t="s">
        <v>45</v>
      </c>
      <c r="D5" s="2">
        <v>200</v>
      </c>
      <c r="E5" s="17">
        <v>10000</v>
      </c>
      <c r="F5" s="11">
        <f t="shared" si="0"/>
        <v>2000000</v>
      </c>
      <c r="G5" s="11">
        <f>F5*(1+'Základní identifikační údaje'!$C$11)</f>
        <v>2000000</v>
      </c>
      <c r="I5" s="18" t="s">
        <v>44</v>
      </c>
    </row>
    <row r="6" spans="2:9" ht="14.25" customHeight="1" x14ac:dyDescent="0.3">
      <c r="B6" s="15" t="s">
        <v>44</v>
      </c>
      <c r="C6" s="19" t="s">
        <v>46</v>
      </c>
      <c r="D6" s="2">
        <v>200</v>
      </c>
      <c r="E6" s="17">
        <v>10000</v>
      </c>
      <c r="F6" s="11">
        <f t="shared" si="0"/>
        <v>2000000</v>
      </c>
      <c r="G6" s="11">
        <f>F6*(1+'Základní identifikační údaje'!$C$11)</f>
        <v>2000000</v>
      </c>
      <c r="I6" s="18" t="s">
        <v>47</v>
      </c>
    </row>
    <row r="7" spans="2:9" ht="14.25" customHeight="1" x14ac:dyDescent="0.3">
      <c r="B7" s="15" t="s">
        <v>47</v>
      </c>
      <c r="C7" s="16" t="s">
        <v>48</v>
      </c>
      <c r="D7" s="2">
        <v>180</v>
      </c>
      <c r="E7" s="17">
        <v>10000</v>
      </c>
      <c r="F7" s="11">
        <f t="shared" si="0"/>
        <v>1800000</v>
      </c>
      <c r="G7" s="11">
        <f>F7*(1+'Základní identifikační údaje'!$C$11)</f>
        <v>1800000</v>
      </c>
      <c r="I7" s="18" t="s">
        <v>49</v>
      </c>
    </row>
    <row r="8" spans="2:9" ht="14.25" customHeight="1" x14ac:dyDescent="0.3">
      <c r="B8" s="15" t="s">
        <v>47</v>
      </c>
      <c r="C8" s="16" t="s">
        <v>50</v>
      </c>
      <c r="D8" s="2">
        <v>180</v>
      </c>
      <c r="E8" s="17">
        <v>10000</v>
      </c>
      <c r="F8" s="11">
        <f t="shared" si="0"/>
        <v>1800000</v>
      </c>
      <c r="G8" s="11">
        <f>F8*(1+'Základní identifikační údaje'!$C$11)</f>
        <v>1800000</v>
      </c>
      <c r="I8" s="18" t="s">
        <v>51</v>
      </c>
    </row>
    <row r="9" spans="2:9" ht="14.25" customHeight="1" x14ac:dyDescent="0.3">
      <c r="B9" s="15" t="s">
        <v>49</v>
      </c>
      <c r="C9" s="16" t="s">
        <v>52</v>
      </c>
      <c r="D9" s="2">
        <v>120</v>
      </c>
      <c r="E9" s="17">
        <v>8000</v>
      </c>
      <c r="F9" s="11">
        <f t="shared" si="0"/>
        <v>960000</v>
      </c>
      <c r="G9" s="11">
        <f>F9*(1+'Základní identifikační údaje'!$C$11)</f>
        <v>960000</v>
      </c>
      <c r="I9" s="18" t="s">
        <v>53</v>
      </c>
    </row>
    <row r="10" spans="2:9" ht="14.25" customHeight="1" x14ac:dyDescent="0.3">
      <c r="B10" s="15"/>
      <c r="C10" s="20" t="s">
        <v>54</v>
      </c>
      <c r="D10" s="2">
        <v>0</v>
      </c>
      <c r="E10" s="17">
        <v>8000</v>
      </c>
      <c r="F10" s="11">
        <f t="shared" si="0"/>
        <v>0</v>
      </c>
      <c r="G10" s="11">
        <f>F10*(1+'Základní identifikační údaje'!$C$11)</f>
        <v>0</v>
      </c>
    </row>
    <row r="11" spans="2:9" ht="14.25" customHeight="1" x14ac:dyDescent="0.3">
      <c r="B11" s="15"/>
      <c r="C11" s="20" t="s">
        <v>54</v>
      </c>
      <c r="D11" s="2">
        <v>0</v>
      </c>
      <c r="E11" s="17">
        <v>8000</v>
      </c>
      <c r="F11" s="11">
        <f t="shared" si="0"/>
        <v>0</v>
      </c>
      <c r="G11" s="11">
        <f>F11*(1+'Základní identifikační údaje'!$C$11)</f>
        <v>0</v>
      </c>
    </row>
    <row r="12" spans="2:9" ht="14.25" customHeight="1" x14ac:dyDescent="0.3">
      <c r="B12" s="15"/>
      <c r="C12" s="20" t="s">
        <v>54</v>
      </c>
      <c r="D12" s="2">
        <v>0</v>
      </c>
      <c r="E12" s="17">
        <v>8000</v>
      </c>
      <c r="F12" s="11">
        <f t="shared" si="0"/>
        <v>0</v>
      </c>
      <c r="G12" s="11">
        <f>F12*(1+'Základní identifikační údaje'!$C$11)</f>
        <v>0</v>
      </c>
    </row>
    <row r="13" spans="2:9" ht="14.25" customHeight="1" x14ac:dyDescent="0.3">
      <c r="B13" s="21"/>
      <c r="C13" s="20" t="s">
        <v>54</v>
      </c>
      <c r="D13" s="22">
        <v>0</v>
      </c>
      <c r="E13" s="23">
        <v>0</v>
      </c>
      <c r="F13" s="11">
        <f t="shared" si="0"/>
        <v>0</v>
      </c>
      <c r="G13" s="11">
        <f>F13*(1+'Základní identifikační údaje'!$C$11)</f>
        <v>0</v>
      </c>
    </row>
    <row r="14" spans="2:9" ht="14.25" customHeight="1" x14ac:dyDescent="0.3">
      <c r="B14" s="21"/>
      <c r="C14" s="20" t="s">
        <v>54</v>
      </c>
      <c r="D14" s="22">
        <v>0</v>
      </c>
      <c r="E14" s="23">
        <v>0</v>
      </c>
      <c r="F14" s="11">
        <f t="shared" si="0"/>
        <v>0</v>
      </c>
      <c r="G14" s="11">
        <f>F14*(1+'Základní identifikační údaje'!$C$11)</f>
        <v>0</v>
      </c>
    </row>
    <row r="15" spans="2:9" ht="14.25" customHeight="1" x14ac:dyDescent="0.3">
      <c r="B15" s="21"/>
      <c r="C15" s="20" t="s">
        <v>54</v>
      </c>
      <c r="D15" s="22">
        <v>0</v>
      </c>
      <c r="E15" s="23">
        <v>0</v>
      </c>
      <c r="F15" s="11">
        <f t="shared" si="0"/>
        <v>0</v>
      </c>
      <c r="G15" s="11">
        <f>F15*(1+'Základní identifikační údaje'!$C$11)</f>
        <v>0</v>
      </c>
    </row>
    <row r="16" spans="2:9" ht="14.25" customHeight="1" x14ac:dyDescent="0.3">
      <c r="B16" s="21"/>
      <c r="C16" s="20" t="s">
        <v>54</v>
      </c>
      <c r="D16" s="22">
        <v>0</v>
      </c>
      <c r="E16" s="23">
        <v>0</v>
      </c>
      <c r="F16" s="11">
        <f t="shared" si="0"/>
        <v>0</v>
      </c>
      <c r="G16" s="11">
        <f>F16*(1+'Základní identifikační údaje'!$C$11)</f>
        <v>0</v>
      </c>
    </row>
    <row r="17" spans="2:8" ht="14.25" customHeight="1" x14ac:dyDescent="0.3">
      <c r="B17" s="21"/>
      <c r="C17" s="20" t="s">
        <v>54</v>
      </c>
      <c r="D17" s="22">
        <v>0</v>
      </c>
      <c r="E17" s="23">
        <v>0</v>
      </c>
      <c r="F17" s="11">
        <f t="shared" si="0"/>
        <v>0</v>
      </c>
      <c r="G17" s="11">
        <f>F17*(1+'Základní identifikační údaje'!$C$11)</f>
        <v>0</v>
      </c>
    </row>
    <row r="18" spans="2:8" ht="14.25" customHeight="1" x14ac:dyDescent="0.3">
      <c r="B18" s="21"/>
      <c r="C18" s="20" t="s">
        <v>54</v>
      </c>
      <c r="D18" s="22">
        <v>0</v>
      </c>
      <c r="E18" s="23">
        <v>0</v>
      </c>
      <c r="F18" s="11">
        <f t="shared" si="0"/>
        <v>0</v>
      </c>
      <c r="G18" s="11">
        <f>F18*(1+'Základní identifikační údaje'!$C$11)</f>
        <v>0</v>
      </c>
    </row>
    <row r="19" spans="2:8" ht="14.25" customHeight="1" x14ac:dyDescent="0.3">
      <c r="B19" s="21"/>
      <c r="C19" s="20" t="s">
        <v>54</v>
      </c>
      <c r="D19" s="22">
        <v>0</v>
      </c>
      <c r="E19" s="23">
        <v>0</v>
      </c>
      <c r="F19" s="11">
        <f t="shared" si="0"/>
        <v>0</v>
      </c>
      <c r="G19" s="11">
        <f>F19*(1+'Základní identifikační údaje'!$C$11)</f>
        <v>0</v>
      </c>
    </row>
    <row r="20" spans="2:8" ht="14.25" customHeight="1" x14ac:dyDescent="0.3">
      <c r="B20" s="21"/>
      <c r="C20" s="20" t="s">
        <v>54</v>
      </c>
      <c r="D20" s="22">
        <v>0</v>
      </c>
      <c r="E20" s="23">
        <v>0</v>
      </c>
      <c r="F20" s="11">
        <f t="shared" si="0"/>
        <v>0</v>
      </c>
      <c r="G20" s="11">
        <f>F20*(1+'Základní identifikační údaje'!$C$11)</f>
        <v>0</v>
      </c>
    </row>
    <row r="21" spans="2:8" ht="14.25" customHeight="1" x14ac:dyDescent="0.3">
      <c r="B21" s="21"/>
      <c r="C21" s="20" t="s">
        <v>54</v>
      </c>
      <c r="D21" s="22">
        <v>0</v>
      </c>
      <c r="E21" s="23">
        <v>0</v>
      </c>
      <c r="F21" s="11">
        <f t="shared" si="0"/>
        <v>0</v>
      </c>
      <c r="G21" s="11">
        <f>F21*(1+'Základní identifikační údaje'!$C$11)</f>
        <v>0</v>
      </c>
    </row>
    <row r="22" spans="2:8" ht="14.25" customHeight="1" x14ac:dyDescent="0.3">
      <c r="B22" s="21"/>
      <c r="C22" s="20" t="s">
        <v>54</v>
      </c>
      <c r="D22" s="22">
        <v>0</v>
      </c>
      <c r="E22" s="23">
        <v>0</v>
      </c>
      <c r="F22" s="11">
        <f t="shared" si="0"/>
        <v>0</v>
      </c>
      <c r="G22" s="11">
        <f>F22*(1+'Základní identifikační údaje'!$C$11)</f>
        <v>0</v>
      </c>
    </row>
    <row r="23" spans="2:8" ht="14.25" customHeight="1" x14ac:dyDescent="0.3">
      <c r="B23" s="21"/>
      <c r="C23" s="20" t="s">
        <v>54</v>
      </c>
      <c r="D23" s="22">
        <v>0</v>
      </c>
      <c r="E23" s="23">
        <v>0</v>
      </c>
      <c r="F23" s="11">
        <f t="shared" si="0"/>
        <v>0</v>
      </c>
      <c r="G23" s="11">
        <f>F23*(1+'Základní identifikační údaje'!$C$11)</f>
        <v>0</v>
      </c>
    </row>
    <row r="24" spans="2:8" ht="14.25" customHeight="1" x14ac:dyDescent="0.3"/>
    <row r="25" spans="2:8" ht="14.25" customHeight="1" x14ac:dyDescent="0.3">
      <c r="B25" s="32" t="s">
        <v>55</v>
      </c>
      <c r="C25" s="34"/>
      <c r="D25" s="24"/>
      <c r="E25" s="24"/>
      <c r="F25" s="25">
        <f>SUM(F3:F23)</f>
        <v>10480000</v>
      </c>
      <c r="G25" s="26"/>
    </row>
    <row r="26" spans="2:8" ht="14.25" customHeight="1" x14ac:dyDescent="0.3">
      <c r="B26" s="32" t="s">
        <v>56</v>
      </c>
      <c r="C26" s="34"/>
      <c r="D26" s="24"/>
      <c r="E26" s="24"/>
      <c r="F26" s="24"/>
      <c r="G26" s="25">
        <f>F25*(1+'Základní identifikační údaje'!C11)</f>
        <v>10480000</v>
      </c>
      <c r="H26" s="26" t="str">
        <f>IF(G26&gt;14300000,"⚠ Překročen maximální limit dle čl. 3 dokumentu ""Výzva k podání nabídek""","")</f>
        <v/>
      </c>
    </row>
    <row r="27" spans="2:8" ht="14.25" customHeight="1" x14ac:dyDescent="0.3"/>
    <row r="28" spans="2:8" ht="14.25" customHeight="1" x14ac:dyDescent="0.3"/>
    <row r="29" spans="2:8" ht="14.25" customHeight="1" x14ac:dyDescent="0.3"/>
    <row r="30" spans="2:8" ht="14.25" customHeight="1" x14ac:dyDescent="0.3"/>
    <row r="31" spans="2:8" ht="14.25" customHeight="1" x14ac:dyDescent="0.3"/>
    <row r="32" spans="2:8" ht="14.25" customHeight="1" x14ac:dyDescent="0.3"/>
    <row r="33" spans="3:3" ht="14.25" customHeight="1" x14ac:dyDescent="0.3"/>
    <row r="34" spans="3:3" ht="14.25" customHeight="1" x14ac:dyDescent="0.3"/>
    <row r="35" spans="3:3" ht="14.25" customHeight="1" x14ac:dyDescent="0.3"/>
    <row r="36" spans="3:3" ht="14.25" customHeight="1" x14ac:dyDescent="0.3"/>
    <row r="37" spans="3:3" ht="14.25" customHeight="1" x14ac:dyDescent="0.3"/>
    <row r="38" spans="3:3" ht="14.25" customHeight="1" x14ac:dyDescent="0.3"/>
    <row r="39" spans="3:3" ht="14.25" customHeight="1" x14ac:dyDescent="0.3">
      <c r="C39" s="27" t="s">
        <v>57</v>
      </c>
    </row>
    <row r="40" spans="3:3" ht="14.25" customHeight="1" x14ac:dyDescent="0.3"/>
    <row r="41" spans="3:3" ht="14.25" customHeight="1" x14ac:dyDescent="0.3"/>
    <row r="42" spans="3:3" ht="14.25" customHeight="1" x14ac:dyDescent="0.3"/>
    <row r="43" spans="3:3" ht="14.25" customHeight="1" x14ac:dyDescent="0.3"/>
    <row r="44" spans="3:3" ht="14.25" customHeight="1" x14ac:dyDescent="0.3"/>
    <row r="45" spans="3:3" ht="14.25" customHeight="1" x14ac:dyDescent="0.3"/>
    <row r="46" spans="3:3" ht="14.25" customHeight="1" x14ac:dyDescent="0.3"/>
    <row r="47" spans="3:3" ht="14.25" customHeight="1" x14ac:dyDescent="0.3"/>
    <row r="48" spans="3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B25:C25"/>
    <mergeCell ref="B26:C26"/>
  </mergeCells>
  <conditionalFormatting sqref="G26">
    <cfRule type="cellIs" dxfId="0" priority="1" operator="greaterThan">
      <formula>14300000</formula>
    </cfRule>
  </conditionalFormatting>
  <dataValidations count="1">
    <dataValidation type="list" allowBlank="1" showErrorMessage="1" sqref="B3:B23" xr:uid="{00000000-0002-0000-0100-000000000000}">
      <formula1>$I$3:$I$9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workbookViewId="0"/>
  </sheetViews>
  <sheetFormatPr defaultColWidth="12.6640625" defaultRowHeight="15" customHeight="1" x14ac:dyDescent="0.3"/>
  <cols>
    <col min="1" max="1" width="2.21875" customWidth="1"/>
    <col min="2" max="2" width="36.33203125" customWidth="1"/>
    <col min="3" max="3" width="42.21875" customWidth="1"/>
    <col min="4" max="4" width="26.6640625" customWidth="1"/>
    <col min="5" max="5" width="26.33203125" customWidth="1"/>
    <col min="6" max="7" width="23.21875" customWidth="1"/>
    <col min="8" max="8" width="37.21875" customWidth="1"/>
    <col min="9" max="26" width="7.6640625" customWidth="1"/>
  </cols>
  <sheetData>
    <row r="1" spans="2:8" ht="14.25" customHeight="1" x14ac:dyDescent="0.3"/>
    <row r="2" spans="2:8" ht="14.25" customHeight="1" x14ac:dyDescent="0.3">
      <c r="B2" s="9" t="s">
        <v>58</v>
      </c>
      <c r="C2" s="9" t="s">
        <v>59</v>
      </c>
      <c r="D2" s="9" t="s">
        <v>60</v>
      </c>
      <c r="E2" s="9" t="s">
        <v>61</v>
      </c>
      <c r="F2" s="9" t="s">
        <v>62</v>
      </c>
      <c r="G2" s="9" t="s">
        <v>63</v>
      </c>
    </row>
    <row r="3" spans="2:8" ht="14.25" customHeight="1" x14ac:dyDescent="0.3">
      <c r="B3" s="28" t="s">
        <v>64</v>
      </c>
      <c r="C3" s="29" t="s">
        <v>65</v>
      </c>
      <c r="D3" s="30">
        <v>12</v>
      </c>
      <c r="E3" s="17">
        <v>33333.33</v>
      </c>
      <c r="F3" s="11">
        <f>D3*E3</f>
        <v>399999.96</v>
      </c>
      <c r="G3" s="11">
        <f>F3*(1+'Základní identifikační údaje'!C11)</f>
        <v>399999.96</v>
      </c>
      <c r="H3" s="26" t="str">
        <f>IF(G3&gt;500000,"⚠ Překročen maximální limit dle čl. 5.1 dokumentu ""Příloha č. 6 - Servisní smlouva""","")</f>
        <v/>
      </c>
    </row>
    <row r="4" spans="2:8" ht="14.25" customHeight="1" x14ac:dyDescent="0.3"/>
    <row r="5" spans="2:8" ht="14.25" customHeight="1" x14ac:dyDescent="0.3">
      <c r="B5" s="9" t="s">
        <v>58</v>
      </c>
      <c r="C5" s="9" t="s">
        <v>66</v>
      </c>
      <c r="D5" s="9" t="s">
        <v>67</v>
      </c>
      <c r="E5" s="9" t="s">
        <v>24</v>
      </c>
      <c r="F5" s="9" t="s">
        <v>68</v>
      </c>
      <c r="G5" s="9" t="s">
        <v>69</v>
      </c>
    </row>
    <row r="6" spans="2:8" ht="14.25" customHeight="1" x14ac:dyDescent="0.3">
      <c r="B6" s="31" t="s">
        <v>70</v>
      </c>
      <c r="C6" s="29" t="s">
        <v>71</v>
      </c>
      <c r="D6" s="2">
        <v>500</v>
      </c>
      <c r="E6" s="17">
        <v>1000</v>
      </c>
      <c r="F6" s="11">
        <f>D6*E6</f>
        <v>500000</v>
      </c>
      <c r="G6" s="11">
        <f>F6*(1+'Základní identifikační údaje'!C11)</f>
        <v>500000</v>
      </c>
      <c r="H6" s="26" t="str">
        <f>IF(G6&gt;500000,"⚠ Překročen maximální limit dle čl. 5.1 dokumentu ""Příloha č. 6 - Servisní smlouva""","")</f>
        <v/>
      </c>
    </row>
    <row r="7" spans="2:8" ht="14.25" customHeight="1" x14ac:dyDescent="0.3"/>
    <row r="8" spans="2:8" ht="14.25" customHeight="1" x14ac:dyDescent="0.3"/>
    <row r="9" spans="2:8" ht="14.25" customHeight="1" x14ac:dyDescent="0.3"/>
    <row r="10" spans="2:8" ht="14.25" customHeight="1" x14ac:dyDescent="0.3"/>
    <row r="11" spans="2:8" ht="14.25" customHeight="1" x14ac:dyDescent="0.3"/>
    <row r="12" spans="2:8" ht="14.25" customHeight="1" x14ac:dyDescent="0.3"/>
    <row r="13" spans="2:8" ht="14.25" customHeight="1" x14ac:dyDescent="0.3"/>
    <row r="14" spans="2:8" ht="14.25" customHeight="1" x14ac:dyDescent="0.3"/>
    <row r="15" spans="2:8" ht="14.25" customHeight="1" x14ac:dyDescent="0.3"/>
    <row r="16" spans="2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dataValidations count="1">
    <dataValidation type="decimal" allowBlank="1" showInputMessage="1" showErrorMessage="1" prompt="Povolené rozmezí - Povolené rozmezí je možné dle dokumentu &quot;Výzva k podání nabídek&quot; pouze mezi 300 a 500 člověkohodin." sqref="D6" xr:uid="{00000000-0002-0000-0200-000000000000}">
      <formula1>300</formula1>
      <formula2>500</formula2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Základní identifikační údaje</vt:lpstr>
      <vt:lpstr>Cena implementace</vt:lpstr>
      <vt:lpstr>Servisní náklady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Vojtech Rehak</dc:creator>
  <cp:lastModifiedBy>Czerná Eva</cp:lastModifiedBy>
  <dcterms:created xsi:type="dcterms:W3CDTF">2025-06-25T09:05:19Z</dcterms:created>
  <dcterms:modified xsi:type="dcterms:W3CDTF">2025-09-12T12:53:04Z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0x010100E07768F51E3DB3469E07B537130901C2</vt:lpwstr>
  </property>
</Properties>
</file>