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olečková\Documents\Stavby\5578 Polancice-uprava toku\5578_soutez\5563_VZ SO 03 realizace stavby\5563 zadávací dokumentace\"/>
    </mc:Choice>
  </mc:AlternateContent>
  <bookViews>
    <workbookView xWindow="0" yWindow="0" windowWidth="28800" windowHeight="14100"/>
  </bookViews>
  <sheets>
    <sheet name="Rekapitulace stavby" sheetId="1" r:id="rId1"/>
    <sheet name="SO 00 - VRN" sheetId="2" r:id="rId2"/>
    <sheet name="03.01 - TERÉNNÍ ÚPRAVY" sheetId="3" r:id="rId3"/>
    <sheet name="03.02 - HRÁZ" sheetId="4" r:id="rId4"/>
    <sheet name="03.03 - SDRUŽENÝ FUNKČNÍ ..." sheetId="5" r:id="rId5"/>
    <sheet name="03.04 - ODPADNÍ KORYTO" sheetId="6" r:id="rId6"/>
    <sheet name="03.05 - ÚPRAVA RAKOVCE ..." sheetId="7" r:id="rId7"/>
    <sheet name="03.06 - NOUZOVÝ PŘELIV" sheetId="8" r:id="rId8"/>
    <sheet name="03.07 - OBSLUŽNÁ KOMUNIKACE" sheetId="9" r:id="rId9"/>
    <sheet name="03.08 - ÚPRAVY VEGETACE V..." sheetId="10" r:id="rId10"/>
    <sheet name="03.N - NEZPŮSOBILÉ VÝDAJE" sheetId="11" r:id="rId11"/>
  </sheets>
  <definedNames>
    <definedName name="_xlnm._FilterDatabase" localSheetId="2" hidden="1">'03.01 - TERÉNNÍ ÚPRAVY'!$C$127:$K$625</definedName>
    <definedName name="_xlnm._FilterDatabase" localSheetId="3" hidden="1">'03.02 - HRÁZ'!$C$129:$K$481</definedName>
    <definedName name="_xlnm._FilterDatabase" localSheetId="4" hidden="1">'03.03 - SDRUŽENÝ FUNKČNÍ ...'!$C$131:$K$384</definedName>
    <definedName name="_xlnm._FilterDatabase" localSheetId="5" hidden="1">'03.04 - ODPADNÍ KORYTO'!$C$125:$K$242</definedName>
    <definedName name="_xlnm._FilterDatabase" localSheetId="6" hidden="1">'03.05 - ÚPRAVA RAKOVCE ...'!$C$125:$K$248</definedName>
    <definedName name="_xlnm._FilterDatabase" localSheetId="7" hidden="1">'03.06 - NOUZOVÝ PŘELIV'!$C$126:$K$226</definedName>
    <definedName name="_xlnm._FilterDatabase" localSheetId="8" hidden="1">'03.07 - OBSLUŽNÁ KOMUNIKACE'!$C$128:$K$392</definedName>
    <definedName name="_xlnm._FilterDatabase" localSheetId="9" hidden="1">'03.08 - ÚPRAVY VEGETACE V...'!$C$122:$K$240</definedName>
    <definedName name="_xlnm._FilterDatabase" localSheetId="1" hidden="1">'SO 00 - VRN'!$C$123:$K$226</definedName>
    <definedName name="_xlnm.Print_Titles" localSheetId="2">'03.01 - TERÉNNÍ ÚPRAVY'!$127:$127</definedName>
    <definedName name="_xlnm.Print_Titles" localSheetId="3">'03.02 - HRÁZ'!$129:$129</definedName>
    <definedName name="_xlnm.Print_Titles" localSheetId="4">'03.03 - SDRUŽENÝ FUNKČNÍ ...'!$131:$131</definedName>
    <definedName name="_xlnm.Print_Titles" localSheetId="5">'03.04 - ODPADNÍ KORYTO'!$125:$125</definedName>
    <definedName name="_xlnm.Print_Titles" localSheetId="6">'03.05 - ÚPRAVA RAKOVCE ...'!$125:$125</definedName>
    <definedName name="_xlnm.Print_Titles" localSheetId="7">'03.06 - NOUZOVÝ PŘELIV'!$126:$126</definedName>
    <definedName name="_xlnm.Print_Titles" localSheetId="8">'03.07 - OBSLUŽNÁ KOMUNIKACE'!$128:$128</definedName>
    <definedName name="_xlnm.Print_Titles" localSheetId="9">'03.08 - ÚPRAVY VEGETACE V...'!$122:$122</definedName>
    <definedName name="_xlnm.Print_Titles" localSheetId="0">'Rekapitulace stavby'!$92:$92</definedName>
    <definedName name="_xlnm.Print_Titles" localSheetId="1">'SO 00 - VRN'!$123:$123</definedName>
    <definedName name="_xlnm.Print_Area" localSheetId="2">'03.01 - TERÉNNÍ ÚPRAVY'!$C$4:$J$41,'03.01 - TERÉNNÍ ÚPRAVY'!$C$50:$J$76,'03.01 - TERÉNNÍ ÚPRAVY'!$C$82:$J$107,'03.01 - TERÉNNÍ ÚPRAVY'!$C$113:$K$625</definedName>
    <definedName name="_xlnm.Print_Area" localSheetId="3">'03.02 - HRÁZ'!$C$4:$J$41,'03.02 - HRÁZ'!$C$50:$J$76,'03.02 - HRÁZ'!$C$82:$J$109,'03.02 - HRÁZ'!$C$115:$K$481</definedName>
    <definedName name="_xlnm.Print_Area" localSheetId="4">'03.03 - SDRUŽENÝ FUNKČNÍ ...'!$C$4:$J$41,'03.03 - SDRUŽENÝ FUNKČNÍ ...'!$C$50:$J$76,'03.03 - SDRUŽENÝ FUNKČNÍ ...'!$C$82:$J$111,'03.03 - SDRUŽENÝ FUNKČNÍ ...'!$C$117:$K$384</definedName>
    <definedName name="_xlnm.Print_Area" localSheetId="5">'03.04 - ODPADNÍ KORYTO'!$C$4:$J$41,'03.04 - ODPADNÍ KORYTO'!$C$50:$J$76,'03.04 - ODPADNÍ KORYTO'!$C$82:$J$105,'03.04 - ODPADNÍ KORYTO'!$C$111:$K$242</definedName>
    <definedName name="_xlnm.Print_Area" localSheetId="6">'03.05 - ÚPRAVA RAKOVCE ...'!$C$4:$J$41,'03.05 - ÚPRAVA RAKOVCE ...'!$C$50:$J$76,'03.05 - ÚPRAVA RAKOVCE ...'!$C$82:$J$105,'03.05 - ÚPRAVA RAKOVCE ...'!$C$111:$K$248</definedName>
    <definedName name="_xlnm.Print_Area" localSheetId="7">'03.06 - NOUZOVÝ PŘELIV'!$C$4:$J$41,'03.06 - NOUZOVÝ PŘELIV'!$C$50:$J$76,'03.06 - NOUZOVÝ PŘELIV'!$C$82:$J$106,'03.06 - NOUZOVÝ PŘELIV'!$C$112:$K$226</definedName>
    <definedName name="_xlnm.Print_Area" localSheetId="8">'03.07 - OBSLUŽNÁ KOMUNIKACE'!$C$4:$J$41,'03.07 - OBSLUŽNÁ KOMUNIKACE'!$C$50:$J$76,'03.07 - OBSLUŽNÁ KOMUNIKACE'!$C$82:$J$108,'03.07 - OBSLUŽNÁ KOMUNIKACE'!$C$114:$K$392</definedName>
    <definedName name="_xlnm.Print_Area" localSheetId="9">'03.08 - ÚPRAVY VEGETACE V...'!$C$4:$J$41,'03.08 - ÚPRAVY VEGETACE V...'!$C$50:$J$76,'03.08 - ÚPRAVY VEGETACE V...'!$C$82:$J$102,'03.08 - ÚPRAVY VEGETACE V...'!$C$108:$K$240</definedName>
    <definedName name="_xlnm.Print_Area" localSheetId="10">'03.N - NEZPŮSOBILÉ VÝDAJE'!$A$1:$J$42</definedName>
    <definedName name="_xlnm.Print_Area" localSheetId="0">'Rekapitulace stavby'!$B$81:$AP$107</definedName>
    <definedName name="_xlnm.Print_Area" localSheetId="1">'SO 00 - VRN'!$C$4:$J$39,'SO 00 - VRN'!$C$50:$J$76,'SO 00 - VRN'!$C$82:$J$105,'SO 00 - VRN'!$C$111:$K$226</definedName>
  </definedNames>
  <calcPr calcId="162913"/>
</workbook>
</file>

<file path=xl/calcChain.xml><?xml version="1.0" encoding="utf-8"?>
<calcChain xmlns="http://schemas.openxmlformats.org/spreadsheetml/2006/main">
  <c r="AK29" i="2" l="1"/>
  <c r="AK29" i="3"/>
  <c r="AK29" i="4"/>
  <c r="AK29" i="5"/>
  <c r="AK29" i="6"/>
  <c r="AK29" i="7"/>
  <c r="AK29" i="8"/>
  <c r="AK29" i="9"/>
  <c r="AK29" i="10"/>
  <c r="W29" i="2"/>
  <c r="W29" i="3"/>
  <c r="W29" i="4"/>
  <c r="W29" i="5"/>
  <c r="W29" i="6"/>
  <c r="W29" i="7"/>
  <c r="W29" i="8"/>
  <c r="W29" i="9"/>
  <c r="W29" i="10"/>
  <c r="AK26" i="2"/>
  <c r="AK26" i="3"/>
  <c r="AK26" i="4"/>
  <c r="AK26" i="5"/>
  <c r="AK26" i="6"/>
  <c r="AK26" i="7"/>
  <c r="AK26" i="8"/>
  <c r="AK26" i="9"/>
  <c r="AK26" i="10"/>
  <c r="I36" i="11" l="1"/>
  <c r="I31" i="11"/>
  <c r="I28" i="11"/>
  <c r="I25" i="11"/>
  <c r="I22" i="11"/>
  <c r="I17" i="11"/>
  <c r="I13" i="11"/>
  <c r="I9" i="11"/>
  <c r="I5" i="11" l="1"/>
  <c r="AG106" i="1" s="1"/>
  <c r="AN106" i="1" s="1"/>
  <c r="J214" i="2"/>
  <c r="J39" i="10" l="1"/>
  <c r="J38" i="10"/>
  <c r="AY104" i="1" s="1"/>
  <c r="J37" i="10"/>
  <c r="AX104" i="1" s="1"/>
  <c r="BI239" i="10"/>
  <c r="BH239" i="10"/>
  <c r="BG239" i="10"/>
  <c r="BF239" i="10"/>
  <c r="T239" i="10"/>
  <c r="T238" i="10" s="1"/>
  <c r="R239" i="10"/>
  <c r="R238" i="10"/>
  <c r="P239" i="10"/>
  <c r="P238" i="10" s="1"/>
  <c r="BI235" i="10"/>
  <c r="BH235" i="10"/>
  <c r="BG235" i="10"/>
  <c r="BF235" i="10"/>
  <c r="T235" i="10"/>
  <c r="R235" i="10"/>
  <c r="P235" i="10"/>
  <c r="BI230" i="10"/>
  <c r="BH230" i="10"/>
  <c r="BG230" i="10"/>
  <c r="BF230" i="10"/>
  <c r="T230" i="10"/>
  <c r="R230" i="10"/>
  <c r="P230" i="10"/>
  <c r="BI224" i="10"/>
  <c r="BH224" i="10"/>
  <c r="BG224" i="10"/>
  <c r="BF224" i="10"/>
  <c r="T224" i="10"/>
  <c r="R224" i="10"/>
  <c r="P224" i="10"/>
  <c r="BI221" i="10"/>
  <c r="BH221" i="10"/>
  <c r="BG221" i="10"/>
  <c r="BF221" i="10"/>
  <c r="T221" i="10"/>
  <c r="R221" i="10"/>
  <c r="P221" i="10"/>
  <c r="BI218" i="10"/>
  <c r="BH218" i="10"/>
  <c r="BG218" i="10"/>
  <c r="BF218" i="10"/>
  <c r="T218" i="10"/>
  <c r="R218" i="10"/>
  <c r="P218" i="10"/>
  <c r="BI215" i="10"/>
  <c r="BH215" i="10"/>
  <c r="BG215" i="10"/>
  <c r="BF215" i="10"/>
  <c r="T215" i="10"/>
  <c r="R215" i="10"/>
  <c r="P215" i="10"/>
  <c r="BI212" i="10"/>
  <c r="BH212" i="10"/>
  <c r="BG212" i="10"/>
  <c r="BF212" i="10"/>
  <c r="T212" i="10"/>
  <c r="R212" i="10"/>
  <c r="P212" i="10"/>
  <c r="BI209" i="10"/>
  <c r="BH209" i="10"/>
  <c r="BG209" i="10"/>
  <c r="BF209" i="10"/>
  <c r="T209" i="10"/>
  <c r="R209" i="10"/>
  <c r="P209" i="10"/>
  <c r="BI206" i="10"/>
  <c r="BH206" i="10"/>
  <c r="BG206" i="10"/>
  <c r="BF206" i="10"/>
  <c r="T206" i="10"/>
  <c r="R206" i="10"/>
  <c r="P206" i="10"/>
  <c r="BI203" i="10"/>
  <c r="BH203" i="10"/>
  <c r="BG203" i="10"/>
  <c r="BF203" i="10"/>
  <c r="T203" i="10"/>
  <c r="R203" i="10"/>
  <c r="P203" i="10"/>
  <c r="BI194" i="10"/>
  <c r="BH194" i="10"/>
  <c r="BG194" i="10"/>
  <c r="BF194" i="10"/>
  <c r="T194" i="10"/>
  <c r="R194" i="10"/>
  <c r="P194" i="10"/>
  <c r="BI191" i="10"/>
  <c r="BH191" i="10"/>
  <c r="BG191" i="10"/>
  <c r="BF191" i="10"/>
  <c r="T191" i="10"/>
  <c r="R191" i="10"/>
  <c r="P191" i="10"/>
  <c r="BI188" i="10"/>
  <c r="BH188" i="10"/>
  <c r="BG188" i="10"/>
  <c r="BF188" i="10"/>
  <c r="T188" i="10"/>
  <c r="R188" i="10"/>
  <c r="P188" i="10"/>
  <c r="BI185" i="10"/>
  <c r="BH185" i="10"/>
  <c r="BG185" i="10"/>
  <c r="BF185" i="10"/>
  <c r="T185" i="10"/>
  <c r="R185" i="10"/>
  <c r="P185" i="10"/>
  <c r="BI182" i="10"/>
  <c r="BH182" i="10"/>
  <c r="BG182" i="10"/>
  <c r="BF182" i="10"/>
  <c r="T182" i="10"/>
  <c r="R182" i="10"/>
  <c r="P182" i="10"/>
  <c r="BI178" i="10"/>
  <c r="BH178" i="10"/>
  <c r="BG178" i="10"/>
  <c r="BF178" i="10"/>
  <c r="T178" i="10"/>
  <c r="R178" i="10"/>
  <c r="P178" i="10"/>
  <c r="BI174" i="10"/>
  <c r="BH174" i="10"/>
  <c r="BG174" i="10"/>
  <c r="BF174" i="10"/>
  <c r="T174" i="10"/>
  <c r="R174" i="10"/>
  <c r="P174" i="10"/>
  <c r="BI170" i="10"/>
  <c r="BH170" i="10"/>
  <c r="BG170" i="10"/>
  <c r="BF170" i="10"/>
  <c r="T170" i="10"/>
  <c r="R170" i="10"/>
  <c r="P170" i="10"/>
  <c r="BI166" i="10"/>
  <c r="BH166" i="10"/>
  <c r="BG166" i="10"/>
  <c r="BF166" i="10"/>
  <c r="T166" i="10"/>
  <c r="R166" i="10"/>
  <c r="P166" i="10"/>
  <c r="BI163" i="10"/>
  <c r="BH163" i="10"/>
  <c r="BG163" i="10"/>
  <c r="BF163" i="10"/>
  <c r="T163" i="10"/>
  <c r="R163" i="10"/>
  <c r="P163" i="10"/>
  <c r="BI159" i="10"/>
  <c r="BH159" i="10"/>
  <c r="BG159" i="10"/>
  <c r="BF159" i="10"/>
  <c r="T159" i="10"/>
  <c r="R159" i="10"/>
  <c r="P159" i="10"/>
  <c r="BI155" i="10"/>
  <c r="BH155" i="10"/>
  <c r="BG155" i="10"/>
  <c r="BF155" i="10"/>
  <c r="T155" i="10"/>
  <c r="R155" i="10"/>
  <c r="P155" i="10"/>
  <c r="BI151" i="10"/>
  <c r="BH151" i="10"/>
  <c r="BG151" i="10"/>
  <c r="BF151" i="10"/>
  <c r="T151" i="10"/>
  <c r="R151" i="10"/>
  <c r="P151" i="10"/>
  <c r="BI147" i="10"/>
  <c r="BH147" i="10"/>
  <c r="BG147" i="10"/>
  <c r="BF147" i="10"/>
  <c r="T147" i="10"/>
  <c r="R147" i="10"/>
  <c r="P147" i="10"/>
  <c r="BI144" i="10"/>
  <c r="BH144" i="10"/>
  <c r="BG144" i="10"/>
  <c r="BF144" i="10"/>
  <c r="T144" i="10"/>
  <c r="R144" i="10"/>
  <c r="P144" i="10"/>
  <c r="BI141" i="10"/>
  <c r="BH141" i="10"/>
  <c r="BG141" i="10"/>
  <c r="BF141" i="10"/>
  <c r="T141" i="10"/>
  <c r="R141" i="10"/>
  <c r="P141" i="10"/>
  <c r="BI138" i="10"/>
  <c r="BH138" i="10"/>
  <c r="BG138" i="10"/>
  <c r="BF138" i="10"/>
  <c r="T138" i="10"/>
  <c r="R138" i="10"/>
  <c r="P138" i="10"/>
  <c r="BI135" i="10"/>
  <c r="BH135" i="10"/>
  <c r="BG135" i="10"/>
  <c r="BF135" i="10"/>
  <c r="T135" i="10"/>
  <c r="R135" i="10"/>
  <c r="P135" i="10"/>
  <c r="BI132" i="10"/>
  <c r="BH132" i="10"/>
  <c r="BG132" i="10"/>
  <c r="BF132" i="10"/>
  <c r="T132" i="10"/>
  <c r="R132" i="10"/>
  <c r="P132" i="10"/>
  <c r="BI129" i="10"/>
  <c r="BH129" i="10"/>
  <c r="BG129" i="10"/>
  <c r="BF129" i="10"/>
  <c r="T129" i="10"/>
  <c r="R129" i="10"/>
  <c r="P129" i="10"/>
  <c r="BI126" i="10"/>
  <c r="BH126" i="10"/>
  <c r="BG126" i="10"/>
  <c r="BF126" i="10"/>
  <c r="T126" i="10"/>
  <c r="R126" i="10"/>
  <c r="P126" i="10"/>
  <c r="J119" i="10"/>
  <c r="F119" i="10"/>
  <c r="F117" i="10"/>
  <c r="E115" i="10"/>
  <c r="J93" i="10"/>
  <c r="F93" i="10"/>
  <c r="F91" i="10"/>
  <c r="E89" i="10"/>
  <c r="J26" i="10"/>
  <c r="E26" i="10"/>
  <c r="J120" i="10" s="1"/>
  <c r="J25" i="10"/>
  <c r="J20" i="10"/>
  <c r="E20" i="10"/>
  <c r="F120" i="10" s="1"/>
  <c r="J19" i="10"/>
  <c r="J14" i="10"/>
  <c r="J117" i="10" s="1"/>
  <c r="E7" i="10"/>
  <c r="E85" i="10" s="1"/>
  <c r="J39" i="9"/>
  <c r="J38" i="9"/>
  <c r="AY103" i="1" s="1"/>
  <c r="J37" i="9"/>
  <c r="AX103" i="1" s="1"/>
  <c r="BI391" i="9"/>
  <c r="BH391" i="9"/>
  <c r="BG391" i="9"/>
  <c r="BF391" i="9"/>
  <c r="T391" i="9"/>
  <c r="R391" i="9"/>
  <c r="P391" i="9"/>
  <c r="BI388" i="9"/>
  <c r="BH388" i="9"/>
  <c r="BG388" i="9"/>
  <c r="BF388" i="9"/>
  <c r="T388" i="9"/>
  <c r="R388" i="9"/>
  <c r="P388" i="9"/>
  <c r="BI380" i="9"/>
  <c r="BH380" i="9"/>
  <c r="BG380" i="9"/>
  <c r="BF380" i="9"/>
  <c r="T380" i="9"/>
  <c r="R380" i="9"/>
  <c r="P380" i="9"/>
  <c r="BI377" i="9"/>
  <c r="BH377" i="9"/>
  <c r="BG377" i="9"/>
  <c r="BF377" i="9"/>
  <c r="T377" i="9"/>
  <c r="R377" i="9"/>
  <c r="P377" i="9"/>
  <c r="BI369" i="9"/>
  <c r="BH369" i="9"/>
  <c r="BG369" i="9"/>
  <c r="BF369" i="9"/>
  <c r="T369" i="9"/>
  <c r="R369" i="9"/>
  <c r="P369" i="9"/>
  <c r="BI365" i="9"/>
  <c r="BH365" i="9"/>
  <c r="BG365" i="9"/>
  <c r="BF365" i="9"/>
  <c r="T365" i="9"/>
  <c r="T364" i="9" s="1"/>
  <c r="R365" i="9"/>
  <c r="R364" i="9"/>
  <c r="P365" i="9"/>
  <c r="P364" i="9" s="1"/>
  <c r="BI357" i="9"/>
  <c r="BH357" i="9"/>
  <c r="BG357" i="9"/>
  <c r="BF357" i="9"/>
  <c r="T357" i="9"/>
  <c r="R357" i="9"/>
  <c r="P357" i="9"/>
  <c r="BI354" i="9"/>
  <c r="BH354" i="9"/>
  <c r="BG354" i="9"/>
  <c r="BF354" i="9"/>
  <c r="T354" i="9"/>
  <c r="R354" i="9"/>
  <c r="P354" i="9"/>
  <c r="BI350" i="9"/>
  <c r="BH350" i="9"/>
  <c r="BG350" i="9"/>
  <c r="BF350" i="9"/>
  <c r="T350" i="9"/>
  <c r="R350" i="9"/>
  <c r="P350" i="9"/>
  <c r="BI347" i="9"/>
  <c r="BH347" i="9"/>
  <c r="BG347" i="9"/>
  <c r="BF347" i="9"/>
  <c r="T347" i="9"/>
  <c r="R347" i="9"/>
  <c r="P347" i="9"/>
  <c r="BI340" i="9"/>
  <c r="BH340" i="9"/>
  <c r="BG340" i="9"/>
  <c r="BF340" i="9"/>
  <c r="T340" i="9"/>
  <c r="R340" i="9"/>
  <c r="P340" i="9"/>
  <c r="BI338" i="9"/>
  <c r="BH338" i="9"/>
  <c r="BG338" i="9"/>
  <c r="BF338" i="9"/>
  <c r="T338" i="9"/>
  <c r="R338" i="9"/>
  <c r="P338" i="9"/>
  <c r="BI335" i="9"/>
  <c r="BH335" i="9"/>
  <c r="BG335" i="9"/>
  <c r="BF335" i="9"/>
  <c r="T335" i="9"/>
  <c r="R335" i="9"/>
  <c r="P335" i="9"/>
  <c r="BI332" i="9"/>
  <c r="BH332" i="9"/>
  <c r="BG332" i="9"/>
  <c r="BF332" i="9"/>
  <c r="T332" i="9"/>
  <c r="R332" i="9"/>
  <c r="P332" i="9"/>
  <c r="BI329" i="9"/>
  <c r="BH329" i="9"/>
  <c r="BG329" i="9"/>
  <c r="BF329" i="9"/>
  <c r="T329" i="9"/>
  <c r="R329" i="9"/>
  <c r="P329" i="9"/>
  <c r="BI326" i="9"/>
  <c r="BH326" i="9"/>
  <c r="BG326" i="9"/>
  <c r="BF326" i="9"/>
  <c r="T326" i="9"/>
  <c r="R326" i="9"/>
  <c r="P326" i="9"/>
  <c r="BI323" i="9"/>
  <c r="BH323" i="9"/>
  <c r="BG323" i="9"/>
  <c r="BF323" i="9"/>
  <c r="T323" i="9"/>
  <c r="R323" i="9"/>
  <c r="P323" i="9"/>
  <c r="BI318" i="9"/>
  <c r="BH318" i="9"/>
  <c r="BG318" i="9"/>
  <c r="BF318" i="9"/>
  <c r="T318" i="9"/>
  <c r="R318" i="9"/>
  <c r="P318" i="9"/>
  <c r="BI315" i="9"/>
  <c r="BH315" i="9"/>
  <c r="BG315" i="9"/>
  <c r="BF315" i="9"/>
  <c r="T315" i="9"/>
  <c r="R315" i="9"/>
  <c r="P315" i="9"/>
  <c r="BI312" i="9"/>
  <c r="BH312" i="9"/>
  <c r="BG312" i="9"/>
  <c r="BF312" i="9"/>
  <c r="T312" i="9"/>
  <c r="R312" i="9"/>
  <c r="P312" i="9"/>
  <c r="BI309" i="9"/>
  <c r="BH309" i="9"/>
  <c r="BG309" i="9"/>
  <c r="BF309" i="9"/>
  <c r="T309" i="9"/>
  <c r="R309" i="9"/>
  <c r="P309" i="9"/>
  <c r="BI289" i="9"/>
  <c r="BH289" i="9"/>
  <c r="BG289" i="9"/>
  <c r="BF289" i="9"/>
  <c r="T289" i="9"/>
  <c r="R289" i="9"/>
  <c r="P289" i="9"/>
  <c r="BI281" i="9"/>
  <c r="BH281" i="9"/>
  <c r="BG281" i="9"/>
  <c r="BF281" i="9"/>
  <c r="T281" i="9"/>
  <c r="R281" i="9"/>
  <c r="P281" i="9"/>
  <c r="BI270" i="9"/>
  <c r="BH270" i="9"/>
  <c r="BG270" i="9"/>
  <c r="BF270" i="9"/>
  <c r="T270" i="9"/>
  <c r="R270" i="9"/>
  <c r="P270" i="9"/>
  <c r="BI262" i="9"/>
  <c r="BH262" i="9"/>
  <c r="BG262" i="9"/>
  <c r="BF262" i="9"/>
  <c r="T262" i="9"/>
  <c r="R262" i="9"/>
  <c r="P262" i="9"/>
  <c r="BI242" i="9"/>
  <c r="BH242" i="9"/>
  <c r="BG242" i="9"/>
  <c r="BF242" i="9"/>
  <c r="T242" i="9"/>
  <c r="R242" i="9"/>
  <c r="P242" i="9"/>
  <c r="BI238" i="9"/>
  <c r="BH238" i="9"/>
  <c r="BG238" i="9"/>
  <c r="BF238" i="9"/>
  <c r="T238" i="9"/>
  <c r="R238" i="9"/>
  <c r="P238" i="9"/>
  <c r="BI223" i="9"/>
  <c r="BH223" i="9"/>
  <c r="BG223" i="9"/>
  <c r="BF223" i="9"/>
  <c r="T223" i="9"/>
  <c r="R223" i="9"/>
  <c r="P223" i="9"/>
  <c r="BI214" i="9"/>
  <c r="BH214" i="9"/>
  <c r="BG214" i="9"/>
  <c r="BF214" i="9"/>
  <c r="T214" i="9"/>
  <c r="R214" i="9"/>
  <c r="P214" i="9"/>
  <c r="BI206" i="9"/>
  <c r="BH206" i="9"/>
  <c r="BG206" i="9"/>
  <c r="BF206" i="9"/>
  <c r="T206" i="9"/>
  <c r="R206" i="9"/>
  <c r="P206" i="9"/>
  <c r="BI202" i="9"/>
  <c r="BH202" i="9"/>
  <c r="BG202" i="9"/>
  <c r="BF202" i="9"/>
  <c r="T202" i="9"/>
  <c r="R202" i="9"/>
  <c r="P202" i="9"/>
  <c r="BI199" i="9"/>
  <c r="BH199" i="9"/>
  <c r="BG199" i="9"/>
  <c r="BF199" i="9"/>
  <c r="T199" i="9"/>
  <c r="R199" i="9"/>
  <c r="P199" i="9"/>
  <c r="BI196" i="9"/>
  <c r="BH196" i="9"/>
  <c r="BG196" i="9"/>
  <c r="BF196" i="9"/>
  <c r="T196" i="9"/>
  <c r="R196" i="9"/>
  <c r="P196" i="9"/>
  <c r="BI193" i="9"/>
  <c r="BH193" i="9"/>
  <c r="BG193" i="9"/>
  <c r="BF193" i="9"/>
  <c r="T193" i="9"/>
  <c r="R193" i="9"/>
  <c r="P193" i="9"/>
  <c r="BI190" i="9"/>
  <c r="BH190" i="9"/>
  <c r="BG190" i="9"/>
  <c r="BF190" i="9"/>
  <c r="T190" i="9"/>
  <c r="R190" i="9"/>
  <c r="P190" i="9"/>
  <c r="BI187" i="9"/>
  <c r="BH187" i="9"/>
  <c r="BG187" i="9"/>
  <c r="BF187" i="9"/>
  <c r="T187" i="9"/>
  <c r="R187" i="9"/>
  <c r="P187" i="9"/>
  <c r="BI184" i="9"/>
  <c r="BH184" i="9"/>
  <c r="BG184" i="9"/>
  <c r="BF184" i="9"/>
  <c r="T184" i="9"/>
  <c r="R184" i="9"/>
  <c r="P184" i="9"/>
  <c r="BI176" i="9"/>
  <c r="BH176" i="9"/>
  <c r="BG176" i="9"/>
  <c r="BF176" i="9"/>
  <c r="T176" i="9"/>
  <c r="R176" i="9"/>
  <c r="P176" i="9"/>
  <c r="BI169" i="9"/>
  <c r="BH169" i="9"/>
  <c r="BG169" i="9"/>
  <c r="BF169" i="9"/>
  <c r="T169" i="9"/>
  <c r="R169" i="9"/>
  <c r="P169" i="9"/>
  <c r="BI166" i="9"/>
  <c r="BH166" i="9"/>
  <c r="BG166" i="9"/>
  <c r="BF166" i="9"/>
  <c r="T166" i="9"/>
  <c r="R166" i="9"/>
  <c r="P166" i="9"/>
  <c r="BI163" i="9"/>
  <c r="BH163" i="9"/>
  <c r="BG163" i="9"/>
  <c r="BF163" i="9"/>
  <c r="T163" i="9"/>
  <c r="R163" i="9"/>
  <c r="P163" i="9"/>
  <c r="BI160" i="9"/>
  <c r="BH160" i="9"/>
  <c r="BG160" i="9"/>
  <c r="BF160" i="9"/>
  <c r="T160" i="9"/>
  <c r="R160" i="9"/>
  <c r="P160" i="9"/>
  <c r="BI157" i="9"/>
  <c r="BH157" i="9"/>
  <c r="BG157" i="9"/>
  <c r="BF157" i="9"/>
  <c r="T157" i="9"/>
  <c r="R157" i="9"/>
  <c r="P157" i="9"/>
  <c r="BI154" i="9"/>
  <c r="BH154" i="9"/>
  <c r="BG154" i="9"/>
  <c r="BF154" i="9"/>
  <c r="T154" i="9"/>
  <c r="R154" i="9"/>
  <c r="P154" i="9"/>
  <c r="BI151" i="9"/>
  <c r="BH151" i="9"/>
  <c r="BG151" i="9"/>
  <c r="BF151" i="9"/>
  <c r="T151" i="9"/>
  <c r="R151" i="9"/>
  <c r="P151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R145" i="9"/>
  <c r="P145" i="9"/>
  <c r="BI137" i="9"/>
  <c r="BH137" i="9"/>
  <c r="BG137" i="9"/>
  <c r="BF137" i="9"/>
  <c r="T137" i="9"/>
  <c r="R137" i="9"/>
  <c r="P137" i="9"/>
  <c r="BI132" i="9"/>
  <c r="BH132" i="9"/>
  <c r="BG132" i="9"/>
  <c r="BF132" i="9"/>
  <c r="T132" i="9"/>
  <c r="R132" i="9"/>
  <c r="P132" i="9"/>
  <c r="J125" i="9"/>
  <c r="F125" i="9"/>
  <c r="F123" i="9"/>
  <c r="E121" i="9"/>
  <c r="J93" i="9"/>
  <c r="F93" i="9"/>
  <c r="F91" i="9"/>
  <c r="E89" i="9"/>
  <c r="J26" i="9"/>
  <c r="E26" i="9"/>
  <c r="J94" i="9" s="1"/>
  <c r="J25" i="9"/>
  <c r="J20" i="9"/>
  <c r="E20" i="9"/>
  <c r="F94" i="9" s="1"/>
  <c r="J19" i="9"/>
  <c r="J14" i="9"/>
  <c r="J123" i="9" s="1"/>
  <c r="E7" i="9"/>
  <c r="E85" i="9" s="1"/>
  <c r="J39" i="8"/>
  <c r="J38" i="8"/>
  <c r="AY102" i="1" s="1"/>
  <c r="J37" i="8"/>
  <c r="AX102" i="1"/>
  <c r="BI225" i="8"/>
  <c r="BH225" i="8"/>
  <c r="BG225" i="8"/>
  <c r="BF225" i="8"/>
  <c r="T225" i="8"/>
  <c r="T224" i="8" s="1"/>
  <c r="R225" i="8"/>
  <c r="R224" i="8"/>
  <c r="P225" i="8"/>
  <c r="P224" i="8" s="1"/>
  <c r="BI221" i="8"/>
  <c r="BH221" i="8"/>
  <c r="BG221" i="8"/>
  <c r="BF221" i="8"/>
  <c r="T221" i="8"/>
  <c r="R221" i="8"/>
  <c r="P221" i="8"/>
  <c r="BI218" i="8"/>
  <c r="BH218" i="8"/>
  <c r="BG218" i="8"/>
  <c r="BF218" i="8"/>
  <c r="T218" i="8"/>
  <c r="R218" i="8"/>
  <c r="P218" i="8"/>
  <c r="BI214" i="8"/>
  <c r="BH214" i="8"/>
  <c r="BG214" i="8"/>
  <c r="BF214" i="8"/>
  <c r="T214" i="8"/>
  <c r="T213" i="8" s="1"/>
  <c r="R214" i="8"/>
  <c r="R213" i="8"/>
  <c r="P214" i="8"/>
  <c r="P213" i="8" s="1"/>
  <c r="BI210" i="8"/>
  <c r="BH210" i="8"/>
  <c r="BG210" i="8"/>
  <c r="BF210" i="8"/>
  <c r="T210" i="8"/>
  <c r="R210" i="8"/>
  <c r="P210" i="8"/>
  <c r="BI207" i="8"/>
  <c r="BH207" i="8"/>
  <c r="BG207" i="8"/>
  <c r="BF207" i="8"/>
  <c r="T207" i="8"/>
  <c r="R207" i="8"/>
  <c r="P207" i="8"/>
  <c r="BI203" i="8"/>
  <c r="BH203" i="8"/>
  <c r="BG203" i="8"/>
  <c r="BF203" i="8"/>
  <c r="T203" i="8"/>
  <c r="R203" i="8"/>
  <c r="P203" i="8"/>
  <c r="BI200" i="8"/>
  <c r="BH200" i="8"/>
  <c r="BG200" i="8"/>
  <c r="BF200" i="8"/>
  <c r="T200" i="8"/>
  <c r="R200" i="8"/>
  <c r="P200" i="8"/>
  <c r="BI197" i="8"/>
  <c r="BH197" i="8"/>
  <c r="BG197" i="8"/>
  <c r="BF197" i="8"/>
  <c r="T197" i="8"/>
  <c r="R197" i="8"/>
  <c r="P197" i="8"/>
  <c r="BI194" i="8"/>
  <c r="BH194" i="8"/>
  <c r="BG194" i="8"/>
  <c r="BF194" i="8"/>
  <c r="T194" i="8"/>
  <c r="R194" i="8"/>
  <c r="P194" i="8"/>
  <c r="BI191" i="8"/>
  <c r="BH191" i="8"/>
  <c r="BG191" i="8"/>
  <c r="BF191" i="8"/>
  <c r="T191" i="8"/>
  <c r="R191" i="8"/>
  <c r="P191" i="8"/>
  <c r="BI187" i="8"/>
  <c r="BH187" i="8"/>
  <c r="BG187" i="8"/>
  <c r="BF187" i="8"/>
  <c r="T187" i="8"/>
  <c r="R187" i="8"/>
  <c r="P187" i="8"/>
  <c r="BI184" i="8"/>
  <c r="BH184" i="8"/>
  <c r="BG184" i="8"/>
  <c r="BF184" i="8"/>
  <c r="T184" i="8"/>
  <c r="R184" i="8"/>
  <c r="P184" i="8"/>
  <c r="BI181" i="8"/>
  <c r="BH181" i="8"/>
  <c r="BG181" i="8"/>
  <c r="BF181" i="8"/>
  <c r="T181" i="8"/>
  <c r="R181" i="8"/>
  <c r="P181" i="8"/>
  <c r="BI178" i="8"/>
  <c r="BH178" i="8"/>
  <c r="BG178" i="8"/>
  <c r="BF178" i="8"/>
  <c r="T178" i="8"/>
  <c r="R178" i="8"/>
  <c r="P178" i="8"/>
  <c r="BI175" i="8"/>
  <c r="BH175" i="8"/>
  <c r="BG175" i="8"/>
  <c r="BF175" i="8"/>
  <c r="T175" i="8"/>
  <c r="R175" i="8"/>
  <c r="P175" i="8"/>
  <c r="BI172" i="8"/>
  <c r="BH172" i="8"/>
  <c r="BG172" i="8"/>
  <c r="BF172" i="8"/>
  <c r="T172" i="8"/>
  <c r="R172" i="8"/>
  <c r="P172" i="8"/>
  <c r="BI169" i="8"/>
  <c r="BH169" i="8"/>
  <c r="BG169" i="8"/>
  <c r="BF169" i="8"/>
  <c r="T169" i="8"/>
  <c r="R169" i="8"/>
  <c r="P169" i="8"/>
  <c r="BI166" i="8"/>
  <c r="BH166" i="8"/>
  <c r="BG166" i="8"/>
  <c r="BF166" i="8"/>
  <c r="T166" i="8"/>
  <c r="R166" i="8"/>
  <c r="P166" i="8"/>
  <c r="BI163" i="8"/>
  <c r="BH163" i="8"/>
  <c r="BG163" i="8"/>
  <c r="BF163" i="8"/>
  <c r="T163" i="8"/>
  <c r="R163" i="8"/>
  <c r="P163" i="8"/>
  <c r="BI160" i="8"/>
  <c r="BH160" i="8"/>
  <c r="BG160" i="8"/>
  <c r="BF160" i="8"/>
  <c r="T160" i="8"/>
  <c r="R160" i="8"/>
  <c r="P160" i="8"/>
  <c r="BI156" i="8"/>
  <c r="BH156" i="8"/>
  <c r="BG156" i="8"/>
  <c r="BF156" i="8"/>
  <c r="T156" i="8"/>
  <c r="R156" i="8"/>
  <c r="P156" i="8"/>
  <c r="BI151" i="8"/>
  <c r="BH151" i="8"/>
  <c r="BG151" i="8"/>
  <c r="BF151" i="8"/>
  <c r="T151" i="8"/>
  <c r="R151" i="8"/>
  <c r="P151" i="8"/>
  <c r="BI146" i="8"/>
  <c r="BH146" i="8"/>
  <c r="BG146" i="8"/>
  <c r="BF146" i="8"/>
  <c r="T146" i="8"/>
  <c r="R146" i="8"/>
  <c r="P146" i="8"/>
  <c r="BI141" i="8"/>
  <c r="BH141" i="8"/>
  <c r="BG141" i="8"/>
  <c r="BF141" i="8"/>
  <c r="T141" i="8"/>
  <c r="R141" i="8"/>
  <c r="P141" i="8"/>
  <c r="BI136" i="8"/>
  <c r="BH136" i="8"/>
  <c r="BG136" i="8"/>
  <c r="BF136" i="8"/>
  <c r="T136" i="8"/>
  <c r="R136" i="8"/>
  <c r="P136" i="8"/>
  <c r="BI133" i="8"/>
  <c r="BH133" i="8"/>
  <c r="BG133" i="8"/>
  <c r="BF133" i="8"/>
  <c r="T133" i="8"/>
  <c r="R133" i="8"/>
  <c r="P133" i="8"/>
  <c r="BI130" i="8"/>
  <c r="BH130" i="8"/>
  <c r="BG130" i="8"/>
  <c r="BF130" i="8"/>
  <c r="T130" i="8"/>
  <c r="R130" i="8"/>
  <c r="P130" i="8"/>
  <c r="J123" i="8"/>
  <c r="F123" i="8"/>
  <c r="F121" i="8"/>
  <c r="E119" i="8"/>
  <c r="J93" i="8"/>
  <c r="F93" i="8"/>
  <c r="F91" i="8"/>
  <c r="E89" i="8"/>
  <c r="J26" i="8"/>
  <c r="E26" i="8"/>
  <c r="J124" i="8" s="1"/>
  <c r="J25" i="8"/>
  <c r="J20" i="8"/>
  <c r="E20" i="8"/>
  <c r="F124" i="8" s="1"/>
  <c r="J19" i="8"/>
  <c r="J14" i="8"/>
  <c r="J91" i="8" s="1"/>
  <c r="E7" i="8"/>
  <c r="E115" i="8" s="1"/>
  <c r="J39" i="7"/>
  <c r="J38" i="7"/>
  <c r="AY101" i="1" s="1"/>
  <c r="J37" i="7"/>
  <c r="AX101" i="1" s="1"/>
  <c r="BI247" i="7"/>
  <c r="BH247" i="7"/>
  <c r="BG247" i="7"/>
  <c r="BF247" i="7"/>
  <c r="T247" i="7"/>
  <c r="T246" i="7" s="1"/>
  <c r="R247" i="7"/>
  <c r="R246" i="7" s="1"/>
  <c r="P247" i="7"/>
  <c r="P246" i="7" s="1"/>
  <c r="BI243" i="7"/>
  <c r="BH243" i="7"/>
  <c r="BG243" i="7"/>
  <c r="BF243" i="7"/>
  <c r="T243" i="7"/>
  <c r="R243" i="7"/>
  <c r="P243" i="7"/>
  <c r="BI240" i="7"/>
  <c r="BH240" i="7"/>
  <c r="BG240" i="7"/>
  <c r="BF240" i="7"/>
  <c r="T240" i="7"/>
  <c r="R240" i="7"/>
  <c r="P240" i="7"/>
  <c r="BI236" i="7"/>
  <c r="BH236" i="7"/>
  <c r="BG236" i="7"/>
  <c r="BF236" i="7"/>
  <c r="T236" i="7"/>
  <c r="R236" i="7"/>
  <c r="P236" i="7"/>
  <c r="BI229" i="7"/>
  <c r="BH229" i="7"/>
  <c r="BG229" i="7"/>
  <c r="BF229" i="7"/>
  <c r="T229" i="7"/>
  <c r="R229" i="7"/>
  <c r="P229" i="7"/>
  <c r="BI226" i="7"/>
  <c r="BH226" i="7"/>
  <c r="BG226" i="7"/>
  <c r="BF226" i="7"/>
  <c r="T226" i="7"/>
  <c r="R226" i="7"/>
  <c r="P226" i="7"/>
  <c r="BI222" i="7"/>
  <c r="BH222" i="7"/>
  <c r="BG222" i="7"/>
  <c r="BF222" i="7"/>
  <c r="T222" i="7"/>
  <c r="R222" i="7"/>
  <c r="P222" i="7"/>
  <c r="BI220" i="7"/>
  <c r="BH220" i="7"/>
  <c r="BG220" i="7"/>
  <c r="BF220" i="7"/>
  <c r="T220" i="7"/>
  <c r="R220" i="7"/>
  <c r="P220" i="7"/>
  <c r="BI217" i="7"/>
  <c r="BH217" i="7"/>
  <c r="BG217" i="7"/>
  <c r="BF217" i="7"/>
  <c r="T217" i="7"/>
  <c r="R217" i="7"/>
  <c r="P217" i="7"/>
  <c r="BI213" i="7"/>
  <c r="BH213" i="7"/>
  <c r="BG213" i="7"/>
  <c r="BF213" i="7"/>
  <c r="T213" i="7"/>
  <c r="R213" i="7"/>
  <c r="P213" i="7"/>
  <c r="BI210" i="7"/>
  <c r="BH210" i="7"/>
  <c r="BG210" i="7"/>
  <c r="BF210" i="7"/>
  <c r="T210" i="7"/>
  <c r="R210" i="7"/>
  <c r="P210" i="7"/>
  <c r="BI207" i="7"/>
  <c r="BH207" i="7"/>
  <c r="BG207" i="7"/>
  <c r="BF207" i="7"/>
  <c r="T207" i="7"/>
  <c r="R207" i="7"/>
  <c r="P207" i="7"/>
  <c r="BI204" i="7"/>
  <c r="BH204" i="7"/>
  <c r="BG204" i="7"/>
  <c r="BF204" i="7"/>
  <c r="T204" i="7"/>
  <c r="R204" i="7"/>
  <c r="P204" i="7"/>
  <c r="BI201" i="7"/>
  <c r="BH201" i="7"/>
  <c r="BG201" i="7"/>
  <c r="BF201" i="7"/>
  <c r="T201" i="7"/>
  <c r="R201" i="7"/>
  <c r="P201" i="7"/>
  <c r="BI198" i="7"/>
  <c r="BH198" i="7"/>
  <c r="BG198" i="7"/>
  <c r="BF198" i="7"/>
  <c r="T198" i="7"/>
  <c r="R198" i="7"/>
  <c r="P198" i="7"/>
  <c r="BI195" i="7"/>
  <c r="BH195" i="7"/>
  <c r="BG195" i="7"/>
  <c r="BF195" i="7"/>
  <c r="T195" i="7"/>
  <c r="R195" i="7"/>
  <c r="P195" i="7"/>
  <c r="BI192" i="7"/>
  <c r="BH192" i="7"/>
  <c r="BG192" i="7"/>
  <c r="BF192" i="7"/>
  <c r="T192" i="7"/>
  <c r="R192" i="7"/>
  <c r="P192" i="7"/>
  <c r="BI187" i="7"/>
  <c r="BH187" i="7"/>
  <c r="BG187" i="7"/>
  <c r="BF187" i="7"/>
  <c r="T187" i="7"/>
  <c r="R187" i="7"/>
  <c r="P187" i="7"/>
  <c r="BI183" i="7"/>
  <c r="BH183" i="7"/>
  <c r="BG183" i="7"/>
  <c r="BF183" i="7"/>
  <c r="T183" i="7"/>
  <c r="R183" i="7"/>
  <c r="P183" i="7"/>
  <c r="BI178" i="7"/>
  <c r="BH178" i="7"/>
  <c r="BG178" i="7"/>
  <c r="BF178" i="7"/>
  <c r="T178" i="7"/>
  <c r="R178" i="7"/>
  <c r="P178" i="7"/>
  <c r="BI173" i="7"/>
  <c r="BH173" i="7"/>
  <c r="BG173" i="7"/>
  <c r="BF173" i="7"/>
  <c r="T173" i="7"/>
  <c r="R173" i="7"/>
  <c r="P173" i="7"/>
  <c r="BI170" i="7"/>
  <c r="BH170" i="7"/>
  <c r="BG170" i="7"/>
  <c r="BF170" i="7"/>
  <c r="T170" i="7"/>
  <c r="R170" i="7"/>
  <c r="P170" i="7"/>
  <c r="BI164" i="7"/>
  <c r="BH164" i="7"/>
  <c r="BG164" i="7"/>
  <c r="BF164" i="7"/>
  <c r="T164" i="7"/>
  <c r="R164" i="7"/>
  <c r="P164" i="7"/>
  <c r="BI161" i="7"/>
  <c r="BH161" i="7"/>
  <c r="BG161" i="7"/>
  <c r="BF161" i="7"/>
  <c r="T161" i="7"/>
  <c r="R161" i="7"/>
  <c r="P161" i="7"/>
  <c r="BI158" i="7"/>
  <c r="BH158" i="7"/>
  <c r="BG158" i="7"/>
  <c r="BF158" i="7"/>
  <c r="T158" i="7"/>
  <c r="R158" i="7"/>
  <c r="P158" i="7"/>
  <c r="BI153" i="7"/>
  <c r="BH153" i="7"/>
  <c r="BG153" i="7"/>
  <c r="BF153" i="7"/>
  <c r="T153" i="7"/>
  <c r="R153" i="7"/>
  <c r="P153" i="7"/>
  <c r="BI147" i="7"/>
  <c r="BH147" i="7"/>
  <c r="BG147" i="7"/>
  <c r="BF147" i="7"/>
  <c r="T147" i="7"/>
  <c r="R147" i="7"/>
  <c r="P147" i="7"/>
  <c r="BI144" i="7"/>
  <c r="BH144" i="7"/>
  <c r="BG144" i="7"/>
  <c r="BF144" i="7"/>
  <c r="T144" i="7"/>
  <c r="R144" i="7"/>
  <c r="P144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J122" i="7"/>
  <c r="F122" i="7"/>
  <c r="F120" i="7"/>
  <c r="E118" i="7"/>
  <c r="J93" i="7"/>
  <c r="F93" i="7"/>
  <c r="F91" i="7"/>
  <c r="E89" i="7"/>
  <c r="J26" i="7"/>
  <c r="E26" i="7"/>
  <c r="J94" i="7"/>
  <c r="J25" i="7"/>
  <c r="J20" i="7"/>
  <c r="E20" i="7"/>
  <c r="F123" i="7"/>
  <c r="J19" i="7"/>
  <c r="J14" i="7"/>
  <c r="J120" i="7" s="1"/>
  <c r="E7" i="7"/>
  <c r="E114" i="7" s="1"/>
  <c r="J39" i="6"/>
  <c r="J38" i="6"/>
  <c r="AY100" i="1"/>
  <c r="J37" i="6"/>
  <c r="AX100" i="1" s="1"/>
  <c r="BI241" i="6"/>
  <c r="BH241" i="6"/>
  <c r="BG241" i="6"/>
  <c r="BF241" i="6"/>
  <c r="T241" i="6"/>
  <c r="T240" i="6"/>
  <c r="R241" i="6"/>
  <c r="R240" i="6" s="1"/>
  <c r="P241" i="6"/>
  <c r="P240" i="6"/>
  <c r="BI237" i="6"/>
  <c r="BH237" i="6"/>
  <c r="BG237" i="6"/>
  <c r="BF237" i="6"/>
  <c r="T237" i="6"/>
  <c r="R237" i="6"/>
  <c r="P237" i="6"/>
  <c r="BI234" i="6"/>
  <c r="BH234" i="6"/>
  <c r="BG234" i="6"/>
  <c r="BF234" i="6"/>
  <c r="T234" i="6"/>
  <c r="R234" i="6"/>
  <c r="P234" i="6"/>
  <c r="BI230" i="6"/>
  <c r="BH230" i="6"/>
  <c r="BG230" i="6"/>
  <c r="BF230" i="6"/>
  <c r="T230" i="6"/>
  <c r="R230" i="6"/>
  <c r="P230" i="6"/>
  <c r="BI226" i="6"/>
  <c r="BH226" i="6"/>
  <c r="BG226" i="6"/>
  <c r="BF226" i="6"/>
  <c r="T226" i="6"/>
  <c r="R226" i="6"/>
  <c r="P226" i="6"/>
  <c r="BI223" i="6"/>
  <c r="BH223" i="6"/>
  <c r="BG223" i="6"/>
  <c r="BF223" i="6"/>
  <c r="T223" i="6"/>
  <c r="R223" i="6"/>
  <c r="P223" i="6"/>
  <c r="BI220" i="6"/>
  <c r="BH220" i="6"/>
  <c r="BG220" i="6"/>
  <c r="BF220" i="6"/>
  <c r="T220" i="6"/>
  <c r="R220" i="6"/>
  <c r="P220" i="6"/>
  <c r="BI217" i="6"/>
  <c r="BH217" i="6"/>
  <c r="BG217" i="6"/>
  <c r="BF217" i="6"/>
  <c r="T217" i="6"/>
  <c r="R217" i="6"/>
  <c r="P217" i="6"/>
  <c r="BI213" i="6"/>
  <c r="BH213" i="6"/>
  <c r="BG213" i="6"/>
  <c r="BF213" i="6"/>
  <c r="T213" i="6"/>
  <c r="R213" i="6"/>
  <c r="P213" i="6"/>
  <c r="BI211" i="6"/>
  <c r="BH211" i="6"/>
  <c r="BG211" i="6"/>
  <c r="BF211" i="6"/>
  <c r="T211" i="6"/>
  <c r="R211" i="6"/>
  <c r="P211" i="6"/>
  <c r="BI208" i="6"/>
  <c r="BH208" i="6"/>
  <c r="BG208" i="6"/>
  <c r="BF208" i="6"/>
  <c r="T208" i="6"/>
  <c r="R208" i="6"/>
  <c r="P208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198" i="6"/>
  <c r="BH198" i="6"/>
  <c r="BG198" i="6"/>
  <c r="BF198" i="6"/>
  <c r="T198" i="6"/>
  <c r="R198" i="6"/>
  <c r="P198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87" i="6"/>
  <c r="BH187" i="6"/>
  <c r="BG187" i="6"/>
  <c r="BF187" i="6"/>
  <c r="T187" i="6"/>
  <c r="R187" i="6"/>
  <c r="P187" i="6"/>
  <c r="BI183" i="6"/>
  <c r="BH183" i="6"/>
  <c r="BG183" i="6"/>
  <c r="BF183" i="6"/>
  <c r="T183" i="6"/>
  <c r="R183" i="6"/>
  <c r="P183" i="6"/>
  <c r="BI178" i="6"/>
  <c r="BH178" i="6"/>
  <c r="BG178" i="6"/>
  <c r="BF178" i="6"/>
  <c r="T178" i="6"/>
  <c r="R178" i="6"/>
  <c r="P178" i="6"/>
  <c r="BI173" i="6"/>
  <c r="BH173" i="6"/>
  <c r="BG173" i="6"/>
  <c r="BF173" i="6"/>
  <c r="T173" i="6"/>
  <c r="R173" i="6"/>
  <c r="P173" i="6"/>
  <c r="BI170" i="6"/>
  <c r="BH170" i="6"/>
  <c r="BG170" i="6"/>
  <c r="BF170" i="6"/>
  <c r="T170" i="6"/>
  <c r="R170" i="6"/>
  <c r="P170" i="6"/>
  <c r="BI164" i="6"/>
  <c r="BH164" i="6"/>
  <c r="BG164" i="6"/>
  <c r="BF164" i="6"/>
  <c r="T164" i="6"/>
  <c r="R164" i="6"/>
  <c r="P164" i="6"/>
  <c r="BI161" i="6"/>
  <c r="BH161" i="6"/>
  <c r="BG161" i="6"/>
  <c r="BF161" i="6"/>
  <c r="T161" i="6"/>
  <c r="R161" i="6"/>
  <c r="P161" i="6"/>
  <c r="BI158" i="6"/>
  <c r="BH158" i="6"/>
  <c r="BG158" i="6"/>
  <c r="BF158" i="6"/>
  <c r="T158" i="6"/>
  <c r="R158" i="6"/>
  <c r="P158" i="6"/>
  <c r="BI153" i="6"/>
  <c r="BH153" i="6"/>
  <c r="BG153" i="6"/>
  <c r="BF153" i="6"/>
  <c r="T153" i="6"/>
  <c r="R153" i="6"/>
  <c r="P153" i="6"/>
  <c r="BI147" i="6"/>
  <c r="BH147" i="6"/>
  <c r="BG147" i="6"/>
  <c r="BF147" i="6"/>
  <c r="T147" i="6"/>
  <c r="R147" i="6"/>
  <c r="P147" i="6"/>
  <c r="BI144" i="6"/>
  <c r="BH144" i="6"/>
  <c r="BG144" i="6"/>
  <c r="BF144" i="6"/>
  <c r="T144" i="6"/>
  <c r="R144" i="6"/>
  <c r="P144" i="6"/>
  <c r="BI141" i="6"/>
  <c r="BH141" i="6"/>
  <c r="BG141" i="6"/>
  <c r="BF141" i="6"/>
  <c r="T141" i="6"/>
  <c r="R141" i="6"/>
  <c r="P141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R135" i="6"/>
  <c r="P135" i="6"/>
  <c r="BI132" i="6"/>
  <c r="BH132" i="6"/>
  <c r="BG132" i="6"/>
  <c r="BF132" i="6"/>
  <c r="T132" i="6"/>
  <c r="R132" i="6"/>
  <c r="P132" i="6"/>
  <c r="BI129" i="6"/>
  <c r="BH129" i="6"/>
  <c r="BG129" i="6"/>
  <c r="BF129" i="6"/>
  <c r="T129" i="6"/>
  <c r="R129" i="6"/>
  <c r="P129" i="6"/>
  <c r="J122" i="6"/>
  <c r="F122" i="6"/>
  <c r="F120" i="6"/>
  <c r="E118" i="6"/>
  <c r="J93" i="6"/>
  <c r="F93" i="6"/>
  <c r="F91" i="6"/>
  <c r="E89" i="6"/>
  <c r="J26" i="6"/>
  <c r="E26" i="6"/>
  <c r="J94" i="6" s="1"/>
  <c r="J25" i="6"/>
  <c r="J20" i="6"/>
  <c r="E20" i="6"/>
  <c r="F94" i="6" s="1"/>
  <c r="J19" i="6"/>
  <c r="J14" i="6"/>
  <c r="J120" i="6" s="1"/>
  <c r="E7" i="6"/>
  <c r="E114" i="6" s="1"/>
  <c r="J39" i="5"/>
  <c r="J38" i="5"/>
  <c r="AY99" i="1"/>
  <c r="J37" i="5"/>
  <c r="AX99" i="1" s="1"/>
  <c r="BI383" i="5"/>
  <c r="BH383" i="5"/>
  <c r="BG383" i="5"/>
  <c r="BF383" i="5"/>
  <c r="T383" i="5"/>
  <c r="R383" i="5"/>
  <c r="P383" i="5"/>
  <c r="BI380" i="5"/>
  <c r="BH380" i="5"/>
  <c r="BG380" i="5"/>
  <c r="BF380" i="5"/>
  <c r="T380" i="5"/>
  <c r="R380" i="5"/>
  <c r="P380" i="5"/>
  <c r="BI377" i="5"/>
  <c r="BH377" i="5"/>
  <c r="BG377" i="5"/>
  <c r="BF377" i="5"/>
  <c r="T377" i="5"/>
  <c r="R377" i="5"/>
  <c r="P377" i="5"/>
  <c r="BI374" i="5"/>
  <c r="BH374" i="5"/>
  <c r="BG374" i="5"/>
  <c r="BF374" i="5"/>
  <c r="T374" i="5"/>
  <c r="R374" i="5"/>
  <c r="P374" i="5"/>
  <c r="BI370" i="5"/>
  <c r="BH370" i="5"/>
  <c r="BG370" i="5"/>
  <c r="BF370" i="5"/>
  <c r="T370" i="5"/>
  <c r="T369" i="5"/>
  <c r="R370" i="5"/>
  <c r="R369" i="5" s="1"/>
  <c r="P370" i="5"/>
  <c r="P369" i="5"/>
  <c r="BI366" i="5"/>
  <c r="BH366" i="5"/>
  <c r="BG366" i="5"/>
  <c r="BF366" i="5"/>
  <c r="T366" i="5"/>
  <c r="R366" i="5"/>
  <c r="P366" i="5"/>
  <c r="BI363" i="5"/>
  <c r="BH363" i="5"/>
  <c r="BG363" i="5"/>
  <c r="BF363" i="5"/>
  <c r="T363" i="5"/>
  <c r="R363" i="5"/>
  <c r="P363" i="5"/>
  <c r="BI359" i="5"/>
  <c r="BH359" i="5"/>
  <c r="BG359" i="5"/>
  <c r="BF359" i="5"/>
  <c r="T359" i="5"/>
  <c r="R359" i="5"/>
  <c r="P359" i="5"/>
  <c r="BI356" i="5"/>
  <c r="BH356" i="5"/>
  <c r="BG356" i="5"/>
  <c r="BF356" i="5"/>
  <c r="T356" i="5"/>
  <c r="R356" i="5"/>
  <c r="P356" i="5"/>
  <c r="BI353" i="5"/>
  <c r="BH353" i="5"/>
  <c r="BG353" i="5"/>
  <c r="BF353" i="5"/>
  <c r="T353" i="5"/>
  <c r="R353" i="5"/>
  <c r="P353" i="5"/>
  <c r="BI350" i="5"/>
  <c r="BH350" i="5"/>
  <c r="BG350" i="5"/>
  <c r="BF350" i="5"/>
  <c r="T350" i="5"/>
  <c r="R350" i="5"/>
  <c r="P350" i="5"/>
  <c r="BI347" i="5"/>
  <c r="BH347" i="5"/>
  <c r="BG347" i="5"/>
  <c r="BF347" i="5"/>
  <c r="T347" i="5"/>
  <c r="R347" i="5"/>
  <c r="P347" i="5"/>
  <c r="BI344" i="5"/>
  <c r="BH344" i="5"/>
  <c r="BG344" i="5"/>
  <c r="BF344" i="5"/>
  <c r="T344" i="5"/>
  <c r="R344" i="5"/>
  <c r="P344" i="5"/>
  <c r="BI341" i="5"/>
  <c r="BH341" i="5"/>
  <c r="BG341" i="5"/>
  <c r="BF341" i="5"/>
  <c r="T341" i="5"/>
  <c r="R341" i="5"/>
  <c r="P341" i="5"/>
  <c r="BI338" i="5"/>
  <c r="BH338" i="5"/>
  <c r="BG338" i="5"/>
  <c r="BF338" i="5"/>
  <c r="T338" i="5"/>
  <c r="R338" i="5"/>
  <c r="P338" i="5"/>
  <c r="BI335" i="5"/>
  <c r="BH335" i="5"/>
  <c r="BG335" i="5"/>
  <c r="BF335" i="5"/>
  <c r="T335" i="5"/>
  <c r="R335" i="5"/>
  <c r="P335" i="5"/>
  <c r="BI332" i="5"/>
  <c r="BH332" i="5"/>
  <c r="BG332" i="5"/>
  <c r="BF332" i="5"/>
  <c r="T332" i="5"/>
  <c r="R332" i="5"/>
  <c r="P332" i="5"/>
  <c r="BI329" i="5"/>
  <c r="BH329" i="5"/>
  <c r="BG329" i="5"/>
  <c r="BF329" i="5"/>
  <c r="T329" i="5"/>
  <c r="R329" i="5"/>
  <c r="P329" i="5"/>
  <c r="BI325" i="5"/>
  <c r="BH325" i="5"/>
  <c r="BG325" i="5"/>
  <c r="BF325" i="5"/>
  <c r="T325" i="5"/>
  <c r="R325" i="5"/>
  <c r="P325" i="5"/>
  <c r="BI319" i="5"/>
  <c r="BH319" i="5"/>
  <c r="BG319" i="5"/>
  <c r="BF319" i="5"/>
  <c r="T319" i="5"/>
  <c r="R319" i="5"/>
  <c r="P319" i="5"/>
  <c r="BI316" i="5"/>
  <c r="BH316" i="5"/>
  <c r="BG316" i="5"/>
  <c r="BF316" i="5"/>
  <c r="T316" i="5"/>
  <c r="R316" i="5"/>
  <c r="P316" i="5"/>
  <c r="BI313" i="5"/>
  <c r="BH313" i="5"/>
  <c r="BG313" i="5"/>
  <c r="BF313" i="5"/>
  <c r="T313" i="5"/>
  <c r="R313" i="5"/>
  <c r="P313" i="5"/>
  <c r="BI310" i="5"/>
  <c r="BH310" i="5"/>
  <c r="BG310" i="5"/>
  <c r="BF310" i="5"/>
  <c r="T310" i="5"/>
  <c r="R310" i="5"/>
  <c r="P310" i="5"/>
  <c r="BI307" i="5"/>
  <c r="BH307" i="5"/>
  <c r="BG307" i="5"/>
  <c r="BF307" i="5"/>
  <c r="T307" i="5"/>
  <c r="R307" i="5"/>
  <c r="P307" i="5"/>
  <c r="BI304" i="5"/>
  <c r="BH304" i="5"/>
  <c r="BG304" i="5"/>
  <c r="BF304" i="5"/>
  <c r="T304" i="5"/>
  <c r="R304" i="5"/>
  <c r="P304" i="5"/>
  <c r="BI301" i="5"/>
  <c r="BH301" i="5"/>
  <c r="BG301" i="5"/>
  <c r="BF301" i="5"/>
  <c r="T301" i="5"/>
  <c r="R301" i="5"/>
  <c r="P301" i="5"/>
  <c r="BI298" i="5"/>
  <c r="BH298" i="5"/>
  <c r="BG298" i="5"/>
  <c r="BF298" i="5"/>
  <c r="T298" i="5"/>
  <c r="R298" i="5"/>
  <c r="P298" i="5"/>
  <c r="BI295" i="5"/>
  <c r="BH295" i="5"/>
  <c r="BG295" i="5"/>
  <c r="BF295" i="5"/>
  <c r="T295" i="5"/>
  <c r="R295" i="5"/>
  <c r="P295" i="5"/>
  <c r="BI292" i="5"/>
  <c r="BH292" i="5"/>
  <c r="BG292" i="5"/>
  <c r="BF292" i="5"/>
  <c r="T292" i="5"/>
  <c r="R292" i="5"/>
  <c r="P292" i="5"/>
  <c r="BI289" i="5"/>
  <c r="BH289" i="5"/>
  <c r="BG289" i="5"/>
  <c r="BF289" i="5"/>
  <c r="T289" i="5"/>
  <c r="R289" i="5"/>
  <c r="P289" i="5"/>
  <c r="BI286" i="5"/>
  <c r="BH286" i="5"/>
  <c r="BG286" i="5"/>
  <c r="BF286" i="5"/>
  <c r="T286" i="5"/>
  <c r="R286" i="5"/>
  <c r="P286" i="5"/>
  <c r="BI279" i="5"/>
  <c r="BH279" i="5"/>
  <c r="BG279" i="5"/>
  <c r="BF279" i="5"/>
  <c r="T279" i="5"/>
  <c r="T278" i="5"/>
  <c r="R279" i="5"/>
  <c r="R278" i="5" s="1"/>
  <c r="P279" i="5"/>
  <c r="P278" i="5"/>
  <c r="BI275" i="5"/>
  <c r="BH275" i="5"/>
  <c r="BG275" i="5"/>
  <c r="BF275" i="5"/>
  <c r="T275" i="5"/>
  <c r="R275" i="5"/>
  <c r="P275" i="5"/>
  <c r="BI272" i="5"/>
  <c r="BH272" i="5"/>
  <c r="BG272" i="5"/>
  <c r="BF272" i="5"/>
  <c r="T272" i="5"/>
  <c r="R272" i="5"/>
  <c r="P272" i="5"/>
  <c r="BI269" i="5"/>
  <c r="BH269" i="5"/>
  <c r="BG269" i="5"/>
  <c r="BF269" i="5"/>
  <c r="T269" i="5"/>
  <c r="R269" i="5"/>
  <c r="P269" i="5"/>
  <c r="BI266" i="5"/>
  <c r="BH266" i="5"/>
  <c r="BG266" i="5"/>
  <c r="BF266" i="5"/>
  <c r="T266" i="5"/>
  <c r="R266" i="5"/>
  <c r="P266" i="5"/>
  <c r="BI263" i="5"/>
  <c r="BH263" i="5"/>
  <c r="BG263" i="5"/>
  <c r="BF263" i="5"/>
  <c r="T263" i="5"/>
  <c r="R263" i="5"/>
  <c r="P263" i="5"/>
  <c r="BI257" i="5"/>
  <c r="BH257" i="5"/>
  <c r="BG257" i="5"/>
  <c r="BF257" i="5"/>
  <c r="T257" i="5"/>
  <c r="R257" i="5"/>
  <c r="P257" i="5"/>
  <c r="BI252" i="5"/>
  <c r="BH252" i="5"/>
  <c r="BG252" i="5"/>
  <c r="BF252" i="5"/>
  <c r="T252" i="5"/>
  <c r="R252" i="5"/>
  <c r="P252" i="5"/>
  <c r="BI248" i="5"/>
  <c r="BH248" i="5"/>
  <c r="BG248" i="5"/>
  <c r="BF248" i="5"/>
  <c r="T248" i="5"/>
  <c r="R248" i="5"/>
  <c r="P248" i="5"/>
  <c r="BI241" i="5"/>
  <c r="BH241" i="5"/>
  <c r="BG241" i="5"/>
  <c r="BF241" i="5"/>
  <c r="T241" i="5"/>
  <c r="R241" i="5"/>
  <c r="P241" i="5"/>
  <c r="BI235" i="5"/>
  <c r="BH235" i="5"/>
  <c r="BG235" i="5"/>
  <c r="BF235" i="5"/>
  <c r="T235" i="5"/>
  <c r="R235" i="5"/>
  <c r="P235" i="5"/>
  <c r="BI230" i="5"/>
  <c r="BH230" i="5"/>
  <c r="BG230" i="5"/>
  <c r="BF230" i="5"/>
  <c r="T230" i="5"/>
  <c r="R230" i="5"/>
  <c r="P230" i="5"/>
  <c r="BI227" i="5"/>
  <c r="BH227" i="5"/>
  <c r="BG227" i="5"/>
  <c r="BF227" i="5"/>
  <c r="T227" i="5"/>
  <c r="R227" i="5"/>
  <c r="P227" i="5"/>
  <c r="BI224" i="5"/>
  <c r="BH224" i="5"/>
  <c r="BG224" i="5"/>
  <c r="BF224" i="5"/>
  <c r="T224" i="5"/>
  <c r="R224" i="5"/>
  <c r="P224" i="5"/>
  <c r="BI221" i="5"/>
  <c r="BH221" i="5"/>
  <c r="BG221" i="5"/>
  <c r="BF221" i="5"/>
  <c r="T221" i="5"/>
  <c r="R221" i="5"/>
  <c r="P221" i="5"/>
  <c r="BI218" i="5"/>
  <c r="BH218" i="5"/>
  <c r="BG218" i="5"/>
  <c r="BF218" i="5"/>
  <c r="T218" i="5"/>
  <c r="R218" i="5"/>
  <c r="P218" i="5"/>
  <c r="BI215" i="5"/>
  <c r="BH215" i="5"/>
  <c r="BG215" i="5"/>
  <c r="BF215" i="5"/>
  <c r="T215" i="5"/>
  <c r="R215" i="5"/>
  <c r="P215" i="5"/>
  <c r="BI212" i="5"/>
  <c r="BH212" i="5"/>
  <c r="BG212" i="5"/>
  <c r="BF212" i="5"/>
  <c r="T212" i="5"/>
  <c r="R212" i="5"/>
  <c r="P212" i="5"/>
  <c r="BI209" i="5"/>
  <c r="BH209" i="5"/>
  <c r="BG209" i="5"/>
  <c r="BF209" i="5"/>
  <c r="T209" i="5"/>
  <c r="R209" i="5"/>
  <c r="P209" i="5"/>
  <c r="BI205" i="5"/>
  <c r="BH205" i="5"/>
  <c r="BG205" i="5"/>
  <c r="BF205" i="5"/>
  <c r="T205" i="5"/>
  <c r="R205" i="5"/>
  <c r="P205" i="5"/>
  <c r="BI202" i="5"/>
  <c r="BH202" i="5"/>
  <c r="BG202" i="5"/>
  <c r="BF202" i="5"/>
  <c r="T202" i="5"/>
  <c r="R202" i="5"/>
  <c r="P202" i="5"/>
  <c r="BI199" i="5"/>
  <c r="BH199" i="5"/>
  <c r="BG199" i="5"/>
  <c r="BF199" i="5"/>
  <c r="T199" i="5"/>
  <c r="R199" i="5"/>
  <c r="P199" i="5"/>
  <c r="BI196" i="5"/>
  <c r="BH196" i="5"/>
  <c r="BG196" i="5"/>
  <c r="BF196" i="5"/>
  <c r="T196" i="5"/>
  <c r="R196" i="5"/>
  <c r="P196" i="5"/>
  <c r="BI193" i="5"/>
  <c r="BH193" i="5"/>
  <c r="BG193" i="5"/>
  <c r="BF193" i="5"/>
  <c r="T193" i="5"/>
  <c r="R193" i="5"/>
  <c r="P193" i="5"/>
  <c r="BI190" i="5"/>
  <c r="BH190" i="5"/>
  <c r="BG190" i="5"/>
  <c r="BF190" i="5"/>
  <c r="T190" i="5"/>
  <c r="R190" i="5"/>
  <c r="P190" i="5"/>
  <c r="BI187" i="5"/>
  <c r="BH187" i="5"/>
  <c r="BG187" i="5"/>
  <c r="BF187" i="5"/>
  <c r="T187" i="5"/>
  <c r="R187" i="5"/>
  <c r="P187" i="5"/>
  <c r="BI182" i="5"/>
  <c r="BH182" i="5"/>
  <c r="BG182" i="5"/>
  <c r="BF182" i="5"/>
  <c r="T182" i="5"/>
  <c r="R182" i="5"/>
  <c r="P182" i="5"/>
  <c r="BI179" i="5"/>
  <c r="BH179" i="5"/>
  <c r="BG179" i="5"/>
  <c r="BF179" i="5"/>
  <c r="T179" i="5"/>
  <c r="R179" i="5"/>
  <c r="P179" i="5"/>
  <c r="BI176" i="5"/>
  <c r="BH176" i="5"/>
  <c r="BG176" i="5"/>
  <c r="BF176" i="5"/>
  <c r="T176" i="5"/>
  <c r="R176" i="5"/>
  <c r="P176" i="5"/>
  <c r="BI173" i="5"/>
  <c r="BH173" i="5"/>
  <c r="BG173" i="5"/>
  <c r="BF173" i="5"/>
  <c r="T173" i="5"/>
  <c r="R173" i="5"/>
  <c r="P173" i="5"/>
  <c r="BI167" i="5"/>
  <c r="BH167" i="5"/>
  <c r="BG167" i="5"/>
  <c r="BF167" i="5"/>
  <c r="T167" i="5"/>
  <c r="R167" i="5"/>
  <c r="P167" i="5"/>
  <c r="BI163" i="5"/>
  <c r="BH163" i="5"/>
  <c r="BG163" i="5"/>
  <c r="BF163" i="5"/>
  <c r="T163" i="5"/>
  <c r="R163" i="5"/>
  <c r="P163" i="5"/>
  <c r="BI160" i="5"/>
  <c r="BH160" i="5"/>
  <c r="BG160" i="5"/>
  <c r="BF160" i="5"/>
  <c r="T160" i="5"/>
  <c r="R160" i="5"/>
  <c r="P160" i="5"/>
  <c r="BI157" i="5"/>
  <c r="BH157" i="5"/>
  <c r="BG157" i="5"/>
  <c r="BF157" i="5"/>
  <c r="T157" i="5"/>
  <c r="R157" i="5"/>
  <c r="P157" i="5"/>
  <c r="BI153" i="5"/>
  <c r="BH153" i="5"/>
  <c r="BG153" i="5"/>
  <c r="BF153" i="5"/>
  <c r="T153" i="5"/>
  <c r="R153" i="5"/>
  <c r="P153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1" i="5"/>
  <c r="BH141" i="5"/>
  <c r="BG141" i="5"/>
  <c r="BF141" i="5"/>
  <c r="T141" i="5"/>
  <c r="R141" i="5"/>
  <c r="P141" i="5"/>
  <c r="BI138" i="5"/>
  <c r="BH138" i="5"/>
  <c r="BG138" i="5"/>
  <c r="BF138" i="5"/>
  <c r="T138" i="5"/>
  <c r="R138" i="5"/>
  <c r="P138" i="5"/>
  <c r="BI135" i="5"/>
  <c r="BH135" i="5"/>
  <c r="BG135" i="5"/>
  <c r="BF135" i="5"/>
  <c r="T135" i="5"/>
  <c r="R135" i="5"/>
  <c r="P135" i="5"/>
  <c r="J128" i="5"/>
  <c r="F128" i="5"/>
  <c r="F126" i="5"/>
  <c r="E124" i="5"/>
  <c r="J93" i="5"/>
  <c r="F93" i="5"/>
  <c r="F91" i="5"/>
  <c r="E89" i="5"/>
  <c r="J26" i="5"/>
  <c r="E26" i="5"/>
  <c r="J94" i="5" s="1"/>
  <c r="J25" i="5"/>
  <c r="J20" i="5"/>
  <c r="E20" i="5"/>
  <c r="F129" i="5" s="1"/>
  <c r="J19" i="5"/>
  <c r="J14" i="5"/>
  <c r="J91" i="5" s="1"/>
  <c r="E7" i="5"/>
  <c r="E120" i="5" s="1"/>
  <c r="J39" i="4"/>
  <c r="J38" i="4"/>
  <c r="AY98" i="1"/>
  <c r="J37" i="4"/>
  <c r="AX98" i="1" s="1"/>
  <c r="BI480" i="4"/>
  <c r="BH480" i="4"/>
  <c r="BG480" i="4"/>
  <c r="BF480" i="4"/>
  <c r="T480" i="4"/>
  <c r="T479" i="4"/>
  <c r="R480" i="4"/>
  <c r="R479" i="4" s="1"/>
  <c r="P480" i="4"/>
  <c r="P479" i="4"/>
  <c r="BI473" i="4"/>
  <c r="BH473" i="4"/>
  <c r="BG473" i="4"/>
  <c r="BF473" i="4"/>
  <c r="T473" i="4"/>
  <c r="R473" i="4"/>
  <c r="P473" i="4"/>
  <c r="BI468" i="4"/>
  <c r="BH468" i="4"/>
  <c r="BG468" i="4"/>
  <c r="BF468" i="4"/>
  <c r="T468" i="4"/>
  <c r="R468" i="4"/>
  <c r="P468" i="4"/>
  <c r="BI465" i="4"/>
  <c r="BH465" i="4"/>
  <c r="BG465" i="4"/>
  <c r="BF465" i="4"/>
  <c r="T465" i="4"/>
  <c r="R465" i="4"/>
  <c r="P465" i="4"/>
  <c r="BI462" i="4"/>
  <c r="BH462" i="4"/>
  <c r="BG462" i="4"/>
  <c r="BF462" i="4"/>
  <c r="T462" i="4"/>
  <c r="R462" i="4"/>
  <c r="P462" i="4"/>
  <c r="BI456" i="4"/>
  <c r="BH456" i="4"/>
  <c r="BG456" i="4"/>
  <c r="BF456" i="4"/>
  <c r="T456" i="4"/>
  <c r="R456" i="4"/>
  <c r="P456" i="4"/>
  <c r="BI452" i="4"/>
  <c r="BH452" i="4"/>
  <c r="BG452" i="4"/>
  <c r="BF452" i="4"/>
  <c r="T452" i="4"/>
  <c r="R452" i="4"/>
  <c r="P452" i="4"/>
  <c r="BI449" i="4"/>
  <c r="BH449" i="4"/>
  <c r="BG449" i="4"/>
  <c r="BF449" i="4"/>
  <c r="T449" i="4"/>
  <c r="R449" i="4"/>
  <c r="P449" i="4"/>
  <c r="BI446" i="4"/>
  <c r="BH446" i="4"/>
  <c r="BG446" i="4"/>
  <c r="BF446" i="4"/>
  <c r="T446" i="4"/>
  <c r="R446" i="4"/>
  <c r="P446" i="4"/>
  <c r="BI443" i="4"/>
  <c r="BH443" i="4"/>
  <c r="BG443" i="4"/>
  <c r="BF443" i="4"/>
  <c r="T443" i="4"/>
  <c r="R443" i="4"/>
  <c r="P443" i="4"/>
  <c r="BI440" i="4"/>
  <c r="BH440" i="4"/>
  <c r="BG440" i="4"/>
  <c r="BF440" i="4"/>
  <c r="T440" i="4"/>
  <c r="R440" i="4"/>
  <c r="P440" i="4"/>
  <c r="BI437" i="4"/>
  <c r="BH437" i="4"/>
  <c r="BG437" i="4"/>
  <c r="BF437" i="4"/>
  <c r="T437" i="4"/>
  <c r="R437" i="4"/>
  <c r="P437" i="4"/>
  <c r="BI434" i="4"/>
  <c r="BH434" i="4"/>
  <c r="BG434" i="4"/>
  <c r="BF434" i="4"/>
  <c r="T434" i="4"/>
  <c r="R434" i="4"/>
  <c r="P434" i="4"/>
  <c r="BI430" i="4"/>
  <c r="BH430" i="4"/>
  <c r="BG430" i="4"/>
  <c r="BF430" i="4"/>
  <c r="T430" i="4"/>
  <c r="R430" i="4"/>
  <c r="P430" i="4"/>
  <c r="BI428" i="4"/>
  <c r="BH428" i="4"/>
  <c r="BG428" i="4"/>
  <c r="BF428" i="4"/>
  <c r="T428" i="4"/>
  <c r="R428" i="4"/>
  <c r="P428" i="4"/>
  <c r="BI425" i="4"/>
  <c r="BH425" i="4"/>
  <c r="BG425" i="4"/>
  <c r="BF425" i="4"/>
  <c r="T425" i="4"/>
  <c r="R425" i="4"/>
  <c r="P425" i="4"/>
  <c r="BI422" i="4"/>
  <c r="BH422" i="4"/>
  <c r="BG422" i="4"/>
  <c r="BF422" i="4"/>
  <c r="T422" i="4"/>
  <c r="R422" i="4"/>
  <c r="P422" i="4"/>
  <c r="BI419" i="4"/>
  <c r="BH419" i="4"/>
  <c r="BG419" i="4"/>
  <c r="BF419" i="4"/>
  <c r="T419" i="4"/>
  <c r="R419" i="4"/>
  <c r="P419" i="4"/>
  <c r="BI416" i="4"/>
  <c r="BH416" i="4"/>
  <c r="BG416" i="4"/>
  <c r="BF416" i="4"/>
  <c r="T416" i="4"/>
  <c r="R416" i="4"/>
  <c r="P416" i="4"/>
  <c r="BI413" i="4"/>
  <c r="BH413" i="4"/>
  <c r="BG413" i="4"/>
  <c r="BF413" i="4"/>
  <c r="T413" i="4"/>
  <c r="R413" i="4"/>
  <c r="P413" i="4"/>
  <c r="BI410" i="4"/>
  <c r="BH410" i="4"/>
  <c r="BG410" i="4"/>
  <c r="BF410" i="4"/>
  <c r="T410" i="4"/>
  <c r="R410" i="4"/>
  <c r="P410" i="4"/>
  <c r="BI407" i="4"/>
  <c r="BH407" i="4"/>
  <c r="BG407" i="4"/>
  <c r="BF407" i="4"/>
  <c r="T407" i="4"/>
  <c r="R407" i="4"/>
  <c r="P407" i="4"/>
  <c r="BI404" i="4"/>
  <c r="BH404" i="4"/>
  <c r="BG404" i="4"/>
  <c r="BF404" i="4"/>
  <c r="T404" i="4"/>
  <c r="R404" i="4"/>
  <c r="P404" i="4"/>
  <c r="BI401" i="4"/>
  <c r="BH401" i="4"/>
  <c r="BG401" i="4"/>
  <c r="BF401" i="4"/>
  <c r="T401" i="4"/>
  <c r="R401" i="4"/>
  <c r="P401" i="4"/>
  <c r="BI398" i="4"/>
  <c r="BH398" i="4"/>
  <c r="BG398" i="4"/>
  <c r="BF398" i="4"/>
  <c r="T398" i="4"/>
  <c r="R398" i="4"/>
  <c r="P398" i="4"/>
  <c r="BI395" i="4"/>
  <c r="BH395" i="4"/>
  <c r="BG395" i="4"/>
  <c r="BF395" i="4"/>
  <c r="T395" i="4"/>
  <c r="R395" i="4"/>
  <c r="P395" i="4"/>
  <c r="BI392" i="4"/>
  <c r="BH392" i="4"/>
  <c r="BG392" i="4"/>
  <c r="BF392" i="4"/>
  <c r="T392" i="4"/>
  <c r="R392" i="4"/>
  <c r="P392" i="4"/>
  <c r="BI389" i="4"/>
  <c r="BH389" i="4"/>
  <c r="BG389" i="4"/>
  <c r="BF389" i="4"/>
  <c r="T389" i="4"/>
  <c r="R389" i="4"/>
  <c r="P389" i="4"/>
  <c r="BI381" i="4"/>
  <c r="BH381" i="4"/>
  <c r="BG381" i="4"/>
  <c r="BF381" i="4"/>
  <c r="T381" i="4"/>
  <c r="T380" i="4" s="1"/>
  <c r="R381" i="4"/>
  <c r="R380" i="4"/>
  <c r="P381" i="4"/>
  <c r="P380" i="4" s="1"/>
  <c r="BI376" i="4"/>
  <c r="BH376" i="4"/>
  <c r="BG376" i="4"/>
  <c r="BF376" i="4"/>
  <c r="T376" i="4"/>
  <c r="R376" i="4"/>
  <c r="P376" i="4"/>
  <c r="BI373" i="4"/>
  <c r="BH373" i="4"/>
  <c r="BG373" i="4"/>
  <c r="BF373" i="4"/>
  <c r="T373" i="4"/>
  <c r="R373" i="4"/>
  <c r="P373" i="4"/>
  <c r="BI370" i="4"/>
  <c r="BH370" i="4"/>
  <c r="BG370" i="4"/>
  <c r="BF370" i="4"/>
  <c r="T370" i="4"/>
  <c r="R370" i="4"/>
  <c r="P370" i="4"/>
  <c r="BI367" i="4"/>
  <c r="BH367" i="4"/>
  <c r="BG367" i="4"/>
  <c r="BF367" i="4"/>
  <c r="T367" i="4"/>
  <c r="R367" i="4"/>
  <c r="P367" i="4"/>
  <c r="BI364" i="4"/>
  <c r="BH364" i="4"/>
  <c r="BG364" i="4"/>
  <c r="BF364" i="4"/>
  <c r="T364" i="4"/>
  <c r="R364" i="4"/>
  <c r="P364" i="4"/>
  <c r="BI360" i="4"/>
  <c r="BH360" i="4"/>
  <c r="BG360" i="4"/>
  <c r="BF360" i="4"/>
  <c r="T360" i="4"/>
  <c r="R360" i="4"/>
  <c r="P360" i="4"/>
  <c r="BI357" i="4"/>
  <c r="BH357" i="4"/>
  <c r="BG357" i="4"/>
  <c r="BF357" i="4"/>
  <c r="T357" i="4"/>
  <c r="R357" i="4"/>
  <c r="P357" i="4"/>
  <c r="BI353" i="4"/>
  <c r="BH353" i="4"/>
  <c r="BG353" i="4"/>
  <c r="BF353" i="4"/>
  <c r="T353" i="4"/>
  <c r="R353" i="4"/>
  <c r="P353" i="4"/>
  <c r="BI350" i="4"/>
  <c r="BH350" i="4"/>
  <c r="BG350" i="4"/>
  <c r="BF350" i="4"/>
  <c r="T350" i="4"/>
  <c r="R350" i="4"/>
  <c r="P350" i="4"/>
  <c r="BI347" i="4"/>
  <c r="BH347" i="4"/>
  <c r="BG347" i="4"/>
  <c r="BF347" i="4"/>
  <c r="T347" i="4"/>
  <c r="R347" i="4"/>
  <c r="P347" i="4"/>
  <c r="BI344" i="4"/>
  <c r="BH344" i="4"/>
  <c r="BG344" i="4"/>
  <c r="BF344" i="4"/>
  <c r="T344" i="4"/>
  <c r="R344" i="4"/>
  <c r="P344" i="4"/>
  <c r="BI338" i="4"/>
  <c r="BH338" i="4"/>
  <c r="BG338" i="4"/>
  <c r="BF338" i="4"/>
  <c r="T338" i="4"/>
  <c r="R338" i="4"/>
  <c r="P338" i="4"/>
  <c r="BI335" i="4"/>
  <c r="BH335" i="4"/>
  <c r="BG335" i="4"/>
  <c r="BF335" i="4"/>
  <c r="T335" i="4"/>
  <c r="R335" i="4"/>
  <c r="P335" i="4"/>
  <c r="BI333" i="4"/>
  <c r="BH333" i="4"/>
  <c r="BG333" i="4"/>
  <c r="BF333" i="4"/>
  <c r="T333" i="4"/>
  <c r="R333" i="4"/>
  <c r="P333" i="4"/>
  <c r="BI330" i="4"/>
  <c r="BH330" i="4"/>
  <c r="BG330" i="4"/>
  <c r="BF330" i="4"/>
  <c r="T330" i="4"/>
  <c r="R330" i="4"/>
  <c r="P330" i="4"/>
  <c r="BI326" i="4"/>
  <c r="BH326" i="4"/>
  <c r="BG326" i="4"/>
  <c r="BF326" i="4"/>
  <c r="T326" i="4"/>
  <c r="R326" i="4"/>
  <c r="P326" i="4"/>
  <c r="BI323" i="4"/>
  <c r="BH323" i="4"/>
  <c r="BG323" i="4"/>
  <c r="BF323" i="4"/>
  <c r="T323" i="4"/>
  <c r="R323" i="4"/>
  <c r="P323" i="4"/>
  <c r="BI320" i="4"/>
  <c r="BH320" i="4"/>
  <c r="BG320" i="4"/>
  <c r="BF320" i="4"/>
  <c r="T320" i="4"/>
  <c r="R320" i="4"/>
  <c r="P320" i="4"/>
  <c r="BI318" i="4"/>
  <c r="BH318" i="4"/>
  <c r="BG318" i="4"/>
  <c r="BF318" i="4"/>
  <c r="T318" i="4"/>
  <c r="R318" i="4"/>
  <c r="P318" i="4"/>
  <c r="BI315" i="4"/>
  <c r="BH315" i="4"/>
  <c r="BG315" i="4"/>
  <c r="BF315" i="4"/>
  <c r="T315" i="4"/>
  <c r="R315" i="4"/>
  <c r="P315" i="4"/>
  <c r="BI312" i="4"/>
  <c r="BH312" i="4"/>
  <c r="BG312" i="4"/>
  <c r="BF312" i="4"/>
  <c r="T312" i="4"/>
  <c r="R312" i="4"/>
  <c r="P312" i="4"/>
  <c r="BI309" i="4"/>
  <c r="BH309" i="4"/>
  <c r="BG309" i="4"/>
  <c r="BF309" i="4"/>
  <c r="T309" i="4"/>
  <c r="R309" i="4"/>
  <c r="P309" i="4"/>
  <c r="BI303" i="4"/>
  <c r="BH303" i="4"/>
  <c r="BG303" i="4"/>
  <c r="BF303" i="4"/>
  <c r="T303" i="4"/>
  <c r="R303" i="4"/>
  <c r="P303" i="4"/>
  <c r="BI298" i="4"/>
  <c r="BH298" i="4"/>
  <c r="BG298" i="4"/>
  <c r="BF298" i="4"/>
  <c r="T298" i="4"/>
  <c r="R298" i="4"/>
  <c r="P298" i="4"/>
  <c r="BI295" i="4"/>
  <c r="BH295" i="4"/>
  <c r="BG295" i="4"/>
  <c r="BF295" i="4"/>
  <c r="T295" i="4"/>
  <c r="R295" i="4"/>
  <c r="P295" i="4"/>
  <c r="BI290" i="4"/>
  <c r="BH290" i="4"/>
  <c r="BG290" i="4"/>
  <c r="BF290" i="4"/>
  <c r="T290" i="4"/>
  <c r="R290" i="4"/>
  <c r="P290" i="4"/>
  <c r="BI287" i="4"/>
  <c r="BH287" i="4"/>
  <c r="BG287" i="4"/>
  <c r="BF287" i="4"/>
  <c r="T287" i="4"/>
  <c r="R287" i="4"/>
  <c r="P287" i="4"/>
  <c r="BI282" i="4"/>
  <c r="BH282" i="4"/>
  <c r="BG282" i="4"/>
  <c r="BF282" i="4"/>
  <c r="T282" i="4"/>
  <c r="R282" i="4"/>
  <c r="P282" i="4"/>
  <c r="BI279" i="4"/>
  <c r="BH279" i="4"/>
  <c r="BG279" i="4"/>
  <c r="BF279" i="4"/>
  <c r="T279" i="4"/>
  <c r="R279" i="4"/>
  <c r="P279" i="4"/>
  <c r="BI276" i="4"/>
  <c r="BH276" i="4"/>
  <c r="BG276" i="4"/>
  <c r="BF276" i="4"/>
  <c r="T276" i="4"/>
  <c r="R276" i="4"/>
  <c r="P276" i="4"/>
  <c r="BI270" i="4"/>
  <c r="BH270" i="4"/>
  <c r="BG270" i="4"/>
  <c r="BF270" i="4"/>
  <c r="T270" i="4"/>
  <c r="R270" i="4"/>
  <c r="P270" i="4"/>
  <c r="BI267" i="4"/>
  <c r="BH267" i="4"/>
  <c r="BG267" i="4"/>
  <c r="BF267" i="4"/>
  <c r="T267" i="4"/>
  <c r="R267" i="4"/>
  <c r="P267" i="4"/>
  <c r="BI264" i="4"/>
  <c r="BH264" i="4"/>
  <c r="BG264" i="4"/>
  <c r="BF264" i="4"/>
  <c r="T264" i="4"/>
  <c r="R264" i="4"/>
  <c r="P264" i="4"/>
  <c r="BI261" i="4"/>
  <c r="BH261" i="4"/>
  <c r="BG261" i="4"/>
  <c r="BF261" i="4"/>
  <c r="T261" i="4"/>
  <c r="R261" i="4"/>
  <c r="P261" i="4"/>
  <c r="BI257" i="4"/>
  <c r="BH257" i="4"/>
  <c r="BG257" i="4"/>
  <c r="BF257" i="4"/>
  <c r="T257" i="4"/>
  <c r="R257" i="4"/>
  <c r="P257" i="4"/>
  <c r="BI254" i="4"/>
  <c r="BH254" i="4"/>
  <c r="BG254" i="4"/>
  <c r="BF254" i="4"/>
  <c r="T254" i="4"/>
  <c r="R254" i="4"/>
  <c r="P254" i="4"/>
  <c r="BI249" i="4"/>
  <c r="BH249" i="4"/>
  <c r="BG249" i="4"/>
  <c r="BF249" i="4"/>
  <c r="T249" i="4"/>
  <c r="R249" i="4"/>
  <c r="P249" i="4"/>
  <c r="BI239" i="4"/>
  <c r="BH239" i="4"/>
  <c r="BG239" i="4"/>
  <c r="BF239" i="4"/>
  <c r="T239" i="4"/>
  <c r="R239" i="4"/>
  <c r="P239" i="4"/>
  <c r="BI234" i="4"/>
  <c r="BH234" i="4"/>
  <c r="BG234" i="4"/>
  <c r="BF234" i="4"/>
  <c r="T234" i="4"/>
  <c r="R234" i="4"/>
  <c r="P234" i="4"/>
  <c r="BI228" i="4"/>
  <c r="BH228" i="4"/>
  <c r="BG228" i="4"/>
  <c r="BF228" i="4"/>
  <c r="T228" i="4"/>
  <c r="R228" i="4"/>
  <c r="P228" i="4"/>
  <c r="BI224" i="4"/>
  <c r="BH224" i="4"/>
  <c r="BG224" i="4"/>
  <c r="BF224" i="4"/>
  <c r="T224" i="4"/>
  <c r="R224" i="4"/>
  <c r="P224" i="4"/>
  <c r="BI218" i="4"/>
  <c r="BH218" i="4"/>
  <c r="BG218" i="4"/>
  <c r="BF218" i="4"/>
  <c r="T218" i="4"/>
  <c r="R218" i="4"/>
  <c r="P218" i="4"/>
  <c r="BI211" i="4"/>
  <c r="BH211" i="4"/>
  <c r="BG211" i="4"/>
  <c r="BF211" i="4"/>
  <c r="T211" i="4"/>
  <c r="R211" i="4"/>
  <c r="P211" i="4"/>
  <c r="BI208" i="4"/>
  <c r="BH208" i="4"/>
  <c r="BG208" i="4"/>
  <c r="BF208" i="4"/>
  <c r="T208" i="4"/>
  <c r="R208" i="4"/>
  <c r="P208" i="4"/>
  <c r="BI205" i="4"/>
  <c r="BH205" i="4"/>
  <c r="BG205" i="4"/>
  <c r="BF205" i="4"/>
  <c r="T205" i="4"/>
  <c r="R205" i="4"/>
  <c r="P205" i="4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5" i="4"/>
  <c r="BH195" i="4"/>
  <c r="BG195" i="4"/>
  <c r="BF195" i="4"/>
  <c r="T195" i="4"/>
  <c r="R195" i="4"/>
  <c r="P195" i="4"/>
  <c r="BI191" i="4"/>
  <c r="BH191" i="4"/>
  <c r="BG191" i="4"/>
  <c r="BF191" i="4"/>
  <c r="T191" i="4"/>
  <c r="R191" i="4"/>
  <c r="P191" i="4"/>
  <c r="BI187" i="4"/>
  <c r="BH187" i="4"/>
  <c r="BG187" i="4"/>
  <c r="BF187" i="4"/>
  <c r="T187" i="4"/>
  <c r="R187" i="4"/>
  <c r="P187" i="4"/>
  <c r="BI181" i="4"/>
  <c r="BH181" i="4"/>
  <c r="BG181" i="4"/>
  <c r="BF181" i="4"/>
  <c r="T181" i="4"/>
  <c r="R181" i="4"/>
  <c r="P181" i="4"/>
  <c r="BI175" i="4"/>
  <c r="BH175" i="4"/>
  <c r="BG175" i="4"/>
  <c r="BF175" i="4"/>
  <c r="T175" i="4"/>
  <c r="R175" i="4"/>
  <c r="P175" i="4"/>
  <c r="BI172" i="4"/>
  <c r="BH172" i="4"/>
  <c r="BG172" i="4"/>
  <c r="BF172" i="4"/>
  <c r="T172" i="4"/>
  <c r="R172" i="4"/>
  <c r="P172" i="4"/>
  <c r="BI168" i="4"/>
  <c r="BH168" i="4"/>
  <c r="BG168" i="4"/>
  <c r="BF168" i="4"/>
  <c r="T168" i="4"/>
  <c r="R168" i="4"/>
  <c r="P168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5" i="4"/>
  <c r="BH155" i="4"/>
  <c r="BG155" i="4"/>
  <c r="BF155" i="4"/>
  <c r="T155" i="4"/>
  <c r="R155" i="4"/>
  <c r="P155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J126" i="4"/>
  <c r="F126" i="4"/>
  <c r="F124" i="4"/>
  <c r="E122" i="4"/>
  <c r="J93" i="4"/>
  <c r="F93" i="4"/>
  <c r="F91" i="4"/>
  <c r="E89" i="4"/>
  <c r="J26" i="4"/>
  <c r="E26" i="4"/>
  <c r="J127" i="4" s="1"/>
  <c r="J25" i="4"/>
  <c r="J20" i="4"/>
  <c r="E20" i="4"/>
  <c r="F94" i="4" s="1"/>
  <c r="J19" i="4"/>
  <c r="J14" i="4"/>
  <c r="J91" i="4" s="1"/>
  <c r="E7" i="4"/>
  <c r="E118" i="4" s="1"/>
  <c r="J39" i="3"/>
  <c r="J38" i="3"/>
  <c r="AY97" i="1" s="1"/>
  <c r="J37" i="3"/>
  <c r="AX97" i="1"/>
  <c r="BI624" i="3"/>
  <c r="BH624" i="3"/>
  <c r="BG624" i="3"/>
  <c r="BF624" i="3"/>
  <c r="T624" i="3"/>
  <c r="T623" i="3" s="1"/>
  <c r="R624" i="3"/>
  <c r="R623" i="3"/>
  <c r="P624" i="3"/>
  <c r="P623" i="3" s="1"/>
  <c r="BI620" i="3"/>
  <c r="BH620" i="3"/>
  <c r="BG620" i="3"/>
  <c r="BF620" i="3"/>
  <c r="T620" i="3"/>
  <c r="R620" i="3"/>
  <c r="P620" i="3"/>
  <c r="BI617" i="3"/>
  <c r="BH617" i="3"/>
  <c r="BG617" i="3"/>
  <c r="BF617" i="3"/>
  <c r="T617" i="3"/>
  <c r="R617" i="3"/>
  <c r="P617" i="3"/>
  <c r="BI613" i="3"/>
  <c r="BH613" i="3"/>
  <c r="BG613" i="3"/>
  <c r="BF613" i="3"/>
  <c r="T613" i="3"/>
  <c r="R613" i="3"/>
  <c r="P613" i="3"/>
  <c r="BI610" i="3"/>
  <c r="BH610" i="3"/>
  <c r="BG610" i="3"/>
  <c r="BF610" i="3"/>
  <c r="T610" i="3"/>
  <c r="R610" i="3"/>
  <c r="P610" i="3"/>
  <c r="BI607" i="3"/>
  <c r="BH607" i="3"/>
  <c r="BG607" i="3"/>
  <c r="BF607" i="3"/>
  <c r="T607" i="3"/>
  <c r="R607" i="3"/>
  <c r="P607" i="3"/>
  <c r="BI604" i="3"/>
  <c r="BH604" i="3"/>
  <c r="BG604" i="3"/>
  <c r="BF604" i="3"/>
  <c r="T604" i="3"/>
  <c r="R604" i="3"/>
  <c r="P604" i="3"/>
  <c r="BI601" i="3"/>
  <c r="BH601" i="3"/>
  <c r="BG601" i="3"/>
  <c r="BF601" i="3"/>
  <c r="T601" i="3"/>
  <c r="R601" i="3"/>
  <c r="P601" i="3"/>
  <c r="BI598" i="3"/>
  <c r="BH598" i="3"/>
  <c r="BG598" i="3"/>
  <c r="BF598" i="3"/>
  <c r="T598" i="3"/>
  <c r="R598" i="3"/>
  <c r="P598" i="3"/>
  <c r="BI595" i="3"/>
  <c r="BH595" i="3"/>
  <c r="BG595" i="3"/>
  <c r="BF595" i="3"/>
  <c r="T595" i="3"/>
  <c r="R595" i="3"/>
  <c r="P595" i="3"/>
  <c r="BI592" i="3"/>
  <c r="BH592" i="3"/>
  <c r="BG592" i="3"/>
  <c r="BF592" i="3"/>
  <c r="T592" i="3"/>
  <c r="R592" i="3"/>
  <c r="P592" i="3"/>
  <c r="BI589" i="3"/>
  <c r="BH589" i="3"/>
  <c r="BG589" i="3"/>
  <c r="BF589" i="3"/>
  <c r="T589" i="3"/>
  <c r="R589" i="3"/>
  <c r="P589" i="3"/>
  <c r="BI586" i="3"/>
  <c r="BH586" i="3"/>
  <c r="BG586" i="3"/>
  <c r="BF586" i="3"/>
  <c r="T586" i="3"/>
  <c r="R586" i="3"/>
  <c r="P586" i="3"/>
  <c r="BI583" i="3"/>
  <c r="BH583" i="3"/>
  <c r="BG583" i="3"/>
  <c r="BF583" i="3"/>
  <c r="T583" i="3"/>
  <c r="R583" i="3"/>
  <c r="P583" i="3"/>
  <c r="BI580" i="3"/>
  <c r="BH580" i="3"/>
  <c r="BG580" i="3"/>
  <c r="BF580" i="3"/>
  <c r="T580" i="3"/>
  <c r="R580" i="3"/>
  <c r="P580" i="3"/>
  <c r="BI576" i="3"/>
  <c r="BH576" i="3"/>
  <c r="BG576" i="3"/>
  <c r="BF576" i="3"/>
  <c r="T576" i="3"/>
  <c r="R576" i="3"/>
  <c r="P576" i="3"/>
  <c r="BI573" i="3"/>
  <c r="BH573" i="3"/>
  <c r="BG573" i="3"/>
  <c r="BF573" i="3"/>
  <c r="T573" i="3"/>
  <c r="R573" i="3"/>
  <c r="P573" i="3"/>
  <c r="BI570" i="3"/>
  <c r="BH570" i="3"/>
  <c r="BG570" i="3"/>
  <c r="BF570" i="3"/>
  <c r="T570" i="3"/>
  <c r="R570" i="3"/>
  <c r="P570" i="3"/>
  <c r="BI567" i="3"/>
  <c r="BH567" i="3"/>
  <c r="BG567" i="3"/>
  <c r="BF567" i="3"/>
  <c r="T567" i="3"/>
  <c r="R567" i="3"/>
  <c r="P567" i="3"/>
  <c r="BI564" i="3"/>
  <c r="BH564" i="3"/>
  <c r="BG564" i="3"/>
  <c r="BF564" i="3"/>
  <c r="T564" i="3"/>
  <c r="R564" i="3"/>
  <c r="P564" i="3"/>
  <c r="BI561" i="3"/>
  <c r="BH561" i="3"/>
  <c r="BG561" i="3"/>
  <c r="BF561" i="3"/>
  <c r="T561" i="3"/>
  <c r="R561" i="3"/>
  <c r="P561" i="3"/>
  <c r="BI557" i="3"/>
  <c r="BH557" i="3"/>
  <c r="BG557" i="3"/>
  <c r="BF557" i="3"/>
  <c r="T557" i="3"/>
  <c r="R557" i="3"/>
  <c r="P557" i="3"/>
  <c r="BI554" i="3"/>
  <c r="BH554" i="3"/>
  <c r="BG554" i="3"/>
  <c r="BF554" i="3"/>
  <c r="T554" i="3"/>
  <c r="R554" i="3"/>
  <c r="P554" i="3"/>
  <c r="BI551" i="3"/>
  <c r="BH551" i="3"/>
  <c r="BG551" i="3"/>
  <c r="BF551" i="3"/>
  <c r="T551" i="3"/>
  <c r="R551" i="3"/>
  <c r="P551" i="3"/>
  <c r="BI548" i="3"/>
  <c r="BH548" i="3"/>
  <c r="BG548" i="3"/>
  <c r="BF548" i="3"/>
  <c r="T548" i="3"/>
  <c r="R548" i="3"/>
  <c r="P548" i="3"/>
  <c r="BI546" i="3"/>
  <c r="BH546" i="3"/>
  <c r="BG546" i="3"/>
  <c r="BF546" i="3"/>
  <c r="T546" i="3"/>
  <c r="R546" i="3"/>
  <c r="P546" i="3"/>
  <c r="BI542" i="3"/>
  <c r="BH542" i="3"/>
  <c r="BG542" i="3"/>
  <c r="BF542" i="3"/>
  <c r="T542" i="3"/>
  <c r="R542" i="3"/>
  <c r="P542" i="3"/>
  <c r="BI539" i="3"/>
  <c r="BH539" i="3"/>
  <c r="BG539" i="3"/>
  <c r="BF539" i="3"/>
  <c r="T539" i="3"/>
  <c r="R539" i="3"/>
  <c r="P539" i="3"/>
  <c r="BI536" i="3"/>
  <c r="BH536" i="3"/>
  <c r="BG536" i="3"/>
  <c r="BF536" i="3"/>
  <c r="T536" i="3"/>
  <c r="R536" i="3"/>
  <c r="P536" i="3"/>
  <c r="BI532" i="3"/>
  <c r="BH532" i="3"/>
  <c r="BG532" i="3"/>
  <c r="BF532" i="3"/>
  <c r="T532" i="3"/>
  <c r="R532" i="3"/>
  <c r="P532" i="3"/>
  <c r="BI529" i="3"/>
  <c r="BH529" i="3"/>
  <c r="BG529" i="3"/>
  <c r="BF529" i="3"/>
  <c r="T529" i="3"/>
  <c r="R529" i="3"/>
  <c r="P529" i="3"/>
  <c r="BI523" i="3"/>
  <c r="BH523" i="3"/>
  <c r="BG523" i="3"/>
  <c r="BF523" i="3"/>
  <c r="T523" i="3"/>
  <c r="R523" i="3"/>
  <c r="P523" i="3"/>
  <c r="BI520" i="3"/>
  <c r="BH520" i="3"/>
  <c r="BG520" i="3"/>
  <c r="BF520" i="3"/>
  <c r="T520" i="3"/>
  <c r="R520" i="3"/>
  <c r="P520" i="3"/>
  <c r="BI517" i="3"/>
  <c r="BH517" i="3"/>
  <c r="BG517" i="3"/>
  <c r="BF517" i="3"/>
  <c r="T517" i="3"/>
  <c r="R517" i="3"/>
  <c r="P517" i="3"/>
  <c r="BI511" i="3"/>
  <c r="BH511" i="3"/>
  <c r="BG511" i="3"/>
  <c r="BF511" i="3"/>
  <c r="T511" i="3"/>
  <c r="R511" i="3"/>
  <c r="P511" i="3"/>
  <c r="BI505" i="3"/>
  <c r="BH505" i="3"/>
  <c r="BG505" i="3"/>
  <c r="BF505" i="3"/>
  <c r="T505" i="3"/>
  <c r="R505" i="3"/>
  <c r="P505" i="3"/>
  <c r="BI500" i="3"/>
  <c r="BH500" i="3"/>
  <c r="BG500" i="3"/>
  <c r="BF500" i="3"/>
  <c r="T500" i="3"/>
  <c r="R500" i="3"/>
  <c r="P500" i="3"/>
  <c r="BI495" i="3"/>
  <c r="BH495" i="3"/>
  <c r="BG495" i="3"/>
  <c r="BF495" i="3"/>
  <c r="T495" i="3"/>
  <c r="R495" i="3"/>
  <c r="P495" i="3"/>
  <c r="BI489" i="3"/>
  <c r="BH489" i="3"/>
  <c r="BG489" i="3"/>
  <c r="BF489" i="3"/>
  <c r="T489" i="3"/>
  <c r="R489" i="3"/>
  <c r="P489" i="3"/>
  <c r="BI486" i="3"/>
  <c r="BH486" i="3"/>
  <c r="BG486" i="3"/>
  <c r="BF486" i="3"/>
  <c r="T486" i="3"/>
  <c r="R486" i="3"/>
  <c r="P486" i="3"/>
  <c r="BI483" i="3"/>
  <c r="BH483" i="3"/>
  <c r="BG483" i="3"/>
  <c r="BF483" i="3"/>
  <c r="T483" i="3"/>
  <c r="R483" i="3"/>
  <c r="P483" i="3"/>
  <c r="BI477" i="3"/>
  <c r="BH477" i="3"/>
  <c r="BG477" i="3"/>
  <c r="BF477" i="3"/>
  <c r="T477" i="3"/>
  <c r="R477" i="3"/>
  <c r="P477" i="3"/>
  <c r="BI473" i="3"/>
  <c r="BH473" i="3"/>
  <c r="BG473" i="3"/>
  <c r="BF473" i="3"/>
  <c r="T473" i="3"/>
  <c r="R473" i="3"/>
  <c r="P473" i="3"/>
  <c r="BI470" i="3"/>
  <c r="BH470" i="3"/>
  <c r="BG470" i="3"/>
  <c r="BF470" i="3"/>
  <c r="T470" i="3"/>
  <c r="R470" i="3"/>
  <c r="P470" i="3"/>
  <c r="BI467" i="3"/>
  <c r="BH467" i="3"/>
  <c r="BG467" i="3"/>
  <c r="BF467" i="3"/>
  <c r="T467" i="3"/>
  <c r="R467" i="3"/>
  <c r="P467" i="3"/>
  <c r="BI455" i="3"/>
  <c r="BH455" i="3"/>
  <c r="BG455" i="3"/>
  <c r="BF455" i="3"/>
  <c r="T455" i="3"/>
  <c r="R455" i="3"/>
  <c r="P455" i="3"/>
  <c r="BI451" i="3"/>
  <c r="BH451" i="3"/>
  <c r="BG451" i="3"/>
  <c r="BF451" i="3"/>
  <c r="T451" i="3"/>
  <c r="R451" i="3"/>
  <c r="P451" i="3"/>
  <c r="BI448" i="3"/>
  <c r="BH448" i="3"/>
  <c r="BG448" i="3"/>
  <c r="BF448" i="3"/>
  <c r="T448" i="3"/>
  <c r="R448" i="3"/>
  <c r="P448" i="3"/>
  <c r="BI445" i="3"/>
  <c r="BH445" i="3"/>
  <c r="BG445" i="3"/>
  <c r="BF445" i="3"/>
  <c r="T445" i="3"/>
  <c r="R445" i="3"/>
  <c r="P445" i="3"/>
  <c r="BI442" i="3"/>
  <c r="BH442" i="3"/>
  <c r="BG442" i="3"/>
  <c r="BF442" i="3"/>
  <c r="T442" i="3"/>
  <c r="R442" i="3"/>
  <c r="P442" i="3"/>
  <c r="BI433" i="3"/>
  <c r="BH433" i="3"/>
  <c r="BG433" i="3"/>
  <c r="BF433" i="3"/>
  <c r="T433" i="3"/>
  <c r="R433" i="3"/>
  <c r="P433" i="3"/>
  <c r="BI430" i="3"/>
  <c r="BH430" i="3"/>
  <c r="BG430" i="3"/>
  <c r="BF430" i="3"/>
  <c r="T430" i="3"/>
  <c r="R430" i="3"/>
  <c r="P430" i="3"/>
  <c r="BI424" i="3"/>
  <c r="BH424" i="3"/>
  <c r="BG424" i="3"/>
  <c r="BF424" i="3"/>
  <c r="T424" i="3"/>
  <c r="R424" i="3"/>
  <c r="P424" i="3"/>
  <c r="BI418" i="3"/>
  <c r="BH418" i="3"/>
  <c r="BG418" i="3"/>
  <c r="BF418" i="3"/>
  <c r="T418" i="3"/>
  <c r="R418" i="3"/>
  <c r="P418" i="3"/>
  <c r="BI412" i="3"/>
  <c r="BH412" i="3"/>
  <c r="BG412" i="3"/>
  <c r="BF412" i="3"/>
  <c r="T412" i="3"/>
  <c r="R412" i="3"/>
  <c r="P412" i="3"/>
  <c r="BI409" i="3"/>
  <c r="BH409" i="3"/>
  <c r="BG409" i="3"/>
  <c r="BF409" i="3"/>
  <c r="T409" i="3"/>
  <c r="R409" i="3"/>
  <c r="P409" i="3"/>
  <c r="BI406" i="3"/>
  <c r="BH406" i="3"/>
  <c r="BG406" i="3"/>
  <c r="BF406" i="3"/>
  <c r="T406" i="3"/>
  <c r="R406" i="3"/>
  <c r="P406" i="3"/>
  <c r="BI403" i="3"/>
  <c r="BH403" i="3"/>
  <c r="BG403" i="3"/>
  <c r="BF403" i="3"/>
  <c r="T403" i="3"/>
  <c r="R403" i="3"/>
  <c r="P403" i="3"/>
  <c r="BI400" i="3"/>
  <c r="BH400" i="3"/>
  <c r="BG400" i="3"/>
  <c r="BF400" i="3"/>
  <c r="T400" i="3"/>
  <c r="R400" i="3"/>
  <c r="P400" i="3"/>
  <c r="BI397" i="3"/>
  <c r="BH397" i="3"/>
  <c r="BG397" i="3"/>
  <c r="BF397" i="3"/>
  <c r="T397" i="3"/>
  <c r="R397" i="3"/>
  <c r="P397" i="3"/>
  <c r="BI394" i="3"/>
  <c r="BH394" i="3"/>
  <c r="BG394" i="3"/>
  <c r="BF394" i="3"/>
  <c r="T394" i="3"/>
  <c r="R394" i="3"/>
  <c r="P394" i="3"/>
  <c r="BI391" i="3"/>
  <c r="BH391" i="3"/>
  <c r="BG391" i="3"/>
  <c r="BF391" i="3"/>
  <c r="T391" i="3"/>
  <c r="R391" i="3"/>
  <c r="P391" i="3"/>
  <c r="BI388" i="3"/>
  <c r="BH388" i="3"/>
  <c r="BG388" i="3"/>
  <c r="BF388" i="3"/>
  <c r="T388" i="3"/>
  <c r="R388" i="3"/>
  <c r="P388" i="3"/>
  <c r="BI385" i="3"/>
  <c r="BH385" i="3"/>
  <c r="BG385" i="3"/>
  <c r="BF385" i="3"/>
  <c r="T385" i="3"/>
  <c r="R385" i="3"/>
  <c r="P385" i="3"/>
  <c r="BI382" i="3"/>
  <c r="BH382" i="3"/>
  <c r="BG382" i="3"/>
  <c r="BF382" i="3"/>
  <c r="T382" i="3"/>
  <c r="R382" i="3"/>
  <c r="P382" i="3"/>
  <c r="BI379" i="3"/>
  <c r="BH379" i="3"/>
  <c r="BG379" i="3"/>
  <c r="BF379" i="3"/>
  <c r="T379" i="3"/>
  <c r="R379" i="3"/>
  <c r="P379" i="3"/>
  <c r="BI376" i="3"/>
  <c r="BH376" i="3"/>
  <c r="BG376" i="3"/>
  <c r="BF376" i="3"/>
  <c r="T376" i="3"/>
  <c r="R376" i="3"/>
  <c r="P376" i="3"/>
  <c r="BI373" i="3"/>
  <c r="BH373" i="3"/>
  <c r="BG373" i="3"/>
  <c r="BF373" i="3"/>
  <c r="T373" i="3"/>
  <c r="R373" i="3"/>
  <c r="P373" i="3"/>
  <c r="BI363" i="3"/>
  <c r="BH363" i="3"/>
  <c r="BG363" i="3"/>
  <c r="BF363" i="3"/>
  <c r="T363" i="3"/>
  <c r="R363" i="3"/>
  <c r="P363" i="3"/>
  <c r="BI360" i="3"/>
  <c r="BH360" i="3"/>
  <c r="BG360" i="3"/>
  <c r="BF360" i="3"/>
  <c r="T360" i="3"/>
  <c r="R360" i="3"/>
  <c r="P360" i="3"/>
  <c r="BI357" i="3"/>
  <c r="BH357" i="3"/>
  <c r="BG357" i="3"/>
  <c r="BF357" i="3"/>
  <c r="T357" i="3"/>
  <c r="R357" i="3"/>
  <c r="P357" i="3"/>
  <c r="BI354" i="3"/>
  <c r="BH354" i="3"/>
  <c r="BG354" i="3"/>
  <c r="BF354" i="3"/>
  <c r="T354" i="3"/>
  <c r="R354" i="3"/>
  <c r="P354" i="3"/>
  <c r="BI351" i="3"/>
  <c r="BH351" i="3"/>
  <c r="BG351" i="3"/>
  <c r="BF351" i="3"/>
  <c r="T351" i="3"/>
  <c r="R351" i="3"/>
  <c r="P351" i="3"/>
  <c r="BI348" i="3"/>
  <c r="BH348" i="3"/>
  <c r="BG348" i="3"/>
  <c r="BF348" i="3"/>
  <c r="T348" i="3"/>
  <c r="R348" i="3"/>
  <c r="P348" i="3"/>
  <c r="BI345" i="3"/>
  <c r="BH345" i="3"/>
  <c r="BG345" i="3"/>
  <c r="BF345" i="3"/>
  <c r="T345" i="3"/>
  <c r="R345" i="3"/>
  <c r="P345" i="3"/>
  <c r="BI342" i="3"/>
  <c r="BH342" i="3"/>
  <c r="BG342" i="3"/>
  <c r="BF342" i="3"/>
  <c r="T342" i="3"/>
  <c r="R342" i="3"/>
  <c r="P342" i="3"/>
  <c r="BI339" i="3"/>
  <c r="BH339" i="3"/>
  <c r="BG339" i="3"/>
  <c r="BF339" i="3"/>
  <c r="T339" i="3"/>
  <c r="R339" i="3"/>
  <c r="P339" i="3"/>
  <c r="BI336" i="3"/>
  <c r="BH336" i="3"/>
  <c r="BG336" i="3"/>
  <c r="BF336" i="3"/>
  <c r="T336" i="3"/>
  <c r="R336" i="3"/>
  <c r="P336" i="3"/>
  <c r="BI333" i="3"/>
  <c r="BH333" i="3"/>
  <c r="BG333" i="3"/>
  <c r="BF333" i="3"/>
  <c r="T333" i="3"/>
  <c r="R333" i="3"/>
  <c r="P333" i="3"/>
  <c r="BI297" i="3"/>
  <c r="BH297" i="3"/>
  <c r="BG297" i="3"/>
  <c r="BF297" i="3"/>
  <c r="T297" i="3"/>
  <c r="R297" i="3"/>
  <c r="P297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2" i="3"/>
  <c r="BH212" i="3"/>
  <c r="BG212" i="3"/>
  <c r="BF212" i="3"/>
  <c r="T212" i="3"/>
  <c r="R212" i="3"/>
  <c r="P212" i="3"/>
  <c r="BI207" i="3"/>
  <c r="BH207" i="3"/>
  <c r="BG207" i="3"/>
  <c r="BF207" i="3"/>
  <c r="T207" i="3"/>
  <c r="R207" i="3"/>
  <c r="P207" i="3"/>
  <c r="BI201" i="3"/>
  <c r="BH201" i="3"/>
  <c r="BG201" i="3"/>
  <c r="BF201" i="3"/>
  <c r="T201" i="3"/>
  <c r="R201" i="3"/>
  <c r="P201" i="3"/>
  <c r="BI195" i="3"/>
  <c r="BH195" i="3"/>
  <c r="BG195" i="3"/>
  <c r="BF195" i="3"/>
  <c r="T195" i="3"/>
  <c r="R195" i="3"/>
  <c r="P195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4" i="3"/>
  <c r="BH154" i="3"/>
  <c r="BG154" i="3"/>
  <c r="BF154" i="3"/>
  <c r="T154" i="3"/>
  <c r="R154" i="3"/>
  <c r="P154" i="3"/>
  <c r="BI149" i="3"/>
  <c r="BH149" i="3"/>
  <c r="BG149" i="3"/>
  <c r="BF149" i="3"/>
  <c r="T149" i="3"/>
  <c r="R149" i="3"/>
  <c r="P149" i="3"/>
  <c r="BI144" i="3"/>
  <c r="BH144" i="3"/>
  <c r="BG144" i="3"/>
  <c r="BF144" i="3"/>
  <c r="T144" i="3"/>
  <c r="R144" i="3"/>
  <c r="P144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J124" i="3"/>
  <c r="F124" i="3"/>
  <c r="F122" i="3"/>
  <c r="E120" i="3"/>
  <c r="J93" i="3"/>
  <c r="F93" i="3"/>
  <c r="F91" i="3"/>
  <c r="E89" i="3"/>
  <c r="J26" i="3"/>
  <c r="E26" i="3"/>
  <c r="J94" i="3" s="1"/>
  <c r="J25" i="3"/>
  <c r="J20" i="3"/>
  <c r="E20" i="3"/>
  <c r="F94" i="3" s="1"/>
  <c r="J19" i="3"/>
  <c r="J14" i="3"/>
  <c r="J122" i="3" s="1"/>
  <c r="E7" i="3"/>
  <c r="E116" i="3" s="1"/>
  <c r="J37" i="2"/>
  <c r="J36" i="2"/>
  <c r="AY95" i="1" s="1"/>
  <c r="J35" i="2"/>
  <c r="AX95" i="1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T216" i="2" s="1"/>
  <c r="R217" i="2"/>
  <c r="R216" i="2"/>
  <c r="P217" i="2"/>
  <c r="P216" i="2" s="1"/>
  <c r="BI214" i="2"/>
  <c r="BH214" i="2"/>
  <c r="BG214" i="2"/>
  <c r="BF214" i="2"/>
  <c r="T214" i="2"/>
  <c r="T213" i="2"/>
  <c r="R214" i="2"/>
  <c r="R213" i="2" s="1"/>
  <c r="P214" i="2"/>
  <c r="P213" i="2" s="1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T175" i="2"/>
  <c r="R176" i="2"/>
  <c r="R175" i="2" s="1"/>
  <c r="P176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J120" i="2"/>
  <c r="F120" i="2"/>
  <c r="F118" i="2"/>
  <c r="E116" i="2"/>
  <c r="J91" i="2"/>
  <c r="F91" i="2"/>
  <c r="F89" i="2"/>
  <c r="E87" i="2"/>
  <c r="J24" i="2"/>
  <c r="E24" i="2"/>
  <c r="J121" i="2" s="1"/>
  <c r="J23" i="2"/>
  <c r="J18" i="2"/>
  <c r="E18" i="2"/>
  <c r="F121" i="2" s="1"/>
  <c r="J17" i="2"/>
  <c r="J12" i="2"/>
  <c r="J118" i="2" s="1"/>
  <c r="E7" i="2"/>
  <c r="E114" i="2" s="1"/>
  <c r="L90" i="1"/>
  <c r="AM90" i="1"/>
  <c r="AM89" i="1"/>
  <c r="L89" i="1"/>
  <c r="AM87" i="1"/>
  <c r="L87" i="1"/>
  <c r="L85" i="1"/>
  <c r="L84" i="1"/>
  <c r="J179" i="2"/>
  <c r="J171" i="2"/>
  <c r="J167" i="2"/>
  <c r="BK156" i="2"/>
  <c r="J148" i="2"/>
  <c r="J142" i="2"/>
  <c r="BK136" i="2"/>
  <c r="J129" i="2"/>
  <c r="BK624" i="3"/>
  <c r="J520" i="3"/>
  <c r="BK470" i="3"/>
  <c r="BK424" i="3"/>
  <c r="J363" i="3"/>
  <c r="J297" i="3"/>
  <c r="BK162" i="3"/>
  <c r="BK561" i="3"/>
  <c r="J517" i="3"/>
  <c r="J397" i="3"/>
  <c r="BK232" i="3"/>
  <c r="J183" i="3"/>
  <c r="BK551" i="3"/>
  <c r="J539" i="3"/>
  <c r="J382" i="3"/>
  <c r="BK339" i="3"/>
  <c r="BK217" i="3"/>
  <c r="J131" i="3"/>
  <c r="BK529" i="3"/>
  <c r="J430" i="3"/>
  <c r="J385" i="3"/>
  <c r="BK336" i="3"/>
  <c r="BK220" i="3"/>
  <c r="BK598" i="3"/>
  <c r="BK388" i="3"/>
  <c r="BK189" i="3"/>
  <c r="J207" i="3"/>
  <c r="BK443" i="4"/>
  <c r="BK367" i="4"/>
  <c r="BK279" i="4"/>
  <c r="BK224" i="4"/>
  <c r="BK136" i="4"/>
  <c r="J330" i="4"/>
  <c r="BK309" i="4"/>
  <c r="BK181" i="4"/>
  <c r="J155" i="4"/>
  <c r="BK410" i="4"/>
  <c r="J389" i="4"/>
  <c r="J309" i="4"/>
  <c r="BK187" i="4"/>
  <c r="J437" i="4"/>
  <c r="BK211" i="4"/>
  <c r="J473" i="4"/>
  <c r="J407" i="4"/>
  <c r="BK335" i="4"/>
  <c r="J254" i="4"/>
  <c r="BK456" i="4"/>
  <c r="BK437" i="4"/>
  <c r="BK370" i="4"/>
  <c r="BK295" i="4"/>
  <c r="J208" i="4"/>
  <c r="J146" i="4"/>
  <c r="BK333" i="4"/>
  <c r="BK249" i="4"/>
  <c r="BK195" i="4"/>
  <c r="J366" i="5"/>
  <c r="J319" i="5"/>
  <c r="BK199" i="5"/>
  <c r="J359" i="5"/>
  <c r="J316" i="5"/>
  <c r="BK202" i="5"/>
  <c r="BK190" i="5"/>
  <c r="BK374" i="5"/>
  <c r="BK356" i="5"/>
  <c r="BK307" i="5"/>
  <c r="J275" i="5"/>
  <c r="BK182" i="5"/>
  <c r="BK176" i="5"/>
  <c r="J163" i="5"/>
  <c r="BK383" i="5"/>
  <c r="J374" i="5"/>
  <c r="J338" i="5"/>
  <c r="J313" i="5"/>
  <c r="BK275" i="5"/>
  <c r="J248" i="5"/>
  <c r="BK205" i="5"/>
  <c r="J160" i="5"/>
  <c r="J241" i="5"/>
  <c r="J227" i="5"/>
  <c r="J202" i="5"/>
  <c r="BK141" i="5"/>
  <c r="BK338" i="5"/>
  <c r="BK301" i="5"/>
  <c r="J199" i="5"/>
  <c r="BK138" i="5"/>
  <c r="J289" i="5"/>
  <c r="J218" i="5"/>
  <c r="BK163" i="5"/>
  <c r="BK347" i="5"/>
  <c r="J190" i="5"/>
  <c r="BK223" i="6"/>
  <c r="J195" i="6"/>
  <c r="J211" i="6"/>
  <c r="J183" i="6"/>
  <c r="BK147" i="6"/>
  <c r="J213" i="6"/>
  <c r="J173" i="6"/>
  <c r="BK204" i="6"/>
  <c r="BK213" i="6"/>
  <c r="J138" i="6"/>
  <c r="J243" i="7"/>
  <c r="J187" i="7"/>
  <c r="BK210" i="7"/>
  <c r="J129" i="7"/>
  <c r="BK220" i="7"/>
  <c r="BK183" i="7"/>
  <c r="J178" i="7"/>
  <c r="J164" i="7"/>
  <c r="BK170" i="7"/>
  <c r="J207" i="7"/>
  <c r="BK194" i="8"/>
  <c r="BK136" i="8"/>
  <c r="J172" i="8"/>
  <c r="J207" i="8"/>
  <c r="BK181" i="8"/>
  <c r="J160" i="8"/>
  <c r="BK214" i="8"/>
  <c r="J184" i="8"/>
  <c r="BK156" i="8"/>
  <c r="BK207" i="8"/>
  <c r="J175" i="8"/>
  <c r="J130" i="8"/>
  <c r="J200" i="8"/>
  <c r="J151" i="8"/>
  <c r="BK357" i="9"/>
  <c r="J315" i="9"/>
  <c r="BK238" i="9"/>
  <c r="J223" i="9"/>
  <c r="J196" i="9"/>
  <c r="J193" i="9"/>
  <c r="J169" i="9"/>
  <c r="J157" i="9"/>
  <c r="J145" i="9"/>
  <c r="BK388" i="9"/>
  <c r="BK315" i="9"/>
  <c r="J238" i="9"/>
  <c r="J206" i="9"/>
  <c r="BK196" i="9"/>
  <c r="BK151" i="9"/>
  <c r="J377" i="9"/>
  <c r="BK340" i="9"/>
  <c r="J329" i="9"/>
  <c r="J323" i="9"/>
  <c r="BK160" i="9"/>
  <c r="BK391" i="9"/>
  <c r="BK309" i="9"/>
  <c r="BK190" i="9"/>
  <c r="J388" i="9"/>
  <c r="J312" i="9"/>
  <c r="J326" i="9"/>
  <c r="J289" i="9"/>
  <c r="BK262" i="9"/>
  <c r="J160" i="9"/>
  <c r="J185" i="10"/>
  <c r="BK230" i="10"/>
  <c r="BK141" i="10"/>
  <c r="BK132" i="10"/>
  <c r="BK224" i="10"/>
  <c r="J178" i="10"/>
  <c r="J212" i="10"/>
  <c r="J151" i="10"/>
  <c r="J126" i="10"/>
  <c r="BK217" i="2"/>
  <c r="J209" i="2"/>
  <c r="J205" i="2"/>
  <c r="BK201" i="2"/>
  <c r="BK194" i="2"/>
  <c r="BK189" i="2"/>
  <c r="J182" i="2"/>
  <c r="BK173" i="2"/>
  <c r="J169" i="2"/>
  <c r="J156" i="2"/>
  <c r="BK150" i="2"/>
  <c r="BK144" i="2"/>
  <c r="J138" i="2"/>
  <c r="J132" i="2"/>
  <c r="J548" i="3"/>
  <c r="J489" i="3"/>
  <c r="J400" i="3"/>
  <c r="J154" i="3"/>
  <c r="J586" i="3"/>
  <c r="J546" i="3"/>
  <c r="BK445" i="3"/>
  <c r="J217" i="3"/>
  <c r="J573" i="3"/>
  <c r="J473" i="3"/>
  <c r="BK373" i="3"/>
  <c r="J226" i="3"/>
  <c r="J624" i="3"/>
  <c r="BK589" i="3"/>
  <c r="BK467" i="3"/>
  <c r="BK412" i="3"/>
  <c r="BK351" i="3"/>
  <c r="BK244" i="3"/>
  <c r="BK604" i="3"/>
  <c r="J536" i="3"/>
  <c r="J165" i="3"/>
  <c r="BK226" i="3"/>
  <c r="BK149" i="3"/>
  <c r="BK413" i="4"/>
  <c r="BK330" i="4"/>
  <c r="BK228" i="4"/>
  <c r="BK155" i="4"/>
  <c r="BK428" i="4"/>
  <c r="J357" i="4"/>
  <c r="BK318" i="4"/>
  <c r="BK282" i="4"/>
  <c r="J449" i="4"/>
  <c r="BK473" i="4"/>
  <c r="BK398" i="4"/>
  <c r="BK373" i="4"/>
  <c r="J211" i="4"/>
  <c r="BK152" i="4"/>
  <c r="J416" i="4"/>
  <c r="J152" i="4"/>
  <c r="J422" i="4"/>
  <c r="BK401" i="4"/>
  <c r="BK205" i="4"/>
  <c r="J452" i="4"/>
  <c r="BK320" i="4"/>
  <c r="BK267" i="4"/>
  <c r="J158" i="4"/>
  <c r="J395" i="4"/>
  <c r="BK287" i="4"/>
  <c r="J199" i="4"/>
  <c r="J332" i="5"/>
  <c r="BK295" i="5"/>
  <c r="J383" i="5"/>
  <c r="BK332" i="5"/>
  <c r="J272" i="5"/>
  <c r="BK263" i="5"/>
  <c r="BK269" i="5"/>
  <c r="J344" i="5"/>
  <c r="J224" i="5"/>
  <c r="J182" i="5"/>
  <c r="BK257" i="5"/>
  <c r="J141" i="5"/>
  <c r="BK217" i="6"/>
  <c r="BK234" i="6"/>
  <c r="J178" i="6"/>
  <c r="BK132" i="6"/>
  <c r="BK178" i="6"/>
  <c r="J153" i="6"/>
  <c r="J187" i="6"/>
  <c r="J161" i="6"/>
  <c r="J144" i="7"/>
  <c r="BK204" i="7"/>
  <c r="BK222" i="7"/>
  <c r="BK229" i="7"/>
  <c r="J141" i="7"/>
  <c r="BK164" i="7"/>
  <c r="BK221" i="8"/>
  <c r="J146" i="8"/>
  <c r="J133" i="8"/>
  <c r="BK163" i="8"/>
  <c r="BK191" i="8"/>
  <c r="BK163" i="9"/>
  <c r="BK350" i="9"/>
  <c r="J309" i="9"/>
  <c r="BK332" i="9"/>
  <c r="J335" i="9"/>
  <c r="BK270" i="9"/>
  <c r="BK184" i="9"/>
  <c r="BK151" i="10"/>
  <c r="BK163" i="10"/>
  <c r="J194" i="10"/>
  <c r="BK206" i="10"/>
  <c r="BK221" i="10"/>
  <c r="BK166" i="10"/>
  <c r="J191" i="10"/>
  <c r="BK188" i="10"/>
  <c r="J160" i="2"/>
  <c r="J154" i="2"/>
  <c r="J146" i="2"/>
  <c r="J140" i="2"/>
  <c r="BK132" i="2"/>
  <c r="J127" i="2"/>
  <c r="J576" i="3"/>
  <c r="J561" i="3"/>
  <c r="J467" i="3"/>
  <c r="J433" i="3"/>
  <c r="BK360" i="3"/>
  <c r="BK235" i="3"/>
  <c r="J180" i="3"/>
  <c r="J139" i="3"/>
  <c r="J532" i="3"/>
  <c r="BK486" i="3"/>
  <c r="J412" i="3"/>
  <c r="J351" i="3"/>
  <c r="BK212" i="3"/>
  <c r="J613" i="3"/>
  <c r="BK536" i="3"/>
  <c r="BK483" i="3"/>
  <c r="BK433" i="3"/>
  <c r="J333" i="3"/>
  <c r="J617" i="3"/>
  <c r="J451" i="3"/>
  <c r="BK613" i="3"/>
  <c r="BK567" i="3"/>
  <c r="J483" i="3"/>
  <c r="J379" i="3"/>
  <c r="J244" i="3"/>
  <c r="J189" i="3"/>
  <c r="J580" i="3"/>
  <c r="J523" i="3"/>
  <c r="BK442" i="3"/>
  <c r="BK363" i="3"/>
  <c r="BK297" i="3"/>
  <c r="J159" i="3"/>
  <c r="J486" i="3"/>
  <c r="J373" i="3"/>
  <c r="BK180" i="3"/>
  <c r="J241" i="3"/>
  <c r="BK446" i="4"/>
  <c r="J370" i="4"/>
  <c r="J318" i="4"/>
  <c r="J287" i="4"/>
  <c r="J462" i="4"/>
  <c r="J344" i="4"/>
  <c r="J239" i="4"/>
  <c r="J270" i="4"/>
  <c r="BK133" i="4"/>
  <c r="BK465" i="4"/>
  <c r="BK395" i="4"/>
  <c r="BK257" i="4"/>
  <c r="J168" i="4"/>
  <c r="BK344" i="4"/>
  <c r="J249" i="4"/>
  <c r="J465" i="4"/>
  <c r="J413" i="4"/>
  <c r="J279" i="4"/>
  <c r="J218" i="4"/>
  <c r="BK146" i="4"/>
  <c r="J446" i="4"/>
  <c r="BK392" i="4"/>
  <c r="BK353" i="4"/>
  <c r="BK239" i="4"/>
  <c r="BK199" i="4"/>
  <c r="J136" i="4"/>
  <c r="J373" i="4"/>
  <c r="J224" i="4"/>
  <c r="BK140" i="4"/>
  <c r="BK289" i="5"/>
  <c r="BK380" i="5"/>
  <c r="BK319" i="5"/>
  <c r="J235" i="5"/>
  <c r="J193" i="5"/>
  <c r="J176" i="5"/>
  <c r="BK135" i="5"/>
  <c r="J370" i="5"/>
  <c r="J329" i="5"/>
  <c r="J298" i="5"/>
  <c r="BK272" i="5"/>
  <c r="BK230" i="5"/>
  <c r="BK173" i="5"/>
  <c r="BK157" i="5"/>
  <c r="J377" i="5"/>
  <c r="BK344" i="5"/>
  <c r="J335" i="5"/>
  <c r="BK286" i="5"/>
  <c r="BK241" i="5"/>
  <c r="J212" i="5"/>
  <c r="J173" i="5"/>
  <c r="BK304" i="5"/>
  <c r="J230" i="5"/>
  <c r="BK221" i="5"/>
  <c r="J209" i="5"/>
  <c r="BK179" i="5"/>
  <c r="J363" i="5"/>
  <c r="J292" i="5"/>
  <c r="BK167" i="5"/>
  <c r="BK377" i="5"/>
  <c r="BK227" i="5"/>
  <c r="BK144" i="5"/>
  <c r="BK279" i="5"/>
  <c r="BK252" i="5"/>
  <c r="J167" i="5"/>
  <c r="BK226" i="6"/>
  <c r="J226" i="6"/>
  <c r="J135" i="6"/>
  <c r="BK187" i="6"/>
  <c r="J237" i="6"/>
  <c r="BK201" i="6"/>
  <c r="BK135" i="6"/>
  <c r="BK144" i="6"/>
  <c r="BK170" i="6"/>
  <c r="J129" i="6"/>
  <c r="BK173" i="7"/>
  <c r="J229" i="7"/>
  <c r="J158" i="7"/>
  <c r="J198" i="7"/>
  <c r="J226" i="7"/>
  <c r="J213" i="7"/>
  <c r="BK213" i="7"/>
  <c r="J210" i="7"/>
  <c r="J203" i="8"/>
  <c r="BK133" i="8"/>
  <c r="J163" i="8"/>
  <c r="BK187" i="8"/>
  <c r="J191" i="8"/>
  <c r="J178" i="8"/>
  <c r="BK218" i="8"/>
  <c r="BK210" i="8"/>
  <c r="J187" i="8"/>
  <c r="BK169" i="8"/>
  <c r="BK141" i="8"/>
  <c r="J197" i="8"/>
  <c r="J141" i="8"/>
  <c r="J225" i="8"/>
  <c r="BK178" i="8"/>
  <c r="BK130" i="8"/>
  <c r="BK354" i="9"/>
  <c r="J350" i="9"/>
  <c r="BK242" i="9"/>
  <c r="BK214" i="9"/>
  <c r="BK199" i="9"/>
  <c r="J176" i="9"/>
  <c r="J163" i="9"/>
  <c r="J154" i="9"/>
  <c r="J391" i="9"/>
  <c r="J354" i="9"/>
  <c r="J242" i="9"/>
  <c r="BK223" i="9"/>
  <c r="BK202" i="9"/>
  <c r="BK157" i="9"/>
  <c r="BK380" i="9"/>
  <c r="J365" i="9"/>
  <c r="BK326" i="9"/>
  <c r="J318" i="9"/>
  <c r="J262" i="9"/>
  <c r="J132" i="9"/>
  <c r="BK365" i="9"/>
  <c r="BK206" i="9"/>
  <c r="BK154" i="9"/>
  <c r="BK347" i="9"/>
  <c r="BK369" i="9"/>
  <c r="J137" i="9"/>
  <c r="J281" i="9"/>
  <c r="J214" i="9"/>
  <c r="J188" i="10"/>
  <c r="BK174" i="10"/>
  <c r="J230" i="10"/>
  <c r="BK235" i="10"/>
  <c r="J155" i="10"/>
  <c r="BK178" i="10"/>
  <c r="J224" i="10"/>
  <c r="J235" i="10"/>
  <c r="J168" i="3"/>
  <c r="J174" i="3"/>
  <c r="BK376" i="4"/>
  <c r="J320" i="4"/>
  <c r="BK290" i="4"/>
  <c r="J430" i="4"/>
  <c r="BK404" i="4"/>
  <c r="J335" i="4"/>
  <c r="BK315" i="4"/>
  <c r="BK218" i="4"/>
  <c r="J187" i="4"/>
  <c r="J428" i="4"/>
  <c r="J392" i="4"/>
  <c r="J353" i="4"/>
  <c r="BK161" i="4"/>
  <c r="J298" i="4"/>
  <c r="J434" i="4"/>
  <c r="BK360" i="4"/>
  <c r="J161" i="4"/>
  <c r="BK434" i="4"/>
  <c r="BK234" i="4"/>
  <c r="J381" i="4"/>
  <c r="BK261" i="4"/>
  <c r="J202" i="4"/>
  <c r="J143" i="4"/>
  <c r="J356" i="5"/>
  <c r="J307" i="5"/>
  <c r="BK196" i="5"/>
  <c r="BK341" i="5"/>
  <c r="BK298" i="5"/>
  <c r="BK218" i="5"/>
  <c r="BK224" i="5"/>
  <c r="J241" i="6"/>
  <c r="BK153" i="6"/>
  <c r="J132" i="6"/>
  <c r="BK208" i="6"/>
  <c r="J144" i="6"/>
  <c r="J217" i="6"/>
  <c r="BK138" i="6"/>
  <c r="J147" i="6"/>
  <c r="J201" i="6"/>
  <c r="BK141" i="6"/>
  <c r="BK192" i="7"/>
  <c r="BK247" i="7"/>
  <c r="BK144" i="7"/>
  <c r="J204" i="7"/>
  <c r="BK138" i="7"/>
  <c r="BK207" i="7"/>
  <c r="J173" i="7"/>
  <c r="J183" i="7"/>
  <c r="J170" i="7"/>
  <c r="J181" i="8"/>
  <c r="BK197" i="8"/>
  <c r="J210" i="8"/>
  <c r="BK146" i="8"/>
  <c r="J136" i="8"/>
  <c r="BK137" i="9"/>
  <c r="J380" i="9"/>
  <c r="BK281" i="9"/>
  <c r="BK176" i="9"/>
  <c r="J369" i="9"/>
  <c r="BK289" i="9"/>
  <c r="BK312" i="9"/>
  <c r="J270" i="9"/>
  <c r="BK148" i="9"/>
  <c r="J170" i="10"/>
  <c r="BK155" i="10"/>
  <c r="BK212" i="10"/>
  <c r="J239" i="10"/>
  <c r="BK218" i="10"/>
  <c r="J159" i="10"/>
  <c r="BK225" i="2"/>
  <c r="BK220" i="2"/>
  <c r="J217" i="2"/>
  <c r="BK211" i="2"/>
  <c r="BK207" i="2"/>
  <c r="BK203" i="2"/>
  <c r="J201" i="2"/>
  <c r="BK199" i="2"/>
  <c r="J191" i="2"/>
  <c r="BK187" i="2"/>
  <c r="BK182" i="2"/>
  <c r="J176" i="2"/>
  <c r="BK169" i="2"/>
  <c r="BK162" i="2"/>
  <c r="J150" i="2"/>
  <c r="BK142" i="2"/>
  <c r="J136" i="2"/>
  <c r="BK127" i="2"/>
  <c r="BK610" i="3"/>
  <c r="J511" i="3"/>
  <c r="BK455" i="3"/>
  <c r="BK391" i="3"/>
  <c r="J336" i="3"/>
  <c r="BK168" i="3"/>
  <c r="BK131" i="3"/>
  <c r="BK520" i="3"/>
  <c r="J394" i="3"/>
  <c r="J223" i="3"/>
  <c r="BK165" i="3"/>
  <c r="J567" i="3"/>
  <c r="J505" i="3"/>
  <c r="J448" i="3"/>
  <c r="J376" i="3"/>
  <c r="J195" i="3"/>
  <c r="BK144" i="3"/>
  <c r="BK570" i="3"/>
  <c r="BK511" i="3"/>
  <c r="BK394" i="3"/>
  <c r="BK586" i="3"/>
  <c r="J529" i="3"/>
  <c r="BK409" i="3"/>
  <c r="BK345" i="3"/>
  <c r="BK607" i="3"/>
  <c r="BK583" i="3"/>
  <c r="J495" i="3"/>
  <c r="J409" i="3"/>
  <c r="J235" i="3"/>
  <c r="BK177" i="3"/>
  <c r="J354" i="3"/>
  <c r="BK174" i="3"/>
  <c r="J238" i="3"/>
  <c r="BK468" i="4"/>
  <c r="J404" i="4"/>
  <c r="J333" i="4"/>
  <c r="J195" i="4"/>
  <c r="J456" i="4"/>
  <c r="BK419" i="4"/>
  <c r="J338" i="4"/>
  <c r="BK149" i="4"/>
  <c r="J172" i="4"/>
  <c r="BK407" i="4"/>
  <c r="BK364" i="4"/>
  <c r="J234" i="4"/>
  <c r="J443" i="4"/>
  <c r="J347" i="4"/>
  <c r="BK276" i="4"/>
  <c r="J440" i="4"/>
  <c r="J341" i="5"/>
  <c r="J304" i="5"/>
  <c r="J157" i="5"/>
  <c r="J353" i="5"/>
  <c r="BK292" i="5"/>
  <c r="J325" i="5"/>
  <c r="BK325" i="5"/>
  <c r="BK212" i="5"/>
  <c r="BK153" i="5"/>
  <c r="BK310" i="5"/>
  <c r="J221" i="5"/>
  <c r="J230" i="6"/>
  <c r="BK164" i="6"/>
  <c r="J220" i="6"/>
  <c r="J170" i="6"/>
  <c r="J234" i="6"/>
  <c r="BK183" i="6"/>
  <c r="BK129" i="6"/>
  <c r="BK220" i="6"/>
  <c r="J198" i="6"/>
  <c r="BK201" i="7"/>
  <c r="J135" i="7"/>
  <c r="J201" i="7"/>
  <c r="J192" i="7"/>
  <c r="BK236" i="7"/>
  <c r="J161" i="7"/>
  <c r="J153" i="7"/>
  <c r="J147" i="7"/>
  <c r="BK161" i="7"/>
  <c r="BK151" i="8"/>
  <c r="J169" i="8"/>
  <c r="BK166" i="8"/>
  <c r="J347" i="9"/>
  <c r="BK132" i="9"/>
  <c r="BK335" i="9"/>
  <c r="J148" i="9"/>
  <c r="J190" i="9"/>
  <c r="BK187" i="9"/>
  <c r="BK193" i="9"/>
  <c r="BK129" i="10"/>
  <c r="BK138" i="10"/>
  <c r="J221" i="10"/>
  <c r="J141" i="10"/>
  <c r="J182" i="10"/>
  <c r="BK209" i="10"/>
  <c r="BK147" i="10"/>
  <c r="J174" i="10"/>
  <c r="AS96" i="1"/>
  <c r="J211" i="2"/>
  <c r="J207" i="2"/>
  <c r="J203" i="2"/>
  <c r="BK196" i="2"/>
  <c r="J194" i="2"/>
  <c r="J189" i="2"/>
  <c r="BK176" i="2"/>
  <c r="BK171" i="2"/>
  <c r="BK165" i="2"/>
  <c r="BK160" i="2"/>
  <c r="BK154" i="2"/>
  <c r="BK148" i="2"/>
  <c r="J144" i="2"/>
  <c r="BK134" i="2"/>
  <c r="BK430" i="3"/>
  <c r="BK379" i="3"/>
  <c r="J220" i="3"/>
  <c r="BK134" i="3"/>
  <c r="J564" i="3"/>
  <c r="BK473" i="3"/>
  <c r="BK406" i="3"/>
  <c r="BK241" i="3"/>
  <c r="J149" i="3"/>
  <c r="BK564" i="3"/>
  <c r="J470" i="3"/>
  <c r="BK376" i="3"/>
  <c r="J177" i="3"/>
  <c r="BK595" i="3"/>
  <c r="BK557" i="3"/>
  <c r="BK523" i="3"/>
  <c r="J391" i="3"/>
  <c r="J201" i="3"/>
  <c r="BK620" i="3"/>
  <c r="J595" i="3"/>
  <c r="BK532" i="3"/>
  <c r="BK505" i="3"/>
  <c r="J403" i="3"/>
  <c r="BK342" i="3"/>
  <c r="BK223" i="3"/>
  <c r="J601" i="3"/>
  <c r="BK418" i="3"/>
  <c r="BK357" i="3"/>
  <c r="J212" i="3"/>
  <c r="J425" i="4"/>
  <c r="BK347" i="4"/>
  <c r="J315" i="4"/>
  <c r="BK254" i="4"/>
  <c r="BK172" i="4"/>
  <c r="J398" i="4"/>
  <c r="J323" i="4"/>
  <c r="BK303" i="4"/>
  <c r="BK462" i="4"/>
  <c r="BK480" i="4"/>
  <c r="BK381" i="4"/>
  <c r="BK298" i="4"/>
  <c r="J181" i="4"/>
  <c r="BK425" i="4"/>
  <c r="J303" i="4"/>
  <c r="BK168" i="4"/>
  <c r="J410" i="4"/>
  <c r="J350" i="4"/>
  <c r="J276" i="4"/>
  <c r="BK191" i="4"/>
  <c r="J133" i="4"/>
  <c r="BK416" i="4"/>
  <c r="BK264" i="4"/>
  <c r="BK202" i="4"/>
  <c r="BK143" i="4"/>
  <c r="BK389" i="4"/>
  <c r="BK312" i="4"/>
  <c r="J228" i="4"/>
  <c r="BK363" i="5"/>
  <c r="BK366" i="5"/>
  <c r="BK266" i="5"/>
  <c r="J153" i="5"/>
  <c r="J257" i="5"/>
  <c r="BK193" i="5"/>
  <c r="J135" i="5"/>
  <c r="J266" i="5"/>
  <c r="BK160" i="5"/>
  <c r="J208" i="6"/>
  <c r="BK161" i="6"/>
  <c r="BK195" i="6"/>
  <c r="BK241" i="6"/>
  <c r="J192" i="6"/>
  <c r="BK192" i="6"/>
  <c r="BK198" i="6"/>
  <c r="BK173" i="6"/>
  <c r="BK178" i="7"/>
  <c r="BK153" i="7"/>
  <c r="BK226" i="7"/>
  <c r="BK243" i="7"/>
  <c r="BK141" i="7"/>
  <c r="BK132" i="7"/>
  <c r="BK158" i="7"/>
  <c r="BK129" i="7"/>
  <c r="J166" i="8"/>
  <c r="BK225" i="8"/>
  <c r="J221" i="8"/>
  <c r="BK160" i="8"/>
  <c r="J338" i="9"/>
  <c r="BK169" i="9"/>
  <c r="BK377" i="9"/>
  <c r="BK329" i="9"/>
  <c r="J151" i="9"/>
  <c r="BK323" i="9"/>
  <c r="J332" i="9"/>
  <c r="BK166" i="9"/>
  <c r="J209" i="10"/>
  <c r="J132" i="10"/>
  <c r="BK203" i="10"/>
  <c r="J218" i="10"/>
  <c r="BK135" i="10"/>
  <c r="BK182" i="10"/>
  <c r="J129" i="10"/>
  <c r="J144" i="10"/>
  <c r="BK167" i="2"/>
  <c r="J162" i="2"/>
  <c r="J158" i="2"/>
  <c r="BK152" i="2"/>
  <c r="BK138" i="2"/>
  <c r="BK129" i="2"/>
  <c r="BK617" i="3"/>
  <c r="J570" i="3"/>
  <c r="BK554" i="3"/>
  <c r="J500" i="3"/>
  <c r="BK400" i="3"/>
  <c r="BK348" i="3"/>
  <c r="J229" i="3"/>
  <c r="BK154" i="3"/>
  <c r="J607" i="3"/>
  <c r="BK580" i="3"/>
  <c r="J406" i="3"/>
  <c r="J345" i="3"/>
  <c r="BK201" i="3"/>
  <c r="J583" i="3"/>
  <c r="J542" i="3"/>
  <c r="BK500" i="3"/>
  <c r="J445" i="3"/>
  <c r="J339" i="3"/>
  <c r="BK238" i="3"/>
  <c r="J610" i="3"/>
  <c r="BK539" i="3"/>
  <c r="BK207" i="3"/>
  <c r="J134" i="3"/>
  <c r="J589" i="3"/>
  <c r="BK548" i="3"/>
  <c r="J442" i="3"/>
  <c r="BK354" i="3"/>
  <c r="BK171" i="3"/>
  <c r="J604" i="3"/>
  <c r="BK576" i="3"/>
  <c r="BK517" i="3"/>
  <c r="J424" i="3"/>
  <c r="J357" i="3"/>
  <c r="J247" i="3"/>
  <c r="BK186" i="3"/>
  <c r="J557" i="3"/>
  <c r="BK403" i="3"/>
  <c r="BK333" i="3"/>
  <c r="BK183" i="3"/>
  <c r="BK430" i="4"/>
  <c r="BK350" i="4"/>
  <c r="J312" i="4"/>
  <c r="J267" i="4"/>
  <c r="J191" i="4"/>
  <c r="J364" i="4"/>
  <c r="BK326" i="4"/>
  <c r="J295" i="4"/>
  <c r="BK452" i="4"/>
  <c r="J480" i="4"/>
  <c r="J419" i="4"/>
  <c r="J360" i="4"/>
  <c r="J205" i="4"/>
  <c r="BK449" i="4"/>
  <c r="BK357" i="4"/>
  <c r="J264" i="4"/>
  <c r="J149" i="4"/>
  <c r="J367" i="4"/>
  <c r="J290" i="4"/>
  <c r="BK270" i="4"/>
  <c r="BK175" i="4"/>
  <c r="BK440" i="4"/>
  <c r="J376" i="4"/>
  <c r="J261" i="4"/>
  <c r="J175" i="4"/>
  <c r="J140" i="4"/>
  <c r="BK209" i="5"/>
  <c r="J205" i="5"/>
  <c r="BK313" i="5"/>
  <c r="J196" i="5"/>
  <c r="BK350" i="5"/>
  <c r="BK248" i="5"/>
  <c r="BK237" i="6"/>
  <c r="J204" i="6"/>
  <c r="J223" i="6"/>
  <c r="BK211" i="6"/>
  <c r="J158" i="6"/>
  <c r="BK230" i="6"/>
  <c r="J164" i="6"/>
  <c r="J141" i="6"/>
  <c r="BK158" i="6"/>
  <c r="J220" i="7"/>
  <c r="J236" i="7"/>
  <c r="J247" i="7"/>
  <c r="BK217" i="7"/>
  <c r="BK147" i="7"/>
  <c r="J138" i="7"/>
  <c r="BK195" i="7"/>
  <c r="J214" i="8"/>
  <c r="BK203" i="8"/>
  <c r="J218" i="8"/>
  <c r="BK200" i="8"/>
  <c r="BK145" i="9"/>
  <c r="J215" i="10"/>
  <c r="J147" i="10"/>
  <c r="BK144" i="10"/>
  <c r="J163" i="10"/>
  <c r="BK185" i="10"/>
  <c r="BK215" i="10"/>
  <c r="BK126" i="10"/>
  <c r="BK170" i="10"/>
  <c r="J138" i="10"/>
  <c r="J225" i="2"/>
  <c r="J220" i="2"/>
  <c r="BK214" i="2"/>
  <c r="BK209" i="2"/>
  <c r="BK205" i="2"/>
  <c r="J199" i="2"/>
  <c r="J196" i="2"/>
  <c r="BK191" i="2"/>
  <c r="J187" i="2"/>
  <c r="BK179" i="2"/>
  <c r="J173" i="2"/>
  <c r="J165" i="2"/>
  <c r="BK158" i="2"/>
  <c r="J152" i="2"/>
  <c r="BK146" i="2"/>
  <c r="BK140" i="2"/>
  <c r="J134" i="2"/>
  <c r="J592" i="3"/>
  <c r="BK542" i="3"/>
  <c r="BK489" i="3"/>
  <c r="BK451" i="3"/>
  <c r="BK385" i="3"/>
  <c r="J342" i="3"/>
  <c r="BK592" i="3"/>
  <c r="BK573" i="3"/>
  <c r="BK448" i="3"/>
  <c r="BK382" i="3"/>
  <c r="BK195" i="3"/>
  <c r="J598" i="3"/>
  <c r="BK495" i="3"/>
  <c r="J455" i="3"/>
  <c r="J360" i="3"/>
  <c r="J186" i="3"/>
  <c r="J620" i="3"/>
  <c r="J551" i="3"/>
  <c r="J388" i="3"/>
  <c r="J348" i="3"/>
  <c r="J144" i="3"/>
  <c r="J477" i="3"/>
  <c r="J232" i="3"/>
  <c r="BK159" i="3"/>
  <c r="BK601" i="3"/>
  <c r="BK546" i="3"/>
  <c r="BK477" i="3"/>
  <c r="J418" i="3"/>
  <c r="BK229" i="3"/>
  <c r="J171" i="3"/>
  <c r="J554" i="3"/>
  <c r="BK397" i="3"/>
  <c r="BK247" i="3"/>
  <c r="J162" i="3"/>
  <c r="BK139" i="3"/>
  <c r="BK323" i="4"/>
  <c r="J257" i="4"/>
  <c r="J468" i="4"/>
  <c r="BK422" i="4"/>
  <c r="J326" i="4"/>
  <c r="J282" i="4"/>
  <c r="J401" i="4"/>
  <c r="BK338" i="4"/>
  <c r="BK208" i="4"/>
  <c r="BK158" i="4"/>
  <c r="BK359" i="5"/>
  <c r="J310" i="5"/>
  <c r="J144" i="5"/>
  <c r="BK335" i="5"/>
  <c r="J279" i="5"/>
  <c r="J252" i="5"/>
  <c r="J138" i="5"/>
  <c r="J347" i="5"/>
  <c r="J286" i="5"/>
  <c r="J269" i="5"/>
  <c r="J179" i="5"/>
  <c r="BK147" i="5"/>
  <c r="BK370" i="5"/>
  <c r="BK329" i="5"/>
  <c r="J295" i="5"/>
  <c r="J263" i="5"/>
  <c r="J215" i="5"/>
  <c r="BK187" i="5"/>
  <c r="J350" i="5"/>
  <c r="J301" i="5"/>
  <c r="BK215" i="5"/>
  <c r="J187" i="5"/>
  <c r="J380" i="5"/>
  <c r="BK353" i="5"/>
  <c r="BK316" i="5"/>
  <c r="BK235" i="5"/>
  <c r="J147" i="5"/>
  <c r="J195" i="7"/>
  <c r="J240" i="7"/>
  <c r="BK135" i="7"/>
  <c r="J217" i="7"/>
  <c r="BK240" i="7"/>
  <c r="BK198" i="7"/>
  <c r="BK187" i="7"/>
  <c r="J222" i="7"/>
  <c r="J132" i="7"/>
  <c r="BK184" i="8"/>
  <c r="BK172" i="8"/>
  <c r="J194" i="8"/>
  <c r="J156" i="8"/>
  <c r="BK175" i="8"/>
  <c r="J187" i="9"/>
  <c r="J340" i="9"/>
  <c r="J199" i="9"/>
  <c r="J166" i="9"/>
  <c r="J357" i="9"/>
  <c r="BK318" i="9"/>
  <c r="BK338" i="9"/>
  <c r="J184" i="9"/>
  <c r="J202" i="9"/>
  <c r="BK239" i="10"/>
  <c r="BK159" i="10"/>
  <c r="J135" i="10"/>
  <c r="J166" i="10"/>
  <c r="BK191" i="10"/>
  <c r="BK194" i="10"/>
  <c r="J203" i="10"/>
  <c r="J206" i="10"/>
  <c r="F35" i="2" l="1"/>
  <c r="F37" i="2"/>
  <c r="F36" i="2"/>
  <c r="BC95" i="1" s="1"/>
  <c r="F34" i="2"/>
  <c r="BA95" i="1" s="1"/>
  <c r="J34" i="2"/>
  <c r="P178" i="2"/>
  <c r="P476" i="3"/>
  <c r="R545" i="3"/>
  <c r="R308" i="4"/>
  <c r="P363" i="4"/>
  <c r="P455" i="4"/>
  <c r="BK134" i="5"/>
  <c r="J134" i="5" s="1"/>
  <c r="J100" i="5" s="1"/>
  <c r="R208" i="5"/>
  <c r="P285" i="5"/>
  <c r="R362" i="5"/>
  <c r="T373" i="5"/>
  <c r="T372" i="5"/>
  <c r="T128" i="6"/>
  <c r="T216" i="6"/>
  <c r="R216" i="7"/>
  <c r="R239" i="7"/>
  <c r="P129" i="8"/>
  <c r="T190" i="8"/>
  <c r="BK217" i="8"/>
  <c r="J217" i="8" s="1"/>
  <c r="J104" i="8" s="1"/>
  <c r="T241" i="9"/>
  <c r="T126" i="2"/>
  <c r="R186" i="2"/>
  <c r="BK219" i="2"/>
  <c r="J219" i="2" s="1"/>
  <c r="J104" i="2" s="1"/>
  <c r="BK130" i="3"/>
  <c r="J130" i="3" s="1"/>
  <c r="J100" i="3" s="1"/>
  <c r="R476" i="3"/>
  <c r="R504" i="3"/>
  <c r="P528" i="3"/>
  <c r="BK616" i="3"/>
  <c r="J616" i="3"/>
  <c r="J105" i="3" s="1"/>
  <c r="BK132" i="4"/>
  <c r="J132" i="4" s="1"/>
  <c r="J100" i="4" s="1"/>
  <c r="R329" i="4"/>
  <c r="R363" i="4"/>
  <c r="T455" i="4"/>
  <c r="BK178" i="5"/>
  <c r="J178" i="5" s="1"/>
  <c r="J101" i="5" s="1"/>
  <c r="R178" i="5"/>
  <c r="T262" i="5"/>
  <c r="T328" i="5"/>
  <c r="P128" i="6"/>
  <c r="P216" i="6"/>
  <c r="T233" i="6"/>
  <c r="BK128" i="7"/>
  <c r="J128" i="7" s="1"/>
  <c r="J100" i="7" s="1"/>
  <c r="T216" i="7"/>
  <c r="P190" i="8"/>
  <c r="R241" i="9"/>
  <c r="T322" i="9"/>
  <c r="BK126" i="2"/>
  <c r="J126" i="2" s="1"/>
  <c r="J98" i="2" s="1"/>
  <c r="R178" i="2"/>
  <c r="T219" i="2"/>
  <c r="T130" i="3"/>
  <c r="T545" i="3"/>
  <c r="T616" i="3"/>
  <c r="T132" i="4"/>
  <c r="P329" i="4"/>
  <c r="BK388" i="4"/>
  <c r="J388" i="4" s="1"/>
  <c r="J105" i="4" s="1"/>
  <c r="R455" i="4"/>
  <c r="T134" i="5"/>
  <c r="P178" i="5"/>
  <c r="BK262" i="5"/>
  <c r="J262" i="5" s="1"/>
  <c r="J103" i="5" s="1"/>
  <c r="R285" i="5"/>
  <c r="P362" i="5"/>
  <c r="P373" i="5"/>
  <c r="P372" i="5" s="1"/>
  <c r="R216" i="6"/>
  <c r="T128" i="7"/>
  <c r="P225" i="7"/>
  <c r="P239" i="7"/>
  <c r="R129" i="8"/>
  <c r="R206" i="8"/>
  <c r="R217" i="8"/>
  <c r="R131" i="9"/>
  <c r="R205" i="9"/>
  <c r="BK308" i="9"/>
  <c r="J308" i="9" s="1"/>
  <c r="J103" i="9" s="1"/>
  <c r="R308" i="9"/>
  <c r="R368" i="9"/>
  <c r="R367" i="9" s="1"/>
  <c r="P126" i="2"/>
  <c r="P186" i="2"/>
  <c r="R219" i="2"/>
  <c r="P130" i="3"/>
  <c r="BK504" i="3"/>
  <c r="J504" i="3" s="1"/>
  <c r="J102" i="3" s="1"/>
  <c r="T504" i="3"/>
  <c r="R528" i="3"/>
  <c r="R616" i="3"/>
  <c r="BK329" i="4"/>
  <c r="J329" i="4" s="1"/>
  <c r="J102" i="4" s="1"/>
  <c r="T363" i="4"/>
  <c r="BK433" i="4"/>
  <c r="J433" i="4" s="1"/>
  <c r="J106" i="4" s="1"/>
  <c r="P433" i="4"/>
  <c r="P134" i="5"/>
  <c r="BK208" i="5"/>
  <c r="J208" i="5" s="1"/>
  <c r="J102" i="5" s="1"/>
  <c r="R262" i="5"/>
  <c r="BK328" i="5"/>
  <c r="J328" i="5" s="1"/>
  <c r="J106" i="5" s="1"/>
  <c r="BK362" i="5"/>
  <c r="J362" i="5" s="1"/>
  <c r="J107" i="5" s="1"/>
  <c r="BK207" i="6"/>
  <c r="J207" i="6"/>
  <c r="J101" i="6" s="1"/>
  <c r="R207" i="6"/>
  <c r="BK233" i="6"/>
  <c r="J233" i="6" s="1"/>
  <c r="J103" i="6" s="1"/>
  <c r="P216" i="7"/>
  <c r="R225" i="7"/>
  <c r="P206" i="8"/>
  <c r="P217" i="8"/>
  <c r="BK205" i="9"/>
  <c r="J205" i="9" s="1"/>
  <c r="J101" i="9" s="1"/>
  <c r="BK129" i="8"/>
  <c r="J129" i="8" s="1"/>
  <c r="J100" i="8" s="1"/>
  <c r="R190" i="8"/>
  <c r="P131" i="9"/>
  <c r="P205" i="9"/>
  <c r="P308" i="9"/>
  <c r="T308" i="9"/>
  <c r="T368" i="9"/>
  <c r="T367" i="9"/>
  <c r="BK125" i="10"/>
  <c r="J125" i="10" s="1"/>
  <c r="J100" i="10" s="1"/>
  <c r="R126" i="2"/>
  <c r="BK178" i="2"/>
  <c r="J178" i="2" s="1"/>
  <c r="J100" i="2" s="1"/>
  <c r="T178" i="2"/>
  <c r="BK476" i="3"/>
  <c r="J476" i="3" s="1"/>
  <c r="J101" i="3" s="1"/>
  <c r="BK545" i="3"/>
  <c r="J545" i="3" s="1"/>
  <c r="J104" i="3" s="1"/>
  <c r="P132" i="4"/>
  <c r="P131" i="4" s="1"/>
  <c r="P130" i="4" s="1"/>
  <c r="AU98" i="1" s="1"/>
  <c r="P308" i="4"/>
  <c r="BK363" i="4"/>
  <c r="J363" i="4" s="1"/>
  <c r="J103" i="4" s="1"/>
  <c r="P388" i="4"/>
  <c r="BK455" i="4"/>
  <c r="J455" i="4" s="1"/>
  <c r="J107" i="4" s="1"/>
  <c r="R134" i="5"/>
  <c r="T208" i="5"/>
  <c r="T285" i="5"/>
  <c r="T362" i="5"/>
  <c r="R128" i="6"/>
  <c r="R127" i="6" s="1"/>
  <c r="R126" i="6" s="1"/>
  <c r="T207" i="6"/>
  <c r="R233" i="6"/>
  <c r="P128" i="7"/>
  <c r="P127" i="7"/>
  <c r="P126" i="7"/>
  <c r="AU101" i="1" s="1"/>
  <c r="BK225" i="7"/>
  <c r="J225" i="7" s="1"/>
  <c r="J102" i="7" s="1"/>
  <c r="T239" i="7"/>
  <c r="BK190" i="8"/>
  <c r="J190" i="8" s="1"/>
  <c r="J101" i="8" s="1"/>
  <c r="T206" i="8"/>
  <c r="T217" i="8"/>
  <c r="BK241" i="9"/>
  <c r="J241" i="9" s="1"/>
  <c r="J102" i="9" s="1"/>
  <c r="P322" i="9"/>
  <c r="P368" i="9"/>
  <c r="P367" i="9"/>
  <c r="T125" i="10"/>
  <c r="T124" i="10" s="1"/>
  <c r="T123" i="10" s="1"/>
  <c r="T186" i="2"/>
  <c r="R130" i="3"/>
  <c r="R129" i="3" s="1"/>
  <c r="R128" i="3" s="1"/>
  <c r="P504" i="3"/>
  <c r="BK528" i="3"/>
  <c r="J528" i="3" s="1"/>
  <c r="J103" i="3" s="1"/>
  <c r="T528" i="3"/>
  <c r="R132" i="4"/>
  <c r="R131" i="4" s="1"/>
  <c r="R130" i="4" s="1"/>
  <c r="T329" i="4"/>
  <c r="R388" i="4"/>
  <c r="R433" i="4"/>
  <c r="T178" i="5"/>
  <c r="P262" i="5"/>
  <c r="R328" i="5"/>
  <c r="BK373" i="5"/>
  <c r="J373" i="5" s="1"/>
  <c r="J110" i="5" s="1"/>
  <c r="P207" i="6"/>
  <c r="BK216" i="7"/>
  <c r="J216" i="7" s="1"/>
  <c r="J101" i="7" s="1"/>
  <c r="BK239" i="7"/>
  <c r="J239" i="7" s="1"/>
  <c r="J103" i="7" s="1"/>
  <c r="BK206" i="8"/>
  <c r="J206" i="8" s="1"/>
  <c r="J102" i="8" s="1"/>
  <c r="T131" i="9"/>
  <c r="T130" i="9"/>
  <c r="T129" i="9" s="1"/>
  <c r="T205" i="9"/>
  <c r="R322" i="9"/>
  <c r="P125" i="10"/>
  <c r="P124" i="10" s="1"/>
  <c r="P123" i="10" s="1"/>
  <c r="AU104" i="1" s="1"/>
  <c r="BK186" i="2"/>
  <c r="J186" i="2" s="1"/>
  <c r="J101" i="2" s="1"/>
  <c r="P219" i="2"/>
  <c r="T476" i="3"/>
  <c r="P545" i="3"/>
  <c r="P616" i="3"/>
  <c r="BK308" i="4"/>
  <c r="J308" i="4" s="1"/>
  <c r="J101" i="4" s="1"/>
  <c r="T308" i="4"/>
  <c r="T388" i="4"/>
  <c r="T433" i="4"/>
  <c r="P208" i="5"/>
  <c r="BK285" i="5"/>
  <c r="J285" i="5" s="1"/>
  <c r="J105" i="5" s="1"/>
  <c r="P328" i="5"/>
  <c r="R373" i="5"/>
  <c r="R372" i="5"/>
  <c r="BK128" i="6"/>
  <c r="J128" i="6" s="1"/>
  <c r="J100" i="6" s="1"/>
  <c r="BK216" i="6"/>
  <c r="J216" i="6" s="1"/>
  <c r="J102" i="6" s="1"/>
  <c r="P233" i="6"/>
  <c r="R128" i="7"/>
  <c r="R127" i="7" s="1"/>
  <c r="R126" i="7" s="1"/>
  <c r="T225" i="7"/>
  <c r="T129" i="8"/>
  <c r="T128" i="8" s="1"/>
  <c r="T127" i="8" s="1"/>
  <c r="BK131" i="9"/>
  <c r="J131" i="9" s="1"/>
  <c r="J100" i="9" s="1"/>
  <c r="P241" i="9"/>
  <c r="BK322" i="9"/>
  <c r="J322" i="9" s="1"/>
  <c r="J104" i="9" s="1"/>
  <c r="BK368" i="9"/>
  <c r="BK367" i="9" s="1"/>
  <c r="J367" i="9" s="1"/>
  <c r="J106" i="9" s="1"/>
  <c r="R125" i="10"/>
  <c r="R124" i="10"/>
  <c r="R123" i="10" s="1"/>
  <c r="BK213" i="2"/>
  <c r="BK380" i="4"/>
  <c r="J380" i="4" s="1"/>
  <c r="J104" i="4" s="1"/>
  <c r="BK278" i="5"/>
  <c r="J278" i="5" s="1"/>
  <c r="J104" i="5" s="1"/>
  <c r="BK369" i="5"/>
  <c r="J369" i="5" s="1"/>
  <c r="J108" i="5" s="1"/>
  <c r="BK246" i="7"/>
  <c r="J246" i="7" s="1"/>
  <c r="J104" i="7" s="1"/>
  <c r="BK175" i="2"/>
  <c r="J175" i="2" s="1"/>
  <c r="J99" i="2" s="1"/>
  <c r="BK216" i="2"/>
  <c r="J216" i="2" s="1"/>
  <c r="J103" i="2" s="1"/>
  <c r="BK479" i="4"/>
  <c r="J479" i="4" s="1"/>
  <c r="J108" i="4" s="1"/>
  <c r="BK238" i="10"/>
  <c r="J238" i="10" s="1"/>
  <c r="J101" i="10" s="1"/>
  <c r="BK623" i="3"/>
  <c r="J623" i="3" s="1"/>
  <c r="J106" i="3" s="1"/>
  <c r="BK240" i="6"/>
  <c r="J240" i="6" s="1"/>
  <c r="J104" i="6" s="1"/>
  <c r="BK224" i="8"/>
  <c r="J224" i="8" s="1"/>
  <c r="J105" i="8" s="1"/>
  <c r="BK364" i="9"/>
  <c r="J364" i="9" s="1"/>
  <c r="J105" i="9" s="1"/>
  <c r="BK213" i="8"/>
  <c r="J213" i="8" s="1"/>
  <c r="J103" i="8" s="1"/>
  <c r="BE155" i="10"/>
  <c r="BE170" i="10"/>
  <c r="BE182" i="10"/>
  <c r="BE212" i="10"/>
  <c r="BE221" i="10"/>
  <c r="J94" i="10"/>
  <c r="BE129" i="10"/>
  <c r="BE138" i="10"/>
  <c r="BE230" i="10"/>
  <c r="BE235" i="10"/>
  <c r="BE239" i="10"/>
  <c r="J91" i="10"/>
  <c r="E111" i="10"/>
  <c r="BE126" i="10"/>
  <c r="BE141" i="10"/>
  <c r="BE144" i="10"/>
  <c r="BE159" i="10"/>
  <c r="BE163" i="10"/>
  <c r="BE166" i="10"/>
  <c r="BE203" i="10"/>
  <c r="BE209" i="10"/>
  <c r="BE135" i="10"/>
  <c r="BE151" i="10"/>
  <c r="BE174" i="10"/>
  <c r="BE178" i="10"/>
  <c r="BE188" i="10"/>
  <c r="F94" i="10"/>
  <c r="BE185" i="10"/>
  <c r="BE194" i="10"/>
  <c r="BE218" i="10"/>
  <c r="BE224" i="10"/>
  <c r="BE132" i="10"/>
  <c r="BE147" i="10"/>
  <c r="BE191" i="10"/>
  <c r="BE206" i="10"/>
  <c r="BE215" i="10"/>
  <c r="F126" i="9"/>
  <c r="BE190" i="9"/>
  <c r="BE199" i="9"/>
  <c r="BE206" i="9"/>
  <c r="BE223" i="9"/>
  <c r="J91" i="9"/>
  <c r="E117" i="9"/>
  <c r="BE157" i="9"/>
  <c r="BE160" i="9"/>
  <c r="BE262" i="9"/>
  <c r="BE312" i="9"/>
  <c r="BE315" i="9"/>
  <c r="BE340" i="9"/>
  <c r="BE347" i="9"/>
  <c r="BE350" i="9"/>
  <c r="BE354" i="9"/>
  <c r="BE145" i="9"/>
  <c r="BE151" i="9"/>
  <c r="BE154" i="9"/>
  <c r="BE166" i="9"/>
  <c r="BE318" i="9"/>
  <c r="BE193" i="9"/>
  <c r="BE326" i="9"/>
  <c r="BE365" i="9"/>
  <c r="J126" i="9"/>
  <c r="BE196" i="9"/>
  <c r="BE238" i="9"/>
  <c r="BE323" i="9"/>
  <c r="BE329" i="9"/>
  <c r="BE332" i="9"/>
  <c r="BE357" i="9"/>
  <c r="BE369" i="9"/>
  <c r="BE377" i="9"/>
  <c r="BE388" i="9"/>
  <c r="BE176" i="9"/>
  <c r="BE281" i="9"/>
  <c r="BE335" i="9"/>
  <c r="BE338" i="9"/>
  <c r="BE391" i="9"/>
  <c r="BE137" i="9"/>
  <c r="BE163" i="9"/>
  <c r="BE169" i="9"/>
  <c r="BE187" i="9"/>
  <c r="BE214" i="9"/>
  <c r="BE270" i="9"/>
  <c r="BE309" i="9"/>
  <c r="BE380" i="9"/>
  <c r="BE132" i="9"/>
  <c r="BE148" i="9"/>
  <c r="BE184" i="9"/>
  <c r="BE202" i="9"/>
  <c r="BE242" i="9"/>
  <c r="BE289" i="9"/>
  <c r="BE156" i="8"/>
  <c r="BE203" i="8"/>
  <c r="BE221" i="8"/>
  <c r="J121" i="8"/>
  <c r="BE166" i="8"/>
  <c r="E85" i="8"/>
  <c r="J94" i="8"/>
  <c r="BE160" i="8"/>
  <c r="BE175" i="8"/>
  <c r="F94" i="8"/>
  <c r="BE130" i="8"/>
  <c r="BE133" i="8"/>
  <c r="BE136" i="8"/>
  <c r="BE141" i="8"/>
  <c r="BE146" i="8"/>
  <c r="BE151" i="8"/>
  <c r="BE163" i="8"/>
  <c r="BE169" i="8"/>
  <c r="BE172" i="8"/>
  <c r="BE181" i="8"/>
  <c r="BE197" i="8"/>
  <c r="BE214" i="8"/>
  <c r="BE218" i="8"/>
  <c r="BE184" i="8"/>
  <c r="BE187" i="8"/>
  <c r="BE194" i="8"/>
  <c r="BE200" i="8"/>
  <c r="BE178" i="8"/>
  <c r="BE191" i="8"/>
  <c r="BE207" i="8"/>
  <c r="BE210" i="8"/>
  <c r="BE225" i="8"/>
  <c r="J91" i="7"/>
  <c r="BE135" i="7"/>
  <c r="BE138" i="7"/>
  <c r="BE187" i="7"/>
  <c r="BE192" i="7"/>
  <c r="BE141" i="7"/>
  <c r="BE153" i="7"/>
  <c r="BE198" i="7"/>
  <c r="BE201" i="7"/>
  <c r="BE204" i="7"/>
  <c r="F94" i="7"/>
  <c r="J123" i="7"/>
  <c r="BE144" i="7"/>
  <c r="BE147" i="7"/>
  <c r="BE217" i="7"/>
  <c r="E85" i="7"/>
  <c r="BE210" i="7"/>
  <c r="BE129" i="7"/>
  <c r="BE132" i="7"/>
  <c r="BE158" i="7"/>
  <c r="BE195" i="7"/>
  <c r="BE220" i="7"/>
  <c r="BE170" i="7"/>
  <c r="BE173" i="7"/>
  <c r="BE178" i="7"/>
  <c r="BE183" i="7"/>
  <c r="BE207" i="7"/>
  <c r="BE213" i="7"/>
  <c r="BE222" i="7"/>
  <c r="BE240" i="7"/>
  <c r="BE247" i="7"/>
  <c r="BE161" i="7"/>
  <c r="BE164" i="7"/>
  <c r="BE226" i="7"/>
  <c r="BE229" i="7"/>
  <c r="BE236" i="7"/>
  <c r="BE243" i="7"/>
  <c r="BE135" i="6"/>
  <c r="BE158" i="6"/>
  <c r="BE178" i="6"/>
  <c r="J91" i="6"/>
  <c r="BE187" i="6"/>
  <c r="J123" i="6"/>
  <c r="BE144" i="6"/>
  <c r="BE153" i="6"/>
  <c r="BE211" i="6"/>
  <c r="E85" i="6"/>
  <c r="F123" i="6"/>
  <c r="BE183" i="6"/>
  <c r="BE195" i="6"/>
  <c r="BE132" i="6"/>
  <c r="BE141" i="6"/>
  <c r="BE161" i="6"/>
  <c r="BE223" i="6"/>
  <c r="BE129" i="6"/>
  <c r="BE164" i="6"/>
  <c r="BE173" i="6"/>
  <c r="BE192" i="6"/>
  <c r="BE198" i="6"/>
  <c r="BE204" i="6"/>
  <c r="BE213" i="6"/>
  <c r="BE220" i="6"/>
  <c r="BE226" i="6"/>
  <c r="BE170" i="6"/>
  <c r="BE201" i="6"/>
  <c r="BE208" i="6"/>
  <c r="BE217" i="6"/>
  <c r="BE230" i="6"/>
  <c r="BE234" i="6"/>
  <c r="BE138" i="6"/>
  <c r="BE147" i="6"/>
  <c r="BE237" i="6"/>
  <c r="BE241" i="6"/>
  <c r="J129" i="5"/>
  <c r="BE182" i="5"/>
  <c r="BE215" i="5"/>
  <c r="BE218" i="5"/>
  <c r="BE235" i="5"/>
  <c r="BE241" i="5"/>
  <c r="BE272" i="5"/>
  <c r="BE298" i="5"/>
  <c r="BE301" i="5"/>
  <c r="BE138" i="5"/>
  <c r="BE173" i="5"/>
  <c r="BE209" i="5"/>
  <c r="BE221" i="5"/>
  <c r="BE248" i="5"/>
  <c r="BE263" i="5"/>
  <c r="BE347" i="5"/>
  <c r="BE359" i="5"/>
  <c r="F94" i="5"/>
  <c r="J126" i="5"/>
  <c r="BE141" i="5"/>
  <c r="BE157" i="5"/>
  <c r="BE179" i="5"/>
  <c r="BE212" i="5"/>
  <c r="BE227" i="5"/>
  <c r="BE230" i="5"/>
  <c r="BE252" i="5"/>
  <c r="BE275" i="5"/>
  <c r="BE279" i="5"/>
  <c r="BE289" i="5"/>
  <c r="BE304" i="5"/>
  <c r="BE329" i="5"/>
  <c r="BE341" i="5"/>
  <c r="BE356" i="5"/>
  <c r="BE163" i="5"/>
  <c r="BE196" i="5"/>
  <c r="BE199" i="5"/>
  <c r="BE205" i="5"/>
  <c r="BE224" i="5"/>
  <c r="BE295" i="5"/>
  <c r="BE313" i="5"/>
  <c r="BE316" i="5"/>
  <c r="E85" i="5"/>
  <c r="BE135" i="5"/>
  <c r="BE190" i="5"/>
  <c r="BE193" i="5"/>
  <c r="BE266" i="5"/>
  <c r="BE269" i="5"/>
  <c r="BE307" i="5"/>
  <c r="BE319" i="5"/>
  <c r="BE325" i="5"/>
  <c r="BE366" i="5"/>
  <c r="BE374" i="5"/>
  <c r="BE377" i="5"/>
  <c r="BE383" i="5"/>
  <c r="BE144" i="5"/>
  <c r="BE292" i="5"/>
  <c r="BE310" i="5"/>
  <c r="BE332" i="5"/>
  <c r="BE353" i="5"/>
  <c r="BE147" i="5"/>
  <c r="BE153" i="5"/>
  <c r="BE160" i="5"/>
  <c r="BE167" i="5"/>
  <c r="BE187" i="5"/>
  <c r="BE257" i="5"/>
  <c r="BE344" i="5"/>
  <c r="BE363" i="5"/>
  <c r="BE370" i="5"/>
  <c r="BE380" i="5"/>
  <c r="BE176" i="5"/>
  <c r="BE202" i="5"/>
  <c r="BE286" i="5"/>
  <c r="BE335" i="5"/>
  <c r="BE338" i="5"/>
  <c r="BE350" i="5"/>
  <c r="BE136" i="4"/>
  <c r="BE146" i="4"/>
  <c r="BE149" i="4"/>
  <c r="BE168" i="4"/>
  <c r="BE172" i="4"/>
  <c r="BE181" i="4"/>
  <c r="BE205" i="4"/>
  <c r="BE279" i="4"/>
  <c r="BE295" i="4"/>
  <c r="BE303" i="4"/>
  <c r="BE318" i="4"/>
  <c r="BE323" i="4"/>
  <c r="BE376" i="4"/>
  <c r="BE413" i="4"/>
  <c r="BE152" i="4"/>
  <c r="BE335" i="4"/>
  <c r="BE344" i="4"/>
  <c r="BE357" i="4"/>
  <c r="BE360" i="4"/>
  <c r="BE401" i="4"/>
  <c r="BE404" i="4"/>
  <c r="BE430" i="4"/>
  <c r="J94" i="4"/>
  <c r="J124" i="4"/>
  <c r="F127" i="4"/>
  <c r="BE143" i="4"/>
  <c r="BE155" i="4"/>
  <c r="BE239" i="4"/>
  <c r="BE287" i="4"/>
  <c r="BE298" i="4"/>
  <c r="BE309" i="4"/>
  <c r="BE330" i="4"/>
  <c r="BE333" i="4"/>
  <c r="BE338" i="4"/>
  <c r="BE347" i="4"/>
  <c r="BE353" i="4"/>
  <c r="BE398" i="4"/>
  <c r="BE437" i="4"/>
  <c r="BE462" i="4"/>
  <c r="BE158" i="4"/>
  <c r="BE195" i="4"/>
  <c r="BE218" i="4"/>
  <c r="BE228" i="4"/>
  <c r="BE234" i="4"/>
  <c r="BE257" i="4"/>
  <c r="BE290" i="4"/>
  <c r="BE320" i="4"/>
  <c r="BE364" i="4"/>
  <c r="BE407" i="4"/>
  <c r="BE419" i="4"/>
  <c r="BE422" i="4"/>
  <c r="BE434" i="4"/>
  <c r="BE468" i="4"/>
  <c r="BE473" i="4"/>
  <c r="E85" i="4"/>
  <c r="BE249" i="4"/>
  <c r="BE254" i="4"/>
  <c r="BE261" i="4"/>
  <c r="BE282" i="4"/>
  <c r="BE315" i="4"/>
  <c r="BE350" i="4"/>
  <c r="BE425" i="4"/>
  <c r="BE443" i="4"/>
  <c r="BE446" i="4"/>
  <c r="BE449" i="4"/>
  <c r="BE480" i="4"/>
  <c r="BE175" i="4"/>
  <c r="BE208" i="4"/>
  <c r="BE211" i="4"/>
  <c r="BE224" i="4"/>
  <c r="BE312" i="4"/>
  <c r="BE456" i="4"/>
  <c r="BE465" i="4"/>
  <c r="BE161" i="4"/>
  <c r="BE187" i="4"/>
  <c r="BE191" i="4"/>
  <c r="BE199" i="4"/>
  <c r="BE202" i="4"/>
  <c r="BE264" i="4"/>
  <c r="BE267" i="4"/>
  <c r="BE270" i="4"/>
  <c r="BE276" i="4"/>
  <c r="BE367" i="4"/>
  <c r="BE370" i="4"/>
  <c r="BE381" i="4"/>
  <c r="BE389" i="4"/>
  <c r="BE410" i="4"/>
  <c r="BE416" i="4"/>
  <c r="BE440" i="4"/>
  <c r="BE133" i="4"/>
  <c r="BE140" i="4"/>
  <c r="BE326" i="4"/>
  <c r="BE373" i="4"/>
  <c r="BE392" i="4"/>
  <c r="BE395" i="4"/>
  <c r="BE428" i="4"/>
  <c r="BE452" i="4"/>
  <c r="E85" i="3"/>
  <c r="J125" i="3"/>
  <c r="BE154" i="3"/>
  <c r="BE177" i="3"/>
  <c r="BE220" i="3"/>
  <c r="BE297" i="3"/>
  <c r="F125" i="3"/>
  <c r="BE134" i="3"/>
  <c r="BE223" i="3"/>
  <c r="BE244" i="3"/>
  <c r="BE473" i="3"/>
  <c r="BE570" i="3"/>
  <c r="BE573" i="3"/>
  <c r="BE583" i="3"/>
  <c r="BE131" i="3"/>
  <c r="BE149" i="3"/>
  <c r="BE165" i="3"/>
  <c r="BE168" i="3"/>
  <c r="BE189" i="3"/>
  <c r="BE195" i="3"/>
  <c r="BE201" i="3"/>
  <c r="BE333" i="3"/>
  <c r="BE348" i="3"/>
  <c r="BE445" i="3"/>
  <c r="BE520" i="3"/>
  <c r="BE564" i="3"/>
  <c r="BE610" i="3"/>
  <c r="BE613" i="3"/>
  <c r="BE617" i="3"/>
  <c r="BE139" i="3"/>
  <c r="BE144" i="3"/>
  <c r="BE180" i="3"/>
  <c r="BE238" i="3"/>
  <c r="BE336" i="3"/>
  <c r="BE342" i="3"/>
  <c r="BE351" i="3"/>
  <c r="BE360" i="3"/>
  <c r="BE363" i="3"/>
  <c r="BE394" i="3"/>
  <c r="BE397" i="3"/>
  <c r="BE400" i="3"/>
  <c r="BE403" i="3"/>
  <c r="BE448" i="3"/>
  <c r="BE451" i="3"/>
  <c r="BE542" i="3"/>
  <c r="BE576" i="3"/>
  <c r="BE592" i="3"/>
  <c r="BE601" i="3"/>
  <c r="BE159" i="3"/>
  <c r="BE171" i="3"/>
  <c r="BE183" i="3"/>
  <c r="BE345" i="3"/>
  <c r="BE385" i="3"/>
  <c r="BE391" i="3"/>
  <c r="BE406" i="3"/>
  <c r="BE409" i="3"/>
  <c r="BE433" i="3"/>
  <c r="BE442" i="3"/>
  <c r="BE455" i="3"/>
  <c r="BE467" i="3"/>
  <c r="BE500" i="3"/>
  <c r="BE505" i="3"/>
  <c r="BE561" i="3"/>
  <c r="BE607" i="3"/>
  <c r="BE162" i="3"/>
  <c r="BE174" i="3"/>
  <c r="BE207" i="3"/>
  <c r="BE217" i="3"/>
  <c r="BE379" i="3"/>
  <c r="BE382" i="3"/>
  <c r="BE412" i="3"/>
  <c r="BE418" i="3"/>
  <c r="BE424" i="3"/>
  <c r="BE430" i="3"/>
  <c r="BE470" i="3"/>
  <c r="BE486" i="3"/>
  <c r="BE511" i="3"/>
  <c r="BE517" i="3"/>
  <c r="BE580" i="3"/>
  <c r="BE586" i="3"/>
  <c r="BE589" i="3"/>
  <c r="J91" i="3"/>
  <c r="BE226" i="3"/>
  <c r="BE229" i="3"/>
  <c r="BE235" i="3"/>
  <c r="BE357" i="3"/>
  <c r="BE489" i="3"/>
  <c r="BE495" i="3"/>
  <c r="BE523" i="3"/>
  <c r="BE546" i="3"/>
  <c r="BE548" i="3"/>
  <c r="BE551" i="3"/>
  <c r="BE554" i="3"/>
  <c r="BE557" i="3"/>
  <c r="BE595" i="3"/>
  <c r="BE598" i="3"/>
  <c r="BE186" i="3"/>
  <c r="BE212" i="3"/>
  <c r="BE232" i="3"/>
  <c r="BE241" i="3"/>
  <c r="BE247" i="3"/>
  <c r="BE339" i="3"/>
  <c r="BE354" i="3"/>
  <c r="BE373" i="3"/>
  <c r="BE376" i="3"/>
  <c r="BE388" i="3"/>
  <c r="BE477" i="3"/>
  <c r="BE483" i="3"/>
  <c r="BE529" i="3"/>
  <c r="BE532" i="3"/>
  <c r="BE536" i="3"/>
  <c r="BE539" i="3"/>
  <c r="BE567" i="3"/>
  <c r="BE604" i="3"/>
  <c r="BE620" i="3"/>
  <c r="BE624" i="3"/>
  <c r="AW95" i="1"/>
  <c r="E85" i="2"/>
  <c r="J89" i="2"/>
  <c r="F92" i="2"/>
  <c r="J92" i="2"/>
  <c r="BE127" i="2"/>
  <c r="BE129" i="2"/>
  <c r="BE132" i="2"/>
  <c r="BE134" i="2"/>
  <c r="BE136" i="2"/>
  <c r="BE138" i="2"/>
  <c r="BE140" i="2"/>
  <c r="BE142" i="2"/>
  <c r="BE144" i="2"/>
  <c r="BE146" i="2"/>
  <c r="BE148" i="2"/>
  <c r="BE150" i="2"/>
  <c r="BE152" i="2"/>
  <c r="BE154" i="2"/>
  <c r="BE156" i="2"/>
  <c r="BE158" i="2"/>
  <c r="BE160" i="2"/>
  <c r="BE162" i="2"/>
  <c r="BE165" i="2"/>
  <c r="BE167" i="2"/>
  <c r="BE169" i="2"/>
  <c r="BE171" i="2"/>
  <c r="BE173" i="2"/>
  <c r="BE176" i="2"/>
  <c r="BE179" i="2"/>
  <c r="BE182" i="2"/>
  <c r="BE187" i="2"/>
  <c r="BE189" i="2"/>
  <c r="BE191" i="2"/>
  <c r="BE194" i="2"/>
  <c r="BE196" i="2"/>
  <c r="BE199" i="2"/>
  <c r="BE201" i="2"/>
  <c r="BE203" i="2"/>
  <c r="BE205" i="2"/>
  <c r="BE207" i="2"/>
  <c r="BE209" i="2"/>
  <c r="BE211" i="2"/>
  <c r="BE214" i="2"/>
  <c r="BE217" i="2"/>
  <c r="BE220" i="2"/>
  <c r="BE225" i="2"/>
  <c r="BB95" i="1"/>
  <c r="BD95" i="1"/>
  <c r="F37" i="4"/>
  <c r="BB98" i="1" s="1"/>
  <c r="F38" i="4"/>
  <c r="BC98" i="1" s="1"/>
  <c r="F36" i="6"/>
  <c r="BA100" i="1" s="1"/>
  <c r="J36" i="6"/>
  <c r="AW100" i="1" s="1"/>
  <c r="F39" i="7"/>
  <c r="BD101" i="1" s="1"/>
  <c r="F38" i="8"/>
  <c r="BC102" i="1" s="1"/>
  <c r="F39" i="10"/>
  <c r="BD104" i="1" s="1"/>
  <c r="F38" i="10"/>
  <c r="BC104" i="1" s="1"/>
  <c r="AS94" i="1"/>
  <c r="J36" i="4"/>
  <c r="AW98" i="1" s="1"/>
  <c r="F36" i="4"/>
  <c r="BA98" i="1" s="1"/>
  <c r="F39" i="4"/>
  <c r="BD98" i="1" s="1"/>
  <c r="F37" i="6"/>
  <c r="BB100" i="1" s="1"/>
  <c r="F38" i="7"/>
  <c r="BC101" i="1" s="1"/>
  <c r="J36" i="9"/>
  <c r="AW103" i="1" s="1"/>
  <c r="F36" i="3"/>
  <c r="BA97" i="1" s="1"/>
  <c r="F36" i="5"/>
  <c r="BA99" i="1" s="1"/>
  <c r="F36" i="7"/>
  <c r="BA101" i="1" s="1"/>
  <c r="F37" i="8"/>
  <c r="BB102" i="1" s="1"/>
  <c r="F37" i="10"/>
  <c r="BB104" i="1" s="1"/>
  <c r="J36" i="10"/>
  <c r="AW104" i="1" s="1"/>
  <c r="F37" i="3"/>
  <c r="BB97" i="1" s="1"/>
  <c r="F37" i="5"/>
  <c r="BB99" i="1" s="1"/>
  <c r="J36" i="7"/>
  <c r="AW101" i="1" s="1"/>
  <c r="F36" i="8"/>
  <c r="BA102" i="1" s="1"/>
  <c r="F37" i="9"/>
  <c r="BB103" i="1" s="1"/>
  <c r="F36" i="10"/>
  <c r="BA104" i="1" s="1"/>
  <c r="J36" i="3"/>
  <c r="AW97" i="1" s="1"/>
  <c r="J36" i="5"/>
  <c r="AW99" i="1" s="1"/>
  <c r="F39" i="6"/>
  <c r="BD100" i="1" s="1"/>
  <c r="J36" i="8"/>
  <c r="AW102" i="1" s="1"/>
  <c r="F39" i="9"/>
  <c r="BD103" i="1" s="1"/>
  <c r="F38" i="3"/>
  <c r="BC97" i="1" s="1"/>
  <c r="F38" i="5"/>
  <c r="BC99" i="1" s="1"/>
  <c r="F37" i="7"/>
  <c r="BB101" i="1" s="1"/>
  <c r="F36" i="9"/>
  <c r="BA103" i="1" s="1"/>
  <c r="F39" i="3"/>
  <c r="BD97" i="1" s="1"/>
  <c r="F39" i="5"/>
  <c r="BD99" i="1" s="1"/>
  <c r="F38" i="6"/>
  <c r="BC100" i="1" s="1"/>
  <c r="F39" i="8"/>
  <c r="BD102" i="1" s="1"/>
  <c r="F38" i="9"/>
  <c r="BC103" i="1" s="1"/>
  <c r="BK372" i="5" l="1"/>
  <c r="J372" i="5" s="1"/>
  <c r="J109" i="5" s="1"/>
  <c r="BK127" i="7"/>
  <c r="BK126" i="7" s="1"/>
  <c r="J126" i="7" s="1"/>
  <c r="J98" i="7" s="1"/>
  <c r="J368" i="9"/>
  <c r="J107" i="9" s="1"/>
  <c r="BK131" i="4"/>
  <c r="BK130" i="4" s="1"/>
  <c r="J130" i="4" s="1"/>
  <c r="J98" i="4" s="1"/>
  <c r="BK125" i="2"/>
  <c r="J125" i="2" s="1"/>
  <c r="J97" i="2" s="1"/>
  <c r="J213" i="2"/>
  <c r="J102" i="2" s="1"/>
  <c r="R125" i="2"/>
  <c r="R124" i="2" s="1"/>
  <c r="BK130" i="9"/>
  <c r="J130" i="9" s="1"/>
  <c r="J99" i="9" s="1"/>
  <c r="BK133" i="5"/>
  <c r="J133" i="5" s="1"/>
  <c r="J99" i="5" s="1"/>
  <c r="BK127" i="6"/>
  <c r="J127" i="6" s="1"/>
  <c r="J99" i="6" s="1"/>
  <c r="P129" i="3"/>
  <c r="P128" i="3" s="1"/>
  <c r="AU97" i="1" s="1"/>
  <c r="R133" i="5"/>
  <c r="R132" i="5" s="1"/>
  <c r="P133" i="5"/>
  <c r="P132" i="5" s="1"/>
  <c r="AU99" i="1" s="1"/>
  <c r="R130" i="9"/>
  <c r="R129" i="9"/>
  <c r="BK128" i="8"/>
  <c r="BK127" i="8" s="1"/>
  <c r="J127" i="8" s="1"/>
  <c r="J32" i="8" s="1"/>
  <c r="AG102" i="1" s="1"/>
  <c r="T129" i="3"/>
  <c r="T128" i="3"/>
  <c r="P130" i="9"/>
  <c r="P129" i="9"/>
  <c r="AU103" i="1"/>
  <c r="P125" i="2"/>
  <c r="P124" i="2" s="1"/>
  <c r="AU95" i="1" s="1"/>
  <c r="T133" i="5"/>
  <c r="T132" i="5"/>
  <c r="R128" i="8"/>
  <c r="R127" i="8"/>
  <c r="T125" i="2"/>
  <c r="T124" i="2" s="1"/>
  <c r="T131" i="4"/>
  <c r="T130" i="4"/>
  <c r="P127" i="6"/>
  <c r="P126" i="6"/>
  <c r="AU100" i="1" s="1"/>
  <c r="T127" i="6"/>
  <c r="T126" i="6"/>
  <c r="T127" i="7"/>
  <c r="T126" i="7" s="1"/>
  <c r="BK129" i="3"/>
  <c r="J129" i="3" s="1"/>
  <c r="J99" i="3" s="1"/>
  <c r="P128" i="8"/>
  <c r="P127" i="8" s="1"/>
  <c r="AU102" i="1" s="1"/>
  <c r="BK124" i="10"/>
  <c r="J124" i="10" s="1"/>
  <c r="J99" i="10" s="1"/>
  <c r="J33" i="2"/>
  <c r="AV95" i="1" s="1"/>
  <c r="AT95" i="1" s="1"/>
  <c r="F35" i="6"/>
  <c r="AZ100" i="1" s="1"/>
  <c r="J35" i="7"/>
  <c r="AV101" i="1" s="1"/>
  <c r="AT101" i="1" s="1"/>
  <c r="F35" i="10"/>
  <c r="AZ104" i="1" s="1"/>
  <c r="BB96" i="1"/>
  <c r="BB94" i="1" s="1"/>
  <c r="AX94" i="1" s="1"/>
  <c r="BC96" i="1"/>
  <c r="BC94" i="1" s="1"/>
  <c r="W32" i="1" s="1"/>
  <c r="J35" i="3"/>
  <c r="AV97" i="1" s="1"/>
  <c r="F35" i="8"/>
  <c r="AZ102" i="1" s="1"/>
  <c r="F35" i="9"/>
  <c r="AZ103" i="1" s="1"/>
  <c r="F35" i="4"/>
  <c r="AZ98" i="1" s="1"/>
  <c r="F35" i="5"/>
  <c r="AZ99" i="1" s="1"/>
  <c r="F35" i="7"/>
  <c r="AZ101" i="1" s="1"/>
  <c r="J35" i="10"/>
  <c r="AV104" i="1" s="1"/>
  <c r="AT104" i="1" s="1"/>
  <c r="BA96" i="1"/>
  <c r="AW96" i="1" s="1"/>
  <c r="BD96" i="1"/>
  <c r="BD94" i="1" s="1"/>
  <c r="W33" i="1" s="1"/>
  <c r="F35" i="3"/>
  <c r="AZ97" i="1" s="1"/>
  <c r="F33" i="2"/>
  <c r="AZ95" i="1" s="1"/>
  <c r="J35" i="4"/>
  <c r="AV98" i="1" s="1"/>
  <c r="AT98" i="1" s="1"/>
  <c r="J35" i="6"/>
  <c r="AV100" i="1" s="1"/>
  <c r="AT100" i="1" s="1"/>
  <c r="J35" i="8"/>
  <c r="AV102" i="1" s="1"/>
  <c r="AT102" i="1" s="1"/>
  <c r="J35" i="9"/>
  <c r="AV103" i="1" s="1"/>
  <c r="AT103" i="1" s="1"/>
  <c r="J35" i="5"/>
  <c r="AV99" i="1" s="1"/>
  <c r="AT99" i="1" s="1"/>
  <c r="J32" i="4" l="1"/>
  <c r="AG98" i="1" s="1"/>
  <c r="AN98" i="1" s="1"/>
  <c r="J131" i="4"/>
  <c r="J99" i="4" s="1"/>
  <c r="BK132" i="5"/>
  <c r="J132" i="5" s="1"/>
  <c r="J32" i="5" s="1"/>
  <c r="AG99" i="1" s="1"/>
  <c r="AN99" i="1" s="1"/>
  <c r="J32" i="7"/>
  <c r="AG101" i="1" s="1"/>
  <c r="AN101" i="1" s="1"/>
  <c r="J127" i="7"/>
  <c r="J99" i="7" s="1"/>
  <c r="BK129" i="9"/>
  <c r="J129" i="9" s="1"/>
  <c r="J32" i="9" s="1"/>
  <c r="AG103" i="1" s="1"/>
  <c r="AN103" i="1" s="1"/>
  <c r="AN102" i="1"/>
  <c r="BK124" i="2"/>
  <c r="J124" i="2" s="1"/>
  <c r="J96" i="2" s="1"/>
  <c r="J98" i="8"/>
  <c r="BK126" i="6"/>
  <c r="J126" i="6" s="1"/>
  <c r="J32" i="6" s="1"/>
  <c r="AG100" i="1" s="1"/>
  <c r="BK128" i="3"/>
  <c r="J128" i="3" s="1"/>
  <c r="J32" i="3" s="1"/>
  <c r="AG97" i="1" s="1"/>
  <c r="BK123" i="10"/>
  <c r="J123" i="10" s="1"/>
  <c r="J98" i="10" s="1"/>
  <c r="J128" i="8"/>
  <c r="J99" i="8" s="1"/>
  <c r="J41" i="8"/>
  <c r="AU96" i="1"/>
  <c r="AT97" i="1"/>
  <c r="AX96" i="1"/>
  <c r="BA94" i="1"/>
  <c r="W30" i="1" s="1"/>
  <c r="AY94" i="1"/>
  <c r="AY96" i="1"/>
  <c r="W31" i="1"/>
  <c r="AZ96" i="1"/>
  <c r="AV96" i="1" s="1"/>
  <c r="AT96" i="1" s="1"/>
  <c r="J30" i="2" l="1"/>
  <c r="AG95" i="1" s="1"/>
  <c r="AN95" i="1" s="1"/>
  <c r="J41" i="4"/>
  <c r="J98" i="5"/>
  <c r="J41" i="5"/>
  <c r="J41" i="7"/>
  <c r="J41" i="9"/>
  <c r="J98" i="9"/>
  <c r="AN97" i="1"/>
  <c r="J41" i="6"/>
  <c r="J41" i="3"/>
  <c r="J98" i="6"/>
  <c r="J98" i="3"/>
  <c r="AN100" i="1"/>
  <c r="AU94" i="1"/>
  <c r="J32" i="10"/>
  <c r="AG104" i="1" s="1"/>
  <c r="AG96" i="1" s="1"/>
  <c r="AN96" i="1" s="1"/>
  <c r="AW94" i="1"/>
  <c r="AK30" i="1" s="1"/>
  <c r="AZ94" i="1"/>
  <c r="AV94" i="1" s="1"/>
  <c r="J39" i="2" l="1"/>
  <c r="J41" i="10"/>
  <c r="AN104" i="1"/>
  <c r="AG94" i="1"/>
  <c r="AT94" i="1"/>
  <c r="AN94" i="1" l="1"/>
  <c r="AN107" i="1" s="1"/>
  <c r="AG107" i="1"/>
  <c r="AK26" i="1" s="1"/>
  <c r="W29" i="1" s="1"/>
  <c r="AK29" i="1" s="1"/>
  <c r="AK35" i="1" l="1"/>
</calcChain>
</file>

<file path=xl/sharedStrings.xml><?xml version="1.0" encoding="utf-8"?>
<sst xmlns="http://schemas.openxmlformats.org/spreadsheetml/2006/main" count="18324" uniqueCount="2370">
  <si>
    <t>Export Komplet</t>
  </si>
  <si>
    <t/>
  </si>
  <si>
    <t>2.0</t>
  </si>
  <si>
    <t>False</t>
  </si>
  <si>
    <t>{51709b81-2659-45a4-b531-1128968541a5}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</si>
  <si>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</si>
  <si>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</si>
  <si>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</si>
  <si>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</si>
  <si>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</si>
  <si>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</si>
  <si>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</si>
  <si>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</si>
  <si>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12LI41013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</si>
  <si>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</si>
  <si>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</si>
  <si>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</si>
  <si>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</si>
  <si>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</si>
  <si>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</si>
  <si>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</si>
  <si>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</si>
  <si>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POVODÍ ODRY, STÁTNÍ PODNIK</t>
  </si>
  <si>
    <t>DIČ:</t>
  </si>
  <si>
    <t>Zhotovitel:</t>
  </si>
  <si>
    <t>Projektant:</t>
  </si>
  <si>
    <t>Valbek spol.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</si>
  <si>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</si>
  <si>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</si>
  <si>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</si>
  <si>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</si>
  <si>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</si>
  <si>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</si>
  <si>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</si>
  <si>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</si>
  <si>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</si>
  <si>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</si>
  <si>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</si>
  <si>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</si>
  <si>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</si>
  <si>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</si>
  <si>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</si>
  <si>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</si>
  <si>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</si>
  <si>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</si>
  <si>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</si>
  <si>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</si>
  <si>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</si>
  <si>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</si>
  <si>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</si>
  <si>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</si>
  <si>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</si>
  <si>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</si>
  <si>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</si>
  <si>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</si>
  <si>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</si>
  <si>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</si>
  <si>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</si>
  <si>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</si>
  <si>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</si>
  <si>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</si>
  <si>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</si>
  <si>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</si>
  <si>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</si>
  <si>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</si>
  <si>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</si>
  <si>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</si>
  <si>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</si>
  <si>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</si>
  <si>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D</t>
  </si>
  <si>
    <t>0</t>
  </si>
  <si>
    <t>###NOIMPORT###</t>
  </si>
  <si>
    <t>IMPORT</t>
  </si>
  <si>
    <t>{00000000-0000-0000-0000-000000000000}</t>
  </si>
  <si>
    <t>/</t>
  </si>
  <si>
    <t>SO 00</t>
  </si>
  <si>
    <t>VRN</t>
  </si>
  <si>
    <t>VON</t>
  </si>
  <si>
    <t>1</t>
  </si>
  <si>
    <t>{60d03a40-dcd8-4301-af61-a5663d52d519}</t>
  </si>
  <si>
    <t>2</t>
  </si>
  <si>
    <t>SO 03</t>
  </si>
  <si>
    <t>MALÁ VODNÍ NÁDRŽ NA RAKOVCI</t>
  </si>
  <si>
    <t>STA</t>
  </si>
  <si>
    <t>{834792a3-73a0-4e94-8230-1cfb5e96e744}</t>
  </si>
  <si>
    <t>03.01</t>
  </si>
  <si>
    <t>TERÉNNÍ ÚPRAVY</t>
  </si>
  <si>
    <t>Soupis</t>
  </si>
  <si>
    <t>{b818cc92-8d89-40ce-9b30-3f9af1243666}</t>
  </si>
  <si>
    <t>03.02</t>
  </si>
  <si>
    <t>HRÁZ</t>
  </si>
  <si>
    <t>{d5567523-390d-457d-965b-9d97c2f442a4}</t>
  </si>
  <si>
    <t>03.03</t>
  </si>
  <si>
    <t>SDRUŽENÝ FUNKČNÍ OBJEKT</t>
  </si>
  <si>
    <t>{14f2ea53-21be-4b78-92c2-7c39d37cc2b5}</t>
  </si>
  <si>
    <t>03.04</t>
  </si>
  <si>
    <t>ODPADNÍ KORYTO</t>
  </si>
  <si>
    <t>{c09169d3-56bd-43de-9938-f0c575b6c2ff}</t>
  </si>
  <si>
    <t>03.05</t>
  </si>
  <si>
    <t>{d62f0f5a-c925-4d4f-bbd5-dd4c3f78e386}</t>
  </si>
  <si>
    <t>03.06</t>
  </si>
  <si>
    <t>NOUZOVÝ PŘELIV</t>
  </si>
  <si>
    <t>{c8c1917d-589d-404b-9b06-f970fc047107}</t>
  </si>
  <si>
    <t>03.07</t>
  </si>
  <si>
    <t>OBSLUŽNÁ KOMUNIKACE</t>
  </si>
  <si>
    <t>{35ce39e5-8517-450a-ac5a-b66b5c584626}</t>
  </si>
  <si>
    <t>03.08</t>
  </si>
  <si>
    <t>ÚPRAVY VEGETACE V ZÁTOPĚ</t>
  </si>
  <si>
    <t>{78fadd59-475f-4d22-8269-7f9546eb9ecf}</t>
  </si>
  <si>
    <t>KRYCÍ LIST SOUPISU PRACÍ</t>
  </si>
  <si>
    <t>Objekt:</t>
  </si>
  <si>
    <t>SO 00 - VRN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</si>
  <si>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</si>
  <si>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</si>
  <si>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</si>
  <si>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</si>
  <si>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</si>
  <si>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</si>
  <si>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</si>
  <si>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</si>
  <si>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</si>
  <si>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</si>
  <si>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</si>
  <si>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</si>
  <si>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</si>
  <si>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</si>
  <si>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</si>
  <si>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</si>
  <si>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</si>
  <si>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</si>
  <si>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</si>
  <si>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</si>
  <si>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</si>
  <si>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</si>
  <si>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</si>
  <si>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</si>
  <si>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</si>
  <si>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</si>
  <si>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</si>
  <si>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</si>
  <si>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</si>
  <si>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</si>
  <si>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</si>
  <si>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</si>
  <si>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011114000.A</t>
  </si>
  <si>
    <t>Provedení Inženýrsko geologického průzkumu v prostoru zemníku navrženého zhotovitelem</t>
  </si>
  <si>
    <t>kpl</t>
  </si>
  <si>
    <t>1024</t>
  </si>
  <si>
    <t>1638223823</t>
  </si>
  <si>
    <t>PP</t>
  </si>
  <si>
    <t xml:space="preserve">Provedení Inženýrsko geologického průzkumu v prostoru zemníku navrženého zhotovitelem, vyhodnocení materiáloých charakteristik v rozsahu a podrobnosti dle TP. IG průzkum bude v případě požadavku TDI proveden opakovaně v novém nalezišti / lokalitě tak dlouho, pokud nebude TDI odsouhlaseno použití zhotovitelem navrženého zemníku.
</t>
  </si>
  <si>
    <t>011503000.A</t>
  </si>
  <si>
    <t>Pasportizace (včetně fotodokumentace) okolních komunikací a objektů, které mohou být ovlivněny stavební činností zhotovitele</t>
  </si>
  <si>
    <t>1288388221</t>
  </si>
  <si>
    <t>P</t>
  </si>
  <si>
    <t>Poznámka k položce:_x000D_
Včetně pasportizace přístupových komunikací</t>
  </si>
  <si>
    <t>3</t>
  </si>
  <si>
    <t>012002000.A</t>
  </si>
  <si>
    <t>Geodetické vytýčení jednotlivých SO před zahájením stavebních prací</t>
  </si>
  <si>
    <t>91156092</t>
  </si>
  <si>
    <t>4</t>
  </si>
  <si>
    <t>012002000.B</t>
  </si>
  <si>
    <t>Geodetické vytýčení hranice stavby, plochy zařízení staveniště, ploch sejmutí ornice, ploch mezideponií, atd.</t>
  </si>
  <si>
    <t>-728987744</t>
  </si>
  <si>
    <t>012002000.C</t>
  </si>
  <si>
    <t>853434142</t>
  </si>
  <si>
    <t>6</t>
  </si>
  <si>
    <t>012303000.A</t>
  </si>
  <si>
    <t>Geodetické zaměření skutečného provedení na podkladu aktuální katastrální mapy</t>
  </si>
  <si>
    <t>1741546792</t>
  </si>
  <si>
    <t>7</t>
  </si>
  <si>
    <t>013203000.A</t>
  </si>
  <si>
    <t>Technologický postup provádění těžby v zemníku a pro sypání hráze</t>
  </si>
  <si>
    <t>1743509295</t>
  </si>
  <si>
    <t>8</t>
  </si>
  <si>
    <t>013203000.B</t>
  </si>
  <si>
    <t>Technologický postup provádění betonových konstrukcí</t>
  </si>
  <si>
    <t>1398174030</t>
  </si>
  <si>
    <t>9</t>
  </si>
  <si>
    <t>013203000.C</t>
  </si>
  <si>
    <t>Technologický postup provádění kamenných konstrukcí</t>
  </si>
  <si>
    <t>1231104886</t>
  </si>
  <si>
    <t>10</t>
  </si>
  <si>
    <t>013203000.D</t>
  </si>
  <si>
    <t>Technologický postup provádění zemních prací, výkopů, výlomů atd.</t>
  </si>
  <si>
    <t>1914746002</t>
  </si>
  <si>
    <t>11</t>
  </si>
  <si>
    <t>013203000.E</t>
  </si>
  <si>
    <t>Technologický postup provádění komunikací</t>
  </si>
  <si>
    <t>1536836218</t>
  </si>
  <si>
    <t>12</t>
  </si>
  <si>
    <t>013203000.F</t>
  </si>
  <si>
    <t>Technologický postup provádění osevu a výsadeb a pro provádění jejich údržby, zejména s ohledem na konkrétní rostlinné druhy a klimatické podmínky</t>
  </si>
  <si>
    <t>1701834411</t>
  </si>
  <si>
    <t>13</t>
  </si>
  <si>
    <t>013203000.G</t>
  </si>
  <si>
    <t>Technologický postup provádění zajištění skalního masivu a provádění protierozních opatření z geosyntetik</t>
  </si>
  <si>
    <t>-1632583334</t>
  </si>
  <si>
    <t>14</t>
  </si>
  <si>
    <t>013203000.H</t>
  </si>
  <si>
    <t>Technologický postup provádění těsnící clony</t>
  </si>
  <si>
    <t>390737151</t>
  </si>
  <si>
    <t>013203000.I</t>
  </si>
  <si>
    <t>Technologický postup pokládky, obsypů a hutnění drenážního a kanalizačního potrubí</t>
  </si>
  <si>
    <t>-1012799840</t>
  </si>
  <si>
    <t>16</t>
  </si>
  <si>
    <t>013203000.J</t>
  </si>
  <si>
    <t>Technologický postup provádění všech dalších typů prací, konstrukcí a čiností</t>
  </si>
  <si>
    <t>1634323343</t>
  </si>
  <si>
    <t>17</t>
  </si>
  <si>
    <t>013254000.A</t>
  </si>
  <si>
    <t>Dokumentace skutečného provedení dle požadavků SOD na podkladě aktuální katastrální mapy</t>
  </si>
  <si>
    <t>177540507</t>
  </si>
  <si>
    <t>18</t>
  </si>
  <si>
    <t>013294000.A</t>
  </si>
  <si>
    <t>Realizační a dílenské projektové dokumentace včetně všech potřebných posouzení, výpočtů, statického posouzení, detailů atd.</t>
  </si>
  <si>
    <t>-796174168</t>
  </si>
  <si>
    <t>Poznámka k položce:_x000D_
Minimální náplň RDPD je uvedena v TZ jednotlivých SO. Jedná se zejména o dokumentaci bednění, lešení, pomocných konstrukcí, pažení, případné přeposouzení stabilitního posouzení hráze, dodavatelská dokumentace výztuže, detaily nerezových, ocelových, betonových, kompozitních výrobků a dalších konstrukcí.</t>
  </si>
  <si>
    <t>19</t>
  </si>
  <si>
    <t>013294000.B</t>
  </si>
  <si>
    <t>Aktualizace a projednání s dotčenými orgány a úřady - Havarijní plán, Povodňový plán, atd</t>
  </si>
  <si>
    <t>1651579900</t>
  </si>
  <si>
    <t>20</t>
  </si>
  <si>
    <t>013294000.C</t>
  </si>
  <si>
    <t>Kontrolní a zkušební plány stavebních dodávek</t>
  </si>
  <si>
    <t>1782324215</t>
  </si>
  <si>
    <t>013294000.D</t>
  </si>
  <si>
    <t>Detailní fotodokumentace postupu prací, konstrukcí (zejména zakrývaných), včetně třídění a popisu fotografií dle pokynů SOD, fotografie stavby z dronu dle pokynů SOD</t>
  </si>
  <si>
    <t>1605628819</t>
  </si>
  <si>
    <t>22</t>
  </si>
  <si>
    <t>013294000.E</t>
  </si>
  <si>
    <t>Fotodokumentace stavu dotčených pozemků dočasného záboru před a po realizaci díla</t>
  </si>
  <si>
    <t>2083577422</t>
  </si>
  <si>
    <t>23</t>
  </si>
  <si>
    <t>013294000.R</t>
  </si>
  <si>
    <t>Elektronický stavební deník</t>
  </si>
  <si>
    <t>2058616133</t>
  </si>
  <si>
    <t>Položka obsahuje:
Vedení elektronického stavebního delníku dle platné legislativy a SOD; náklady na zajištění, školení, vedení, archivaci dle SOD</t>
  </si>
  <si>
    <t>VRN2</t>
  </si>
  <si>
    <t>Příprava staveniště</t>
  </si>
  <si>
    <t>24</t>
  </si>
  <si>
    <t>024003005.A</t>
  </si>
  <si>
    <t>Záchanný odchyt a transfer živočichů dle před stavbou provedeného biologického dozoru, v případě potřeby i opakovaný</t>
  </si>
  <si>
    <t>-2004246247</t>
  </si>
  <si>
    <t>VRN3</t>
  </si>
  <si>
    <t>Zařízení staveniště</t>
  </si>
  <si>
    <t>25</t>
  </si>
  <si>
    <t>030001000.R</t>
  </si>
  <si>
    <t>-701373040</t>
  </si>
  <si>
    <t>Poznámka k položce:_x000D_
včetně dalších potřebných staveništních komunikaci nad rámec v projektu uvedených a zajištění zázemí pro TDS, v případě potřeby oplocení staveniště</t>
  </si>
  <si>
    <t>26</t>
  </si>
  <si>
    <t>030001000.A</t>
  </si>
  <si>
    <t>Kontrolní systém pro zjišťování případného úniku závadných látek na staveništi</t>
  </si>
  <si>
    <t>1564460614</t>
  </si>
  <si>
    <t>27</t>
  </si>
  <si>
    <t>VRN4</t>
  </si>
  <si>
    <t>Inženýrská činnost</t>
  </si>
  <si>
    <t>28</t>
  </si>
  <si>
    <t>041403000.A</t>
  </si>
  <si>
    <t>Součinnost při výkonu koordinátora bezpečnosti práce</t>
  </si>
  <si>
    <t>-272182868</t>
  </si>
  <si>
    <t>Součinnost při výkonu koordinátora bezpečnosti práce v rozsahu dle zákona č. 309/2006 Sb., zajištění dalších podmínek bezpečnosti a ochrany zdraví při práci a zajištění dodržování všech platných předpisů v oblasti bezpečnosti práce.</t>
  </si>
  <si>
    <t>29</t>
  </si>
  <si>
    <t>041903000.C</t>
  </si>
  <si>
    <t>Součinnost při výkonu ekologického dohledu v rozsahu dle zákona č. 114/1992 Sb., o ochraně přírody a krajiny, ve znění pozdějších předpisů</t>
  </si>
  <si>
    <t>-1783568141</t>
  </si>
  <si>
    <t>30</t>
  </si>
  <si>
    <t>041903000.D</t>
  </si>
  <si>
    <t>Součinnost při výkonu archeologického dohledu</t>
  </si>
  <si>
    <t>316560168</t>
  </si>
  <si>
    <t>Poznámka k položce:_x000D_
pokud bude vyvolána potřeba v průběhu stavby</t>
  </si>
  <si>
    <t>31</t>
  </si>
  <si>
    <t>041903000.R</t>
  </si>
  <si>
    <t>Dozor jiné osoby</t>
  </si>
  <si>
    <t>-978263809</t>
  </si>
  <si>
    <t>Položka obsahuje: 
Zajištění funkce autorizované osoby dle zákona 360/1992 Sb.
Zajištění funkce odpovědného geodeta po dobu realizace stavby
Zajištění inženýrsko-geologického dohledu po dobu výstavby, funkce odpovědného geologa
Výkon IG sledu stavby</t>
  </si>
  <si>
    <t>32</t>
  </si>
  <si>
    <t>043103000.A</t>
  </si>
  <si>
    <t>Provedení hutnicího pokusu pro sypání hráze</t>
  </si>
  <si>
    <t>-444212747</t>
  </si>
  <si>
    <t>Poznámka k položce:_x000D_
Projekt a provedení hutnicího pokusu pro násyp hráze v blízkosti ŽB objektů a v běžném úseku hráze pro všechny typy použitých zemin a pro všechny typy použité hutnicí techniky.</t>
  </si>
  <si>
    <t>33</t>
  </si>
  <si>
    <t>043103000.B</t>
  </si>
  <si>
    <t>Laboratorní zkoušky zemin, betonů atd.</t>
  </si>
  <si>
    <t>1508976678</t>
  </si>
  <si>
    <t>34</t>
  </si>
  <si>
    <t>043103000.C</t>
  </si>
  <si>
    <t>Zkoušky vodotěsnosti trubních úseků vč. šachet</t>
  </si>
  <si>
    <t>56951688</t>
  </si>
  <si>
    <t>35</t>
  </si>
  <si>
    <t>043103000.D</t>
  </si>
  <si>
    <t>Provádění a záznam meteorologických měření dokumentujících klimatické podmínky potenciálně ovlivňující provádění zemních prací a betonáže</t>
  </si>
  <si>
    <t>-1429129024</t>
  </si>
  <si>
    <t>36</t>
  </si>
  <si>
    <t>049103000.A</t>
  </si>
  <si>
    <t>Aktualizace vyjádření k existenci inž. sítí, geodetické vytýčení stávajících inženýrských sítí a jejich ochranných pásem</t>
  </si>
  <si>
    <t>1278288197</t>
  </si>
  <si>
    <t>37</t>
  </si>
  <si>
    <t>049103000.B</t>
  </si>
  <si>
    <t>Prokazatelné oznámení zahájení prací dotčeným orgánům a organizacím a vlastníkům nemovitostí</t>
  </si>
  <si>
    <t>-866338118</t>
  </si>
  <si>
    <t>38</t>
  </si>
  <si>
    <t>049103000.C</t>
  </si>
  <si>
    <t>Zajištění veškerých dočasných záborů pro realizaci stavby, povolení k zásahům do komunikací, včetně úhrady poplatků, zvláštního užívání komunikací a jejich údržby.</t>
  </si>
  <si>
    <t>-1983042639</t>
  </si>
  <si>
    <t>Zajištění veškerých dočasných záborů potřebných pro realizaci stavby, povolení k zásahům do komunikací a veřejných ploch včetně úhrady vyměřených poplatků; souhlasu (rozhodnutí) ke zvláštnímu užívání veřejného prostranství a komunikací dle platných předpisů; přístupových komunikací ke staveništi včetně jejich údržby po dobu stavby; zabezpečení dočasného dopravního značení dle platných právních předpisů; zřízení a projednání potřebných ploch pro zařízení staveniště, skládky materiálu, mezideponie, apod. K uvedeným činnostem zajistí zhotovitel potvrzené protokoly.</t>
  </si>
  <si>
    <t>39</t>
  </si>
  <si>
    <t>049103000.D</t>
  </si>
  <si>
    <t>Náklady na řádné předání díla nebo jeho části objednateli včetně všech dokladů a náležitostí umožňujících získání kolaudačního souhlasu</t>
  </si>
  <si>
    <t>-180807603</t>
  </si>
  <si>
    <t>VRN5</t>
  </si>
  <si>
    <t>Finanční náklady</t>
  </si>
  <si>
    <t>40</t>
  </si>
  <si>
    <t>051103000.R</t>
  </si>
  <si>
    <t>Pojištění stavby</t>
  </si>
  <si>
    <t>1493446877</t>
  </si>
  <si>
    <t>VRN7</t>
  </si>
  <si>
    <t>Provozní vlivy</t>
  </si>
  <si>
    <t>41</t>
  </si>
  <si>
    <t>072002000.A</t>
  </si>
  <si>
    <t>Udržování stavbou dotčených veřejných komunikací sjízdných a v čistotě a jejich uvedení do původního stavu</t>
  </si>
  <si>
    <t>-592925254</t>
  </si>
  <si>
    <t>trasa zemník - staveniště v předpokládané délce 6,5 km</t>
  </si>
  <si>
    <t>VRN9</t>
  </si>
  <si>
    <t>Ostatní náklady</t>
  </si>
  <si>
    <t>42</t>
  </si>
  <si>
    <t>091003000.A</t>
  </si>
  <si>
    <t>Opatření ochrany proti šíření prašnosti a nadměrného hluku</t>
  </si>
  <si>
    <t>-363049592</t>
  </si>
  <si>
    <t>Poznámka k položce:_x000D_
Zejména naplnění požadavků vyplývajících ze stavebního řízení</t>
  </si>
  <si>
    <t>43</t>
  </si>
  <si>
    <t>44</t>
  </si>
  <si>
    <t>091003000.C</t>
  </si>
  <si>
    <t>Uvedení dočasně užívaných ploch do původního stavu a jejich protokolární předání vlastníkům (potvrzení podpisem vlastníka)</t>
  </si>
  <si>
    <t>1202738001</t>
  </si>
  <si>
    <t>SO 03 - MALÁ VODNÍ NÁDRŽ NA RAKOVCI</t>
  </si>
  <si>
    <t>Soupis:</t>
  </si>
  <si>
    <t>03.01 - TERÉNNÍ ÚPRAVY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</si>
  <si>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</si>
  <si>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</si>
  <si>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</si>
  <si>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</si>
  <si>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</si>
  <si>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</si>
  <si>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</si>
  <si>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</si>
  <si>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HSV</t>
  </si>
  <si>
    <t>Práce a dodávky HSV</t>
  </si>
  <si>
    <t>Zemní práce</t>
  </si>
  <si>
    <t>111251101</t>
  </si>
  <si>
    <t>Odstranění křovin a stromů průměru kmene do 100 mm i s kořeny sklonu terénu do 1:5 z celkové plochy do 100 m2 strojně</t>
  </si>
  <si>
    <t>m2</t>
  </si>
  <si>
    <t>-189815631</t>
  </si>
  <si>
    <t>Odstranění křovin a stromů s odstraněním kořenů strojně průměru kmene do 100 mm v rovině nebo ve svahu sklonu terénu do 1:5, při celkové ploše do 100 m2</t>
  </si>
  <si>
    <t>VV</t>
  </si>
  <si>
    <t>"kácení křoví" 73,13"m2"</t>
  </si>
  <si>
    <t>112101101</t>
  </si>
  <si>
    <t>Odstranění stromů listnatých průměru kmene přes 100 do 300 mm</t>
  </si>
  <si>
    <t>kus</t>
  </si>
  <si>
    <t>-1184684912</t>
  </si>
  <si>
    <t>Odstranění stromů s odřezáním kmene a s odvětvením listnatých, průměru kmene přes 100 do 300 mm</t>
  </si>
  <si>
    <t>"kácení stromů" 71"ks"</t>
  </si>
  <si>
    <t>"kácení stromů v lese" 30"ks"</t>
  </si>
  <si>
    <t>Součet</t>
  </si>
  <si>
    <t>112101102</t>
  </si>
  <si>
    <t>Odstranění stromů listnatých průměru kmene přes 300 do 500 mm</t>
  </si>
  <si>
    <t>374958325</t>
  </si>
  <si>
    <t>Odstranění stromů s odřezáním kmene a s odvětvením listnatých, průměru kmene přes 300 do 500 mm</t>
  </si>
  <si>
    <t>"kácení stromů" 27"ks"</t>
  </si>
  <si>
    <t>"kácení stromů v lese" 44"ks"</t>
  </si>
  <si>
    <t>112101103</t>
  </si>
  <si>
    <t>Odstranění stromů listnatých průměru kmene přes 500 do 700 mm</t>
  </si>
  <si>
    <t>934992523</t>
  </si>
  <si>
    <t>Odstranění stromů s odřezáním kmene a s odvětvením listnatých, průměru kmene přes 500 do 700 mm</t>
  </si>
  <si>
    <t>"kácení stromů" 5"ks"</t>
  </si>
  <si>
    <t>"kácení stromů v lese" 37"ks"</t>
  </si>
  <si>
    <t>112101104</t>
  </si>
  <si>
    <t>Odstranění stromů listnatých průměru kmene přes 700 do 900 mm</t>
  </si>
  <si>
    <t>-826982484</t>
  </si>
  <si>
    <t>Odstranění stromů s odřezáním kmene a s odvětvením listnatých, průměru kmene přes 700 do 900 mm</t>
  </si>
  <si>
    <t>"kácení stromů" 2"ks"</t>
  </si>
  <si>
    <t>"kácení stromů v lese" 15"ks"</t>
  </si>
  <si>
    <t>112101105</t>
  </si>
  <si>
    <t>Odstranění stromů listnatých průměru kmene přes 900 do 1100 mm</t>
  </si>
  <si>
    <t>882585611</t>
  </si>
  <si>
    <t>Odstranění stromů s odřezáním kmene a s odvětvením listnatých, průměru kmene přes 900 do 1100 mm</t>
  </si>
  <si>
    <t>"kácení stromů" 1"ks"</t>
  </si>
  <si>
    <t>"kácení stromů v lese" 7"ks"</t>
  </si>
  <si>
    <t>112101106</t>
  </si>
  <si>
    <t>Odstranění stromů listnatých průměru kmene přes 1100 do 1300 mm</t>
  </si>
  <si>
    <t>1021010327</t>
  </si>
  <si>
    <t>Odstranění stromů s odřezáním kmene a s odvětvením listnatých, průměru kmene přes 1100 do 1300 mm</t>
  </si>
  <si>
    <t>112101107</t>
  </si>
  <si>
    <t>Odstranění stromů listnatých průměru kmene přes 1300 do 1500 mm</t>
  </si>
  <si>
    <t>-424770238</t>
  </si>
  <si>
    <t>Odstranění stromů s odřezáním kmene a s odvětvením listnatých, průměru kmene přes 1300 do 1500 mm</t>
  </si>
  <si>
    <t>112155215.R</t>
  </si>
  <si>
    <t>Štěpkování větví a pařezů průměru kmene do 300 mm</t>
  </si>
  <si>
    <t>-2131151650</t>
  </si>
  <si>
    <t>"dle kácení / odstranění pařezů" 102"ks"</t>
  </si>
  <si>
    <t>112155221.R</t>
  </si>
  <si>
    <t>Štěpkování větví a pařezů průměru kmene přes 300 do 500 mm</t>
  </si>
  <si>
    <t>1682885481</t>
  </si>
  <si>
    <t>"dle kácení / odstranění pařezů" 72"ks"</t>
  </si>
  <si>
    <t>112155225.R</t>
  </si>
  <si>
    <t>Štěpkování větví a pařezů průměru kmene přes 500 do 700 mm</t>
  </si>
  <si>
    <t>19805078</t>
  </si>
  <si>
    <t>"dle kácení / odstranění pařezů" 43"ks"</t>
  </si>
  <si>
    <t>112155225.R2</t>
  </si>
  <si>
    <t>Štěpkování větví a pařezů průměru kmene přes 700 do 900 mm</t>
  </si>
  <si>
    <t>716366523</t>
  </si>
  <si>
    <t>"dle kácení / odstranění pařezů" 17"ks"</t>
  </si>
  <si>
    <t>112155225.R3</t>
  </si>
  <si>
    <t>Štěpkování větví a pařezů průměru kmene přes 900 do 1100 mm</t>
  </si>
  <si>
    <t>1793820618</t>
  </si>
  <si>
    <t>"dle kácení / odstranění pařezů" 8"ks"</t>
  </si>
  <si>
    <t>112155225.R4</t>
  </si>
  <si>
    <t>Štěpkování větví a pařezů průměru kmene přes 1100 do 1300 mm</t>
  </si>
  <si>
    <t>-853213920</t>
  </si>
  <si>
    <t>"dle kácení / odstranění pařezů" 7"ks"</t>
  </si>
  <si>
    <t>112155225.R5</t>
  </si>
  <si>
    <t>Štěpkování větví a pařezů průměru kmene přes 1300 do 1500 mm</t>
  </si>
  <si>
    <t>-680908832</t>
  </si>
  <si>
    <t>112155311.R</t>
  </si>
  <si>
    <t>Štěpkování keřového porostu</t>
  </si>
  <si>
    <t>1644470516</t>
  </si>
  <si>
    <t>"dle kácení křovin" 73,13"m2"</t>
  </si>
  <si>
    <t>112251101</t>
  </si>
  <si>
    <t>Odstranění pařezů průměru přes 100 do 300 mm</t>
  </si>
  <si>
    <t>1020693408</t>
  </si>
  <si>
    <t>Odstranění pařezů strojně s jejich vykopáním nebo vytrháním průměru přes 100 do 300 mm</t>
  </si>
  <si>
    <t>"dle kácení" 71"ks"</t>
  </si>
  <si>
    <t>"dle kácení stromů v lese" 30"ks"</t>
  </si>
  <si>
    <t>"odstranění samostatných pařezů" 1"ks"</t>
  </si>
  <si>
    <t>112251102</t>
  </si>
  <si>
    <t>Odstranění pařezů průměru přes 300 do 500 mm</t>
  </si>
  <si>
    <t>-934415929</t>
  </si>
  <si>
    <t>Odstranění pařezů strojně s jejich vykopáním nebo vytrháním průměru přes 300 do 500 mm</t>
  </si>
  <si>
    <t>"dle kácení" 27"ks"</t>
  </si>
  <si>
    <t>"dle kácení stromů v lese" 44"ks"</t>
  </si>
  <si>
    <t>112251103</t>
  </si>
  <si>
    <t>Odstranění pařezů průměru přes 500 do 700 mm</t>
  </si>
  <si>
    <t>-1964035042</t>
  </si>
  <si>
    <t>Odstranění pařezů strojně s jejich vykopáním nebo vytrháním průměru přes 500 do 700 mm</t>
  </si>
  <si>
    <t>"dle kácení" 5"ks"</t>
  </si>
  <si>
    <t>"dle kácení stromů v lese" 37"ks"</t>
  </si>
  <si>
    <t>112251104</t>
  </si>
  <si>
    <t>Odstranění pařezů průměru přes 700 do 900 mm</t>
  </si>
  <si>
    <t>67694798</t>
  </si>
  <si>
    <t>Odstranění pařezů strojně s jejich vykopáním nebo vytrháním průměru přes 700 do 900 mm</t>
  </si>
  <si>
    <t>"dle kácení" 2"ks"</t>
  </si>
  <si>
    <t>"dle kácení stromů v lese" 15"ks"</t>
  </si>
  <si>
    <t>112251105</t>
  </si>
  <si>
    <t>Odstranění pařezů průměru přes 900 do 1100 mm</t>
  </si>
  <si>
    <t>-1978991084</t>
  </si>
  <si>
    <t>Odstranění pařezů strojně s jejich vykopáním nebo vytrháním průměru přes 900 do 1100 mm</t>
  </si>
  <si>
    <t>"dle kácení" 1"ks"</t>
  </si>
  <si>
    <t>"dle kácení stromů v lese" 7"ks"</t>
  </si>
  <si>
    <t>112251107</t>
  </si>
  <si>
    <t>Odstranění pařezů průměru přes 1100 do 1300 mm</t>
  </si>
  <si>
    <t>-807016463</t>
  </si>
  <si>
    <t>Odstranění pařezů strojně s jejich vykopáním nebo vytrháním průměru přes 1100 do 1300 mm</t>
  </si>
  <si>
    <t>112251108</t>
  </si>
  <si>
    <t>Odstranění pařezů průměru přes 1300 do 1500 mm</t>
  </si>
  <si>
    <t>-3347835</t>
  </si>
  <si>
    <t>Odstranění pařezů strojně s jejich vykopáním nebo vytrháním průměru přes 1300 do 1500 mm</t>
  </si>
  <si>
    <t>115101201</t>
  </si>
  <si>
    <t>Čerpání vody na dopravní výšku do 10 m průměrný přítok do 500 l/min</t>
  </si>
  <si>
    <t>hod</t>
  </si>
  <si>
    <t>222618702</t>
  </si>
  <si>
    <t>Čerpání vody na dopravní výšku do 10 m s uvažovaným průměrným přítokem do 500 l/min</t>
  </si>
  <si>
    <t>"předpoklad" 50"hod"</t>
  </si>
  <si>
    <t>115101301</t>
  </si>
  <si>
    <t>Pohotovost čerpací soupravy pro dopravní výšku do 10 m přítok do 500 l/min</t>
  </si>
  <si>
    <t>den</t>
  </si>
  <si>
    <t>-1449019658</t>
  </si>
  <si>
    <t>Pohotovost záložní čerpací soupravy pro dopravní výšku do 10 m s uvažovaným průměrným přítokem do 500 l/min</t>
  </si>
  <si>
    <t>"předpoklad" 20"dní"</t>
  </si>
  <si>
    <t>121111201</t>
  </si>
  <si>
    <t>Odstranění lesní hrabanky</t>
  </si>
  <si>
    <t>948918757</t>
  </si>
  <si>
    <t>Odstranění lesní hrabanky pro jakoukoliv tloušťku vrstvy</t>
  </si>
  <si>
    <t>"lesní hrabanka - předpoklad tl 0,09m" 5459,00"m2"</t>
  </si>
  <si>
    <t>121151123</t>
  </si>
  <si>
    <t>Sejmutí ornice plochy přes 500 m2 tl vrstvy do 200 mm strojně</t>
  </si>
  <si>
    <t>322952484</t>
  </si>
  <si>
    <t>Sejmutí ornice strojně při souvislé ploše přes 500 m2, tl. vrstvy do 200 mm</t>
  </si>
  <si>
    <t>" sejmutí ornice tl 0,15- 0,20m" (2916,00+4776,00)"m2"</t>
  </si>
  <si>
    <t>121151125</t>
  </si>
  <si>
    <t>Sejmutí ornice plochy přes 500 m2 tl vrstvy přes 250 do 300 mm strojně</t>
  </si>
  <si>
    <t>-1809131924</t>
  </si>
  <si>
    <t>Sejmutí ornice strojně při souvislé ploše přes 500 m2, tl. vrstvy přes 250 do 300 mm</t>
  </si>
  <si>
    <t>" sejmutí ornice tl do 0,30m" 6267,00"m2"</t>
  </si>
  <si>
    <t>121151126</t>
  </si>
  <si>
    <t>Sejmutí ornice plochy přes 500 m2 tl vrstvy přes 300 do 400 mm strojně</t>
  </si>
  <si>
    <t>-1565477147</t>
  </si>
  <si>
    <t>Sejmutí ornice strojně při souvislé ploše přes 500 m2, tl. vrstvy přes 300 do 400 mm</t>
  </si>
  <si>
    <t>" sejmutí ornice tl do 0,40m" 3205,00"m2"</t>
  </si>
  <si>
    <t>121151127</t>
  </si>
  <si>
    <t>Sejmutí ornice plochy přes 500 m2 tl vrstvy přes 400 do 500 mm strojně</t>
  </si>
  <si>
    <t>-1822214584</t>
  </si>
  <si>
    <t>Sejmutí ornice strojně při souvislé ploše přes 500 m2, tl. vrstvy přes 400 do 500 mm</t>
  </si>
  <si>
    <t>" sejmutí ornice tl do 0,50m" 4519,00"m2"</t>
  </si>
  <si>
    <t>122251103</t>
  </si>
  <si>
    <t>Odkopávky a prokopávky nezapažené v hornině třídy těžitelnosti I skupiny 3 objem do 100 m3 strojně</t>
  </si>
  <si>
    <t>m3</t>
  </si>
  <si>
    <t>-1457853489</t>
  </si>
  <si>
    <t>Odkopávky a prokopávky nezapažené strojně v hornině třídy těžitelnosti I skupiny 3 přes 50 do 100 m3</t>
  </si>
  <si>
    <t>"pro zához" 66,192"m3"</t>
  </si>
  <si>
    <t>132254206</t>
  </si>
  <si>
    <t>Hloubení zapažených rýh š do 2000 mm v hornině třídy těžitelnosti I skupiny 3 objem do 5000 m3</t>
  </si>
  <si>
    <t>-2014745136</t>
  </si>
  <si>
    <t>Hloubení zapažených rýh šířky přes 800 do 2 000 mm strojně s urovnáním dna do předepsaného profilu a spádu v hornině třídy těžitelnosti I skupiny 3 přes 1 000 do 5 000 m3</t>
  </si>
  <si>
    <t>Předpoklad 15% veškerých výkopů pod hladinou podzemní vody (HPV)</t>
  </si>
  <si>
    <t>dle PP</t>
  </si>
  <si>
    <t>Větev A</t>
  </si>
  <si>
    <t>"km 0,00000-0,000979" 9,79*(1,03+1,37)*0,5*1,25</t>
  </si>
  <si>
    <t>"0,000979-0,06445" 54,66*(1,37+1,60)*0,5*1,45</t>
  </si>
  <si>
    <t>"0,06445-0,13790" 73,45*(1,60+1,60)*0,5*1,45</t>
  </si>
  <si>
    <t>"0,13790-0,15209" 14,19*(1,60+1,72)*0,5*1,45</t>
  </si>
  <si>
    <t>"0,15209-0,17319" 21,10*(1,72+1,86)*0,5*1,45</t>
  </si>
  <si>
    <t>"0,17319-0,19405" 20,86*(1,86+2,26)*0,5*1,45</t>
  </si>
  <si>
    <t>"0,19405-0,23590" 41,85*(2,26+2,17)*0,5*1,45</t>
  </si>
  <si>
    <t>"0,23590-0,26909" 33,19*(2,17+2,03)*0,5*1,45</t>
  </si>
  <si>
    <t>"0,26909-0,30297" 33,88*(2,03+1,83)*0,5*1,45</t>
  </si>
  <si>
    <t>"0,30297-0,34093" 37,96*(1,83+1,60)*0,5*1,45</t>
  </si>
  <si>
    <t>"0,34093-0,37881" 37,88*(1,60+1,67)*0,5*1,45</t>
  </si>
  <si>
    <t>"0,37881-0,41033" 31,52*(1,67+1,89)*0,5*1,45</t>
  </si>
  <si>
    <t>"0,41033-0,42659" 16,26*(1,89+2,09)*0,5*1,45</t>
  </si>
  <si>
    <t>"odpočet ornice" -(9,79*0,10)*1,25-(128,10*0,20+35,26*0,30+95,93*0,50+157,51*0,30)*1,45</t>
  </si>
  <si>
    <t>Mezisoučet</t>
  </si>
  <si>
    <t>Větev A1</t>
  </si>
  <si>
    <t>"km 0,00000-0,04584" 45,84*(1,60+1,60)*0,5*1,45</t>
  </si>
  <si>
    <t>"odpočet ornice" -45,84*1,45*0,20</t>
  </si>
  <si>
    <t>Větev B</t>
  </si>
  <si>
    <t>"km 0,00000-0,00438" 4,38*(0,20+0,60)*0,5*1,25</t>
  </si>
  <si>
    <t>"0,00438-0,02502" 20,64*(0,60+0,86)*0,5*1,25</t>
  </si>
  <si>
    <t>"0,02502-0,06948" 44,46*(0,86+1,60)*0,5*1,25</t>
  </si>
  <si>
    <t>"0,06948-0,09325" 23,77*(1,60+1,60)*0,5*1,45</t>
  </si>
  <si>
    <t>"odpočet ornice" -(4,38*0,10+20,64*0,50+44,46*0,40)*1,25-(23,77*0,20)*1,45</t>
  </si>
  <si>
    <t>Větev C</t>
  </si>
  <si>
    <t>"km 0,00000-0,01122" 11,22*(0,89+0,98)*0,5*1,25</t>
  </si>
  <si>
    <t>"0,01122-0,04289" 31,67*(0,98+1,12)*0,5*1,25</t>
  </si>
  <si>
    <t>"odpočet ornice" -42,89*1,25*0,20</t>
  </si>
  <si>
    <t>Větev D</t>
  </si>
  <si>
    <t>"km 0,00000-0,02399" 23,99*(0,90+1,46)*0,5*1,25</t>
  </si>
  <si>
    <t>"0,02399-0,04611" 22,12*(1,46+1,56)*0,5*1,45</t>
  </si>
  <si>
    <t>"0,04611-0,06278" 16,67*(1,56+1,32)*0,5*1,45</t>
  </si>
  <si>
    <t>"odpočet ornice" -23,99*1,25*0,20-(22,12+16,67)*1,45*0,20</t>
  </si>
  <si>
    <t>Větev E</t>
  </si>
  <si>
    <t>"km 0,00000-0,00330" 3,30*(0,90+1,06)*0,5*1,25</t>
  </si>
  <si>
    <t>"0,00300-0,01396" 10,66*(1,06+1,03)*0,5*1,25</t>
  </si>
  <si>
    <t>"0,01396-0,03160" 17,64*(1,03+1,43)*0,5*1,25</t>
  </si>
  <si>
    <t>"0,03160-0,04342" 11,82*(1,43+1,74)*0,5*1,45</t>
  </si>
  <si>
    <t>"odpočet ornice" -31,60*1,25*0,30 - 11,82*1,45*0,30</t>
  </si>
  <si>
    <t>151101101</t>
  </si>
  <si>
    <t>Zřízení příložného pažení a rozepření stěn rýh hl do 2 m</t>
  </si>
  <si>
    <t>1214269714</t>
  </si>
  <si>
    <t>Zřízení pažení a rozepření stěn rýh pro podzemní vedení příložné pro jakoukoliv mezerovitost, hloubky do 2 m</t>
  </si>
  <si>
    <t>"0,000979-0,06445" 54,66*(1,37+1,60)*0,5*2</t>
  </si>
  <si>
    <t>"0,06445-0,13790" 73,45*(1,60+1,60)*0,5*2</t>
  </si>
  <si>
    <t>"0,13790-0,15209" 14,19*(1,60+1,72)*0,5*2</t>
  </si>
  <si>
    <t>"0,15209-0,17319" 21,10*(1,72+1,86)*0,5*2</t>
  </si>
  <si>
    <t>"0,17319-0,19405" 20,86*(1,86+2,26)*0,5*2</t>
  </si>
  <si>
    <t>"0,19405-0,23590" 41,85*(2,26+2,17)*0,5*2</t>
  </si>
  <si>
    <t>"0,23590-0,26909" 33,19*(2,17+2,03)*0,5*2</t>
  </si>
  <si>
    <t>"0,26909-0,30297" 33,88*(2,03+1,83)*0,5*2</t>
  </si>
  <si>
    <t>"0,30297-0,34093" 37,96*(1,83+1,60)*0,5*2</t>
  </si>
  <si>
    <t>"0,34093-0,37881" 37,88*(1,60+1,67)*0,5*2</t>
  </si>
  <si>
    <t>"0,37881-0,41033" 31,52*(1,67+1,89)*0,5*2</t>
  </si>
  <si>
    <t>"0,41033-0,42659" 16,26*(1,89+2,09)*0,5*2</t>
  </si>
  <si>
    <t>"odpočet ornice" -(128,10*0,20+35,26*0,30+95,93*0,50+157,51*0,30)*2</t>
  </si>
  <si>
    <t>"km 0,00000-0,04584" 45,84*(1,60+1,60)*0,5*2</t>
  </si>
  <si>
    <t>"odpočet ornice" -45,84*2*0,20</t>
  </si>
  <si>
    <t>"0,06948-0,09325" 23,77*(1,60+1,60)*0,5*2</t>
  </si>
  <si>
    <t>"odpočet ornice" -(23,77*0,20)*2</t>
  </si>
  <si>
    <t>"0,02399-0,04611" 22,12*(1,46+1,56)*0,5*2</t>
  </si>
  <si>
    <t>"0,04611-0,06278" 16,67*(1,56+1,32)*0,5*2</t>
  </si>
  <si>
    <t>"odpočet ornice" -38,79*2*0,20</t>
  </si>
  <si>
    <t>"0,03160-0,04342" 11,82*(1,43+1,74)*0,5*2</t>
  </si>
  <si>
    <t>"odpočet ornice" -11,82*2*0,30</t>
  </si>
  <si>
    <t>151101111</t>
  </si>
  <si>
    <t>Odstranění příložného pažení a rozepření stěn rýh hl do 2 m</t>
  </si>
  <si>
    <t>1336845435</t>
  </si>
  <si>
    <t>Odstranění pažení a rozepření stěn rýh pro podzemní vedení s uložením materiálu na vzdálenost do 3 m od kraje výkopu příložné, hloubky do 2 m</t>
  </si>
  <si>
    <t>"dle zřízení pažení do hl. 2m" 1554,289"m2"</t>
  </si>
  <si>
    <t>162201500.R</t>
  </si>
  <si>
    <t>Vodorovné přemístění větví stromů listnatých D kmene přes 900 do 1100 mm do vzdálenosti dle možností zhotovitele - NA OKRAJ STAVENIŠTĚ</t>
  </si>
  <si>
    <t>-1681522654</t>
  </si>
  <si>
    <t>Vodorovné přemístění větví, kmenů nebo pařezů s naložením, složením a dopravou větví stromů listnatých, průměru kmene přes 900 do 1100 mm do vzdálenosti dle možností zhotovitele - NA OKRAJ STAVENIŠTĚ</t>
  </si>
  <si>
    <t>"dle kácení" 8"ks"</t>
  </si>
  <si>
    <t>162201501.R</t>
  </si>
  <si>
    <t>Vodorovné přemístění větví stromů listnatých D kmene přes 1100 do 1300 mm do vzdálenosti dle možností zhotovitele - NA OKRAJ STAVENIŠTĚ</t>
  </si>
  <si>
    <t>2031309992</t>
  </si>
  <si>
    <t>Vodorovné přemístění větví, kmenů nebo pařezů s naložením, složením a dopravou větví stromů listnatých, průměru kmene přes 1100 do 1300 mm do vzdálenosti dle možností zhotovitele - NA OKRAJ STAVENIŠTĚ</t>
  </si>
  <si>
    <t>"dle kácení" 7"ks"</t>
  </si>
  <si>
    <t>162201502.R</t>
  </si>
  <si>
    <t>Vodorovné přemístění větví stromů listnatých D kmene přes 1300 do 1500 mm do vzdálenosti dle možností zhotovitele - NA OKRAJ STAVENIŠTĚ</t>
  </si>
  <si>
    <t>-44528561</t>
  </si>
  <si>
    <t>Vodorovné přemístění větví, kmenů nebo pařezů s naložením, složením a dopravou větví stromů listnatých, průměru kmene přes 1300 do 1500 mm do vzdálenosti dle možností zhotovitele - NA OKRAJ STAVENIŠTĚ</t>
  </si>
  <si>
    <t>162201510.R</t>
  </si>
  <si>
    <t>Vodorovné přemístění kmenů stromů listnatých D kmene přes 900 do 1100 mm do vzdálenosti dle možností zhotovitele - NA OKRAJ STAVENIŠTĚ</t>
  </si>
  <si>
    <t>-147821221</t>
  </si>
  <si>
    <t>Vodorovné přemístění větví, kmenů nebo pařezů s naložením, složením a dopravou kmenů stromů listnatých, průměru přes 900 do 1100 mm do vzdálenosti dle možností zhotovitele - NA OKRAJ STAVENIŠTĚ</t>
  </si>
  <si>
    <t>162201511.R</t>
  </si>
  <si>
    <t>Vodorovné přemístění kmenů stromů listnatých D kmene přes 1100 do 1300 mm do vzdálenosti dle možností zhotovitele - NA OKRAJ STAVENIŠTĚ</t>
  </si>
  <si>
    <t>1724043970</t>
  </si>
  <si>
    <t>Vodorovné přemístění větví, kmenů nebo pařezů s naložením, složením a dopravou kmenů stromů listnatých, průměru přes 1100 do 1300 mm do vzdálenosti dle možností zhotovitele - NA OKRAJ STAVENIŠTĚ</t>
  </si>
  <si>
    <t>162201512.R</t>
  </si>
  <si>
    <t>Vodorovné přemístění kmenů stromů listnatých D kmene přes 1300 do 1500 mm do vzdálenosti dle možností zhotovitele - NA OKRAJ STAVENIŠTĚ</t>
  </si>
  <si>
    <t>2088381355</t>
  </si>
  <si>
    <t>Vodorovné přemístění větví, kmenů nebo pařezů s naložením, složením a dopravou kmenů stromů listnatých, průměru přes 1300 do 1500 mm do vzdálenosti dle možností zhotovitele - NA OKRAJ STAVENIŠTĚ</t>
  </si>
  <si>
    <t>162201520.R</t>
  </si>
  <si>
    <t>Vodorovné přemístění pařezů D přes 900 do 1100 mm do vzdálenosti dle možností zhotovitele - NA OKRAJ STAVENIŠTĚ</t>
  </si>
  <si>
    <t>1513602785</t>
  </si>
  <si>
    <t>Vodorovné přemístění větví, kmenů nebo pařezů s naložením, složením a dopravou pařezů kmenů, průměru přes 900 do 1100 mm do vzdálenosti dle možností zhotovitele - NA OKRAJ STAVENIŠTĚ</t>
  </si>
  <si>
    <t>162201521.R</t>
  </si>
  <si>
    <t>Vodorovné přemístění pařezů D přes 1100 do 1300 mm do vzdálenosti dle možností zhotovitele - NA OKRAJ STAVENIŠTĚ</t>
  </si>
  <si>
    <t>1344281281</t>
  </si>
  <si>
    <t>Vodorovné přemístění větví, kmenů nebo pařezů s naložením, složením a dopravou pařezů kmenů, průměru přes 1100 do 1300 mm do vzdálenosti dle možností zhotovitele - NA OKRAJ STAVENIŠTĚ</t>
  </si>
  <si>
    <t>162201522.R</t>
  </si>
  <si>
    <t>Vodorovné přemístění pařezů D přes 1300 do 1500 mm do vzdálenosti dle možností zhotovitele - NA OKRAJ STAVENIŠTĚ</t>
  </si>
  <si>
    <t>1866556534</t>
  </si>
  <si>
    <t>Vodorovné přemístění větví, kmenů nebo pařezů s naložením, složením a dopravou pařezů kmenů, průměru přes 1300 do 1500 mm do vzdálenosti dle možností zhotovitele - NA OKRAJ STAVENIŠTĚ</t>
  </si>
  <si>
    <t>162351104.R</t>
  </si>
  <si>
    <t>Vodorovné přemístění výkopku/sypaniny z horniny třídy těžitelnosti I skupiny 1 až 3 do vzdálenosti dle možností zhotovitele - DEPONIE</t>
  </si>
  <si>
    <t>-879959629</t>
  </si>
  <si>
    <t>Vodorovné přemístění výkopku nebo sypaniny po suchu na obvyklém dopravním prostředku, bez naložení výkopku, avšak se složením bez rozhrnutí z horniny třídy těžitelnosti I skupiny 1 až 3 do vzdálenosti dle možností zhotovitele - DEPONIE</t>
  </si>
  <si>
    <t>"odvoz vhodné zeminy na deponii a zpět (pro zásyp)" 2*681,126"m3"</t>
  </si>
  <si>
    <t>Ornice - na deponii</t>
  </si>
  <si>
    <t>"odvoz ornice na deponii" 2916,00"m2"*0,15+4776,00"m2"*0,20+6267,00"m2"*0,30+3205,00"m2"*0,40+4519,00"m2"*0,50</t>
  </si>
  <si>
    <t>Ornice - pro rozprostření - dovoz z deponie</t>
  </si>
  <si>
    <t>"rozprostření ornice" 747,00"m2"*0,20+9166,00"m2"*0,30+2709,00"m2"*0,40+2261,00"m2"*0,50</t>
  </si>
  <si>
    <t>"odvoz hrabanky na okraj staveniště" 5459,00"m2"*0,09</t>
  </si>
  <si>
    <t>45</t>
  </si>
  <si>
    <t>162201401.R</t>
  </si>
  <si>
    <t>Vodorovné přemístění větví stromů listnatých D kmene přes 100 do 300 mm do vzdálenosti dle možností zhotovitele - OKRAJ STAVENIŠTĚ</t>
  </si>
  <si>
    <t>502201528</t>
  </si>
  <si>
    <t>Vodorovné přemístění větví, kmenů nebo pařezů s naložením, složením a dopravou větví stromů listnatých, průměru kmene přes 100 do 300 mm do vzdálenosti dle možností zhotovitele - OKRAJ STAVENIŠTĚ</t>
  </si>
  <si>
    <t>"dle kácení" 101"ks"</t>
  </si>
  <si>
    <t>46</t>
  </si>
  <si>
    <t>162201402.R</t>
  </si>
  <si>
    <t>Vodorovné přemístění větví stromů listnatých D kmene přes 300 do 500 mm do vzdálenosti dle možností zhotovitele - NA OKRAJ STAVENIŠTĚ</t>
  </si>
  <si>
    <t>567571212</t>
  </si>
  <si>
    <t>Vodorovné přemístění větví, kmenů nebo pařezů s naložením, složením a dopravou větví stromů listnatých, průměru kmene přes 300 do 500 mm do vzdálenosti dle možností zhotovitele - NA OKRAJ STAVENIŠTĚ</t>
  </si>
  <si>
    <t>47</t>
  </si>
  <si>
    <t>162201403.R</t>
  </si>
  <si>
    <t>Vodorovné přemístění větví stromů listnatých D kmene přes 500 do 700 mm do vzdálenosti dle možností zhotovitele - NA OKRAJ STAVENIŠTĚ</t>
  </si>
  <si>
    <t>-1313137278</t>
  </si>
  <si>
    <t>Vodorovné přemístění větví, kmenů nebo pařezů s naložením, složením a dopravou větví stromů listnatých, průměru kmene přes 500 do 700 mm do vzdálenosti dle možností zhotovitele - NA OKRAJ STAVENIŠTĚ</t>
  </si>
  <si>
    <t>"dle kácení" 42"ks"</t>
  </si>
  <si>
    <t>48</t>
  </si>
  <si>
    <t>162201404.R</t>
  </si>
  <si>
    <t>Vodorovné přemístění větví stromů listnatých D kmene přes 700 do 900 mm do vzdálenosti dle možností zhotovitele - NA OKRAJ STAVENIŠTĚ</t>
  </si>
  <si>
    <t>-529682683</t>
  </si>
  <si>
    <t>Vodorovné přemístění větví, kmenů nebo pařezů s naložením, složením a dopravou větví stromů listnatých, průměru kmene přes 700 do 900 mm do vzdálenosti dle možností zhotovitele - NA OKRAJ STAVENIŠTĚ</t>
  </si>
  <si>
    <t>"dle kácení" 17"ks"</t>
  </si>
  <si>
    <t>49</t>
  </si>
  <si>
    <t>162201411.R</t>
  </si>
  <si>
    <t>Vodorovné přemístění kmenů stromů listnatých D kmene přes 100 do 300 mm do vzdálenosti dle možností zhotovitele - NA OKRAJ STAVENIŠTĚ</t>
  </si>
  <si>
    <t>2024686493</t>
  </si>
  <si>
    <t>Vodorovné přemístění větví, kmenů nebo pařezů s naložením, složením a dopravou kmenů stromů listnatých, průměru přes 100 do 300 mm do vzdálenosti dle možností zhotovitele - NA OKRAJ STAVENIŠTĚ</t>
  </si>
  <si>
    <t>50</t>
  </si>
  <si>
    <t>162201412.R</t>
  </si>
  <si>
    <t>Vodorovné přemístění kmenů stromů listnatých D kmene přes 300 do 500 mm do vzdálenosti dle možností zhotovitele - NA OKRAJ STAVENIŠTĚ</t>
  </si>
  <si>
    <t>811039542</t>
  </si>
  <si>
    <t>Vodorovné přemístění větví, kmenů nebo pařezů s naložením, složením a dopravou kmenů stromů listnatých, průměru přes 300 do 500 mm do vzdálenosti dle možností zhotovitele - NA OKRAJ STAVENIŠTĚ</t>
  </si>
  <si>
    <t>51</t>
  </si>
  <si>
    <t>162201413.R</t>
  </si>
  <si>
    <t>Vodorovné přemístění kmenů stromů listnatých D kmene přes 500 do 700 mm do vzdálenosti dle možností zhotovitele - NA OKRAJ STAVENIŠTĚ</t>
  </si>
  <si>
    <t>-169457607</t>
  </si>
  <si>
    <t>Vodorovné přemístění větví, kmenů nebo pařezů s naložením, složením a dopravou kmenů stromů listnatých, průměru přes 500 do 700 mm do vzdálenosti dle možností zhotovitele - NA OKRAJ STAVENIŠTĚ</t>
  </si>
  <si>
    <t>52</t>
  </si>
  <si>
    <t>162201414.R</t>
  </si>
  <si>
    <t>Vodorovné přemístění kmenů stromů listnatých D kmene přes 700 do 900 mm do vzdálenosti dle možností zhotovitele - NA OKRAJ STAVENIŠTĚ</t>
  </si>
  <si>
    <t>226765425</t>
  </si>
  <si>
    <t>Vodorovné přemístění větví, kmenů nebo pařezů s naložením, složením a dopravou kmenů stromů listnatých, průměru přes 700 do 900 mm do vzdálenosti dle možností zhotovitele - NA OKRAJ STAVENIŠTĚ</t>
  </si>
  <si>
    <t>53</t>
  </si>
  <si>
    <t>162201421.R</t>
  </si>
  <si>
    <t>Vodorovné přemístění pařezů D přes 100 do 300 mm do vzdálenosti dle možností zhotovitele - NA OKRAJ STAVENIŠTĚ</t>
  </si>
  <si>
    <t>-952697453</t>
  </si>
  <si>
    <t>Vodorovné přemístění větví, kmenů nebo pařezů s naložením, složením a dopravou pařezů kmenů, průměru přes 100 do 300 mm do vzdálenosti dle možností zhotovitele - NA OKRAJ STAVENIŠTĚ</t>
  </si>
  <si>
    <t>"dle kácení" 102"ks"</t>
  </si>
  <si>
    <t>54</t>
  </si>
  <si>
    <t>162201422.R</t>
  </si>
  <si>
    <t>Vodorovné přemístění pařezů D přes 300 do 500 mm do vzdálenosti dle možností zhotovitele - NA OKRAJ STAVENIŠTĚ</t>
  </si>
  <si>
    <t>732609949</t>
  </si>
  <si>
    <t>Vodorovné přemístění větví, kmenů nebo pařezů s naložením, složením a dopravou pařezů kmenů, průměru přes 300 do 500 mm do vzdálenosti dle možností zhotovitele - NA OKRAJ STAVENIŠTĚ</t>
  </si>
  <si>
    <t>"dle kácení" 72"ks"</t>
  </si>
  <si>
    <t>55</t>
  </si>
  <si>
    <t>162201423.R</t>
  </si>
  <si>
    <t>Vodorovné přemístění pařezů D přes 500 do 700 mm do vzdálenosti dle možností zhotovitele - NA OKRAJ STAVENIŠTĚ</t>
  </si>
  <si>
    <t>397607977</t>
  </si>
  <si>
    <t>Vodorovné přemístění větví, kmenů nebo pařezů s naložením, složením a dopravou pařezů kmenů, průměru přes 500 do 700 mm do vzdálenosti dle možností zhotovitele - NA OKRAJ STAVENIŠTĚ</t>
  </si>
  <si>
    <t>"dle kácení" 43"ks"</t>
  </si>
  <si>
    <t>56</t>
  </si>
  <si>
    <t>162201424.R</t>
  </si>
  <si>
    <t>Vodorovné přemístění pařezů D přes 700 do 900 mm do vzdálenosti dle možností zhotovitele - NA OKRAJ STAVENIŠTĚ</t>
  </si>
  <si>
    <t>1348750571</t>
  </si>
  <si>
    <t>Vodorovné přemístění větví, kmenů nebo pařezů s naložením, složením a dopravou pařezů kmenů, průměru přes 700 do 900 mm do vzdálenosti dle možností zhotovitele - NA OKRAJ STAVENIŠTĚ</t>
  </si>
  <si>
    <t>57</t>
  </si>
  <si>
    <t>162301501.R</t>
  </si>
  <si>
    <t>Vodorovné přemístění křovin D kmene do 100 mm do vzdálenosti dle možností zhotovitele - NA OKRAJ STAVENIŠTĚ</t>
  </si>
  <si>
    <t>-1783695949</t>
  </si>
  <si>
    <t>Vodorovné přemístění smýcených křovin do průměru kmene 100 mm do vzdálenosti dle možností zhotovitele - NA OKRAJ STAVENIŠTĚ</t>
  </si>
  <si>
    <t>"dle kácení" 73,13"m2"</t>
  </si>
  <si>
    <t>58</t>
  </si>
  <si>
    <t>162751117.R</t>
  </si>
  <si>
    <t>Vodorovné přemístění výkopku/sypaniny z horniny třídy těžitelnosti I skupiny 1 až 3 do vzdálenosti dle možností zhotovitele - SKLÁDKA</t>
  </si>
  <si>
    <t>-620093333</t>
  </si>
  <si>
    <t>Vodorovné přemístění výkopku nebo sypaniny po suchu na obvyklém dopravním prostředku, bez naložení výkopku, avšak se složením bez rozhrnutí z horniny třídy těžitelnosti I skupiny 1 až 3 do vzdálenosti dle možností zhotovitele - SKLÁDKA</t>
  </si>
  <si>
    <t>Odvoz přebytečné zeminy na skládku</t>
  </si>
  <si>
    <t>"celkový výkop"  (66,192+1300,607)"m3"</t>
  </si>
  <si>
    <t>"zásyp" -681,126"m3"</t>
  </si>
  <si>
    <t>59</t>
  </si>
  <si>
    <t>167151111</t>
  </si>
  <si>
    <t>Nakládání výkopku z hornin třídy těžitelnosti I skupiny 1 až 3 přes 100 m3</t>
  </si>
  <si>
    <t>-617476324</t>
  </si>
  <si>
    <t>Nakládání, skládání a překládání neulehlého výkopku nebo sypaniny strojně nakládání, množství přes 100 m3, z hornin třídy těžitelnosti I, skupiny 1 až 3</t>
  </si>
  <si>
    <t>"odvoz vhodné zeminy z deponie (pro zásyp)" 681,126"m3"</t>
  </si>
  <si>
    <t>60</t>
  </si>
  <si>
    <t>171251201</t>
  </si>
  <si>
    <t>Uložení sypaniny na skládky nebo meziskládky</t>
  </si>
  <si>
    <t>587919717</t>
  </si>
  <si>
    <t>Uložení sypaniny na skládky nebo meziskládky bez hutnění s upravením uložené sypaniny do předepsaného tvaru</t>
  </si>
  <si>
    <t>"celkový výkop na deponii / skládku" (66,192+1300,607)"m3"</t>
  </si>
  <si>
    <t>"uložení ornice na deponii" 6814,20"m3"</t>
  </si>
  <si>
    <t>"uložení hrabanky na okraji staveniště" 491,31"m3"</t>
  </si>
  <si>
    <t>61</t>
  </si>
  <si>
    <t>171201231</t>
  </si>
  <si>
    <t>Poplatek za uložení zeminy a kamení na recyklační skládce (skládkovné) kód odpadu 17 05 04</t>
  </si>
  <si>
    <t>t</t>
  </si>
  <si>
    <t>-873045480</t>
  </si>
  <si>
    <t>Poplatek za uložení stavebního odpadu na recyklační skládce (skládkovné) zeminy a kamení zatříděného do Katalogu odpadů pod kódem 17 05 04</t>
  </si>
  <si>
    <t>"přebytečná zemina dle odvozu na skládku" 685,673"m3"*2,00"t/m3"</t>
  </si>
  <si>
    <t>62</t>
  </si>
  <si>
    <t>174101101</t>
  </si>
  <si>
    <t>Zásyp jam, šachet rýh nebo kolem objektů sypaninou se zhutněním</t>
  </si>
  <si>
    <t>482115758</t>
  </si>
  <si>
    <t>Zásyp sypaninou z jakékoliv horniny strojně s uložením výkopku ve vrstvách se zhutněním jam, šachet, rýh nebo kolem objektů v těchto vykopávkách</t>
  </si>
  <si>
    <t>"celkový výkop pro potrubí" 1300,607"m3"</t>
  </si>
  <si>
    <t>vytlačená kubatura</t>
  </si>
  <si>
    <t>"lože" -100,090"m3"</t>
  </si>
  <si>
    <t>"obsyp" -485,713"m3"</t>
  </si>
  <si>
    <t>"potrubí" -714,80*(3,14*0,105*0,105)</t>
  </si>
  <si>
    <t>"šachty" -20*(3,14*0,15*0,15*1,20)-8*(3,14*0,49*0,49*1,20)</t>
  </si>
  <si>
    <t>63</t>
  </si>
  <si>
    <t>175151101</t>
  </si>
  <si>
    <t>Obsypání potrubí strojně sypaninou bez prohození, uloženou do 3 m</t>
  </si>
  <si>
    <t>139794331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</si>
  <si>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</si>
  <si>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"k plastovým šachtám" 20"ks"*(3,14*0,30*0,30 - 3,14*0,15*0,15)*0,50</t>
  </si>
  <si>
    <t>64</t>
  </si>
  <si>
    <t>M</t>
  </si>
  <si>
    <t>58337344</t>
  </si>
  <si>
    <t>štěrkopísek frakce 0/32</t>
  </si>
  <si>
    <t>452715826</t>
  </si>
  <si>
    <t>2,12*2 'Přepočtené koeficientem množství</t>
  </si>
  <si>
    <t>65</t>
  </si>
  <si>
    <t>181305111.R</t>
  </si>
  <si>
    <t>Ošetřování ornice na mezideponii (převrstvení, odplevelení atd.) - kompletní provedení</t>
  </si>
  <si>
    <t>-1395061173</t>
  </si>
  <si>
    <t>1"kpl"</t>
  </si>
  <si>
    <t>66</t>
  </si>
  <si>
    <t>181351113</t>
  </si>
  <si>
    <t>Rozprostření ornice tl vrstvy do 200 mm pl přes 500 m2 v rovině nebo ve svahu do 1:5 strojně</t>
  </si>
  <si>
    <t>1389251570</t>
  </si>
  <si>
    <t>Rozprostření a urovnání ornice v rovině nebo ve svahu sklonu do 1:5 strojně při souvislé ploše přes 500 m2, tl. vrstvy do 200 mm</t>
  </si>
  <si>
    <t>Ornice</t>
  </si>
  <si>
    <t>"rozprostření ornice tl 0,20m" 747,00"m2"</t>
  </si>
  <si>
    <t>67</t>
  </si>
  <si>
    <t>10364101</t>
  </si>
  <si>
    <t>zemina pro terénní úpravy - ornice</t>
  </si>
  <si>
    <t>-541433941</t>
  </si>
  <si>
    <t>Nákup nedostatku ornice dle celkové bilance</t>
  </si>
  <si>
    <t>"celkové sejmutí ornice v SO 03.01" 6814,20"m3"</t>
  </si>
  <si>
    <t>"ornice pro SO 03.01" -(747"m2"*0,20+9166,00"m2"*0,30+2709,00"m2"*0,40+2261,00"m2"*0,50)</t>
  </si>
  <si>
    <t>"ornice pro SO 03.02" -3409,96*0,30</t>
  </si>
  <si>
    <t>"ornice pro SO 03.04" -150,00"m2"*0,20</t>
  </si>
  <si>
    <t>"ornice pro SO 03.05" -(89,20+269,50)"m2"*0,20</t>
  </si>
  <si>
    <t>"ornice pro SO 03.06" -(548,76+483,111)*0,20</t>
  </si>
  <si>
    <t>"ornice pro SO 03.07" -2600"m2"*0,15</t>
  </si>
  <si>
    <t>"Nákup" 20,202"m3"*2,00"t/m3"</t>
  </si>
  <si>
    <t>68</t>
  </si>
  <si>
    <t>181351115</t>
  </si>
  <si>
    <t>Rozprostření ornice tl vrstvy přes 250 do 300 mm pl přes 500 m2 v rovině nebo ve svahu do 1:5 strojně</t>
  </si>
  <si>
    <t>-1683758036</t>
  </si>
  <si>
    <t>Rozprostření a urovnání ornice v rovině nebo ve svahu sklonu do 1:5 strojně při souvislé ploše přes 500 m2, tl. vrstvy přes 250 do 300 mm</t>
  </si>
  <si>
    <t>"rozprostření ornice tl 0,30m" 9166,00"m2"</t>
  </si>
  <si>
    <t>69</t>
  </si>
  <si>
    <t>181351116</t>
  </si>
  <si>
    <t>Rozprostření ornice tl vrstvy přes 300 do 400 mm pl přes 500 m2 v rovině nebo ve svahu do 1:5 strojně</t>
  </si>
  <si>
    <t>1198628714</t>
  </si>
  <si>
    <t>Rozprostření a urovnání ornice v rovině nebo ve svahu sklonu do 1:5 strojně při souvislé ploše přes 500 m2, tl. vrstvy přes 300 do 400 mm</t>
  </si>
  <si>
    <t>"rozprostření ornice tl 0,40m" 2709,00"m2"</t>
  </si>
  <si>
    <t>70</t>
  </si>
  <si>
    <t>181351117</t>
  </si>
  <si>
    <t>Rozprostření ornice tl vrstvy přes 400 do 500 mm pl přes 500 m2 v rovině nebo ve svahu do 1:5 strojně</t>
  </si>
  <si>
    <t>-442872391</t>
  </si>
  <si>
    <t>Rozprostření a urovnání ornice v rovině nebo ve svahu sklonu do 1:5 strojně při souvislé ploše přes 500 m2, tl. vrstvy přes 400 do 500 mm</t>
  </si>
  <si>
    <t>"rozprostření ornice tl 0,50m" 2261,00"m2"</t>
  </si>
  <si>
    <t>Zakládání</t>
  </si>
  <si>
    <t>71</t>
  </si>
  <si>
    <t>211571111</t>
  </si>
  <si>
    <t>Výplň odvodňovacích žeber nebo trativodů štěrkopískem tříděným</t>
  </si>
  <si>
    <t>96036252</t>
  </si>
  <si>
    <t>Výplň kamenivem do rýh odvodňovacích žeber nebo trativodů bez zhutnění, s úpravou povrchu výplně štěrkopískem tříděným</t>
  </si>
  <si>
    <t>Pro trativody i plné potrubí SN16</t>
  </si>
  <si>
    <t>"drenážní obsyp - bez pažení" 177,80*(1,25*0,51 - 3,14*0,105*0,105)</t>
  </si>
  <si>
    <t>"drenážní obsyp - s pažením" 537,00*(1,45*0,51 - 3,14*0,105*0,105)</t>
  </si>
  <si>
    <t>72</t>
  </si>
  <si>
    <t>211971110</t>
  </si>
  <si>
    <t>Zřízení opláštění žeber nebo trativodů geotextilií v rýze nebo zářezu sklonu do 1:2</t>
  </si>
  <si>
    <t>160255714</t>
  </si>
  <si>
    <t>Zřízení opláštění výplně z geotextilie odvodňovacích žeber nebo trativodů v rýze nebo zářezu se stěnami šikmými o sklonu do 1:2</t>
  </si>
  <si>
    <t>"pro trativody" 4,20*662,50</t>
  </si>
  <si>
    <t>73</t>
  </si>
  <si>
    <t>69311060</t>
  </si>
  <si>
    <t>geotextilie netkaná separační, ochranná, filtrační, drenážní PP 200g/m2</t>
  </si>
  <si>
    <t>1500840297</t>
  </si>
  <si>
    <t>2782,5*1,1 'Přepočtené koeficientem množství</t>
  </si>
  <si>
    <t>74</t>
  </si>
  <si>
    <t>212572111</t>
  </si>
  <si>
    <t>Lože pro trativody ze štěrkopísku tříděného</t>
  </si>
  <si>
    <t>1384305456</t>
  </si>
  <si>
    <t>"lože pod potrubí - bez pažení" 177,80*1,25*0,10</t>
  </si>
  <si>
    <t>"lože pod potrubí - s pažením" 537,00*1,45*0,10</t>
  </si>
  <si>
    <t>75</t>
  </si>
  <si>
    <t>212755218</t>
  </si>
  <si>
    <t>Trativody z drenážních trubek plastových flexibilních D 200 mm bez lože</t>
  </si>
  <si>
    <t>m</t>
  </si>
  <si>
    <t>-1547484939</t>
  </si>
  <si>
    <t>Trativody bez lože z drenážních trubek plastových flexibilních D 200 mm</t>
  </si>
  <si>
    <t>"potrubí drenážní DN200 - perforované (dle PP)" (426,60+45,80+93,30+42,90+62,80+43,40)"m"</t>
  </si>
  <si>
    <t>"odpočet úseků s plným potrubím kanalizačním SN16" -(9,80+14,20+25,00+3,30)"m"</t>
  </si>
  <si>
    <t>76</t>
  </si>
  <si>
    <t>273313511</t>
  </si>
  <si>
    <t>Základové desky z betonu tř. C 12/15</t>
  </si>
  <si>
    <t>-9427840</t>
  </si>
  <si>
    <t>Základy z betonu prostého desky z betonu kamenem neprokládaného tř. C 12/15</t>
  </si>
  <si>
    <t>pod VO03+04 - tl. 0,10m</t>
  </si>
  <si>
    <t>1,75*1,30*0,10</t>
  </si>
  <si>
    <t>Svislé a kompletní konstrukce</t>
  </si>
  <si>
    <t>77</t>
  </si>
  <si>
    <t>321321116</t>
  </si>
  <si>
    <t>Konstrukce vodních staveb ze ŽB mrazuvzdorného tř. C 30/37</t>
  </si>
  <si>
    <t>1049550694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</si>
  <si>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</t>
  </si>
  <si>
    <t>VO za propustkem - VO3+VO4</t>
  </si>
  <si>
    <t>"základ" 1,15*1,10*0,70</t>
  </si>
  <si>
    <t>"stěny" (1,15*1,10-0,90*0,60)*1,28</t>
  </si>
  <si>
    <t>78</t>
  </si>
  <si>
    <t>321351010</t>
  </si>
  <si>
    <t>Bednění konstrukcí vodních staveb rovinné - zřízení</t>
  </si>
  <si>
    <t>1849684114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</si>
  <si>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</si>
  <si>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"základ" 2*(1,15+1,10)*0,70</t>
  </si>
  <si>
    <t>"stěny" (2*(1,15+1,10)+2*0,90+0,60)*1,28</t>
  </si>
  <si>
    <t>79</t>
  </si>
  <si>
    <t>321352010</t>
  </si>
  <si>
    <t>Bednění konstrukcí vodních staveb rovinné - odstranění</t>
  </si>
  <si>
    <t>-130522630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</si>
  <si>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</si>
  <si>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"dle zřízení bednění" 11,982"m2"</t>
  </si>
  <si>
    <t>80</t>
  </si>
  <si>
    <t>321366111</t>
  </si>
  <si>
    <t>Výztuž železobetonových konstrukcí vodních staveb z oceli 10 505 D do 12 mm</t>
  </si>
  <si>
    <t>-1399396270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</si>
  <si>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</si>
  <si>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"dle kce vodních staveb" 1,814"m3"*100"kg/m3"/1000</t>
  </si>
  <si>
    <t>81</t>
  </si>
  <si>
    <t>359901211</t>
  </si>
  <si>
    <t>Monitoring stoky jakékoli výšky na nové kanalizaci</t>
  </si>
  <si>
    <t>1897968087</t>
  </si>
  <si>
    <t>Monitoring stok (kamerový systém) jakékoli výšky nová kanalizace</t>
  </si>
  <si>
    <t>"trativody" 662,50"m"</t>
  </si>
  <si>
    <t>"plné potrubí SN16" 52,30"m"</t>
  </si>
  <si>
    <t>Vodorovné konstrukce</t>
  </si>
  <si>
    <t>82</t>
  </si>
  <si>
    <t>451311111</t>
  </si>
  <si>
    <t>Podklad pod dlažbu z betonu prostého C 20/25 tl do 100 mm</t>
  </si>
  <si>
    <t>1280343961</t>
  </si>
  <si>
    <t>Podklad pod dlažbu z betonu prostého bez zvýšených nároků na prostředí tř. C 20/25 tl. do 100 mm</t>
  </si>
  <si>
    <t>"VO za propustkem - VO3+VO4" 0,60*0,90</t>
  </si>
  <si>
    <t>83</t>
  </si>
  <si>
    <t>451576121</t>
  </si>
  <si>
    <t>Podkladní a výplňová vrstva ze štěrkopísku tl do 200 mm</t>
  </si>
  <si>
    <t>-1062488152</t>
  </si>
  <si>
    <t>Podkladní a výplňová vrstva z kameniva tloušťky do 200 mm ze štěrkopísku</t>
  </si>
  <si>
    <t>1,75*1,30</t>
  </si>
  <si>
    <t>84</t>
  </si>
  <si>
    <t>462511370</t>
  </si>
  <si>
    <t>Zához z lomového kamene bez proštěrkování z terénu hmotnost přes 200 do 500 kg</t>
  </si>
  <si>
    <t>1809996247</t>
  </si>
  <si>
    <t>Zához z lomového kamene neupraveného záhozového bez proštěrkování z terénu, hmotnosti jednotlivých kamenů přes 200 do 500 kg</t>
  </si>
  <si>
    <t>90,022"m3"</t>
  </si>
  <si>
    <t>85</t>
  </si>
  <si>
    <t>462519003</t>
  </si>
  <si>
    <t>Příplatek za urovnání ploch záhozu z lomového kamene hmotnost přes 200 do 500 kg</t>
  </si>
  <si>
    <t>-1234594679</t>
  </si>
  <si>
    <t>Zához z lomového kamene neupraveného záhozového Příplatek k cenám za urovnání viditelných ploch záhozu z kamene, hmotnosti jednotlivých kamenů přes 200 do 500 kg</t>
  </si>
  <si>
    <t>4,5*62,79</t>
  </si>
  <si>
    <t>86</t>
  </si>
  <si>
    <t>465513127</t>
  </si>
  <si>
    <t>Dlažba z lomového kamene na cementovou maltu s vyspárováním tl 200 mm</t>
  </si>
  <si>
    <t>-2062466808</t>
  </si>
  <si>
    <t>Dlažba z lomového kamene lomařsky upraveného na cementovou maltu, s vyspárováním cementovou maltou, tl. kamene 200 mm</t>
  </si>
  <si>
    <t>Trubní vedení</t>
  </si>
  <si>
    <t>87</t>
  </si>
  <si>
    <t>837311221.R</t>
  </si>
  <si>
    <t>Montáž tvarovek na potrubí z trub betonových / kameninových v otevřeném výkopu</t>
  </si>
  <si>
    <t>-1988500647</t>
  </si>
  <si>
    <t>"napojení na odvodňovací pera" 73"ks"</t>
  </si>
  <si>
    <t>88</t>
  </si>
  <si>
    <t>59713313</t>
  </si>
  <si>
    <t>manžeta převlečná pro normální zatížení DN 150 průměr 175-200 š 150mm</t>
  </si>
  <si>
    <t>-1776851453</t>
  </si>
  <si>
    <t>"napojení na stávající odvodňovací pera" 73"ks"</t>
  </si>
  <si>
    <t>89</t>
  </si>
  <si>
    <t>597133410.R</t>
  </si>
  <si>
    <t>vyrovnávací kroužky pro manžety převlečné - kompletní vyrovnání profilů dle typu spojovaného potrubí</t>
  </si>
  <si>
    <t>351265650</t>
  </si>
  <si>
    <t>"dle počtu přepojení" 73"ks"</t>
  </si>
  <si>
    <t>90</t>
  </si>
  <si>
    <t>871315211.R</t>
  </si>
  <si>
    <t>Kanalizační potrubí plastové v otevřeném výkopu ve sklonu do 20 %, plnostěnného, tuhost třídy SN 4 DN 150</t>
  </si>
  <si>
    <t>-177174049</t>
  </si>
  <si>
    <t>"dopojení pro přepojení" 73"ks"*1,00</t>
  </si>
  <si>
    <t>91</t>
  </si>
  <si>
    <t>871355251.R</t>
  </si>
  <si>
    <t>Kanalizační potrubí plastové v otevřeném výkopu ve sklonu do 20 %, plnostěnného, tuhost třídy SN 16 DN 200</t>
  </si>
  <si>
    <t>-1011141051</t>
  </si>
  <si>
    <t>Dle PP - potrubí SN16</t>
  </si>
  <si>
    <t>(9,80+14,20+25,00+3,30)"m"</t>
  </si>
  <si>
    <t>92</t>
  </si>
  <si>
    <t>877350320.R</t>
  </si>
  <si>
    <t>Montáž odboček na kanalizačním potrubí trub hladkých plnostěnných DN 200</t>
  </si>
  <si>
    <t>-2145544948</t>
  </si>
  <si>
    <t>36+37</t>
  </si>
  <si>
    <t>93</t>
  </si>
  <si>
    <t>55641200.R</t>
  </si>
  <si>
    <t>Odbočka 45° s redukcí DN200/DN150</t>
  </si>
  <si>
    <t>480223561</t>
  </si>
  <si>
    <t>36"ks"</t>
  </si>
  <si>
    <t>94</t>
  </si>
  <si>
    <t>55631200.R</t>
  </si>
  <si>
    <t>T-kus s redukcí DN200/DN150</t>
  </si>
  <si>
    <t>2059901042</t>
  </si>
  <si>
    <t>37"ks"</t>
  </si>
  <si>
    <t>95</t>
  </si>
  <si>
    <t>877355211.R</t>
  </si>
  <si>
    <t>Montáž tvarovek z plastových, jednoosé DN 200</t>
  </si>
  <si>
    <t>-492473131</t>
  </si>
  <si>
    <t>5"ks"</t>
  </si>
  <si>
    <t>96</t>
  </si>
  <si>
    <t>28610446</t>
  </si>
  <si>
    <t>výtokový kus drenážního potrubí systému budov DN 200 s perforovanou klapkou</t>
  </si>
  <si>
    <t>1027571006</t>
  </si>
  <si>
    <t>97</t>
  </si>
  <si>
    <t>892352121</t>
  </si>
  <si>
    <t>Tlaková zkouška vzduchem potrubí DN 200 těsnícím vakem ucpávkovým</t>
  </si>
  <si>
    <t>úsek</t>
  </si>
  <si>
    <t>-166165323</t>
  </si>
  <si>
    <t>Tlakové zkoušky vzduchem těsnícími vaky ucpávkovými DN 200</t>
  </si>
  <si>
    <t>4"úseky"</t>
  </si>
  <si>
    <t>98</t>
  </si>
  <si>
    <t>894411311</t>
  </si>
  <si>
    <t>Osazení betonových nebo železobetonových dílců pro šachty skruží rovných</t>
  </si>
  <si>
    <t>-1173637813</t>
  </si>
  <si>
    <t>(20+1+5+1)"m"</t>
  </si>
  <si>
    <t>99</t>
  </si>
  <si>
    <t>59225107.R</t>
  </si>
  <si>
    <t>dílec betonový pro studny kruhové 600/500/80</t>
  </si>
  <si>
    <t>-1882434082</t>
  </si>
  <si>
    <t>"k plastovým šachtám" 20"ks"</t>
  </si>
  <si>
    <t>100</t>
  </si>
  <si>
    <t>0056148</t>
  </si>
  <si>
    <t>Skruž šachtová bez stupadel DN 800, výška 750, t 90 mm</t>
  </si>
  <si>
    <t>633090413</t>
  </si>
  <si>
    <t>"dle tab skladeb" 1"ks"</t>
  </si>
  <si>
    <t>101</t>
  </si>
  <si>
    <t>0056145</t>
  </si>
  <si>
    <t>Skruž šachtová bez stupadel DN 800, výška 1000, t 90 mm</t>
  </si>
  <si>
    <t>765294195</t>
  </si>
  <si>
    <t>"dle tab skladeb" 5"ks"</t>
  </si>
  <si>
    <t>102</t>
  </si>
  <si>
    <t>0056146</t>
  </si>
  <si>
    <t>Skruž šachtová bez stupadel DN 800, výška 250, t 90 mm</t>
  </si>
  <si>
    <t>-1235517194</t>
  </si>
  <si>
    <t>103</t>
  </si>
  <si>
    <t>59224340</t>
  </si>
  <si>
    <t>těsnění elastomerové pro spojení šachetních dílů DN 800</t>
  </si>
  <si>
    <t>-565362911</t>
  </si>
  <si>
    <t>15"ks"</t>
  </si>
  <si>
    <t>104</t>
  </si>
  <si>
    <t>894414111</t>
  </si>
  <si>
    <t>Osazení betonových nebo železobetonových dílců pro šachty skruží základových (dno)</t>
  </si>
  <si>
    <t>1061198324</t>
  </si>
  <si>
    <t>8"ks"</t>
  </si>
  <si>
    <t>105</t>
  </si>
  <si>
    <t>0056154</t>
  </si>
  <si>
    <t>Šachtové dno DN 800, výška 900, t 90 mm</t>
  </si>
  <si>
    <t>1536046651</t>
  </si>
  <si>
    <t>"dle tab skladeb" 8"ks"</t>
  </si>
  <si>
    <t>106</t>
  </si>
  <si>
    <t>894414211</t>
  </si>
  <si>
    <t>Osazení betonových nebo železobetonových dílců pro šachty desek zákrytových</t>
  </si>
  <si>
    <t>-1163365102</t>
  </si>
  <si>
    <t>107</t>
  </si>
  <si>
    <t>3310037</t>
  </si>
  <si>
    <t>Poklop dvojdílný (zákrytová deska) 98/7</t>
  </si>
  <si>
    <t>-1155788409</t>
  </si>
  <si>
    <t>108</t>
  </si>
  <si>
    <t>89536000</t>
  </si>
  <si>
    <t>DRENÁŽNÍ VÝUSŤ Z PROST BETONU</t>
  </si>
  <si>
    <t>ks</t>
  </si>
  <si>
    <t>1326620194</t>
  </si>
  <si>
    <t>položka zahrnuje:
- dodání  čerstvého  betonu  (betonové  směsi)  požadované  kvality,  jeho  uložení  do požadovaného tvaru, ošetření a ochranu betonu,
- bednění  požadovaných  konstr. (i ztracené) s úpravou  dle požadované  kvality povrchu betonu, včetně odbedňovacích a odskružovacích prostředků,
- zřízení  všech  požadovaných  otvorů, kapes, výklenků, prostupů, dutin, drážek a pod., vč. ztížení práce a úprav  kolem nich,
- úpravy povrchu pro položení požadované izolace, povlaků a nátěrů, případně vyspravení,
- nátěry zabraňující soudržnost betonu a bednění,
- opatření  povrchů  betonu  izolací  proti zemní vlhkosti v částech, kde přijdou do styku se zeminou nebo kamenivem</t>
  </si>
  <si>
    <t xml:space="preserve">"VO na DN200" 3"ks" </t>
  </si>
  <si>
    <t>109</t>
  </si>
  <si>
    <t>894845000</t>
  </si>
  <si>
    <t>D+M šachty kanalizační plastové s kalovým prostorem D 300mm</t>
  </si>
  <si>
    <t>1873912449</t>
  </si>
  <si>
    <t>položka zahrnuje:
- poklopy s rámem z předepsaného materiálu a tvaru
- předepsané plastové skruže, dno a není-li uvedeno jinak i podkladní vrstvu (z kameniva nebo betonu).
- výplň, těsnění a tmelení spár a spojů,
- očištění a ošetření úložných ploch,
- předepsané podkladní konstrukce</t>
  </si>
  <si>
    <t>20"ks"</t>
  </si>
  <si>
    <t>Ostatní konstrukce a práce, bourání</t>
  </si>
  <si>
    <t>110</t>
  </si>
  <si>
    <t>999999901</t>
  </si>
  <si>
    <t>D+M budky pro netopýry</t>
  </si>
  <si>
    <t>70914375</t>
  </si>
  <si>
    <t>60"ks"</t>
  </si>
  <si>
    <t>111</t>
  </si>
  <si>
    <t>999999902</t>
  </si>
  <si>
    <t>D+M budky pro ledňáčky</t>
  </si>
  <si>
    <t>226148453</t>
  </si>
  <si>
    <t>10"ks"</t>
  </si>
  <si>
    <t>998</t>
  </si>
  <si>
    <t>Přesun hmot</t>
  </si>
  <si>
    <t>112</t>
  </si>
  <si>
    <t>998332011</t>
  </si>
  <si>
    <t>Přesun hmot pro úpravy vodních toků a kanály</t>
  </si>
  <si>
    <t>-1433857545</t>
  </si>
  <si>
    <t>Přesun hmot pro úpravy vodních toků a kanály, hráze rybníků apod. dopravní vzdálenost do 500 m</t>
  </si>
  <si>
    <t>03.02 - HRÁZ</t>
  </si>
  <si>
    <t xml:space="preserve">    5 - Komunikace pozemní</t>
  </si>
  <si>
    <t xml:space="preserve">    6 - Úpravy povrchů, podlahy a osazování výplní</t>
  </si>
  <si>
    <t xml:space="preserve">    997 - Přesun sutě</t>
  </si>
  <si>
    <t>113106242</t>
  </si>
  <si>
    <t>Rozebrání vozovek ze silničních dílců se spárami zalitými cementovou maltou strojně pl přes 200 m2</t>
  </si>
  <si>
    <t>-2021448682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</si>
  <si>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zalitými cementovou maltou</t>
  </si>
  <si>
    <t>"provizorní kom - silniční panely "  150*3+50*3*2+180*3+30*3</t>
  </si>
  <si>
    <t>113107223</t>
  </si>
  <si>
    <t>Odstranění podkladu z kameniva drceného tl přes 200 do 300 mm strojně pl přes 200 m2</t>
  </si>
  <si>
    <t>-1452759105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</si>
  <si>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</si>
  <si>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Kamenivo tl 0,30m</t>
  </si>
  <si>
    <t>"provizorní kom - silniční panely "  150*3,3+700+180*3,3+30*3,3</t>
  </si>
  <si>
    <t>113311121</t>
  </si>
  <si>
    <t>Odstranění geotextilií v komunikacích</t>
  </si>
  <si>
    <t>-1880485199</t>
  </si>
  <si>
    <t>Odstranění geosyntetik s uložením na vzdálenost do 20 m nebo naložením na dopravní prostředek geotextilie</t>
  </si>
  <si>
    <t>115001103</t>
  </si>
  <si>
    <t>Převedení vody potrubím DN přes 150 do 250</t>
  </si>
  <si>
    <t>410443101</t>
  </si>
  <si>
    <t>Převedení vody potrubím průměru DN přes 150 do 250</t>
  </si>
  <si>
    <t>"potrubí DN200" 38,00"m"</t>
  </si>
  <si>
    <t>115001106.R</t>
  </si>
  <si>
    <t>Převedení vody potrubím DN přes 900 do 1200</t>
  </si>
  <si>
    <t>1780750683</t>
  </si>
  <si>
    <t>Převedení vody potrubím průměru DN přes 900 do 1200</t>
  </si>
  <si>
    <t>"potrubí DN1000" 2*10,00"m"</t>
  </si>
  <si>
    <t>-700205014</t>
  </si>
  <si>
    <t>"předpoklad" 240"hod"</t>
  </si>
  <si>
    <t>115101202</t>
  </si>
  <si>
    <t>Čerpání vody na dopravní výšku do 10 m průměrný přítok přes 500 do 1 000 l/min</t>
  </si>
  <si>
    <t>2077980411</t>
  </si>
  <si>
    <t>Čerpání vody na dopravní výšku do 10 m s uvažovaným průměrným přítokem přes 500 do 1 000 l/min</t>
  </si>
  <si>
    <t>"předpoklad" 120"hod"</t>
  </si>
  <si>
    <t>-82305816</t>
  </si>
  <si>
    <t>"předpoklad" 60"dní"</t>
  </si>
  <si>
    <t>115101302</t>
  </si>
  <si>
    <t>Pohotovost čerpací soupravy pro dopravní výšku do 10 m přítok přes 500 do 1 000 l/min</t>
  </si>
  <si>
    <t>-1392656356</t>
  </si>
  <si>
    <t>Pohotovost záložní čerpací soupravy pro dopravní výšku do 10 m s uvažovaným průměrným přítokem přes 500 do 1 000 l/min</t>
  </si>
  <si>
    <t>"předpoklad" 30"dní"</t>
  </si>
  <si>
    <t>122151107</t>
  </si>
  <si>
    <t>Odkopávky a prokopávky nezapažené v hornině třídy těžitelnosti I skupiny 1 a 2 objem přes 5000 m3 strojně</t>
  </si>
  <si>
    <t>-170779335</t>
  </si>
  <si>
    <t>Odkopávky a prokopávky nezapažené strojně v hornině třídy těžitelnosti I skupiny 1 a 2 přes 5 000 m3</t>
  </si>
  <si>
    <t>Předpoklad 50% veškerých výkopů pod hladinou podzemní vody (HPV)</t>
  </si>
  <si>
    <t>"dle kubatur listu" 5197,85"m3"</t>
  </si>
  <si>
    <t xml:space="preserve">"v tř.2 předpoklad 50%" 5197,85"m3"*0,5 </t>
  </si>
  <si>
    <t>"provizorní ochranná vrstva na koruně hráze" 237,40"m3"</t>
  </si>
  <si>
    <t>"celkem" (2598,925+237,40)"m3"</t>
  </si>
  <si>
    <t>122251107</t>
  </si>
  <si>
    <t>Odkopávky a prokopávky nezapažené v hornině třídy těžitelnosti I skupiny 3 objem přes 5000 m3 strojně</t>
  </si>
  <si>
    <t>-1424716735</t>
  </si>
  <si>
    <t>Odkopávky a prokopávky nezapažené strojně v hornině třídy těžitelnosti I skupiny 3 přes 5 000 m3</t>
  </si>
  <si>
    <t xml:space="preserve">"celkový výkop dle odkopávek v tř 2, v tř.3 předpoklad 50%" 5197,85"m3"*0,5 </t>
  </si>
  <si>
    <t>131151100</t>
  </si>
  <si>
    <t>Hloubení jam nezapažených v hornině třídy těžitelnosti I skupiny 1 a 2 objem do 20 m3 strojně</t>
  </si>
  <si>
    <t>-342550827</t>
  </si>
  <si>
    <t>Hloubení nezapažených jam a zářezů strojně s urovnáním dna do předepsaného profilu a spádu v hornině třídy těžitelnosti I skupiny 1 a 2 do 20 m3</t>
  </si>
  <si>
    <t>"pro čerpací jímku z plastového potrubí" 2,00*2,00*2,00</t>
  </si>
  <si>
    <t>131151106</t>
  </si>
  <si>
    <t>Hloubení jam nezapažených v hornině třídy těžitelnosti I skupiny 1 a 2 objem do 5000 m3 strojně</t>
  </si>
  <si>
    <t>777559332</t>
  </si>
  <si>
    <t>Hloubení nezapažených jam a zářezů strojně s urovnáním dna do předepsaného profilu a spádu v hornině třídy těžitelnosti I skupiny 1 a 2 přes 1 000 do 5 000 m3</t>
  </si>
  <si>
    <t xml:space="preserve">"výkopy etapa I, v tř 3 předpoklad 30%" 1939,65"m3"*0,3 </t>
  </si>
  <si>
    <t>"výkopy etapa II, v tř 3 předpoklad 50%" 1955,65"m3"*0,5</t>
  </si>
  <si>
    <t>131251106</t>
  </si>
  <si>
    <t>Hloubení jam nezapažených v hornině třídy těžitelnosti I skupiny 3 objem do 5000 m3 strojně</t>
  </si>
  <si>
    <t>686693254</t>
  </si>
  <si>
    <t>Hloubení nezapažených jam a zářezů strojně s urovnáním dna do předepsaného profilu a spádu v hornině třídy těžitelnosti I skupiny 3 přes 1 000 do 5 000 m3</t>
  </si>
  <si>
    <t xml:space="preserve">"výkopy etapa I, v tř 2 předpoklad 30%" 1939,65"m3"*0,3 </t>
  </si>
  <si>
    <t>"výkopy etapa II, v tř 2 předpoklad 50%" 1955,65"m3"*0,5</t>
  </si>
  <si>
    <t>131351106</t>
  </si>
  <si>
    <t>Hloubení jam nezapažených v hornině třídy těžitelnosti II skupiny 4 objem do 5000 m3 strojně</t>
  </si>
  <si>
    <t>-870563937</t>
  </si>
  <si>
    <t>Hloubení nezapažených jam a zářezů strojně s urovnáním dna do předepsaného profilu a spádu v hornině třídy těžitelnosti II skupiny 4 přes 1 000 do 5 000 m3</t>
  </si>
  <si>
    <t xml:space="preserve">"výkopy etapa I, v tř 4 předpoklad 25%" 1939,65"m3"*0,25 </t>
  </si>
  <si>
    <t>131413701</t>
  </si>
  <si>
    <t>Hloubení nezapažených jam v soudržných horninách třídy těžitelnosti II skupiny 5 ručně</t>
  </si>
  <si>
    <t>1885568521</t>
  </si>
  <si>
    <t>Hloubení nezapažených jam ručně s urovnáním dna do předepsaného profilu a spádu v hornině třídy těžitelnosti II skupiny 5 soudržných</t>
  </si>
  <si>
    <t xml:space="preserve">"výkopy etapa I, v tř 5 předpoklad 15%, ručně 5%" 1939,65"m3"*0,15*0,05 </t>
  </si>
  <si>
    <t>131451106</t>
  </si>
  <si>
    <t>Hloubení jam nezapažených v hornině třídy těžitelnosti II skupiny 5 objem do 5000 m3 strojně</t>
  </si>
  <si>
    <t>-1802475883</t>
  </si>
  <si>
    <t>Hloubení nezapažených jam a zářezů strojně s urovnáním dna do předepsaného profilu a spádu v hornině třídy těžitelnosti II skupiny 5 přes 1 000 do 5 000 m3</t>
  </si>
  <si>
    <t xml:space="preserve">"výkopy etapa I, v tř 5 předpoklad 15%, strojně 95%" 1939,65"m3"*0,15*0,95 </t>
  </si>
  <si>
    <t>155132112</t>
  </si>
  <si>
    <t>Zřízení protierozního zpevnění svahů geobuňkami sklonu přes 1:2 do 1:1 včetně kotvení</t>
  </si>
  <si>
    <t>-1732859587</t>
  </si>
  <si>
    <t>Zřízení protierozního zpevnění svahů geobuňkami včetně plošného kotvení ocelovými skobami, ve sklonu přes 1:2 do 1:1</t>
  </si>
  <si>
    <t>"geobuňky" 483,60"m2"</t>
  </si>
  <si>
    <t>69321050</t>
  </si>
  <si>
    <t>geobuňky z perforovaných pásů HDPE počet buněk 31-40/m2 v 200mm</t>
  </si>
  <si>
    <t>1844446353</t>
  </si>
  <si>
    <t>483,6*1,1 'Přepočtené koeficientem množství</t>
  </si>
  <si>
    <t>155132712</t>
  </si>
  <si>
    <t>Provedení zásypu geobuněk tl přes 100 mm pro protierozní zpevnění svahů</t>
  </si>
  <si>
    <t>-1199912773</t>
  </si>
  <si>
    <t>Zřízení protierozního zpevnění svahů geobuňkami provedení zásypu geobuněk tloušťky přes 100 mm</t>
  </si>
  <si>
    <t>10364100.R2</t>
  </si>
  <si>
    <t>jemnozrnná zemina vč nutné manipulace po staveništi</t>
  </si>
  <si>
    <t>-1251292662</t>
  </si>
  <si>
    <t>"geobuňky tl 200mm vč přesypu 50mm" 483,60"m2"*0,25*2,00"t/m3"</t>
  </si>
  <si>
    <t>791311438</t>
  </si>
  <si>
    <t>"dovoz ornice z deponie" 3409,96"m2"*0,30</t>
  </si>
  <si>
    <t>"zemina na deponii" 2598,925"m3"</t>
  </si>
  <si>
    <t>"zemina do hráze z deponie" 2598,925"m3"</t>
  </si>
  <si>
    <t>-501160852</t>
  </si>
  <si>
    <t>Odvoz vytěžené zeminy na skládku</t>
  </si>
  <si>
    <t>"dle odkopávek" (2598,925+237,40)"m3"</t>
  </si>
  <si>
    <t>"dle hloubení jam" (1559,72+1559,72)"m3"</t>
  </si>
  <si>
    <t>162751137.R</t>
  </si>
  <si>
    <t>Vodorovné přemístění výkopku/sypaniny z horniny třídy těžitelnosti II skupiny 4 a 5 do vzdálenosti dle možností zhotovitele - SKLÁDKA</t>
  </si>
  <si>
    <t>192523908</t>
  </si>
  <si>
    <t>Vodorovné přemístění výkopku nebo sypaniny po suchu na obvyklém dopravním prostředku, bez naložení výkopku, avšak se složením bez rozhrnutí z horniny třídy těžitelnosti II skupiny 4 a 5 do vzdálenosti dle možností zhotovitele - SKLÁDKA</t>
  </si>
  <si>
    <t>"dle hloubení jam" (484,913+14,547+276,40)"m3"</t>
  </si>
  <si>
    <t>-1608858195</t>
  </si>
  <si>
    <t>"zmina pro zásyp - zpětný dovoz z deponie" 8,00"m3"</t>
  </si>
  <si>
    <t>171103201</t>
  </si>
  <si>
    <t>Uložení sypanin z horniny třídy těžitelnosti I a II skupiny 1 až 4 do hrází nádrží se zhutněním 100 % PS C s příměsí jílu do 20 %</t>
  </si>
  <si>
    <t>458315324</t>
  </si>
  <si>
    <t>Uložení netříděných sypanin do zemních hrází z hornin třídy těžitelnosti I a II, skupiny 1 až 4 pro jakoukoliv šířku koruny přehradních a jiných vodních nádrží se zhutněním do 100 % PS - koef. C s příměsí jílové hlíny do 20 % objemu</t>
  </si>
  <si>
    <t xml:space="preserve">"násyp hráze dle kubatur listu" 12759,675"m3" </t>
  </si>
  <si>
    <t xml:space="preserve">"nadnásyp hráze z důvodu sedání dle kubatur listu" 567,60"m3" </t>
  </si>
  <si>
    <t>10364100.R</t>
  </si>
  <si>
    <t>zemina ze zemníku vč nutné manipulace po staveništi</t>
  </si>
  <si>
    <t>570591922</t>
  </si>
  <si>
    <t>"ochranná vrstva" 612,025"m3"</t>
  </si>
  <si>
    <t>"zemina do hráze" 13327,275"m3"</t>
  </si>
  <si>
    <t>"zemina do hráze z deponie" -2598,925"m3"</t>
  </si>
  <si>
    <t>11577,775"m3"*2,00"t/m3"</t>
  </si>
  <si>
    <t>171251101</t>
  </si>
  <si>
    <t>Uložení sypaniny do násypů nezhutněných strojně</t>
  </si>
  <si>
    <t>623769230</t>
  </si>
  <si>
    <t>Uložení sypanin do násypů strojně s rozprostřením sypaniny ve vrstvách a s hrubým urovnáním nezhutněných jakékoliv třídy těžitelnosti</t>
  </si>
  <si>
    <t>1699108918</t>
  </si>
  <si>
    <t>"celkový výkop na deponii / skládku" (2836,325+2598,925+1559,72+1559,72+8,00+484,913+14,547+276,40)"m3"</t>
  </si>
  <si>
    <t>6914875</t>
  </si>
  <si>
    <t>Dle odvozů na skládku</t>
  </si>
  <si>
    <t>(5955,765+775,86)"m3"*2,00"t/m3"</t>
  </si>
  <si>
    <t>-1460091222</t>
  </si>
  <si>
    <t>1606332765</t>
  </si>
  <si>
    <t>"k plastovým šachtám" 5"ks"*(3,14*0,30*0,30 - 3,14*0,15*0,15)*0,50</t>
  </si>
  <si>
    <t>943002493</t>
  </si>
  <si>
    <t>0,53*2 'Přepočtené koeficientem množství</t>
  </si>
  <si>
    <t>181951112</t>
  </si>
  <si>
    <t>Úprava pláně v hornině třídy těžitelnosti I skupiny 1 až 3 se zhutněním strojně</t>
  </si>
  <si>
    <t>874761891</t>
  </si>
  <si>
    <t>Úprava pláně vyrovnáním výškových rozdílů strojně v hornině třídy těžitelnosti I, skupiny 1 až 3 se zhutněním</t>
  </si>
  <si>
    <t>"pod hrází" 2707,40"m2"</t>
  </si>
  <si>
    <t>"provizorní kom - silniční panely " 150*3,3+700+180*3,3+30*3,3</t>
  </si>
  <si>
    <t>"sjezd pro lesní techniku" 76,80"m2"</t>
  </si>
  <si>
    <t>182111111</t>
  </si>
  <si>
    <t>Zpevnění svahu tkaninou nebo rohoží na svahu sklonu přes 1:2 do 1:1</t>
  </si>
  <si>
    <t>-2036275312</t>
  </si>
  <si>
    <t>"biodegradabilní rohož " 158,40"m2"</t>
  </si>
  <si>
    <t>61894013</t>
  </si>
  <si>
    <t>síť protierozní z kokosových vláken 700g/m2</t>
  </si>
  <si>
    <t>-1676559423</t>
  </si>
  <si>
    <t>158,4*1,1 'Přepočtené koeficientem množství</t>
  </si>
  <si>
    <t>182251101</t>
  </si>
  <si>
    <t>Svahování násypů strojně</t>
  </si>
  <si>
    <t>1581508714</t>
  </si>
  <si>
    <t>Svahování trvalých svahů do projektovaných profilů strojně s potřebným přemístěním výkopku při svahování násypů v jakékoliv hornině</t>
  </si>
  <si>
    <t>"dle rozprostření ornice" 3409,96"m2"</t>
  </si>
  <si>
    <t>"ochranná vrstva" 612,025"m3"/0,20</t>
  </si>
  <si>
    <t>182351135</t>
  </si>
  <si>
    <t>Rozprostření ornice pl přes 500 m2 ve svahu přes 1:5 tl vrstvy přes 250 do 300 mm strojně</t>
  </si>
  <si>
    <t>-440527598</t>
  </si>
  <si>
    <t>Rozprostření a urovnání ornice ve svahu sklonu přes 1:5 strojně při souvislé ploše přes 500 m2, tl. vrstvy přes 250 do 300 mm</t>
  </si>
  <si>
    <t>"rozprostření ve svahu, tl 0,30m" 1934*1,04+1295*1,08</t>
  </si>
  <si>
    <t>183405211</t>
  </si>
  <si>
    <t>Výsev trávníku hydroosevem na ornici</t>
  </si>
  <si>
    <t>-1883861352</t>
  </si>
  <si>
    <t>00572474</t>
  </si>
  <si>
    <t>osivo směs travní krajinná-svahová</t>
  </si>
  <si>
    <t>kg</t>
  </si>
  <si>
    <t>-656979733</t>
  </si>
  <si>
    <t>3893,56*0,025 'Přepočtené koeficientem množství</t>
  </si>
  <si>
    <t>184853512</t>
  </si>
  <si>
    <t>Chemické odplevelení před založením kultury nad 20 m2 postřikem na široko ve svahu přes 1:5 do 1:2 strojně</t>
  </si>
  <si>
    <t>-1049515891</t>
  </si>
  <si>
    <t>Chemické odplevelení půdy před založením kultury, trávníku nebo zpevněných ploch strojně o výměře jednotlivě přes 20 m2 postřikem na široko na svahu přes 1:5 do 1:2</t>
  </si>
  <si>
    <t>"dle rozprostření ornice" 3409,96"m2"*1,5</t>
  </si>
  <si>
    <t>"geobuňky" 483,60"m2"*1,5</t>
  </si>
  <si>
    <t>185803112</t>
  </si>
  <si>
    <t>Ošetření trávníku shrabáním ve svahu přes 1:5 do 1:2</t>
  </si>
  <si>
    <t>-1735996587</t>
  </si>
  <si>
    <t>Ošetření trávníku jednorázové na svahu přes 1:5 do 1:2</t>
  </si>
  <si>
    <t>"dle rozprostření ornice" 3409,96"m2"*4</t>
  </si>
  <si>
    <t>"geobuňky" 483,60"m2"*4</t>
  </si>
  <si>
    <t>285720085</t>
  </si>
  <si>
    <t>"patní drén - potrubí DN200" 107,00+21,00</t>
  </si>
  <si>
    <t>213311113.R</t>
  </si>
  <si>
    <t>Polštáře zhutněné pod základy z kameniva drceného frakce 0 až 63 mm</t>
  </si>
  <si>
    <t>1712445743</t>
  </si>
  <si>
    <t>"štěrkový polštář tl. 300-0-32mm" 137*1,5+11*(4,4-1,5)</t>
  </si>
  <si>
    <t>242791117</t>
  </si>
  <si>
    <t>Zapuštění zárubnice z plastických hmot hl do 50 m DN přes 500 do 600</t>
  </si>
  <si>
    <t>268506919</t>
  </si>
  <si>
    <t>Zapuštění zárubnice z trub do studňového vrtu, z plastických hmot z plastických hmot hl. do 50 m DN přes 500 do 600</t>
  </si>
  <si>
    <t>2,00"m"</t>
  </si>
  <si>
    <t>28617272</t>
  </si>
  <si>
    <t>trubka kanalizační PP korugovaná DN 600x6000mm SN12</t>
  </si>
  <si>
    <t>2051703085</t>
  </si>
  <si>
    <t>242791117.R</t>
  </si>
  <si>
    <t>Vytažení zárubnice z plastických hmot DN do 600 vč odvozu a likvidace</t>
  </si>
  <si>
    <t>-2142884421</t>
  </si>
  <si>
    <t>299990001</t>
  </si>
  <si>
    <t>Jílocementová těsnící clona - kompletní provedení</t>
  </si>
  <si>
    <t>973275074</t>
  </si>
  <si>
    <t>"jílocementová těsnící clona (technologie DSM)" 781*0,5+148,5*0,5*0,5</t>
  </si>
  <si>
    <t>299990002</t>
  </si>
  <si>
    <t>Jílocementová ostruha - kompletní provedení</t>
  </si>
  <si>
    <t>-470149265</t>
  </si>
  <si>
    <t>"jílocementová ostruha dle kubat. listů" 297,875"m3"</t>
  </si>
  <si>
    <t>-1196686086</t>
  </si>
  <si>
    <t>"pod dlažbu z lom kamene" 80,00"m2"</t>
  </si>
  <si>
    <t>452112112</t>
  </si>
  <si>
    <t>Osazení betonových prstenců nebo rámů v do 100 mm</t>
  </si>
  <si>
    <t>-1361314793</t>
  </si>
  <si>
    <t>Osazení betonových dílců prstenců nebo rámů pod poklopy a mříže, výšky do 100 mm</t>
  </si>
  <si>
    <t>59224011</t>
  </si>
  <si>
    <t>prstenec šachtový vyrovnávací betonový 625x100x60mm</t>
  </si>
  <si>
    <t>-60298105</t>
  </si>
  <si>
    <t>"dle tab skladeb" 2"ks"</t>
  </si>
  <si>
    <t>457312812.R</t>
  </si>
  <si>
    <t>Těsnící vrstva z betonu mrazuvzdorného tř. C 25/30 tl přes 100 do 150 mm vč případného nutného bednění</t>
  </si>
  <si>
    <t>2087774511</t>
  </si>
  <si>
    <t>Těsnicí nebo opevňovací vrstva z prostého betonu pro prostředí s mrazovými cykly tř. C 25/30, tl. vrstvy 150 mm vč případného nutného bednění</t>
  </si>
  <si>
    <t>Betonová výplň / deska na skále - předpoklad tl 0,15m</t>
  </si>
  <si>
    <t>"rovina" (8,83+11,59)"m2"</t>
  </si>
  <si>
    <t>"svahy" 231,4"m2"*1,4</t>
  </si>
  <si>
    <t>457572111.R</t>
  </si>
  <si>
    <t>Filtrační vrstvy ze štěrkopísku se zhutněním frakce 0 až 32 mm</t>
  </si>
  <si>
    <t>-737715300</t>
  </si>
  <si>
    <t>Filtrační vrstvy jakékoliv tloušťky a sklonu  ze štěrkopísků, frakce od 0 až 32 mm</t>
  </si>
  <si>
    <t>"dle kubaturového listu" 441,25"m3"</t>
  </si>
  <si>
    <t>457572111.R2</t>
  </si>
  <si>
    <t>Filtrační vrstvy ze štěrkopísku se zhutněním frakce 4 až 8 mm</t>
  </si>
  <si>
    <t>-1825614346</t>
  </si>
  <si>
    <t>Filtrační vrstvy jakékoliv tloušťky a sklonu  ze štěrkopísků, frakce od 4 až 8 mm</t>
  </si>
  <si>
    <t>(107+21)*(0,152+0,181)</t>
  </si>
  <si>
    <t>457571311</t>
  </si>
  <si>
    <t>Filtrační vrstvy z kameniva těženého drobného bez zhutnění frakce od 0 až 1 do 2 až 4 mm</t>
  </si>
  <si>
    <t>-776785811</t>
  </si>
  <si>
    <t>Filtrační vrstvy jakékoliv tloušťky a sklonu z drobného těženého kameniva bez zhutnění, frakce od 0-1 do 2-4 mm</t>
  </si>
  <si>
    <t>"dle kubaturového listu" 401,65"m3"</t>
  </si>
  <si>
    <t>463212111</t>
  </si>
  <si>
    <t>Rovnanina z lomového kamene upraveného s vyklínováním spár úlomky kamene</t>
  </si>
  <si>
    <t>-1227889492</t>
  </si>
  <si>
    <t>Rovnanina z lomového kamene upraveného, tříděného jakékoliv tloušťky rovnaniny s vyklínováním spár a dutin úlomky kamene</t>
  </si>
  <si>
    <t>Poznámka k položce:_x000D_
kameny do 80kg</t>
  </si>
  <si>
    <t>"rovnanina" 7*2,25*0,77</t>
  </si>
  <si>
    <t>463212191</t>
  </si>
  <si>
    <t>Příplatek za vypracováni líce rovnaniny</t>
  </si>
  <si>
    <t>-1759531302</t>
  </si>
  <si>
    <t>Rovnanina z lomového kamene upraveného, tříděného Příplatek k cenám za vypracování líce</t>
  </si>
  <si>
    <t>"rovnanina" 12,128"m3"/0,30</t>
  </si>
  <si>
    <t>-941048103</t>
  </si>
  <si>
    <t>"dlažba z lom kamene" 75,68"m2"</t>
  </si>
  <si>
    <t>Komunikace pozemní</t>
  </si>
  <si>
    <t>564261011</t>
  </si>
  <si>
    <t>Podklad nebo podsyp ze štěrkopísku ŠP plochy do 100 m2 tl 200 mm</t>
  </si>
  <si>
    <t>1951948166</t>
  </si>
  <si>
    <t>Podklad nebo podsyp ze štěrkopísku ŠP s rozprostřením, vlhčením a zhutněním plochy jednotlivě do 100 m2, po zhutnění tl. 200 mm</t>
  </si>
  <si>
    <t>564281111</t>
  </si>
  <si>
    <t>Podklad nebo podsyp ze štěrkopísku ŠP plochy přes 100 m2 tl 300 mm</t>
  </si>
  <si>
    <t>-750756406</t>
  </si>
  <si>
    <t>Podklad nebo podsyp ze štěrkopísku ŠP s rozprostřením, vlhčením a zhutněním plochy přes 100 m2, po zhutnění tl. 300 mm</t>
  </si>
  <si>
    <t>564762111</t>
  </si>
  <si>
    <t>Podklad z vibrovaného štěrku VŠ tl 200 mm</t>
  </si>
  <si>
    <t>-1584270609</t>
  </si>
  <si>
    <t>Podklad nebo kryt z vibrovaného štěrku VŠ s rozprostřením, vlhčením a zhutněním, po zhutnění tl. 200 mm</t>
  </si>
  <si>
    <t>"sjezd pro lesní techniku" 64,00"m2"</t>
  </si>
  <si>
    <t>584121112</t>
  </si>
  <si>
    <t>Osazení silničních dílců z ŽB do lože z kameniva těženého tl 40 mm plochy přes 200 m2</t>
  </si>
  <si>
    <t>1263934851</t>
  </si>
  <si>
    <t>Osazení silničních dílců ze železového betonu s podkladem z kameniva těženého do tl. 40 mm jakéhokoliv druhu a velikosti, na plochu jednotlivě přes 200 m2</t>
  </si>
  <si>
    <t>59381005.R</t>
  </si>
  <si>
    <t>panel silniční 3,00x1,50x0,215m</t>
  </si>
  <si>
    <t>998430922</t>
  </si>
  <si>
    <t>Poznámka k položce:_x000D_
Opakovaně použitý materiál - obratovost panelů nutno zohlednit v ceně</t>
  </si>
  <si>
    <t>307"ks"</t>
  </si>
  <si>
    <t>Úpravy povrchů, podlahy a osazování výplní</t>
  </si>
  <si>
    <t>622131301.R</t>
  </si>
  <si>
    <t>Jílový postřik (jílové mléko) vnějších ploch nanášený celoplošně strojně</t>
  </si>
  <si>
    <t>-280417489</t>
  </si>
  <si>
    <t xml:space="preserve">Plocha styku se zeminou (betonových kcí) </t>
  </si>
  <si>
    <t>Betonová výplň / deska na skále</t>
  </si>
  <si>
    <t>1673294799</t>
  </si>
  <si>
    <t>2"ks"</t>
  </si>
  <si>
    <t>-269949697</t>
  </si>
  <si>
    <t>-1595927780</t>
  </si>
  <si>
    <t>(5+2+1)"m"</t>
  </si>
  <si>
    <t>962140453</t>
  </si>
  <si>
    <t>"k plastovým šachtám" 5"ks"</t>
  </si>
  <si>
    <t>0056151</t>
  </si>
  <si>
    <t>Skruž šachtová se stupadly DN 800, výška 500, t 90 mm</t>
  </si>
  <si>
    <t>429089890</t>
  </si>
  <si>
    <t>0056150</t>
  </si>
  <si>
    <t>Skruž šachtová se stupadly DN 800, výška 250, t 90 mm</t>
  </si>
  <si>
    <t>-1628934006</t>
  </si>
  <si>
    <t>182469460</t>
  </si>
  <si>
    <t>9"ks"</t>
  </si>
  <si>
    <t>894412411</t>
  </si>
  <si>
    <t>Osazení betonových nebo železobetonových dílců pro šachty skruží přechodových</t>
  </si>
  <si>
    <t>1698466136</t>
  </si>
  <si>
    <t>0056140</t>
  </si>
  <si>
    <t>Kónus 800/625 se stupadly, t 90 mm, kapsové stupadlo</t>
  </si>
  <si>
    <t>55649866</t>
  </si>
  <si>
    <t>2033841681</t>
  </si>
  <si>
    <t>-1932015814</t>
  </si>
  <si>
    <t>1307344338</t>
  </si>
  <si>
    <t>111578960</t>
  </si>
  <si>
    <t xml:space="preserve">"VO na DN200" 2"ks" </t>
  </si>
  <si>
    <t>899102112</t>
  </si>
  <si>
    <t>Osazení poklopů litinových nebo ocelových včetně rámů pro třídu zatížení A15, A50</t>
  </si>
  <si>
    <t>990094397</t>
  </si>
  <si>
    <t>Osazení poklopů litinových a ocelových včetně rámů pro třídu zatížení A15, A50</t>
  </si>
  <si>
    <t>28661733</t>
  </si>
  <si>
    <t>poklop plastový třídy A15 pro šachtu DN 600</t>
  </si>
  <si>
    <t>-1187152503</t>
  </si>
  <si>
    <t>919726123</t>
  </si>
  <si>
    <t>Geotextilie pro ochranu, separaci a filtraci netkaná měrná hm přes 300 do 500 g/m2</t>
  </si>
  <si>
    <t>1339714903</t>
  </si>
  <si>
    <t>Geotextilie netkaná pro ochranu, separaci nebo filtraci měrná hmotnost přes 300 do 500 g/m2</t>
  </si>
  <si>
    <t>961021311</t>
  </si>
  <si>
    <t>Bourání základů ze zdiva kamenného</t>
  </si>
  <si>
    <t>-1001480899</t>
  </si>
  <si>
    <t>Bourání základů ze zdiva kamenného na jakoukoli maltu</t>
  </si>
  <si>
    <t>"stupeň z kamene" 13*0,5</t>
  </si>
  <si>
    <t>961044111</t>
  </si>
  <si>
    <t>Bourání základů z betonu prostého</t>
  </si>
  <si>
    <t>1871904777</t>
  </si>
  <si>
    <t>Bourání základů z betonu prostého</t>
  </si>
  <si>
    <t>"vybourání jílocementu" 145*0,5*0,5</t>
  </si>
  <si>
    <t>99900001</t>
  </si>
  <si>
    <t>D+M nivelační značky TBD - kontrolní bod vč zemních prací - kompletní provedení</t>
  </si>
  <si>
    <t>976753134</t>
  </si>
  <si>
    <t>99900001X</t>
  </si>
  <si>
    <t>D+M nivelační značky TBD - pevný bod vč zemních prací - kompletní provedení</t>
  </si>
  <si>
    <t>-1838343848</t>
  </si>
  <si>
    <t>1"ks"</t>
  </si>
  <si>
    <t>9990001</t>
  </si>
  <si>
    <t>D+M ochranných hrázek z pytlů naplněných pískem</t>
  </si>
  <si>
    <t>-712905991</t>
  </si>
  <si>
    <t>"hrázky" 3,6*3*2</t>
  </si>
  <si>
    <t>9990002</t>
  </si>
  <si>
    <t>Odstranění ochranných hrázek z pytlů naplněných pískem vč. odvozu a likvidace zhotovitelem</t>
  </si>
  <si>
    <t>-490482756</t>
  </si>
  <si>
    <t>997</t>
  </si>
  <si>
    <t>Přesun sutě</t>
  </si>
  <si>
    <t>997013511.R</t>
  </si>
  <si>
    <t>Odvoz suti a vybouraných hmot z meziskládky na skládku s naložením a se složením do vzdálenosti dle možností zhotovitele</t>
  </si>
  <si>
    <t>-1680303553</t>
  </si>
  <si>
    <t>Odvoz suti a vybouraných hmot z meziskládky na skládku s naložením a se složením, do vzdálenosti dle možností zhotovitele</t>
  </si>
  <si>
    <t>"jílocement" 72,50"t"</t>
  </si>
  <si>
    <t>"provizorní kom - silniční panely (geotextílie)"  1,51"t"</t>
  </si>
  <si>
    <t>"stupeň z kamene" 16,25"t"</t>
  </si>
  <si>
    <t>997013631</t>
  </si>
  <si>
    <t>Poplatek za uložení na skládce (skládkovné) stavebního odpadu směsného kód odpadu 17 09 04</t>
  </si>
  <si>
    <t>-772620151</t>
  </si>
  <si>
    <t>Poplatek za uložení stavebního odpadu na skládce (skládkovné) směsného stavebního a demoličního zatříděného do Katalogu odpadů pod kódem 17 09 04</t>
  </si>
  <si>
    <t>997013871</t>
  </si>
  <si>
    <t>Poplatek za uložení stavebního odpadu na recyklační skládce (skládkovné) směsného stavebního a demoličního kód odpadu 17 09 04</t>
  </si>
  <si>
    <t>300582394</t>
  </si>
  <si>
    <t>Poplatek za uložení stavebního odpadu na recyklační skládce (skládkovné) směsného stavebního a demoličního zatříděného do Katalogu odpadů pod kódem 17 09 04</t>
  </si>
  <si>
    <t>997221551.R</t>
  </si>
  <si>
    <t>Vodorovná doprava suti ze sypkých materiálů do vzdálenosti dle možností zhotovitele</t>
  </si>
  <si>
    <t>-637688347</t>
  </si>
  <si>
    <t>Vodorovná doprava suti bez naložení, ale se složením a s hrubým urovnáním ze sypkých materiálů, do vzdálenosti dle možností zhotovitele</t>
  </si>
  <si>
    <t>"provizorní kom - silniční panely (kamenivo)"  1076,16"t"</t>
  </si>
  <si>
    <t>"provizorní kom - silniční panely (podkladní lože)"  115,23"t"</t>
  </si>
  <si>
    <t>997221873</t>
  </si>
  <si>
    <t>754330643</t>
  </si>
  <si>
    <t>998321011</t>
  </si>
  <si>
    <t>Přesun hmot pro hráze přehradní zemní a kamenité</t>
  </si>
  <si>
    <t>-828748118</t>
  </si>
  <si>
    <t>Přesun hmot pro objekty hráze přehradní zemní a kamenité dopravní vzdálenost do 500 m</t>
  </si>
  <si>
    <t>03.03 - SDRUŽENÝ FUNKČNÍ OBJEKT</t>
  </si>
  <si>
    <t>PSV - Práce a dodávky PSV</t>
  </si>
  <si>
    <t xml:space="preserve">    767 - Konstrukce zámečnické</t>
  </si>
  <si>
    <t>251855512</t>
  </si>
  <si>
    <t>"potrubí DN200" 56,00"m"</t>
  </si>
  <si>
    <t>-2017255219</t>
  </si>
  <si>
    <t>"potrubí DN1000" 10,00"m"</t>
  </si>
  <si>
    <t>-176549161</t>
  </si>
  <si>
    <t>"předpoklad" 2*2160"hod"</t>
  </si>
  <si>
    <t>1684160169</t>
  </si>
  <si>
    <t>"předpoklad" 2*90"dní"</t>
  </si>
  <si>
    <t>1535340055</t>
  </si>
  <si>
    <t>Pro SFO</t>
  </si>
  <si>
    <t>Předpoklad 100% veškerých výkopů pod hladinou podzemní vody (HPV)</t>
  </si>
  <si>
    <t>((366,47+806,49)/2*3,5+(366,47+251,54)/2*1)</t>
  </si>
  <si>
    <t>"v tř 2 předpoklad 50%" 2361,685"m3"*0,5</t>
  </si>
  <si>
    <t>-1752042825</t>
  </si>
  <si>
    <t>"celkový výkop dle hloubení jam v tř 2, v tř 3 předpoklad 50%" 2361,685"m3"*0,5</t>
  </si>
  <si>
    <t>-358732373</t>
  </si>
  <si>
    <t>"odvoz celkového výkopu na skládku" 2*1180,843"m3"</t>
  </si>
  <si>
    <t>1312757599</t>
  </si>
  <si>
    <t>-408378702</t>
  </si>
  <si>
    <t>2361,686"m3"*2,00"t/m3"</t>
  </si>
  <si>
    <t>-1651622725</t>
  </si>
  <si>
    <t>Zásyp jam se zhutněním (bude pod hrází PS100%)</t>
  </si>
  <si>
    <t>"celkový výkop" 2*1180,843"m3"</t>
  </si>
  <si>
    <t>"odpočet SFO" -(16,8*40)</t>
  </si>
  <si>
    <t>-2122542660</t>
  </si>
  <si>
    <t>"nákup zeminy pro zásyp" 1689,686"m3"*2,00"t/m3"</t>
  </si>
  <si>
    <t>19990000</t>
  </si>
  <si>
    <t>Provizorní sedimentační jímka po dobu výstavby - kompletní provedení vč zemních prací, zřízení provozu a likvidace (+ uvedení terénu do pův stavu)</t>
  </si>
  <si>
    <t>-2019451942</t>
  </si>
  <si>
    <t>275313811</t>
  </si>
  <si>
    <t>Základové patky z betonu tř. C 25/30</t>
  </si>
  <si>
    <t>-507897008</t>
  </si>
  <si>
    <t>Základy z betonu prostého patky a bloky z betonu kamenem neprokládaného tř. C 25/30</t>
  </si>
  <si>
    <t>"plomba pod SFO bez bednění" (366,47+251,54)/2*1</t>
  </si>
  <si>
    <t>274322611</t>
  </si>
  <si>
    <t>Základové pasy ze ŽB se zvýšenými nároky na prostředí tř. C 30/37</t>
  </si>
  <si>
    <t>-1948034551</t>
  </si>
  <si>
    <t>Základy z betonu železového (bez výztuže) pasy z betonu se zvýšenými nároky na prostředí tř. C 30/37</t>
  </si>
  <si>
    <t>"česle do bet prahu" 5,9*0,4</t>
  </si>
  <si>
    <t>"pro vodoměrnou lať" 2*0,3*0,3</t>
  </si>
  <si>
    <t>274351121</t>
  </si>
  <si>
    <t>Zřízení bednění základových pasů rovného</t>
  </si>
  <si>
    <t>798327319</t>
  </si>
  <si>
    <t>Bednění základů pasů rovné zřízení</t>
  </si>
  <si>
    <t>"bednění prahu" 5,9*2+(0,85+0,7)*2*0,4+2*0,3*2+0,3*0,3</t>
  </si>
  <si>
    <t>274351122</t>
  </si>
  <si>
    <t>Odstranění bednění základových pasů rovného</t>
  </si>
  <si>
    <t>1934920604</t>
  </si>
  <si>
    <t>Bednění základů pasů rovné odstranění</t>
  </si>
  <si>
    <t>"dle zřízení bednění" 14,33"m2"</t>
  </si>
  <si>
    <t>274362021</t>
  </si>
  <si>
    <t>Výztuž základových pasů svařovanými sítěmi Kari</t>
  </si>
  <si>
    <t>-234672007</t>
  </si>
  <si>
    <t>Výztuž základů pasů ze svařovaných sítí z drátů typu KARI</t>
  </si>
  <si>
    <t>"česle do bet prahu" 5,9"m2"*2"ks"*7,90"kg/m2"/1000*1,2</t>
  </si>
  <si>
    <t>275321611</t>
  </si>
  <si>
    <t>Základové patky ze ŽB bez zvýšených nároků na prostředí tř. C 30/37</t>
  </si>
  <si>
    <t>-713374146</t>
  </si>
  <si>
    <t>Základy z betonu železového (bez výztuže) patky z betonu bez zvláštních nároků na prostředí tř. C 30/37</t>
  </si>
  <si>
    <t>"základ pro ocelovou lávku" 1,52"m2"*1,60</t>
  </si>
  <si>
    <t>275351121</t>
  </si>
  <si>
    <t>Zřízení bednění základových patek</t>
  </si>
  <si>
    <t>-1067463350</t>
  </si>
  <si>
    <t>Bednění základů patek zřízení</t>
  </si>
  <si>
    <t>"základ pro ocelovou lávku" 1,52"m2"*2+1,60*1,20*2</t>
  </si>
  <si>
    <t>275351122</t>
  </si>
  <si>
    <t>Odstranění bednění základových patek</t>
  </si>
  <si>
    <t>714834073</t>
  </si>
  <si>
    <t>Bednění základů patek odstranění</t>
  </si>
  <si>
    <t>"dle zřízení bednení" 6,88"m2"</t>
  </si>
  <si>
    <t>275361821</t>
  </si>
  <si>
    <t>Výztuž základových patek betonářskou ocelí 10 505 (R)</t>
  </si>
  <si>
    <t>-728722189</t>
  </si>
  <si>
    <t>Výztuž základů patek z betonářské oceli 10 505 (R)</t>
  </si>
  <si>
    <t>"dle výkresu ocelové lávky" 308,45"kg"/1000</t>
  </si>
  <si>
    <t>300000001</t>
  </si>
  <si>
    <t>D+M nosné ocelové kce lávky vč povrchové úpravy a kotvení</t>
  </si>
  <si>
    <t>-963289200</t>
  </si>
  <si>
    <t>"dle výkresu ocelové lávky - nosná kce" 1819,154"kg"</t>
  </si>
  <si>
    <t>300000002</t>
  </si>
  <si>
    <t>D+M ocelových kcí SFO vč povrchové úpravy a kotvení</t>
  </si>
  <si>
    <t>936839581</t>
  </si>
  <si>
    <t>"dle výkresu tvaru" 297,57"kg"</t>
  </si>
  <si>
    <t>317121117.R</t>
  </si>
  <si>
    <t>D+M prefa římsy vč prokotvení se stáv kcí (monolitickou)</t>
  </si>
  <si>
    <t>-1746343991</t>
  </si>
  <si>
    <t>"římsy prefa na vtoku do SFO" 2,12"m3"</t>
  </si>
  <si>
    <t>317321118</t>
  </si>
  <si>
    <t>Mostní římsy ze ŽB C 30/37</t>
  </si>
  <si>
    <t>-805774614</t>
  </si>
  <si>
    <t>Římsy ze železového betonu C 30/37</t>
  </si>
  <si>
    <t>"monolitické římsy na SFO" 3,97"m3"</t>
  </si>
  <si>
    <t>317353121</t>
  </si>
  <si>
    <t>Bednění mostních říms všech tvarů - zřízení</t>
  </si>
  <si>
    <t>535630991</t>
  </si>
  <si>
    <t>Bednění mostní římsy zřízení všech tvarů</t>
  </si>
  <si>
    <t>"monolitické římsy na SFO" 22,00"m2"</t>
  </si>
  <si>
    <t>317353221</t>
  </si>
  <si>
    <t>Bednění mostních říms všech tvarů - odstranění</t>
  </si>
  <si>
    <t>-1576884731</t>
  </si>
  <si>
    <t>Bednění mostní římsy odstranění všech tvarů</t>
  </si>
  <si>
    <t>"dle zřízení bednění" 22,00"m2"</t>
  </si>
  <si>
    <t>317361116</t>
  </si>
  <si>
    <t>Výztuž mostních říms z betonářské oceli 10 505</t>
  </si>
  <si>
    <t>-1538872627</t>
  </si>
  <si>
    <t>Výztuž mostních železobetonových říms z betonářské oceli 10 505 (R) nebo BSt 500</t>
  </si>
  <si>
    <t>"dle výkresu výztuže říms"  438,72"kg"/1000</t>
  </si>
  <si>
    <t>321213345</t>
  </si>
  <si>
    <t>Zdivo nadzákladové z lomového kamene vodních staveb obkladní s vyspárováním</t>
  </si>
  <si>
    <t>-1808449188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</si>
  <si>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 vyspárováním, na cementovou maltu</t>
  </si>
  <si>
    <t>"obklad z LK tl. 200mm s kotvením" (16,70+26,00)"m2"*0,20</t>
  </si>
  <si>
    <t>"obklad z LK tl. 200mm s kotvením (u hrubých česlí)" (7,00*0,40)*0,20</t>
  </si>
  <si>
    <t>321321116.R</t>
  </si>
  <si>
    <t>Konstrukce vodních staveb ze ŽB mrazuvzdorného tř. C 30/37 s krystalizační přísadou</t>
  </si>
  <si>
    <t>377946288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</si>
  <si>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 s krystalizační přísadou vč zhotovení veškerých dilatačních a pracovních spar</t>
  </si>
  <si>
    <t>"SFO" (166,36+177,52+227,98)"m3"</t>
  </si>
  <si>
    <t>"křídla" 33,90"m3"</t>
  </si>
  <si>
    <t>"základový pas / žebro" 2,18"m3"</t>
  </si>
  <si>
    <t>321351010.R</t>
  </si>
  <si>
    <t>Bednění konstrukcí vodních staveb - zřízení</t>
  </si>
  <si>
    <t>-950382507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</si>
  <si>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vč veškerých podpěrných kcí</t>
  </si>
  <si>
    <t>Poznámka k položce:_x000D_
Kompletní provedení bednění vč podpěrné kce</t>
  </si>
  <si>
    <t>"SFO - vnitřní" 399,43"m2"</t>
  </si>
  <si>
    <t>"SFO - vnější" 647,26"m2"</t>
  </si>
  <si>
    <t>"křídla" 134,59"m2"</t>
  </si>
  <si>
    <t>321352010.R</t>
  </si>
  <si>
    <t>Bednění konstrukcí vodních staveb - odstranění</t>
  </si>
  <si>
    <t>-879594608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</si>
  <si>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vč veškerých podpěrných kcí</t>
  </si>
  <si>
    <t>"dle zřízení bednění" 1181,28"m2"</t>
  </si>
  <si>
    <t>321366111.R</t>
  </si>
  <si>
    <t>Výztuž železobetonových konstrukcí vodních staveb z oceli 10 505</t>
  </si>
  <si>
    <t>-147004744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</si>
  <si>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z oceli 10 505 (R) nebo BSt 500</t>
  </si>
  <si>
    <t>"dle výkresu výztuže SFO"  (15496,10+15021,96+21700,78)"kg"/1000</t>
  </si>
  <si>
    <t>"dle výkresu výztuže křídel"  4755,82"kg"/1000</t>
  </si>
  <si>
    <t>334214122</t>
  </si>
  <si>
    <t>Kotvení kamenného obkladového zdiva mostů tl do 350 mm ocelovými kotvami</t>
  </si>
  <si>
    <t>311632619</t>
  </si>
  <si>
    <t>Kotvení kamenného obkladového zdiva mostů tloušťky do 350 mm ocelovými kotvami</t>
  </si>
  <si>
    <t>"obklad z LK tl. 200mm s kotvením" (16,70+26,00)"m2"</t>
  </si>
  <si>
    <t>"obklad z LK tl. 200mm s kotvením (u hrubých česlí)" (7,00*0,40)</t>
  </si>
  <si>
    <t>451315116</t>
  </si>
  <si>
    <t>Podkladní nebo výplňová vrstva z betonu C 20/25 tl do 100 mm</t>
  </si>
  <si>
    <t>2001224336</t>
  </si>
  <si>
    <t>Podkladní a výplňové vrstvy z betonu prostého tloušťky do 100 mm, z betonu C 20/25</t>
  </si>
  <si>
    <t>"pod dlažbu z lom kamene" 59,40"m2"</t>
  </si>
  <si>
    <t>452313171</t>
  </si>
  <si>
    <t>Podkladní bloky z betonu prostého bez zvýšených nároků na prostředí tř. C 30/37 otevřený výkop</t>
  </si>
  <si>
    <t>-127634363</t>
  </si>
  <si>
    <t>Podkladní a zajišťovací konstrukce z betonu prostého v otevřeném výkopu bez zvýšených nároků na prostředí bloky pro potrubí z betonu tř. C 30/37</t>
  </si>
  <si>
    <t>"blok na potrubí" 0,30*0,30*0,30</t>
  </si>
  <si>
    <t>452353101</t>
  </si>
  <si>
    <t>Bednění podkladních bloků otevřený výkop</t>
  </si>
  <si>
    <t>2100196618</t>
  </si>
  <si>
    <t>Bednění podkladních a zajišťovacích konstrukcí v otevřeném výkopu bloků pro potrubí</t>
  </si>
  <si>
    <t>"blok na potrubí" 4*0,30*0,30</t>
  </si>
  <si>
    <t>465210141</t>
  </si>
  <si>
    <t>Schody z lomového žulového kamene LK 20 upraveného do betonového lože C 25/30 s vyplněním spár MC</t>
  </si>
  <si>
    <t>1108372151</t>
  </si>
  <si>
    <t>Schody z lomového žulového kamene upraveného do betonového lože s vyplněním spár MC lože z betonu C 25/30</t>
  </si>
  <si>
    <t>"schodiště" 1,10"m2"</t>
  </si>
  <si>
    <t>1092783852</t>
  </si>
  <si>
    <t>"dlažba z lom kamene" 59,40"m2"</t>
  </si>
  <si>
    <t>-324673787</t>
  </si>
  <si>
    <t>"SFO" 590,50"m2"</t>
  </si>
  <si>
    <t>"křídla" 93,50"m2"</t>
  </si>
  <si>
    <t>85246000</t>
  </si>
  <si>
    <t>POTRUBÍ Z TRUB LITINOVÝCH TLAKOVÝCH PŘÍRUBOVÝCH DN DO 400MM</t>
  </si>
  <si>
    <t>1836330880</t>
  </si>
  <si>
    <t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nezahrnuje tlakové zkoušky ani proplach a dezinfekci</t>
  </si>
  <si>
    <t>1,50"m"</t>
  </si>
  <si>
    <t>86326000</t>
  </si>
  <si>
    <t>POTRUBÍ Z TRUB OCELOVÝCH DN DO 80MM</t>
  </si>
  <si>
    <t>1589767447</t>
  </si>
  <si>
    <t>"hrubé česle z trubek" 1,7*3+1,65*2+1,5*2+1,3*2</t>
  </si>
  <si>
    <t>863272001</t>
  </si>
  <si>
    <t>POTRUBÍ Z TRUB Z NEREZ OCELI DN DO 80MM</t>
  </si>
  <si>
    <t>-975981043</t>
  </si>
  <si>
    <t>položky pro zhotovení potrubí platí bez ohledu na sklon.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- opláštění dle dokumentace a nutné opravy opláštění při jeho poškození
nezahrnuje tlakovou zkoušku ani proplacha dezinfekci</t>
  </si>
  <si>
    <t>"u hladinoměru potrubí nerez DN80" 8,30"m"</t>
  </si>
  <si>
    <t>863272000</t>
  </si>
  <si>
    <t>POTRUBÍ Z TRUB Z NEREZ OCELI DN DO 100MM</t>
  </si>
  <si>
    <t>1601702087</t>
  </si>
  <si>
    <t>"vypouštěcí potrubí nerez DN100" 2,70"m"</t>
  </si>
  <si>
    <t>863452000</t>
  </si>
  <si>
    <t>POTRUBÍ Z TRUB Z NEREZ OCELI DN DO 300MM</t>
  </si>
  <si>
    <t>-1870135016</t>
  </si>
  <si>
    <t>"zavzdušňovací potrubí - nerez ocel DN300" 13,90"m"</t>
  </si>
  <si>
    <t>863462000</t>
  </si>
  <si>
    <t>POTRUBÍ Z TRUB Z NEREZ OCELI DN DO 400MM</t>
  </si>
  <si>
    <t>-1263890556</t>
  </si>
  <si>
    <t>"spodní výpust nerez ocel DN400 a rozšířeným vtokem" 2,00"m"</t>
  </si>
  <si>
    <t>87633000</t>
  </si>
  <si>
    <t>CHRÁNIČKY Z TRUB PLASTOVÝCH DN DO 150MM</t>
  </si>
  <si>
    <t>-1547621065</t>
  </si>
  <si>
    <t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 včetně případně předepsaného utěsnění konců chrániček
- položky platí pro práce prováděné v prostoru zapaženém i nezapaženém a i v kolektorech, chráničkách</t>
  </si>
  <si>
    <t>2*1,10"m"</t>
  </si>
  <si>
    <t>891392222</t>
  </si>
  <si>
    <t>Montáž kanalizačních šoupátek s ručním kolečkem v šachtách DN 400</t>
  </si>
  <si>
    <t>-119872671</t>
  </si>
  <si>
    <t>Montáž kanalizačních armatur na potrubí šoupátek uzavíracích v šachtách s ručním kolečkem DN 400</t>
  </si>
  <si>
    <t>360040000006.R</t>
  </si>
  <si>
    <t>ŠOUPĚ DESKOVÉ VŘETENOVÉ 400</t>
  </si>
  <si>
    <t>1869437785</t>
  </si>
  <si>
    <t>42221511.R</t>
  </si>
  <si>
    <t>šoupě nožové oboustranně těsnicí DN 400</t>
  </si>
  <si>
    <t>1554915799</t>
  </si>
  <si>
    <t>782040000000.R</t>
  </si>
  <si>
    <t>Prodloužení vřetenové tyče ovládání šoupátka vč ovládacího stojanu šoupátka</t>
  </si>
  <si>
    <t>639938722</t>
  </si>
  <si>
    <t>782040000000.R2</t>
  </si>
  <si>
    <t>Prodloužení vřetenové tyče ovládání šoupátka</t>
  </si>
  <si>
    <t>1019204629</t>
  </si>
  <si>
    <t>899501221</t>
  </si>
  <si>
    <t>Stupadla do šachet ocelová s PE povlakem vidlicová pro přímé zabudování do hmoždinek</t>
  </si>
  <si>
    <t>133926090</t>
  </si>
  <si>
    <t>Stupadla do šachet a drobných objektů ocelová s PE povlakem vidlicová pro přímé zabudování do hmoždinek</t>
  </si>
  <si>
    <t>27"ks"</t>
  </si>
  <si>
    <t>9112A1000</t>
  </si>
  <si>
    <t>ZÁBRADLÍ MOSTNÍ S VODOR MADLY - DODÁVKA A MONTÁŽ</t>
  </si>
  <si>
    <t>1523605610</t>
  </si>
  <si>
    <t>položka zahrnuje:
dodání zábradlí včetně předepsané povrchové úpravy
kotvení sloupků, t.j. kotevní desky, šrouby z nerez oceli, vrty a zálivku, pokud zadávací dokumentace nestanoví jinak
případné nivelační hmoty pod kotevní desky</t>
  </si>
  <si>
    <t>12,40+2*8,50</t>
  </si>
  <si>
    <t>9112B1000</t>
  </si>
  <si>
    <t>ZÁBRADLÍ MOSTNÍ SE SVISLOU VÝPLNÍ - DODÁVKA A MONTÁŽ</t>
  </si>
  <si>
    <t>2054341748</t>
  </si>
  <si>
    <t>"dle výkresu ocelové lávky" 38,80"m"</t>
  </si>
  <si>
    <t>91345000</t>
  </si>
  <si>
    <t>NIVELAČNÍ ZNAČKY KOVOVÉ</t>
  </si>
  <si>
    <t>748036290</t>
  </si>
  <si>
    <t>932610000</t>
  </si>
  <si>
    <t>POCHOZÍ ROŠT Z KOMPOZITU - kompletní provedení</t>
  </si>
  <si>
    <t>-1242809865</t>
  </si>
  <si>
    <t>položka zahrnuje:
- dodání a uložení předepsané konstrukce z předepsaného materiálu včetně vnitrostaveništní a mimostaveništní dopravy
- veškeré potřebné pomocné práce
- veškerý pomocný a upevňovací materiál</t>
  </si>
  <si>
    <t>"lávka z kompozitu - pochozí rošt" (22,30-0,54)"m2"</t>
  </si>
  <si>
    <t>932610001</t>
  </si>
  <si>
    <t>POKLOP Z KOMPOZITU  UZAMYKATELNÝ- kompletní provedení</t>
  </si>
  <si>
    <t>-19293091</t>
  </si>
  <si>
    <t>"v lávce" 0,54"m2"</t>
  </si>
  <si>
    <t>936501111</t>
  </si>
  <si>
    <t>Limnigrafická lať</t>
  </si>
  <si>
    <t>730954002</t>
  </si>
  <si>
    <t>(2,00+8,50)"m"</t>
  </si>
  <si>
    <t>93662000</t>
  </si>
  <si>
    <t>ČESLE Z KOMPOZITNÍHO MATERIÁLU - kompletní provedení</t>
  </si>
  <si>
    <t>-554946610</t>
  </si>
  <si>
    <t>"česle z kompozitu 0.4x0.4" 0,40*0,40</t>
  </si>
  <si>
    <t>93662001</t>
  </si>
  <si>
    <t>ČESLE OCELOVÉ - kompletní provedení</t>
  </si>
  <si>
    <t>1582858867</t>
  </si>
  <si>
    <t>0,25*1,25*32</t>
  </si>
  <si>
    <t>936942211</t>
  </si>
  <si>
    <t>2132592440</t>
  </si>
  <si>
    <t>1812728773</t>
  </si>
  <si>
    <t>"vybourání jílocementu" 10*3,6</t>
  </si>
  <si>
    <t>99990001</t>
  </si>
  <si>
    <t>D+M zemnícího pásku propojeného s výztuží betonové kce</t>
  </si>
  <si>
    <t>-744540735</t>
  </si>
  <si>
    <t>449670078</t>
  </si>
  <si>
    <t>"jílocement" 72,00"t"</t>
  </si>
  <si>
    <t>1172750197</t>
  </si>
  <si>
    <t>2119335629</t>
  </si>
  <si>
    <t>PSV</t>
  </si>
  <si>
    <t>Práce a dodávky PSV</t>
  </si>
  <si>
    <t>767</t>
  </si>
  <si>
    <t>Konstrukce zámečnické</t>
  </si>
  <si>
    <t>767000002</t>
  </si>
  <si>
    <t>D+M protiprůvanové clony 2,00x2,30m - kompletní provedení</t>
  </si>
  <si>
    <t>-704313145</t>
  </si>
  <si>
    <t>767834111.R</t>
  </si>
  <si>
    <t>D+M ochranného koše ke stupadlům - kompletní provedení vč povrchové úpravy a kotvení</t>
  </si>
  <si>
    <t>-1244288445</t>
  </si>
  <si>
    <t>"ochranný koš" 4,00"m"</t>
  </si>
  <si>
    <t>76796000</t>
  </si>
  <si>
    <t>VRATA A VRÁTKA</t>
  </si>
  <si>
    <t>1574700025</t>
  </si>
  <si>
    <t>"branka uzamykatelná na lávce" 1,25*2,60</t>
  </si>
  <si>
    <t>998767101.R</t>
  </si>
  <si>
    <t>Přesun hmot tonážní pro zámečnické konstrukce v objektech v do 6 m</t>
  </si>
  <si>
    <t>-149471068</t>
  </si>
  <si>
    <t>Přesun hmot pro zámečnické konstrukce stanovený z hmotnosti přesunovaného materiálu vodorovná dopravní vzdálenost do 50 m v objektech výšky do 6 m</t>
  </si>
  <si>
    <t>03.04 - ODPADNÍ KORYTO</t>
  </si>
  <si>
    <t>1363106951</t>
  </si>
  <si>
    <t>"potrubí DN200" 70,00"m"</t>
  </si>
  <si>
    <t>-1185741196</t>
  </si>
  <si>
    <t>407289691</t>
  </si>
  <si>
    <t>-245933045</t>
  </si>
  <si>
    <t>-555081006</t>
  </si>
  <si>
    <t>-63583577</t>
  </si>
  <si>
    <t>124153101</t>
  </si>
  <si>
    <t>Vykopávky pro koryta vodotečí v hornině třídy těžitelnosti I skupiny 1 a 2 objem do 1000 m3 strojně</t>
  </si>
  <si>
    <t>-1481659640</t>
  </si>
  <si>
    <t>Vykopávky pro koryta vodotečí strojně v hornině třídy těžitelnosti I skupiny 1 a 2 přes 100 do 1 000 m3</t>
  </si>
  <si>
    <t>Poznámka k položce:_x000D_
 s urovnáním dna do předepsaného profilu a spádu</t>
  </si>
  <si>
    <t>"vykopávky pro koryta vodotěčí" 364,77"m3"</t>
  </si>
  <si>
    <t>"v tř 2 předpoklad 10%" 364,77"m3"*0,1</t>
  </si>
  <si>
    <t>124253101</t>
  </si>
  <si>
    <t>Vykopávky pro koryta vodotečí v hornině třídy těžitelnosti I skupiny 3 objem do 1000 m3 strojně</t>
  </si>
  <si>
    <t>-27131286</t>
  </si>
  <si>
    <t>Vykopávky pro koryta vodotečí strojně v hornině třídy těžitelnosti I skupiny 3 přes 100 do 1 000 m3</t>
  </si>
  <si>
    <t>"celkový výkop dle vykopávek pro koryta vodotečí v tř 2, v tř 3 předpoklad 90%" 364,77"m3"*0,9</t>
  </si>
  <si>
    <t>131251100</t>
  </si>
  <si>
    <t>Hloubení jam nezapažených v hornině třídy těžitelnosti I skupiny 3 objem do 20 m3 strojně</t>
  </si>
  <si>
    <t>372307322</t>
  </si>
  <si>
    <t>Hloubení nezapažených jam a zářezů strojně s urovnáním dna do předepsaného profilu a spádu v hornině třídy těžitelnosti I skupiny 3 do 20 m3</t>
  </si>
  <si>
    <t>132251251</t>
  </si>
  <si>
    <t>Hloubení rýh nezapažených š do 2000 mm v hornině třídy těžitelnosti I skupiny 3 objem do 20 m3 strojně</t>
  </si>
  <si>
    <t>-514543266</t>
  </si>
  <si>
    <t>Hloubení nezapažených rýh šířky přes 800 do 2 000 mm strojně s urovnáním dna do předepsaného profilu a spádu v hornině třídy těžitelnosti I skupiny 3 do 20 m3</t>
  </si>
  <si>
    <t>"pro prahy" 12,694"m3"</t>
  </si>
  <si>
    <t>971062783</t>
  </si>
  <si>
    <t>"dovoz ornice z deponie" 150,00"m2"*0,2</t>
  </si>
  <si>
    <t>"zemina pro zásyp na deponii" 72,53"m3"</t>
  </si>
  <si>
    <t>"zemina pro zásyp z deponie" 72,53"m3"</t>
  </si>
  <si>
    <t>148529703</t>
  </si>
  <si>
    <t>"odvoz přebytku zeminy na skládku" (36,477+328,293+8,00+12,694)"m3" - 72,53"m3"</t>
  </si>
  <si>
    <t>1647753813</t>
  </si>
  <si>
    <t>-69174044</t>
  </si>
  <si>
    <t>-125747665</t>
  </si>
  <si>
    <t>312,934"m3"*2,00"t/m3"</t>
  </si>
  <si>
    <t>-1068801853</t>
  </si>
  <si>
    <t>"zásyp koryta" 64,53"m3"</t>
  </si>
  <si>
    <t>181351103</t>
  </si>
  <si>
    <t>Rozprostření ornice tl vrstvy do 200 mm pl přes 100 do 500 m2 v rovině nebo ve svahu do 1:5 strojně</t>
  </si>
  <si>
    <t>1050367475</t>
  </si>
  <si>
    <t>Rozprostření a urovnání ornice v rovině nebo ve svahu sklonu do 1:5 strojně při souvislé ploše přes 100 do 500 m2, tl. vrstvy do 200 mm</t>
  </si>
  <si>
    <t>"ornice tl. 0,20m" 150,00"m2"</t>
  </si>
  <si>
    <t>-2063700341</t>
  </si>
  <si>
    <t>"dle rozprostření ornice" 150,00"m2"</t>
  </si>
  <si>
    <t>00572472</t>
  </si>
  <si>
    <t>osivo směs travní krajinná-rovinná</t>
  </si>
  <si>
    <t>-116207459</t>
  </si>
  <si>
    <t>150*0,025 'Přepočtené koeficientem množství</t>
  </si>
  <si>
    <t>184853511</t>
  </si>
  <si>
    <t>Chemické odplevelení před založením kultury nad 20 m2 postřikem na široko v rovině a svahu do 1:5 strojně</t>
  </si>
  <si>
    <t>-2136801991</t>
  </si>
  <si>
    <t>Chemické odplevelení půdy před založením kultury, trávníku nebo zpevněných ploch strojně o výměře jednotlivě přes 20 m2 postřikem na široko v rovině nebo na svahu do 1:5</t>
  </si>
  <si>
    <t>"dle rozprostření ornice" 150,00"m2"*1,5</t>
  </si>
  <si>
    <t>185803111</t>
  </si>
  <si>
    <t>Ošetření trávníku shrabáním v rovině a svahu do 1:5</t>
  </si>
  <si>
    <t>1888947855</t>
  </si>
  <si>
    <t>Ošetření trávníku jednorázové v rovině nebo na svahu do 1:5</t>
  </si>
  <si>
    <t>"dle rozprostření ornice" 150,00"m2"*4</t>
  </si>
  <si>
    <t>-263500328</t>
  </si>
  <si>
    <t>397083912</t>
  </si>
  <si>
    <t>-2021195913</t>
  </si>
  <si>
    <t>461211712</t>
  </si>
  <si>
    <t>Patka z lomového kamene pro dlažbu na sucho s vylitím spár cementovou maltou</t>
  </si>
  <si>
    <t>-1551840864</t>
  </si>
  <si>
    <t>Patka z lomového kamene lomařsky upraveného pro dlažbu zděná na sucho s vylitím spár cementovou maltou</t>
  </si>
  <si>
    <t>"zajišťovací práh z LK na CM" (4,1+5,9)*1,1*0,4*0,8+(6,9+7)*1,1*0,6*1</t>
  </si>
  <si>
    <t>462512270</t>
  </si>
  <si>
    <t>Zához z lomového kamene s proštěrkováním z terénu hmotnost do 200 kg</t>
  </si>
  <si>
    <t>1550264091</t>
  </si>
  <si>
    <t>Zához z lomového kamene neupraveného záhozového s proštěrkováním z terénu, hmotnosti jednotlivých kamenů do 200 kg</t>
  </si>
  <si>
    <t>"zához" 97,61"m3"</t>
  </si>
  <si>
    <t>462519002</t>
  </si>
  <si>
    <t>Příplatek za urovnání ploch záhozu z lomového kamene hmotnost do 200 kg</t>
  </si>
  <si>
    <t>1511056103</t>
  </si>
  <si>
    <t>Zához z lomového kamene neupraveného záhozového Příplatek k cenám za urovnání viditelných ploch záhozu z kamene, hmotnosti jednotlivých kamenů do 200 kg</t>
  </si>
  <si>
    <t>"zához" 97,61"m3"/0,5</t>
  </si>
  <si>
    <t>-1189585004</t>
  </si>
  <si>
    <t>"rovnanina" 81,64"m3"</t>
  </si>
  <si>
    <t>813337534</t>
  </si>
  <si>
    <t>"rovnanina" 81,64"m3"/0,35</t>
  </si>
  <si>
    <t>1395024513</t>
  </si>
  <si>
    <t>"hrázky" 3,60*3</t>
  </si>
  <si>
    <t>204263363</t>
  </si>
  <si>
    <t>2126201398</t>
  </si>
  <si>
    <t>1061432030</t>
  </si>
  <si>
    <t>"potrubí DN200" 75,00"m"</t>
  </si>
  <si>
    <t>-178033287</t>
  </si>
  <si>
    <t>"potrubí DN1000" 20,00"m"</t>
  </si>
  <si>
    <t>1394341798</t>
  </si>
  <si>
    <t>-1023238290</t>
  </si>
  <si>
    <t>-277051046</t>
  </si>
  <si>
    <t>-1495486670</t>
  </si>
  <si>
    <t>1222153183</t>
  </si>
  <si>
    <t>"vykopávky pro koryta vodotěčí" ((26+255)*0,5*1,4+(30+272)*0,5*1,3+(218+510)*0,5*1,5)</t>
  </si>
  <si>
    <t>"v tř 2 předpoklad 50%" 939,00"m3"*0,5</t>
  </si>
  <si>
    <t>-107651177</t>
  </si>
  <si>
    <t>"celkový výkop dle vykopávek pro koryta vodotečí v tř 2, v tř 3 předpoklad 50%" 939,00"m3"*0,5</t>
  </si>
  <si>
    <t>-1019972317</t>
  </si>
  <si>
    <t>914656931</t>
  </si>
  <si>
    <t>"pro prahy" 3*0,4*0,8*1,1</t>
  </si>
  <si>
    <t>-1202650586</t>
  </si>
  <si>
    <t>"dovoz ornice z deponie" (89,20+269,50)"m2"*0,2</t>
  </si>
  <si>
    <t>"zemina pro zásyp na deponii" 52,60"m3"</t>
  </si>
  <si>
    <t>"zemina pro zásyp z deponie" 52,60"m3"</t>
  </si>
  <si>
    <t>-1697625749</t>
  </si>
  <si>
    <t>"odvoz přebytku zeminy na skládku" (469,50+469,50+8,00+1,056)"m3" - 52,60"m3"</t>
  </si>
  <si>
    <t>843011035</t>
  </si>
  <si>
    <t>-801228524</t>
  </si>
  <si>
    <t>1929187115</t>
  </si>
  <si>
    <t>895,456"m3"*2,00"t/m3"</t>
  </si>
  <si>
    <t>-1298853773</t>
  </si>
  <si>
    <t>"zásyp koryta" 89,2*0,5</t>
  </si>
  <si>
    <t>181351003</t>
  </si>
  <si>
    <t>Rozprostření ornice tl vrstvy do 200 mm pl do 100 m2 v rovině nebo ve svahu do 1:5 strojně</t>
  </si>
  <si>
    <t>-758282682</t>
  </si>
  <si>
    <t>Rozprostření a urovnání ornice v rovině nebo ve svahu sklonu do 1:5 strojně při souvislé ploše do 100 m2, tl. vrstvy do 200 mm</t>
  </si>
  <si>
    <t>"ornice v rovině tl 0,20m" 89,20"m2"</t>
  </si>
  <si>
    <t>182351123</t>
  </si>
  <si>
    <t>Rozprostření ornice pl přes 100 do 500 m2 ve svahu přes 1:5 tl vrstvy do 200 mm strojně</t>
  </si>
  <si>
    <t>1786152879</t>
  </si>
  <si>
    <t>Rozprostření a urovnání ornice ve svahu sklonu přes 1:5 strojně při souvislé ploše přes 100 do 500 m2, tl. vrstvy do 200 mm</t>
  </si>
  <si>
    <t>"ornice ve svahu tl 0,20m" (119+126)"m2"*1,1</t>
  </si>
  <si>
    <t>1422358415</t>
  </si>
  <si>
    <t>"dle rozprostření ornice" (89,20+269,50)"m2"</t>
  </si>
  <si>
    <t>1480097077</t>
  </si>
  <si>
    <t>358,7*0,025 'Přepočtené koeficientem množství</t>
  </si>
  <si>
    <t>1719196579</t>
  </si>
  <si>
    <t>"dle rozprostření ornice v rovině" 89,20"m2"*1,5</t>
  </si>
  <si>
    <t>-2054924121</t>
  </si>
  <si>
    <t>"dle rozprostření ornice ve svahu" 269,50"m2"*1,5</t>
  </si>
  <si>
    <t>-2060604570</t>
  </si>
  <si>
    <t>"dle rozprostření ornice v rovině" 89,20"m2"*4</t>
  </si>
  <si>
    <t>-1329543307</t>
  </si>
  <si>
    <t>"dle rozprostření ornice ve svahu" 269,50"m2"*4</t>
  </si>
  <si>
    <t>94439211</t>
  </si>
  <si>
    <t>1507260563</t>
  </si>
  <si>
    <t>-455402557</t>
  </si>
  <si>
    <t>1979909123</t>
  </si>
  <si>
    <t>"zajišťovací práh z LK na CM" 3*0,4*0,8*1,1</t>
  </si>
  <si>
    <t>-2001085394</t>
  </si>
  <si>
    <t>kameny do 80kg</t>
  </si>
  <si>
    <t>"rovnanina" (35+32,7)*1,1*0,4</t>
  </si>
  <si>
    <t>kameny do 150kg - plazníky</t>
  </si>
  <si>
    <t>(30+12)/2*1*2</t>
  </si>
  <si>
    <t>-2092171996</t>
  </si>
  <si>
    <t>"rovnanina" (35+32,7)*1,1</t>
  </si>
  <si>
    <t>-1079700492</t>
  </si>
  <si>
    <t>"hrázky" 3,60*3*2</t>
  </si>
  <si>
    <t>1274182085</t>
  </si>
  <si>
    <t>647457101</t>
  </si>
  <si>
    <t>03.06 - NOUZOVÝ PŘELIV</t>
  </si>
  <si>
    <t>1301573465</t>
  </si>
  <si>
    <t>"předpoklad" 6"hod"</t>
  </si>
  <si>
    <t>-639384338</t>
  </si>
  <si>
    <t>"předpoklad" 2"dny"</t>
  </si>
  <si>
    <t>131251105</t>
  </si>
  <si>
    <t>Hloubení jam nezapažených v hornině třídy těžitelnosti I skupiny 3 objemu do 1000 m3 strojně</t>
  </si>
  <si>
    <t>-1186705205</t>
  </si>
  <si>
    <t>Hloubení nezapažených jam a zářezů strojně s urovnáním dna do předepsaného profilu a spádu v hornině třídy těžitelnosti I skupiny 3 přes 500 do 1 000 m3</t>
  </si>
  <si>
    <t>"dle kubatur listu" 412,24"m3"</t>
  </si>
  <si>
    <t>"pro prahy" (2,3+0,81)*19,72</t>
  </si>
  <si>
    <t>-51551726</t>
  </si>
  <si>
    <t>"dovoz ornice z deponie" (548,76+483,111)*0,20</t>
  </si>
  <si>
    <t>"zemina pro zásyp na deponii a zpět" 2*65,494"m3"</t>
  </si>
  <si>
    <t>919610090</t>
  </si>
  <si>
    <t>"vytěžená zemina" 473,569"m3"</t>
  </si>
  <si>
    <t>"odpočet pro zásyp" -65,494"m3"</t>
  </si>
  <si>
    <t>1220047496</t>
  </si>
  <si>
    <t>"zemina pro zásyp z deponie" 65,494"m3"</t>
  </si>
  <si>
    <t>986853074</t>
  </si>
  <si>
    <t>"dle odvozu na skládku" 408,075"m3"</t>
  </si>
  <si>
    <t>408,075"m3"*2,00"t/m3"</t>
  </si>
  <si>
    <t>-1495800225</t>
  </si>
  <si>
    <t>"odvoz vytěžené zeminy na deponii / skládku" 473,569"m3"</t>
  </si>
  <si>
    <t>627158347</t>
  </si>
  <si>
    <t>"okolo prahu" 65,494"m3"</t>
  </si>
  <si>
    <t>1853119002</t>
  </si>
  <si>
    <t>"rozprostření ornice tl. 0,20m" 548,76"m2"</t>
  </si>
  <si>
    <t>182351133</t>
  </si>
  <si>
    <t>Rozprostření ornice pl přes 500 m2 ve svahu nad 1:5 tl vrstvy do 200 mm strojně</t>
  </si>
  <si>
    <t>477882439</t>
  </si>
  <si>
    <t>Rozprostření a urovnání ornice ve svahu sklonu přes 1:5 strojně při souvislé ploše přes 500 m2, tl. vrstvy do 200 mm</t>
  </si>
  <si>
    <t>"rozprostření ornice tl. 0,20m" 469,04*1,03</t>
  </si>
  <si>
    <t>1405055700</t>
  </si>
  <si>
    <t>"dle rozprostření ornice" (548,76+483,111)"m2"</t>
  </si>
  <si>
    <t>1637804373</t>
  </si>
  <si>
    <t>1031,871*0,025 'Přepočtené koeficientem množství</t>
  </si>
  <si>
    <t>555810693</t>
  </si>
  <si>
    <t>"dle rozprostření ornice" 548,76"m2"*1,5</t>
  </si>
  <si>
    <t>-1406337611</t>
  </si>
  <si>
    <t>"dle rozprostření ornice" 483,111"m2"*1,5</t>
  </si>
  <si>
    <t>948927045</t>
  </si>
  <si>
    <t>"dle rozprostření ornice" 548,76"m2"*4</t>
  </si>
  <si>
    <t>-1262779568</t>
  </si>
  <si>
    <t>"dle rozprostření ornice" 483,111"m2"*4</t>
  </si>
  <si>
    <t>308534416</t>
  </si>
  <si>
    <t>"podkladní beton" 0,18*19,72*2</t>
  </si>
  <si>
    <t>346764529</t>
  </si>
  <si>
    <t>"žb. práh C30/37" 15,95*0,5*2</t>
  </si>
  <si>
    <t>1362307761</t>
  </si>
  <si>
    <t>"bednění prahu" 15,95*4+0,5*0,8*4</t>
  </si>
  <si>
    <t>1058193835</t>
  </si>
  <si>
    <t>"dle zřízení bednění" 65,40"m2"</t>
  </si>
  <si>
    <t>1615237513</t>
  </si>
  <si>
    <t>"2xKARI sÍť 8x100/100" 4*15,95*7,90"kg/m2"/1000</t>
  </si>
  <si>
    <t>-1510444648</t>
  </si>
  <si>
    <t>"obklad z LK tl. 200mm s kotvením" 19,82*0,5*2*0,2</t>
  </si>
  <si>
    <t>1307348375</t>
  </si>
  <si>
    <t>"obklad z LK tl. 200mm s kotvením" 19,82*0,5*2</t>
  </si>
  <si>
    <t>-133704348</t>
  </si>
  <si>
    <t>"vybourání jílocementu" 1,38*19,72</t>
  </si>
  <si>
    <t>-227492946</t>
  </si>
  <si>
    <t>"jílocement" 54,428"t"</t>
  </si>
  <si>
    <t>1994814460</t>
  </si>
  <si>
    <t>265185512</t>
  </si>
  <si>
    <t>03.07 - OBSLUŽNÁ KOMUNIKACE</t>
  </si>
  <si>
    <t xml:space="preserve">    711 - Izolace proti vodě, vlhkosti a plynům</t>
  </si>
  <si>
    <t>122252205</t>
  </si>
  <si>
    <t>Odkopávky a prokopávky nezapažené pro silnice a dálnice v hornině třídy těžitelnosti I objem do 1000 m3 strojně</t>
  </si>
  <si>
    <t>1834271225</t>
  </si>
  <si>
    <t>Odkopávky a prokopávky nezapažené pro silnice a dálnice strojně v hornině třídy těžitelnosti I přes 500 do 1 000 m3</t>
  </si>
  <si>
    <t>Nevhodná zemina</t>
  </si>
  <si>
    <t>"výkop pro komunikaci vč AZ" 950,00"m3"</t>
  </si>
  <si>
    <t>131251103</t>
  </si>
  <si>
    <t>Hloubení jam nezapažených v hornině třídy těžitelnosti I skupiny 3 objem do 100 m3 strojně</t>
  </si>
  <si>
    <t>1114229429</t>
  </si>
  <si>
    <t>Hloubení nezapažených jam a zářezů strojně s urovnáním dna do předepsaného profilu a spádu v hornině třídy těžitelnosti I skupiny 3 přes 50 do 100 m3</t>
  </si>
  <si>
    <t>"propustek v km 0,000" 17,22*3,19</t>
  </si>
  <si>
    <t>"propustek v km 0,33" 11,72*3,19</t>
  </si>
  <si>
    <t>"propustek v km 0,385" 9,66*3,19</t>
  </si>
  <si>
    <t>"propustek v km 0,123" 20,63*4,43</t>
  </si>
  <si>
    <t>1583462384</t>
  </si>
  <si>
    <t>"dovoz ornice z deponie" 2600,00"m2"*0,15</t>
  </si>
  <si>
    <t>-201963219</t>
  </si>
  <si>
    <t>"odvoz vytěžené zeminy na skládku" (950,00+214,525)"m3"</t>
  </si>
  <si>
    <t>2028111594</t>
  </si>
  <si>
    <t>171151101</t>
  </si>
  <si>
    <t>Hutnění boků násypů pro jakýkoliv sklon a míru zhutnění svahu</t>
  </si>
  <si>
    <t>81563266</t>
  </si>
  <si>
    <t>Hutnění boků násypů z hornin soudržných a sypkých pro jakýkoliv sklon, délku a míru zhutnění svahu</t>
  </si>
  <si>
    <t>965,00"m2"</t>
  </si>
  <si>
    <t>171152101</t>
  </si>
  <si>
    <t>Uložení sypaniny z hornin soudržných do násypů zhutněných silnic a dálnic</t>
  </si>
  <si>
    <t>1716753168</t>
  </si>
  <si>
    <t>Uložení sypaniny do zhutněných násypů pro silnice, dálnice a letiště s rozprostřením sypaniny ve vrstvách, s hrubým urovnáním a uzavřením povrchu násypu z hornin soudržných</t>
  </si>
  <si>
    <t>360,00"m3"</t>
  </si>
  <si>
    <t>171152111</t>
  </si>
  <si>
    <t>Uložení sypaniny z hornin nesoudržných a sypkých do násypů zhutněných v aktivní zóně silnic a dálnic</t>
  </si>
  <si>
    <t>692508770</t>
  </si>
  <si>
    <t>Uložení sypaniny do zhutněných násypů pro silnice, dálnice a letiště s rozprostřením sypaniny ve vrstvách, s hrubým urovnáním a uzavřením povrchu násypu z hornin nesoudržných sypkých v aktivní zóně</t>
  </si>
  <si>
    <t>"aktivní zóna" 1645,00"m3"</t>
  </si>
  <si>
    <t>-1479059891</t>
  </si>
  <si>
    <t>"odvoz vytěžené zeminy na skládku" (950,00+214,525)"m3"*2,00"t/m3"</t>
  </si>
  <si>
    <t>263419725</t>
  </si>
  <si>
    <t>174151101</t>
  </si>
  <si>
    <t>-217885480</t>
  </si>
  <si>
    <t>"propustek v km 0,000" (2,74*1,80)+(2,99*8,10)</t>
  </si>
  <si>
    <t>"propustek v km 0,33" (2,26*1,8)+(2,87*10,50)</t>
  </si>
  <si>
    <t>"propustek v km 0,385" (2,57*1,8)+(2,24*8,00)</t>
  </si>
  <si>
    <t>"propustek v km 0,123" (2,3*1,8)+(6,18*11,30)</t>
  </si>
  <si>
    <t>-1369353570</t>
  </si>
  <si>
    <t>Poznámka k položce:_x000D_
Vč případné přepravy po staveništi</t>
  </si>
  <si>
    <t>Nákup zeminy pro:</t>
  </si>
  <si>
    <t>"pro zásyp" 159,874"m3"*2,00"t/m3"</t>
  </si>
  <si>
    <t>"pro násyp v AZ" 1645,00"m3"*2,00"t/m3"</t>
  </si>
  <si>
    <t>"pro násyp" 360,00"m3"*2,00"t/m3"</t>
  </si>
  <si>
    <t>-1415540256</t>
  </si>
  <si>
    <t>"komunikace" 3710,00"m2"</t>
  </si>
  <si>
    <t>280714825</t>
  </si>
  <si>
    <t>-925369507</t>
  </si>
  <si>
    <t>"rozprostření ornice tl. 0,15m" 2600,00"m2"</t>
  </si>
  <si>
    <t>1020353780</t>
  </si>
  <si>
    <t>"dle rozprostření ornice" 2600,00"m2"</t>
  </si>
  <si>
    <t>-921048200</t>
  </si>
  <si>
    <t>2600*0,025 'Přepočtené koeficientem množství</t>
  </si>
  <si>
    <t>184853513</t>
  </si>
  <si>
    <t>Chemické odplevelení před založením kultury nad 20 m2 postřikem na široko ve svahu přes 1:2 do 1:1 strojně</t>
  </si>
  <si>
    <t>-237798002</t>
  </si>
  <si>
    <t>Chemické odplevelení půdy před založením kultury, trávníku nebo zpevněných ploch strojně o výměře jednotlivě přes 20 m2 postřikem na široko na svahu přes 1:2 do 1:1</t>
  </si>
  <si>
    <t>"dle rozprostření ornice, předpoklad 1,5x" 2600,00"m2"*1,5</t>
  </si>
  <si>
    <t>185803113</t>
  </si>
  <si>
    <t>Ošetření trávníku shrabáním ve svahu přes 1:2 do 1:1</t>
  </si>
  <si>
    <t>320855094</t>
  </si>
  <si>
    <t>Ošetření trávníku jednorázové na svahu přes 1:2 do 1:1</t>
  </si>
  <si>
    <t>"dle rozprostření ornice, předpoklad 4x" 2600,00"m2"*4</t>
  </si>
  <si>
    <t>-935268490</t>
  </si>
  <si>
    <t>patky pod ukončením propustků</t>
  </si>
  <si>
    <t>"propustek v km 0,000" 1,80*0,50*1,00*2</t>
  </si>
  <si>
    <t>"propustek v km 0,33" 1,80*0,50*1,00*2</t>
  </si>
  <si>
    <t>"propustek v km 0,385" 1,80*0,50*1,00*2</t>
  </si>
  <si>
    <t>"propustek v km 0,123" 2,30*0,50*1,00*2</t>
  </si>
  <si>
    <t>275313911</t>
  </si>
  <si>
    <t>Základové patky z betonu tř. C 30/37</t>
  </si>
  <si>
    <t>-397910054</t>
  </si>
  <si>
    <t>Základy z betonu prostého patky a bloky z betonu kamenem neprokládaného tř. C 30/37</t>
  </si>
  <si>
    <t>u propustků - prahy dlažby</t>
  </si>
  <si>
    <t>"propustek v km 0,000" 2*1,5*0,30*0,60</t>
  </si>
  <si>
    <t>"propustek v km 0,33" 2*1,5*0,30*0,60</t>
  </si>
  <si>
    <t>"propustek v km 0,385" 4*1,5*0,30*0,60</t>
  </si>
  <si>
    <t>"práh odlážděného příkopu" 1,50*0,30*0,60</t>
  </si>
  <si>
    <t>-2021939657</t>
  </si>
  <si>
    <t>"propustek v km 0,000" (1,80+0,50)*2*1,00*2</t>
  </si>
  <si>
    <t>"propustek v km 0,33" (1,80+0,50)*2*1,00*2</t>
  </si>
  <si>
    <t>"propustek v km 0,385" (1,80+0,50)*2*1,00*2</t>
  </si>
  <si>
    <t>"propustek v km 0,123" (2,30+0,50)*2*1,00*2</t>
  </si>
  <si>
    <t>"propustek v km 0,000" 2*(1,50+0,30)*2*0,60</t>
  </si>
  <si>
    <t>"propustek v km 0,33" 2*(1,50+0,30)*2*0,60</t>
  </si>
  <si>
    <t>"propustek v km 0,385" 4*(1,50+0,30)*2*0,60</t>
  </si>
  <si>
    <t>"práh odlážděného příkopu" 2*(1,50+0,30)*0,60</t>
  </si>
  <si>
    <t>-1587451492</t>
  </si>
  <si>
    <t>"dle zřízení bednění" 58,24"m2"</t>
  </si>
  <si>
    <t>287466763</t>
  </si>
  <si>
    <t xml:space="preserve">"pod dlažbu z lom kamene - tl 0,10m" </t>
  </si>
  <si>
    <t>"zpevnění příkopu" 124,00"m2"</t>
  </si>
  <si>
    <t xml:space="preserve">"propustek v km 0,000" </t>
  </si>
  <si>
    <t>"vtok" 1,48"m2"</t>
  </si>
  <si>
    <t>"výtok" 1,64"m2"</t>
  </si>
  <si>
    <t>"zpevnění příkopu" 19,31"m2"</t>
  </si>
  <si>
    <t xml:space="preserve">"propustek v km 0,33" </t>
  </si>
  <si>
    <t>"vtok" 1,62"m2"</t>
  </si>
  <si>
    <t>"výtok" 1,68"m2"</t>
  </si>
  <si>
    <t>"zpevnění příkopu" 4,21"m2"</t>
  </si>
  <si>
    <t xml:space="preserve">"propustek v km 0,385" </t>
  </si>
  <si>
    <t>"vtok" 2,69"m2"</t>
  </si>
  <si>
    <t>"výtok" 1,63"m2"</t>
  </si>
  <si>
    <t>"zpevnění příkopu" 14,83"m2"</t>
  </si>
  <si>
    <t xml:space="preserve">"propustek v km 0,123" </t>
  </si>
  <si>
    <t>"vtok" 2,27"m2"</t>
  </si>
  <si>
    <t>"výtok" 2,23"m2"</t>
  </si>
  <si>
    <t>451315114</t>
  </si>
  <si>
    <t>Podkladní nebo výplňová vrstva z betonu C 12/15 tl do 100 mm</t>
  </si>
  <si>
    <t>1554882030</t>
  </si>
  <si>
    <t>Podkladní a výplňové vrstvy z betonu prostého tloušťky do 100 mm, z betonu C 12/15</t>
  </si>
  <si>
    <t>pod propustky - tl. 0,10m</t>
  </si>
  <si>
    <t>"propustek v km 0,000" ((0,21*8,10)+(0,14*2))/0,10</t>
  </si>
  <si>
    <t>"propustek v km 0,33" ((0,21*10,50)+(0,14*2))/0,10</t>
  </si>
  <si>
    <t>"propustek v km 0,385" ((0,21*8,00)+(0,14*2))/0,10</t>
  </si>
  <si>
    <t>"propustek v km 0,123" ((0,26*11,30)+(0,14*2))/0,10</t>
  </si>
  <si>
    <t>451571311</t>
  </si>
  <si>
    <t>Lože pod dlažby z kameniva těženého drobného vrstva tl do 100 mm</t>
  </si>
  <si>
    <t>1601713349</t>
  </si>
  <si>
    <t>Lože pod dlažby z kameniva těženého drobného, tl. vrstvy do 100 mm</t>
  </si>
  <si>
    <t xml:space="preserve">"pod dlažbu z lom kamene - tl. 0,10m" </t>
  </si>
  <si>
    <t>-1899367404</t>
  </si>
  <si>
    <t>"propustek v km 0,000" ((0,19*8,10)+(0,16*2))/0,10</t>
  </si>
  <si>
    <t>"propustek v km 0,33" ((0,19*10,50)+(0,16*2))/0,10</t>
  </si>
  <si>
    <t>"propustek v km 0,385" ((0,19*8,00)+(0,16*2))/0,10</t>
  </si>
  <si>
    <t>"propustek v km 0,123" ((0,24*11,30)+(0,16*2))/0,10</t>
  </si>
  <si>
    <t>-606627215</t>
  </si>
  <si>
    <t>564861111</t>
  </si>
  <si>
    <t>Podklad ze štěrkodrtě ŠD plochy přes 100 m2 tl 200 mm</t>
  </si>
  <si>
    <t>1987711825</t>
  </si>
  <si>
    <t>Podklad ze štěrkodrti ŠD s rozprostřením a zhutněním plochy přes 100 m2, po zhutnění tl. 200 mm</t>
  </si>
  <si>
    <t>"komunikace" 3625,00"m2"</t>
  </si>
  <si>
    <t>567121114</t>
  </si>
  <si>
    <t>Podklad ze směsi stmelené cementem SC C 3/4 (SC I) tl 150 mm</t>
  </si>
  <si>
    <t>848447814</t>
  </si>
  <si>
    <t>Podklad ze směsi stmelené cementem SC bez dilatačních spár, s rozprostřením a zhutněním SC C 3/4 (SC I), po zhutnění tl. 150 mm</t>
  </si>
  <si>
    <t>"komunikace" 2590,00"m2"</t>
  </si>
  <si>
    <t>569851111</t>
  </si>
  <si>
    <t>Zpevnění krajnic štěrkodrtí tl 150 mm</t>
  </si>
  <si>
    <t>-1817715419</t>
  </si>
  <si>
    <t>Zpevnění krajnic nebo komunikací pro pěší s rozprostřením a zhutněním, po zhutnění štěrkodrtí tl. 150 mm</t>
  </si>
  <si>
    <t>"komunikace" 933,30"m2"</t>
  </si>
  <si>
    <t>573451111</t>
  </si>
  <si>
    <t>Dvojitý nátěr z asfaltu v množství 1,4 kg/m2 s posypem</t>
  </si>
  <si>
    <t>1208292137</t>
  </si>
  <si>
    <t>Dvojitý nátěr DN s posypem kamenivem a se zaválcováním z asfaltu silničního, v množství 1,4 kg/m2</t>
  </si>
  <si>
    <t>nátěr 1,10kg/m2</t>
  </si>
  <si>
    <t>91271000</t>
  </si>
  <si>
    <t>D+M dvojité mechanické závory o celkové zahrazované šířce 5m - kompletní provedení</t>
  </si>
  <si>
    <t>-376342539</t>
  </si>
  <si>
    <t>Položka zahrnuje dodávku kompletního zařízení včetně nutných zemních prací a základových konstrukcí</t>
  </si>
  <si>
    <t>Poznámka k položce:_x000D_
Kompletní specifikace dle  průvodní zprávy a požadavku zadavatele</t>
  </si>
  <si>
    <t>914111111</t>
  </si>
  <si>
    <t>Montáž svislé dopravní značky do velikosti 1 m2 objímkami na sloupek nebo konzolu</t>
  </si>
  <si>
    <t>-304962593</t>
  </si>
  <si>
    <t>Montáž svislé dopravní značky základní velikosti do 1 m2 objímkami na sloupky nebo konzoly</t>
  </si>
  <si>
    <t>(2+2)"ks"</t>
  </si>
  <si>
    <t>40445620</t>
  </si>
  <si>
    <t>zákazové, příkazové dopravní značky B1-B34, C1-15 700mm</t>
  </si>
  <si>
    <t>403983831</t>
  </si>
  <si>
    <t>"značka B1" 2"ks"</t>
  </si>
  <si>
    <t>40445650</t>
  </si>
  <si>
    <t>dodatkové tabulky E7, E12, E13 500x300mm</t>
  </si>
  <si>
    <t>-40755588</t>
  </si>
  <si>
    <t>"značka E13" 2"ks"</t>
  </si>
  <si>
    <t>914511112</t>
  </si>
  <si>
    <t>Montáž sloupku dopravních značek délky do 3,5 m s betonovým základem a patkou D 60 mm</t>
  </si>
  <si>
    <t>1183108878</t>
  </si>
  <si>
    <t>Montáž sloupku dopravních značek délky do 3,5 m do hliníkové patky pro sloupek D 60 mm</t>
  </si>
  <si>
    <t>40445225</t>
  </si>
  <si>
    <t>sloupek pro dopravní značku Zn D 60mm v 3,5m</t>
  </si>
  <si>
    <t>-1029133012</t>
  </si>
  <si>
    <t>919521140</t>
  </si>
  <si>
    <t>Zřízení silničního propustku z trub betonových nebo ŽB DN 600</t>
  </si>
  <si>
    <t>-773520109</t>
  </si>
  <si>
    <t>Zřízení silničního propustku z trub betonových nebo železobetonových DN 600 mm</t>
  </si>
  <si>
    <t>Poznámka k položce:_x000D_
Bez podkladních vrstev, podkladní vrstvy vykázány samostatně</t>
  </si>
  <si>
    <t>"propustek v km 0,000" 8,10"m"</t>
  </si>
  <si>
    <t>"propustek v km 0,33" 10,50"m"</t>
  </si>
  <si>
    <t>"propustek v km 0,385" 8,00"m"</t>
  </si>
  <si>
    <t>59222001</t>
  </si>
  <si>
    <t>trouba ŽB hrdlová DN 600</t>
  </si>
  <si>
    <t>-1416861936</t>
  </si>
  <si>
    <t>26,6*1,01 'Přepočtené koeficientem množství</t>
  </si>
  <si>
    <t>919521180</t>
  </si>
  <si>
    <t>Zřízení silničního propustku z trub betonových nebo ŽB DN 1000</t>
  </si>
  <si>
    <t>-1151453395</t>
  </si>
  <si>
    <t>Zřízení silničního propustku z trub betonových nebo železobetonových DN 1000 mm</t>
  </si>
  <si>
    <t>"propustek v km 0,123" 11,30"m"</t>
  </si>
  <si>
    <t>59222003</t>
  </si>
  <si>
    <t>trouba ŽB hrdlová DN 1000</t>
  </si>
  <si>
    <t>-810858535</t>
  </si>
  <si>
    <t>11,3*1,01 'Přepočtené koeficientem množství</t>
  </si>
  <si>
    <t>919535558</t>
  </si>
  <si>
    <t>Obetonování trubního propustku betonem prostým tř. C 20/25</t>
  </si>
  <si>
    <t>-1732704031</t>
  </si>
  <si>
    <t>Obetonování trubního propustku betonem prostým bez zvýšených nároků na prostředí tř. C 20/25</t>
  </si>
  <si>
    <t>"propustek v km 0,000" 0,55"m2"*8,10</t>
  </si>
  <si>
    <t>"propustek v km 0,33" 0,55"m2"*10,50</t>
  </si>
  <si>
    <t>"propustek v km 0,385" 0,55"m2"*8,00</t>
  </si>
  <si>
    <t>"propustek v km 0,123" 1,15"m2"*11,30</t>
  </si>
  <si>
    <t>998225111</t>
  </si>
  <si>
    <t>Přesun hmot pro pozemní komunikace s krytem z kamene, monolitickým betonovým nebo živičným</t>
  </si>
  <si>
    <t>62609716</t>
  </si>
  <si>
    <t>Přesun hmot pro komunikace s krytem z kameniva, monolitickým betonovým nebo živičným dopravní vzdálenost do 200 m jakékoliv délky objektu</t>
  </si>
  <si>
    <t>711</t>
  </si>
  <si>
    <t>Izolace proti vodě, vlhkosti a plynům</t>
  </si>
  <si>
    <t>711112001</t>
  </si>
  <si>
    <t>Provedení izolace proti zemní vlhkosti svislé za studena nátěrem penetračním</t>
  </si>
  <si>
    <t>1355676636</t>
  </si>
  <si>
    <t>Provedení izolace proti zemní vlhkosti natěradly a tmely za studena na ploše svislé S nátěrem penetračním</t>
  </si>
  <si>
    <t>na obetonování propustku</t>
  </si>
  <si>
    <t>"propustek v km 0,000" 2,18*8,10</t>
  </si>
  <si>
    <t>"propustek v km 0,33" 2,18*10,50</t>
  </si>
  <si>
    <t>"propustek v km 0,385" 2,18*8,00</t>
  </si>
  <si>
    <t>"propustek v km 0,123" 4,42*11,30</t>
  </si>
  <si>
    <t>11163150</t>
  </si>
  <si>
    <t>lak penetrační asfaltový</t>
  </si>
  <si>
    <t>2057457592</t>
  </si>
  <si>
    <t>107,934*0,00034 'Přepočtené koeficientem množství</t>
  </si>
  <si>
    <t>711112002</t>
  </si>
  <si>
    <t>Provedení izolace proti zemní vlhkosti svislé za studena lakem asfaltovým</t>
  </si>
  <si>
    <t>-1548925028</t>
  </si>
  <si>
    <t>Provedení izolace proti zemní vlhkosti natěradly a tmely za studena na ploše svislé S nátěrem lakem asfaltovým</t>
  </si>
  <si>
    <t>Na obetonování propustku - 2 vrstvy</t>
  </si>
  <si>
    <t>"propustek v km 0,000" 2,18*8,10*2</t>
  </si>
  <si>
    <t>"propustek v km 0,33" 2,18*10,50*2</t>
  </si>
  <si>
    <t>"propustek v km 0,385" 2,18*8,00*2</t>
  </si>
  <si>
    <t>"propustek v km 0,123" 4,42*11,30*2</t>
  </si>
  <si>
    <t>11163152</t>
  </si>
  <si>
    <t>lak hydroizolační asfaltový</t>
  </si>
  <si>
    <t>-1935471780</t>
  </si>
  <si>
    <t>215,868*0,00041 'Přepočtené koeficientem množství</t>
  </si>
  <si>
    <t>998711101</t>
  </si>
  <si>
    <t>Přesun hmot tonážní pro izolace proti vodě, vlhkosti a plynům v objektech v do 6 m</t>
  </si>
  <si>
    <t>-942613548</t>
  </si>
  <si>
    <t>Přesun hmot pro izolace proti vodě, vlhkosti a plynům stanovený z hmotnosti přesunovaného materiálu vodorovná dopravní vzdálenost do 50 m v objektech výšky do 6 m</t>
  </si>
  <si>
    <t>03.08 - ÚPRAVY VEGETACE V ZÁTOPĚ</t>
  </si>
  <si>
    <t>181451121</t>
  </si>
  <si>
    <t>Založení lučního trávníku výsevem pl přes 1000 m2 v rovině a ve svahu do 1:5</t>
  </si>
  <si>
    <t>261600773</t>
  </si>
  <si>
    <t>Založení trávníku na půdě předem připravené plochy přes 1000 m2 výsevem včetně utažení lučního v rovině nebo na svahu do 1:5</t>
  </si>
  <si>
    <t>"založení trávníku" 15268,00"m2"</t>
  </si>
  <si>
    <t>-468489002</t>
  </si>
  <si>
    <t>15268*0,008 'Přepočtené koeficientem množství</t>
  </si>
  <si>
    <t>183111113</t>
  </si>
  <si>
    <t>Hloubení jamek bez výměny půdy zeminy skupiny 1 až 4 obj přes 0,005 do 0,01 m3 v rovině a svahu do 1:5</t>
  </si>
  <si>
    <t>-953218688</t>
  </si>
  <si>
    <t>Hloubení jamek pro vysazování rostlin v zemině skupiny 1 až 4 bez výměny půdy v rovině nebo na svahu do 1:5, objemu přes 0,005 do 0,01 m3</t>
  </si>
  <si>
    <t>"pro keře" 430"ks"</t>
  </si>
  <si>
    <t>183101114</t>
  </si>
  <si>
    <t>Hloubení jamek bez výměny půdy zeminy skupiny 1 až 4 obj přes 0,05 do 0,125 m3 v rovině a svahu do 1:5</t>
  </si>
  <si>
    <t>1608075938</t>
  </si>
  <si>
    <t>Hloubení jamek pro vysazování rostlin v zemině skupiny 1 až 4 bez výměny půdy v rovině nebo na svahu do 1:5, objemu přes 0,05 do 0,125 m3</t>
  </si>
  <si>
    <t>"pro stromy" 29"ks"</t>
  </si>
  <si>
    <t>183205111</t>
  </si>
  <si>
    <t>Založení záhonu v rovině a svahu do 1:5 zemina skupiny 1 a 2</t>
  </si>
  <si>
    <t>-938028455</t>
  </si>
  <si>
    <t>Založení záhonu pro výsadbu rostlin v rovině nebo na svahu do 1:5 v zemině skupiny 1 až 2</t>
  </si>
  <si>
    <t>"Pro keře a stromy" 29,00"m2"+430,00"m2"</t>
  </si>
  <si>
    <t>183403131</t>
  </si>
  <si>
    <t>Obdělání půdy rytím v zemině skupiny 1 a 2 v rovině a svahu do 1:5</t>
  </si>
  <si>
    <t>1175675727</t>
  </si>
  <si>
    <t>Obdělání půdy rytím půdy hl. do 200 mm v zemině skupiny 1 až 2 v rovině nebo na svahu do 1:5</t>
  </si>
  <si>
    <t>"sadové obdělávání půdy" 459,00"m2"</t>
  </si>
  <si>
    <t>184102110.R</t>
  </si>
  <si>
    <t>Výsadba rostlin do jamky se zalitím v rovině a svahu do 1:5</t>
  </si>
  <si>
    <t>86403757</t>
  </si>
  <si>
    <t>Výsadba rostlin do předem vyhloubené jamky se zalitím  v rovině nebo na svahu do 1:5</t>
  </si>
  <si>
    <t>(80+120+80+150)"ks"</t>
  </si>
  <si>
    <t>02650512.R</t>
  </si>
  <si>
    <t>vrba ušatá (Salix aurita)</t>
  </si>
  <si>
    <t>-1944740566</t>
  </si>
  <si>
    <t>Poznámka k položce:_x000D_
Listnaté keře: pro všechny výsadby opadavý keř standardní výšky 40-60 cm v kontejneru o objemu 2 l, nejméně 3 výhony, před zakrácením.</t>
  </si>
  <si>
    <t>"dke TZ" 80"ks"</t>
  </si>
  <si>
    <t>02650512.R1</t>
  </si>
  <si>
    <t>vrba jíva (Salix caprea)</t>
  </si>
  <si>
    <t>419302322</t>
  </si>
  <si>
    <t>"dke TZ" 120"ks"</t>
  </si>
  <si>
    <t>02650512.R2</t>
  </si>
  <si>
    <t>vrba popelavá (Salix cinerea)</t>
  </si>
  <si>
    <t>1326317905</t>
  </si>
  <si>
    <t>02650512.R3</t>
  </si>
  <si>
    <t>vrba nachová (Salix purpurea)</t>
  </si>
  <si>
    <t>1998210390</t>
  </si>
  <si>
    <t>"dke TZ" 150"ks"</t>
  </si>
  <si>
    <t>184102113</t>
  </si>
  <si>
    <t>Výsadba dřeviny s balem D přes 0,3 do 0,4 m do jamky se zalitím v rovině a svahu do 1:5</t>
  </si>
  <si>
    <t>387225263</t>
  </si>
  <si>
    <t>Výsadba dřeviny s balem do předem vyhloubené jamky se zalitím v rovině nebo na svahu do 1:5, při průměru balu přes 300 do 400 mm</t>
  </si>
  <si>
    <t>(8+6+6+9)"ks"</t>
  </si>
  <si>
    <t>02650403.R</t>
  </si>
  <si>
    <t>olše lepkavá (Alnus glutinosa)</t>
  </si>
  <si>
    <t>-1427262344</t>
  </si>
  <si>
    <t>Poznámka k položce:_x000D_
Alejové stromy: pro všechny výsadby, o obvodu kmene 10-12 cm, výšky kmene nejméně 180 cm, balové.</t>
  </si>
  <si>
    <t>"dke TZ" 8"ks"</t>
  </si>
  <si>
    <t>02650403.R1</t>
  </si>
  <si>
    <t>javor klen (Acer pseudoplatanus)</t>
  </si>
  <si>
    <t>635280337</t>
  </si>
  <si>
    <t>"dke TZ" 6"ks"</t>
  </si>
  <si>
    <t>02650403.R2</t>
  </si>
  <si>
    <t>dub letní (Quercus robur)</t>
  </si>
  <si>
    <t>-1073023018</t>
  </si>
  <si>
    <t>02650403.R3</t>
  </si>
  <si>
    <t>lípa srdčitá (Tilia cordata)</t>
  </si>
  <si>
    <t>1593200684</t>
  </si>
  <si>
    <t>"dke TZ" 9"ks"</t>
  </si>
  <si>
    <t>184215133</t>
  </si>
  <si>
    <t>Ukotvení kmene dřevin v rovině nebo na svahu do 1:5 třemi kůly D do 0,1 m dl přes 2 do 3 m</t>
  </si>
  <si>
    <t>1203207706</t>
  </si>
  <si>
    <t>Ukotvení dřeviny kůly v rovině nebo na svahu do 1:5 třemi kůly, délky přes 2 do 3 m</t>
  </si>
  <si>
    <t>05217108.R</t>
  </si>
  <si>
    <t>kůly dřevěné (kulatina) pro kotvení dřevin délky 2,5m</t>
  </si>
  <si>
    <t>-106136572</t>
  </si>
  <si>
    <t>"pro stromy" 29"ks"*3</t>
  </si>
  <si>
    <t>05217108.R2</t>
  </si>
  <si>
    <t>příčky dřevěné ke kůlům - kompletní materiál pro jeden strom</t>
  </si>
  <si>
    <t>-1802386224</t>
  </si>
  <si>
    <t>184215331</t>
  </si>
  <si>
    <t>Ukotvení dřeviny popruhy a ocelovými lanky do výztuže obvodu kmene do 200 mm, v do 5 m</t>
  </si>
  <si>
    <t>-2125948581</t>
  </si>
  <si>
    <t>Ukotvení dřeviny nadzemním kotvením za kmen pomocí textilních popruhů a ocelových lanek na konstrukci, obvodu kmene do 200 mm, výšky do 5 m</t>
  </si>
  <si>
    <t>184501141.R</t>
  </si>
  <si>
    <t>D+M plastové chráničky ke stromům</t>
  </si>
  <si>
    <t>-1835886934</t>
  </si>
  <si>
    <t>"na stromy" 29"ks</t>
  </si>
  <si>
    <t>184813135</t>
  </si>
  <si>
    <t>Ochrana dřevin do 70 cm před okusem chemickým postřikem v rovině a svahu do 1:5</t>
  </si>
  <si>
    <t>100 kus</t>
  </si>
  <si>
    <t>1777830483</t>
  </si>
  <si>
    <t>Ochrana dřevin před okusem zvěří chemicky postřikem, výšky do 70 cm</t>
  </si>
  <si>
    <t>"pro keře, předpoklad 2x 430 keřů" 2*5</t>
  </si>
  <si>
    <t>1171622849</t>
  </si>
  <si>
    <t>"dle založení trávníku, předpoklad 1,5x" 15268,00"m2"*1,5</t>
  </si>
  <si>
    <t>184911421</t>
  </si>
  <si>
    <t>Mulčování rostlin kůrou tl do 0,1 m v rovině a svahu do 1:5</t>
  </si>
  <si>
    <t>1768532147</t>
  </si>
  <si>
    <t>Mulčování vysazených rostlin mulčovací kůrou, tl. do 100 mm v rovině nebo na svahu do 1:5</t>
  </si>
  <si>
    <t>459,00"m2"</t>
  </si>
  <si>
    <t>10391100</t>
  </si>
  <si>
    <t>kůra mulčovací VL</t>
  </si>
  <si>
    <t>-709135286</t>
  </si>
  <si>
    <t>459,00"m2"*0,1</t>
  </si>
  <si>
    <t>185802112</t>
  </si>
  <si>
    <t>Hnojení půdy vitahumem, kompostem nebo chlévskou mrvou v rovině a svahu do 1:5</t>
  </si>
  <si>
    <t>1257199437</t>
  </si>
  <si>
    <t>Hnojení půdy nebo trávníku v rovině nebo na svahu do 1:5 vitahumem, kompostem nebo chlévskou mrvou</t>
  </si>
  <si>
    <t>575"kg"/1000</t>
  </si>
  <si>
    <t>25191155.R2</t>
  </si>
  <si>
    <t>Organické hnojivo pro keře a stromy</t>
  </si>
  <si>
    <t>-648673117</t>
  </si>
  <si>
    <t>575"kg"</t>
  </si>
  <si>
    <t>185802114</t>
  </si>
  <si>
    <t>Hnojení půdy umělým hnojivem k jednotlivým rostlinám v rovině a svahu do 1:5</t>
  </si>
  <si>
    <t>-92003786</t>
  </si>
  <si>
    <t>Hnojení půdy nebo trávníku v rovině nebo na svahu do 1:5 umělým hnojivem s rozdělením k jednotlivým rostlinám</t>
  </si>
  <si>
    <t>5460"g"/1000/1000</t>
  </si>
  <si>
    <t>25191155.R1</t>
  </si>
  <si>
    <t>Anorganické hnojivo pro keře a stromy</t>
  </si>
  <si>
    <t>838551596</t>
  </si>
  <si>
    <t>5460"g"/1000</t>
  </si>
  <si>
    <t>185804312</t>
  </si>
  <si>
    <t>Zalití rostlin vodou plocha přes 20 m2</t>
  </si>
  <si>
    <t>-1294433428</t>
  </si>
  <si>
    <t>Zalití rostlin vodou plochy záhonů jednotlivě přes 20 m2</t>
  </si>
  <si>
    <t>185851121.R</t>
  </si>
  <si>
    <t>Dovoz vody pro zálivku rostlin za vzdálenost do vzdálenosti dle možnosti uchazeče</t>
  </si>
  <si>
    <t>89682897</t>
  </si>
  <si>
    <t>Dovoz vody pro zálivku rostlin  do vzdálenosti dle možnosti uchazeče</t>
  </si>
  <si>
    <t>998231311</t>
  </si>
  <si>
    <t>Přesun hmot pro sadovnické a krajinářské úpravy vodorovně do 5000 m</t>
  </si>
  <si>
    <t>236989137</t>
  </si>
  <si>
    <t>Přesun hmot pro sadovnické a krajinářské úpravy - strojně dopravní vzdálenost do 5000 m</t>
  </si>
  <si>
    <t>PROTIPOV. OPATŘENÍ NA VODNÍM TOKU POLANČICE PRO ZÁSTAVBU POLANKY NAD ODROU, STAVBA Č.5578 - SO 03 Malá vodní nádrž na Rakovci</t>
  </si>
  <si>
    <t>ÚPRAVA RAKOVCE V ZÁTOPĚ</t>
  </si>
  <si>
    <t>03.05 - ÚPRAVA RAKOVCE V ZÁTOPĚ</t>
  </si>
  <si>
    <t>Ošetřování ornice na mezideponii (převrstvení, odplevelení atd.) - kompletní provedení
celkové množství ošetřované ornice 6 814,20 m3</t>
  </si>
  <si>
    <t>"zemina pro zásyp - na deponii a zpět" 8,00"m3"*2</t>
  </si>
  <si>
    <t>Vodorovné přemístění výkopku nebo sypaniny po suchu na obvyklém dopravním prostředku, bez naložení výkopku, avšak se složením bez rozhrnutí z horniny třídy těžitelnosti I skupiny 1 až 3 do vzdálenosti dle možností zhotovitele - DEPONIE;
předpokládaná vzdálenost odvozu na deponii do vzdálenosti přes 500m do 1000m</t>
  </si>
  <si>
    <t>Vodorovné přemístění výkopku nebo sypaniny po suchu na obvyklém dopravním prostředku, bez naložení výkopku, avšak se složením bez rozhrnutí z horniny třídy těžitelnosti I skupiny 1 až 3 do vzdálenosti dle možností zhotovitele - SKLÁDKA;
předpokládaná vzdálenost odvozu na skládku do vzdálenosti od 9 km do 10 km</t>
  </si>
  <si>
    <t>Zhotovení tabulky s letopočtem vložením šablony do bednění</t>
  </si>
  <si>
    <t>Zhotovení tabulky s letopočtem  vložením šablony do bednění</t>
  </si>
  <si>
    <t>"keře, 1x10l/keř" 430"ks"*10"l/ks"*1/1000</t>
  </si>
  <si>
    <t>"stromy, 1x50l/strom" 29"ks"*50"l/ks"*1/1000</t>
  </si>
  <si>
    <t>"dle zálivky rostlin" 5,75"m3"</t>
  </si>
  <si>
    <t>Nezpůsobilé náklady celkem</t>
  </si>
  <si>
    <t>SO 00 VRN</t>
  </si>
  <si>
    <t>034503000.A</t>
  </si>
  <si>
    <t>Informační tabule rozměru 1800 x 900 mm</t>
  </si>
  <si>
    <t>Návrh tabule, před konečným vyhotovením informační tabule, musí být schválen objednatelem. Rozměr informační tabule po dobu stavby je 1800 x 900 mm.
Materiál tabulí: plast, pozadí tabulí: bílé, text: černý, loga Ministerstva zemědělství nebo životního prostředí ČR a Povodí Odry, státní podnik: barevná.</t>
  </si>
  <si>
    <t>091003000.B</t>
  </si>
  <si>
    <t>Pamětní tabule rozměru 1000 x 500 mm</t>
  </si>
  <si>
    <t>Návrh tabule, před konečným vyhotovením pamětní tabule, musí být schválen objednatelem. Rozměr pamětní tabule po dokončení stavby je 1000 x 500 mm.
Materiál tabulí: plast, pozadí tabulí: bílé, text: černý, loga Ministerstva zemědělství ČR nebo životního prostředí a Povodí Odry, státní podnik: barevná.</t>
  </si>
  <si>
    <t>SO 03.03 SDRUŽENÝ FUNKČNÍ OBJEKT</t>
  </si>
  <si>
    <t>8990000</t>
  </si>
  <si>
    <t>D+M hladinoměru vč příslušenství - kompletní provedení</t>
  </si>
  <si>
    <t>D+M hladinoměru vč příslušenství - kompletní provedení
Materiál tabulí: plast, pozadí tabulí: bílé, text: černý, loga Ministerstva zemědělství nebo životního prostředí ČR a Povodí Odry, státní podnik: barevná.</t>
  </si>
  <si>
    <t xml:space="preserve">P </t>
  </si>
  <si>
    <t>Poznámka k položce:
dle specifikace systému měření hladiny - viz TZ</t>
  </si>
  <si>
    <t>SO 03.08 ÚPRAVY VEGETACE V ZÁTOPĚ</t>
  </si>
  <si>
    <t>184801121</t>
  </si>
  <si>
    <t>Ošetřování vysazených dřevin soliterních v rovině a svahu do 1:5</t>
  </si>
  <si>
    <t>Ošetření vysazených dřevin solitérních v rovině nebo na svahu do 1:5</t>
  </si>
  <si>
    <t>"předpoklad 6x" 29"ks"*6</t>
  </si>
  <si>
    <t>184801131</t>
  </si>
  <si>
    <t>Ošetřování vysazených dřevin ve skupinách v rovině a svahu do 1:5</t>
  </si>
  <si>
    <t>Ošetření vysazených dřevin ve skupinách v rovině nebo na svahu do 1:5</t>
  </si>
  <si>
    <t>"předpoklad 6x" 430"m2"*6</t>
  </si>
  <si>
    <t>Ošetření trávníku  jednorázové v rovině nebo na svahu do 1:5</t>
  </si>
  <si>
    <t>"dle založení trávníku, předpoklad 4x" 15268,00"m2"*4</t>
  </si>
  <si>
    <t>"keře, 2x10l/keř" 430"ks"*10"l/ks"*2/1000</t>
  </si>
  <si>
    <t>"stromy, 2x50l/strom" 29"ks"*50"l/ks"*2/1000</t>
  </si>
  <si>
    <t>"dle zálivky rostlin" 17,25"m3"</t>
  </si>
  <si>
    <t>SO 03.N</t>
  </si>
  <si>
    <t>Náklady z rozpočtů - způsobilé výdaje</t>
  </si>
  <si>
    <t>NEZPŮSOBILÉ VÝDAJE</t>
  </si>
  <si>
    <t>Náklady celkem</t>
  </si>
  <si>
    <t>zemina ze zemníku vč pořízení, dopravy a nutné manipulace po staveništi</t>
  </si>
  <si>
    <t>Geodetické zaměření skutečného provedení na podkladu aktuální katastrální mapy včetně záznamu do DTM dle požedavku SOD</t>
  </si>
  <si>
    <t>Oddělovacíí geometrické plány – pro dělení pozemků a pro zápis stavby do KN, geometrické plány pro věcná břemena, vše dle požadavků SOD</t>
  </si>
  <si>
    <t>Oddělovací geometrické plány – pro dělení pozemků, pro zápis stavby do KN, věcných břemen - potvrzený příslušným pracovištěm Katastrálního úřadu - aktualizace, ověření</t>
  </si>
  <si>
    <t>Aktualizace a projednání s dotčenými orgány a úřady - Havarijní plán, Povodňový plán, Provozní řád po dobu výstavby, atd</t>
  </si>
  <si>
    <t>jemnozrnná zemina vč pořízení, dopravy a nutné manipulace po staveništi</t>
  </si>
  <si>
    <t>NIVELAČNÍ ZNAČKY KOVOVÉ - DODÁVKA A MONTÁŽ</t>
  </si>
  <si>
    <t>POKLOP Z KOMPOZITU  UZAMYKATELNÝ- kompletní provedení - DODÁVKA A MONTÁŽ</t>
  </si>
  <si>
    <t>Limnigrafická lať osazená v jakémkoliv sklonu - DODÁVKA A MONTÁŽ</t>
  </si>
  <si>
    <t>ČESLE Z KOMPOZITNÍHO MATERIÁLU - kompletní provedení - DODÁVKA A MONTÁŽ</t>
  </si>
  <si>
    <t>ČESLE OCELOVÉ - kompletní provedení - DODÁVKA A MONTÁŽ</t>
  </si>
  <si>
    <t xml:space="preserve"> - DODÁVKA A MONTÁŽ - položka zahrnuje vedle vlastních vrat a vrátek i rámy, rošty, lišty, kování, podpěrné, závěsné, upevňovací prvky, spojovací a těsnící materiál, pomocný materiál, kompletní povrchovou úpravu, jsou zahrnuty i sloupky včetně kotvení, základové patky a nutných zemních prací.
- je zahrnuto drobné zasklení nebo jiná předepsaná výplň.
- součástí položky je  případně i ostnatý drát, uvažovaná plocha se pak vypočítává po horní hranu drátu.</t>
  </si>
  <si>
    <t>zemina ze zemníku  vč pořízení, dopravy a nutné manipulace po staveništi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</si>
</sst>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B050"/>
      <name val="Arial CE"/>
      <charset val="238"/>
    </font>
    <font>
      <i/>
      <sz val="8"/>
      <color theme="0" tint="-0.499984740745262"/>
      <name val="Calibri"/>
      <family val="2"/>
      <charset val="238"/>
      <scheme val="minor"/>
    </font>
    <font>
      <i/>
      <sz val="8"/>
      <color theme="0" tint="-0.499984740745262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6" fillId="0" borderId="0" xfId="0" applyFont="1" applyAlignment="1">
      <alignment vertical="center" wrapText="1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0" borderId="14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1" fillId="0" borderId="0" xfId="0" applyFont="1"/>
    <xf numFmtId="0" fontId="0" fillId="0" borderId="0" xfId="0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41" fillId="0" borderId="23" xfId="0" applyFont="1" applyBorder="1"/>
    <xf numFmtId="4" fontId="0" fillId="0" borderId="23" xfId="0" applyNumberFormat="1" applyBorder="1"/>
    <xf numFmtId="4" fontId="40" fillId="0" borderId="23" xfId="0" applyNumberFormat="1" applyFont="1" applyBorder="1"/>
    <xf numFmtId="0" fontId="40" fillId="0" borderId="23" xfId="0" applyFont="1" applyBorder="1"/>
    <xf numFmtId="167" fontId="0" fillId="0" borderId="23" xfId="0" applyNumberFormat="1" applyBorder="1"/>
    <xf numFmtId="0" fontId="42" fillId="0" borderId="23" xfId="0" applyFont="1" applyBorder="1" applyAlignment="1">
      <alignment wrapText="1"/>
    </xf>
    <xf numFmtId="0" fontId="43" fillId="0" borderId="23" xfId="0" applyFont="1" applyBorder="1" applyAlignment="1">
      <alignment wrapText="1"/>
    </xf>
    <xf numFmtId="4" fontId="5" fillId="0" borderId="0" xfId="0" applyNumberFormat="1" applyFont="1" applyAlignment="1">
      <alignment horizontal="left" vertical="center"/>
    </xf>
    <xf numFmtId="0" fontId="44" fillId="0" borderId="0" xfId="0" applyFont="1" applyAlignment="1">
      <alignment vertical="center"/>
    </xf>
    <xf numFmtId="4" fontId="44" fillId="0" borderId="0" xfId="0" applyNumberFormat="1" applyFont="1" applyAlignment="1">
      <alignment vertical="center"/>
    </xf>
    <xf numFmtId="0" fontId="44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" fontId="27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5" fillId="0" borderId="23" xfId="0" applyFont="1" applyBorder="1"/>
    <xf numFmtId="0" fontId="46" fillId="0" borderId="23" xfId="0" applyFont="1" applyBorder="1"/>
    <xf numFmtId="0" fontId="45" fillId="0" borderId="23" xfId="0" applyFont="1" applyBorder="1" applyAlignment="1">
      <alignment wrapText="1"/>
    </xf>
    <xf numFmtId="0" fontId="45" fillId="0" borderId="23" xfId="0" applyFont="1" applyFill="1" applyBorder="1"/>
    <xf numFmtId="0" fontId="46" fillId="0" borderId="23" xfId="0" applyFont="1" applyBorder="1" applyAlignment="1">
      <alignment horizontal="center"/>
    </xf>
    <xf numFmtId="167" fontId="46" fillId="0" borderId="23" xfId="0" applyNumberFormat="1" applyFont="1" applyBorder="1"/>
    <xf numFmtId="167" fontId="45" fillId="0" borderId="23" xfId="0" applyNumberFormat="1" applyFont="1" applyBorder="1"/>
    <xf numFmtId="0" fontId="45" fillId="0" borderId="23" xfId="0" applyFont="1" applyBorder="1" applyAlignment="1">
      <alignment horizontal="center"/>
    </xf>
    <xf numFmtId="4" fontId="0" fillId="5" borderId="23" xfId="0" applyNumberFormat="1" applyFill="1" applyBorder="1"/>
    <xf numFmtId="4" fontId="21" fillId="5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7"/>
  <sheetViews>
    <sheetView showGridLines="0" tabSelected="1" topLeftCell="A70" zoomScaleNormal="100" workbookViewId="0">
      <selection activeCell="AN94" sqref="AN94:AP9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hidden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 x14ac:dyDescent="0.2">
      <c r="AR2" s="245" t="s">
        <v>5</v>
      </c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S2" s="18" t="s">
        <v>6</v>
      </c>
      <c r="BT2" s="18" t="s">
        <v>7</v>
      </c>
    </row>
    <row r="3" spans="1:74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 x14ac:dyDescent="0.2">
      <c r="B4" s="21"/>
      <c r="D4" s="22" t="s">
        <v>9</v>
      </c>
      <c r="AR4" s="21"/>
      <c r="AS4" s="23" t="s">
        <v>10</v>
      </c>
      <c r="BS4" s="18" t="s">
        <v>11</v>
      </c>
    </row>
    <row r="5" spans="1:74" s="1" customFormat="1" ht="12" customHeight="1" x14ac:dyDescent="0.2">
      <c r="B5" s="21"/>
      <c r="D5" s="24" t="s">
        <v>12</v>
      </c>
      <c r="K5" s="230" t="s">
        <v>13</v>
      </c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R5" s="21"/>
      <c r="BS5" s="18" t="s">
        <v>6</v>
      </c>
    </row>
    <row r="6" spans="1:74" s="1" customFormat="1" ht="36.950000000000003" customHeight="1" x14ac:dyDescent="0.2">
      <c r="B6" s="21"/>
      <c r="D6" s="26" t="s">
        <v>14</v>
      </c>
      <c r="K6" s="232" t="s">
        <v>2313</v>
      </c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R6" s="21"/>
      <c r="BS6" s="18" t="s">
        <v>6</v>
      </c>
    </row>
    <row r="7" spans="1:74" s="1" customFormat="1" ht="12" customHeight="1" x14ac:dyDescent="0.2">
      <c r="B7" s="21"/>
      <c r="D7" s="27" t="s">
        <v>15</v>
      </c>
      <c r="K7" s="25" t="s">
        <v>1</v>
      </c>
      <c r="AK7" s="27" t="s">
        <v>16</v>
      </c>
      <c r="AN7" s="25" t="s">
        <v>1</v>
      </c>
      <c r="AR7" s="21"/>
      <c r="BS7" s="18" t="s">
        <v>6</v>
      </c>
    </row>
    <row r="8" spans="1:74" s="1" customFormat="1" ht="12" customHeight="1" x14ac:dyDescent="0.2">
      <c r="B8" s="21"/>
      <c r="D8" s="27" t="s">
        <v>17</v>
      </c>
      <c r="K8" s="25" t="s">
        <v>18</v>
      </c>
      <c r="AK8" s="27" t="s">
        <v>19</v>
      </c>
      <c r="AN8" s="25"/>
      <c r="AR8" s="21"/>
      <c r="BS8" s="18" t="s">
        <v>6</v>
      </c>
    </row>
    <row r="9" spans="1:74" s="1" customFormat="1" ht="14.45" customHeight="1" x14ac:dyDescent="0.2">
      <c r="B9" s="21"/>
      <c r="AR9" s="21"/>
      <c r="BS9" s="18" t="s">
        <v>6</v>
      </c>
    </row>
    <row r="10" spans="1:74" s="1" customFormat="1" ht="12" customHeight="1" x14ac:dyDescent="0.2">
      <c r="B10" s="21"/>
      <c r="D10" s="27" t="s">
        <v>20</v>
      </c>
      <c r="AK10" s="27" t="s">
        <v>21</v>
      </c>
      <c r="AN10" s="25" t="s">
        <v>1</v>
      </c>
      <c r="AR10" s="21"/>
      <c r="BS10" s="18" t="s">
        <v>6</v>
      </c>
    </row>
    <row r="11" spans="1:74" s="1" customFormat="1" ht="18.399999999999999" customHeight="1" x14ac:dyDescent="0.2">
      <c r="B11" s="21"/>
      <c r="E11" s="25" t="s">
        <v>22</v>
      </c>
      <c r="AK11" s="27" t="s">
        <v>23</v>
      </c>
      <c r="AN11" s="25" t="s">
        <v>1</v>
      </c>
      <c r="AR11" s="21"/>
      <c r="BS11" s="18" t="s">
        <v>6</v>
      </c>
    </row>
    <row r="12" spans="1:74" s="1" customFormat="1" ht="6.95" customHeight="1" x14ac:dyDescent="0.2">
      <c r="B12" s="21"/>
      <c r="AR12" s="21"/>
      <c r="BS12" s="18" t="s">
        <v>6</v>
      </c>
    </row>
    <row r="13" spans="1:74" s="1" customFormat="1" ht="12" customHeight="1" x14ac:dyDescent="0.2">
      <c r="B13" s="21"/>
      <c r="D13" s="27" t="s">
        <v>24</v>
      </c>
      <c r="AK13" s="27" t="s">
        <v>21</v>
      </c>
      <c r="AN13" s="25" t="s">
        <v>1</v>
      </c>
      <c r="AR13" s="21"/>
      <c r="BS13" s="18" t="s">
        <v>6</v>
      </c>
    </row>
    <row r="14" spans="1:74" ht="12.75" x14ac:dyDescent="0.2">
      <c r="B14" s="21"/>
      <c r="E14" s="25" t="s">
        <v>18</v>
      </c>
      <c r="AK14" s="27" t="s">
        <v>23</v>
      </c>
      <c r="AN14" s="25" t="s">
        <v>1</v>
      </c>
      <c r="AR14" s="21"/>
      <c r="BS14" s="18" t="s">
        <v>6</v>
      </c>
    </row>
    <row r="15" spans="1:74" s="1" customFormat="1" ht="6.95" customHeight="1" x14ac:dyDescent="0.2">
      <c r="B15" s="21"/>
      <c r="AR15" s="21"/>
      <c r="BS15" s="18" t="s">
        <v>3</v>
      </c>
    </row>
    <row r="16" spans="1:74" s="1" customFormat="1" ht="12" customHeight="1" x14ac:dyDescent="0.2">
      <c r="B16" s="21"/>
      <c r="D16" s="27" t="s">
        <v>25</v>
      </c>
      <c r="AK16" s="27" t="s">
        <v>21</v>
      </c>
      <c r="AN16" s="25" t="s">
        <v>1</v>
      </c>
      <c r="AR16" s="21"/>
      <c r="BS16" s="18" t="s">
        <v>3</v>
      </c>
    </row>
    <row r="17" spans="1:71" s="1" customFormat="1" ht="18.399999999999999" customHeight="1" x14ac:dyDescent="0.2">
      <c r="B17" s="21"/>
      <c r="E17" s="25" t="s">
        <v>26</v>
      </c>
      <c r="AK17" s="27" t="s">
        <v>23</v>
      </c>
      <c r="AN17" s="25" t="s">
        <v>1</v>
      </c>
      <c r="AR17" s="21"/>
      <c r="BS17" s="18" t="s">
        <v>27</v>
      </c>
    </row>
    <row r="18" spans="1:71" s="1" customFormat="1" ht="6.95" customHeight="1" x14ac:dyDescent="0.2">
      <c r="B18" s="21"/>
      <c r="AR18" s="21"/>
      <c r="BS18" s="18" t="s">
        <v>6</v>
      </c>
    </row>
    <row r="19" spans="1:71" s="1" customFormat="1" ht="12" customHeight="1" x14ac:dyDescent="0.2">
      <c r="B19" s="21"/>
      <c r="D19" s="27" t="s">
        <v>28</v>
      </c>
      <c r="AK19" s="27" t="s">
        <v>21</v>
      </c>
      <c r="AN19" s="25" t="s">
        <v>1</v>
      </c>
      <c r="AR19" s="21"/>
      <c r="BS19" s="18" t="s">
        <v>6</v>
      </c>
    </row>
    <row r="20" spans="1:71" s="1" customFormat="1" ht="18.399999999999999" customHeight="1" x14ac:dyDescent="0.2">
      <c r="B20" s="21"/>
      <c r="E20" s="25" t="s">
        <v>18</v>
      </c>
      <c r="AK20" s="27" t="s">
        <v>23</v>
      </c>
      <c r="AN20" s="25" t="s">
        <v>1</v>
      </c>
      <c r="AR20" s="21"/>
      <c r="BS20" s="18" t="s">
        <v>27</v>
      </c>
    </row>
    <row r="21" spans="1:71" s="1" customFormat="1" ht="6.95" customHeight="1" x14ac:dyDescent="0.2">
      <c r="B21" s="21"/>
      <c r="AR21" s="21"/>
    </row>
    <row r="22" spans="1:71" s="1" customFormat="1" ht="12" customHeight="1" x14ac:dyDescent="0.2">
      <c r="B22" s="21"/>
      <c r="D22" s="27" t="s">
        <v>29</v>
      </c>
      <c r="AR22" s="21"/>
    </row>
    <row r="23" spans="1:71" s="1" customFormat="1" ht="47.25" customHeight="1" x14ac:dyDescent="0.2">
      <c r="B23" s="21"/>
      <c r="E23" s="255" t="s">
        <v>30</v>
      </c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R23" s="21"/>
    </row>
    <row r="24" spans="1:71" s="1" customFormat="1" ht="6.95" customHeight="1" x14ac:dyDescent="0.2">
      <c r="B24" s="21"/>
      <c r="AR24" s="21"/>
    </row>
    <row r="25" spans="1:71" s="1" customFormat="1" ht="6.95" customHeight="1" x14ac:dyDescent="0.2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5.9" customHeight="1" x14ac:dyDescent="0.2">
      <c r="A26" s="30"/>
      <c r="B26" s="31"/>
      <c r="C26" s="30"/>
      <c r="D26" s="32" t="s">
        <v>31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56">
        <f>AG107</f>
        <v>0</v>
      </c>
      <c r="AL26" s="257"/>
      <c r="AM26" s="257"/>
      <c r="AN26" s="257"/>
      <c r="AO26" s="257"/>
      <c r="AP26" s="30"/>
      <c r="AQ26" s="30"/>
      <c r="AR26" s="31"/>
      <c r="BE26" s="30"/>
    </row>
    <row r="27" spans="1:71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2.75" x14ac:dyDescent="0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44" t="s">
        <v>32</v>
      </c>
      <c r="M28" s="244"/>
      <c r="N28" s="244"/>
      <c r="O28" s="244"/>
      <c r="P28" s="244"/>
      <c r="Q28" s="30"/>
      <c r="R28" s="30"/>
      <c r="S28" s="30"/>
      <c r="T28" s="30"/>
      <c r="U28" s="30"/>
      <c r="V28" s="30"/>
      <c r="W28" s="244" t="s">
        <v>33</v>
      </c>
      <c r="X28" s="244"/>
      <c r="Y28" s="244"/>
      <c r="Z28" s="244"/>
      <c r="AA28" s="244"/>
      <c r="AB28" s="244"/>
      <c r="AC28" s="244"/>
      <c r="AD28" s="244"/>
      <c r="AE28" s="244"/>
      <c r="AF28" s="30"/>
      <c r="AG28" s="30"/>
      <c r="AH28" s="30"/>
      <c r="AI28" s="30"/>
      <c r="AJ28" s="30"/>
      <c r="AK28" s="244" t="s">
        <v>34</v>
      </c>
      <c r="AL28" s="244"/>
      <c r="AM28" s="244"/>
      <c r="AN28" s="244"/>
      <c r="AO28" s="244"/>
      <c r="AP28" s="30"/>
      <c r="AQ28" s="30"/>
      <c r="AR28" s="31"/>
      <c r="BE28" s="30"/>
    </row>
    <row r="29" spans="1:71" s="3" customFormat="1" ht="14.45" customHeight="1" x14ac:dyDescent="0.2">
      <c r="B29" s="35"/>
      <c r="D29" s="27" t="s">
        <v>35</v>
      </c>
      <c r="F29" s="27" t="s">
        <v>36</v>
      </c>
      <c r="L29" s="258">
        <v>0.21</v>
      </c>
      <c r="M29" s="259"/>
      <c r="N29" s="259"/>
      <c r="O29" s="259"/>
      <c r="P29" s="259"/>
      <c r="W29" s="260">
        <f>AK26</f>
        <v>0</v>
      </c>
      <c r="X29" s="259"/>
      <c r="Y29" s="259"/>
      <c r="Z29" s="259"/>
      <c r="AA29" s="259"/>
      <c r="AB29" s="259"/>
      <c r="AC29" s="259"/>
      <c r="AD29" s="259"/>
      <c r="AE29" s="259"/>
      <c r="AK29" s="260">
        <f>W29*0.21</f>
        <v>0</v>
      </c>
      <c r="AL29" s="259"/>
      <c r="AM29" s="259"/>
      <c r="AN29" s="259"/>
      <c r="AO29" s="259"/>
      <c r="AR29" s="35"/>
    </row>
    <row r="30" spans="1:71" s="3" customFormat="1" ht="14.45" customHeight="1" x14ac:dyDescent="0.2">
      <c r="B30" s="35"/>
      <c r="F30" s="27" t="s">
        <v>37</v>
      </c>
      <c r="L30" s="258">
        <v>0.15</v>
      </c>
      <c r="M30" s="259"/>
      <c r="N30" s="259"/>
      <c r="O30" s="259"/>
      <c r="P30" s="259"/>
      <c r="W30" s="260">
        <f>ROUND(BA94, 2)</f>
        <v>0</v>
      </c>
      <c r="X30" s="259"/>
      <c r="Y30" s="259"/>
      <c r="Z30" s="259"/>
      <c r="AA30" s="259"/>
      <c r="AB30" s="259"/>
      <c r="AC30" s="259"/>
      <c r="AD30" s="259"/>
      <c r="AE30" s="259"/>
      <c r="AK30" s="260">
        <f>ROUND(AW94, 2)</f>
        <v>0</v>
      </c>
      <c r="AL30" s="259"/>
      <c r="AM30" s="259"/>
      <c r="AN30" s="259"/>
      <c r="AO30" s="259"/>
      <c r="AR30" s="35"/>
    </row>
    <row r="31" spans="1:71" s="3" customFormat="1" ht="14.45" hidden="1" customHeight="1" x14ac:dyDescent="0.2">
      <c r="B31" s="35"/>
      <c r="F31" s="27" t="s">
        <v>38</v>
      </c>
      <c r="L31" s="258">
        <v>0.21</v>
      </c>
      <c r="M31" s="259"/>
      <c r="N31" s="259"/>
      <c r="O31" s="259"/>
      <c r="P31" s="259"/>
      <c r="W31" s="260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K31" s="260">
        <v>0</v>
      </c>
      <c r="AL31" s="259"/>
      <c r="AM31" s="259"/>
      <c r="AN31" s="259"/>
      <c r="AO31" s="259"/>
      <c r="AR31" s="35"/>
    </row>
    <row r="32" spans="1:71" s="3" customFormat="1" ht="14.45" hidden="1" customHeight="1" x14ac:dyDescent="0.2">
      <c r="B32" s="35"/>
      <c r="F32" s="27" t="s">
        <v>39</v>
      </c>
      <c r="L32" s="258">
        <v>0.15</v>
      </c>
      <c r="M32" s="259"/>
      <c r="N32" s="259"/>
      <c r="O32" s="259"/>
      <c r="P32" s="259"/>
      <c r="W32" s="260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K32" s="260">
        <v>0</v>
      </c>
      <c r="AL32" s="259"/>
      <c r="AM32" s="259"/>
      <c r="AN32" s="259"/>
      <c r="AO32" s="259"/>
      <c r="AR32" s="35"/>
    </row>
    <row r="33" spans="1:57" s="3" customFormat="1" ht="14.45" hidden="1" customHeight="1" x14ac:dyDescent="0.2">
      <c r="B33" s="35"/>
      <c r="F33" s="27" t="s">
        <v>40</v>
      </c>
      <c r="L33" s="258">
        <v>0</v>
      </c>
      <c r="M33" s="259"/>
      <c r="N33" s="259"/>
      <c r="O33" s="259"/>
      <c r="P33" s="259"/>
      <c r="W33" s="260">
        <f>ROUND(BD94, 2)</f>
        <v>0</v>
      </c>
      <c r="X33" s="259"/>
      <c r="Y33" s="259"/>
      <c r="Z33" s="259"/>
      <c r="AA33" s="259"/>
      <c r="AB33" s="259"/>
      <c r="AC33" s="259"/>
      <c r="AD33" s="259"/>
      <c r="AE33" s="259"/>
      <c r="AK33" s="260">
        <v>0</v>
      </c>
      <c r="AL33" s="259"/>
      <c r="AM33" s="259"/>
      <c r="AN33" s="259"/>
      <c r="AO33" s="259"/>
      <c r="AR33" s="35"/>
    </row>
    <row r="34" spans="1:57" s="2" customFormat="1" ht="6.95" customHeight="1" x14ac:dyDescent="0.2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" customHeight="1" x14ac:dyDescent="0.2">
      <c r="A35" s="30"/>
      <c r="B35" s="31"/>
      <c r="C35" s="36"/>
      <c r="D35" s="37" t="s">
        <v>41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42</v>
      </c>
      <c r="U35" s="38"/>
      <c r="V35" s="38"/>
      <c r="W35" s="38"/>
      <c r="X35" s="243" t="s">
        <v>43</v>
      </c>
      <c r="Y35" s="241"/>
      <c r="Z35" s="241"/>
      <c r="AA35" s="241"/>
      <c r="AB35" s="241"/>
      <c r="AC35" s="38"/>
      <c r="AD35" s="38"/>
      <c r="AE35" s="38"/>
      <c r="AF35" s="38"/>
      <c r="AG35" s="38"/>
      <c r="AH35" s="38"/>
      <c r="AI35" s="38"/>
      <c r="AJ35" s="38"/>
      <c r="AK35" s="240">
        <f>SUM(AK26:AK33)</f>
        <v>0</v>
      </c>
      <c r="AL35" s="241"/>
      <c r="AM35" s="241"/>
      <c r="AN35" s="241"/>
      <c r="AO35" s="242"/>
      <c r="AP35" s="36"/>
      <c r="AQ35" s="36"/>
      <c r="AR35" s="31"/>
      <c r="BE35" s="30"/>
    </row>
    <row r="36" spans="1:57" s="2" customFormat="1" ht="6.95" customHeight="1" x14ac:dyDescent="0.2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 x14ac:dyDescent="0.2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 x14ac:dyDescent="0.2">
      <c r="B38" s="21"/>
      <c r="AR38" s="21"/>
    </row>
    <row r="39" spans="1:57" s="1" customFormat="1" ht="14.45" customHeight="1" x14ac:dyDescent="0.2">
      <c r="B39" s="21"/>
      <c r="AR39" s="21"/>
    </row>
    <row r="40" spans="1:57" s="1" customFormat="1" ht="14.45" customHeight="1" x14ac:dyDescent="0.2">
      <c r="B40" s="21"/>
      <c r="AR40" s="21"/>
    </row>
    <row r="41" spans="1:57" s="1" customFormat="1" ht="14.45" customHeight="1" x14ac:dyDescent="0.2">
      <c r="B41" s="21"/>
      <c r="AR41" s="21"/>
    </row>
    <row r="42" spans="1:57" s="1" customFormat="1" ht="14.45" customHeight="1" x14ac:dyDescent="0.2">
      <c r="B42" s="21"/>
      <c r="AR42" s="21"/>
    </row>
    <row r="43" spans="1:57" s="1" customFormat="1" ht="14.45" customHeight="1" x14ac:dyDescent="0.2">
      <c r="B43" s="21"/>
      <c r="AR43" s="21"/>
    </row>
    <row r="44" spans="1:57" s="1" customFormat="1" ht="14.45" customHeight="1" x14ac:dyDescent="0.2">
      <c r="B44" s="21"/>
      <c r="AR44" s="21"/>
    </row>
    <row r="45" spans="1:57" s="1" customFormat="1" ht="14.45" customHeight="1" x14ac:dyDescent="0.2">
      <c r="B45" s="21"/>
      <c r="AR45" s="21"/>
    </row>
    <row r="46" spans="1:57" s="1" customFormat="1" ht="14.45" customHeight="1" x14ac:dyDescent="0.2">
      <c r="B46" s="21"/>
      <c r="AR46" s="21"/>
    </row>
    <row r="47" spans="1:57" s="1" customFormat="1" ht="14.45" customHeight="1" x14ac:dyDescent="0.2">
      <c r="B47" s="21"/>
      <c r="AR47" s="21"/>
    </row>
    <row r="48" spans="1:57" s="1" customFormat="1" ht="14.45" customHeight="1" x14ac:dyDescent="0.2">
      <c r="B48" s="21"/>
      <c r="AR48" s="21"/>
    </row>
    <row r="49" spans="1:57" s="2" customFormat="1" ht="14.45" customHeight="1" x14ac:dyDescent="0.2">
      <c r="B49" s="40"/>
      <c r="D49" s="41" t="s">
        <v>44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45</v>
      </c>
      <c r="AI49" s="42"/>
      <c r="AJ49" s="42"/>
      <c r="AK49" s="42"/>
      <c r="AL49" s="42"/>
      <c r="AM49" s="42"/>
      <c r="AN49" s="42"/>
      <c r="AO49" s="42"/>
      <c r="AR49" s="40"/>
    </row>
    <row r="50" spans="1:57" x14ac:dyDescent="0.2">
      <c r="B50" s="21"/>
      <c r="AR50" s="21"/>
    </row>
    <row r="51" spans="1:57" x14ac:dyDescent="0.2">
      <c r="B51" s="21"/>
      <c r="AR51" s="21"/>
    </row>
    <row r="52" spans="1:57" x14ac:dyDescent="0.2">
      <c r="B52" s="21"/>
      <c r="AR52" s="21"/>
    </row>
    <row r="53" spans="1:57" x14ac:dyDescent="0.2">
      <c r="B53" s="21"/>
      <c r="AR53" s="21"/>
    </row>
    <row r="54" spans="1:57" x14ac:dyDescent="0.2">
      <c r="B54" s="21"/>
      <c r="AR54" s="21"/>
    </row>
    <row r="55" spans="1:57" x14ac:dyDescent="0.2">
      <c r="B55" s="21"/>
      <c r="AR55" s="21"/>
    </row>
    <row r="56" spans="1:57" x14ac:dyDescent="0.2">
      <c r="B56" s="21"/>
      <c r="AR56" s="21"/>
    </row>
    <row r="57" spans="1:57" x14ac:dyDescent="0.2">
      <c r="B57" s="21"/>
      <c r="AR57" s="21"/>
    </row>
    <row r="58" spans="1:57" x14ac:dyDescent="0.2">
      <c r="B58" s="21"/>
      <c r="AR58" s="21"/>
    </row>
    <row r="59" spans="1:57" x14ac:dyDescent="0.2">
      <c r="B59" s="21"/>
      <c r="AR59" s="21"/>
    </row>
    <row r="60" spans="1:57" s="2" customFormat="1" ht="12.75" x14ac:dyDescent="0.2">
      <c r="A60" s="30"/>
      <c r="B60" s="31"/>
      <c r="C60" s="30"/>
      <c r="D60" s="43" t="s">
        <v>46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47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46</v>
      </c>
      <c r="AI60" s="33"/>
      <c r="AJ60" s="33"/>
      <c r="AK60" s="33"/>
      <c r="AL60" s="33"/>
      <c r="AM60" s="43" t="s">
        <v>47</v>
      </c>
      <c r="AN60" s="33"/>
      <c r="AO60" s="33"/>
      <c r="AP60" s="30"/>
      <c r="AQ60" s="30"/>
      <c r="AR60" s="31"/>
      <c r="BE60" s="30"/>
    </row>
    <row r="61" spans="1:57" x14ac:dyDescent="0.2">
      <c r="B61" s="21"/>
      <c r="AR61" s="21"/>
    </row>
    <row r="62" spans="1:57" x14ac:dyDescent="0.2">
      <c r="B62" s="21"/>
      <c r="AR62" s="21"/>
    </row>
    <row r="63" spans="1:57" x14ac:dyDescent="0.2">
      <c r="B63" s="21"/>
      <c r="AR63" s="21"/>
    </row>
    <row r="64" spans="1:57" s="2" customFormat="1" ht="12.75" x14ac:dyDescent="0.2">
      <c r="A64" s="30"/>
      <c r="B64" s="31"/>
      <c r="C64" s="30"/>
      <c r="D64" s="41" t="s">
        <v>48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49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 x14ac:dyDescent="0.2">
      <c r="B65" s="21"/>
      <c r="AR65" s="21"/>
    </row>
    <row r="66" spans="1:57" x14ac:dyDescent="0.2">
      <c r="B66" s="21"/>
      <c r="AR66" s="21"/>
    </row>
    <row r="67" spans="1:57" x14ac:dyDescent="0.2">
      <c r="B67" s="21"/>
      <c r="AR67" s="21"/>
    </row>
    <row r="68" spans="1:57" x14ac:dyDescent="0.2">
      <c r="B68" s="21"/>
      <c r="AR68" s="21"/>
    </row>
    <row r="69" spans="1:57" x14ac:dyDescent="0.2">
      <c r="B69" s="21"/>
      <c r="AR69" s="21"/>
    </row>
    <row r="70" spans="1:57" x14ac:dyDescent="0.2">
      <c r="B70" s="21"/>
      <c r="AR70" s="21"/>
    </row>
    <row r="71" spans="1:57" x14ac:dyDescent="0.2">
      <c r="B71" s="21"/>
      <c r="AR71" s="21"/>
    </row>
    <row r="72" spans="1:57" x14ac:dyDescent="0.2">
      <c r="B72" s="21"/>
      <c r="AR72" s="21"/>
    </row>
    <row r="73" spans="1:57" x14ac:dyDescent="0.2">
      <c r="B73" s="21"/>
      <c r="AR73" s="21"/>
    </row>
    <row r="74" spans="1:57" x14ac:dyDescent="0.2">
      <c r="B74" s="21"/>
      <c r="AR74" s="21"/>
    </row>
    <row r="75" spans="1:57" s="2" customFormat="1" ht="12.75" x14ac:dyDescent="0.2">
      <c r="A75" s="30"/>
      <c r="B75" s="31"/>
      <c r="C75" s="30"/>
      <c r="D75" s="43" t="s">
        <v>46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47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46</v>
      </c>
      <c r="AI75" s="33"/>
      <c r="AJ75" s="33"/>
      <c r="AK75" s="33"/>
      <c r="AL75" s="33"/>
      <c r="AM75" s="43" t="s">
        <v>47</v>
      </c>
      <c r="AN75" s="33"/>
      <c r="AO75" s="33"/>
      <c r="AP75" s="30"/>
      <c r="AQ75" s="30"/>
      <c r="AR75" s="31"/>
      <c r="BE75" s="30"/>
    </row>
    <row r="76" spans="1:57" s="2" customFormat="1" x14ac:dyDescent="0.2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 x14ac:dyDescent="0.2">
      <c r="A82" s="30"/>
      <c r="B82" s="31"/>
      <c r="C82" s="22" t="s">
        <v>50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 x14ac:dyDescent="0.2">
      <c r="B84" s="49"/>
      <c r="C84" s="27" t="s">
        <v>12</v>
      </c>
      <c r="L84" s="4" t="str">
        <f>K5</f>
        <v>12LI41013</v>
      </c>
      <c r="AR84" s="49"/>
    </row>
    <row r="85" spans="1:91" s="5" customFormat="1" ht="36.950000000000003" customHeight="1" x14ac:dyDescent="0.2">
      <c r="B85" s="50"/>
      <c r="C85" s="51" t="s">
        <v>14</v>
      </c>
      <c r="L85" s="252" t="str">
        <f>K6</f>
        <v>PROTIPOV. OPATŘENÍ NA VODNÍM TOKU POLANČICE PRO ZÁSTAVBU POLANKY NAD ODROU, STAVBA Č.5578 - SO 03 Malá vodní nádrž na Rakovci</v>
      </c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R85" s="50"/>
    </row>
    <row r="86" spans="1:91" s="2" customFormat="1" ht="6.95" customHeight="1" x14ac:dyDescent="0.2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 x14ac:dyDescent="0.2">
      <c r="A87" s="30"/>
      <c r="B87" s="31"/>
      <c r="C87" s="27" t="s">
        <v>17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 xml:space="preserve"> 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7" t="s">
        <v>19</v>
      </c>
      <c r="AJ87" s="30"/>
      <c r="AK87" s="30"/>
      <c r="AL87" s="30"/>
      <c r="AM87" s="234" t="str">
        <f>IF(AN8= "","",AN8)</f>
        <v/>
      </c>
      <c r="AN87" s="234"/>
      <c r="AO87" s="30"/>
      <c r="AP87" s="30"/>
      <c r="AQ87" s="30"/>
      <c r="AR87" s="31"/>
      <c r="BE87" s="30"/>
    </row>
    <row r="88" spans="1:91" s="2" customFormat="1" ht="6.95" customHeight="1" x14ac:dyDescent="0.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 x14ac:dyDescent="0.2">
      <c r="A89" s="30"/>
      <c r="B89" s="31"/>
      <c r="C89" s="27" t="s">
        <v>20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POVODÍ ODRY, STÁTNÍ PODNIK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7" t="s">
        <v>25</v>
      </c>
      <c r="AJ89" s="30"/>
      <c r="AK89" s="30"/>
      <c r="AL89" s="30"/>
      <c r="AM89" s="235" t="str">
        <f>IF(E17="","",E17)</f>
        <v>Valbek spol. s.r.o.</v>
      </c>
      <c r="AN89" s="236"/>
      <c r="AO89" s="236"/>
      <c r="AP89" s="236"/>
      <c r="AQ89" s="30"/>
      <c r="AR89" s="31"/>
      <c r="AS89" s="247" t="s">
        <v>51</v>
      </c>
      <c r="AT89" s="248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 x14ac:dyDescent="0.2">
      <c r="A90" s="30"/>
      <c r="B90" s="31"/>
      <c r="C90" s="27" t="s">
        <v>24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 xml:space="preserve"> 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7" t="s">
        <v>28</v>
      </c>
      <c r="AJ90" s="30"/>
      <c r="AK90" s="30"/>
      <c r="AL90" s="30"/>
      <c r="AM90" s="235" t="str">
        <f>IF(E20="","",E20)</f>
        <v xml:space="preserve"> </v>
      </c>
      <c r="AN90" s="236"/>
      <c r="AO90" s="236"/>
      <c r="AP90" s="236"/>
      <c r="AQ90" s="30"/>
      <c r="AR90" s="31"/>
      <c r="AS90" s="249"/>
      <c r="AT90" s="250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 x14ac:dyDescent="0.2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49"/>
      <c r="AT91" s="250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 x14ac:dyDescent="0.2">
      <c r="A92" s="30"/>
      <c r="B92" s="31"/>
      <c r="C92" s="261" t="s">
        <v>52</v>
      </c>
      <c r="D92" s="238"/>
      <c r="E92" s="238"/>
      <c r="F92" s="238"/>
      <c r="G92" s="238"/>
      <c r="H92" s="58"/>
      <c r="I92" s="237" t="s">
        <v>53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46" t="s">
        <v>54</v>
      </c>
      <c r="AH92" s="238"/>
      <c r="AI92" s="238"/>
      <c r="AJ92" s="238"/>
      <c r="AK92" s="238"/>
      <c r="AL92" s="238"/>
      <c r="AM92" s="238"/>
      <c r="AN92" s="237" t="s">
        <v>55</v>
      </c>
      <c r="AO92" s="238"/>
      <c r="AP92" s="239"/>
      <c r="AQ92" s="59" t="s">
        <v>56</v>
      </c>
      <c r="AR92" s="31"/>
      <c r="AS92" s="60" t="s">
        <v>57</v>
      </c>
      <c r="AT92" s="61" t="s">
        <v>58</v>
      </c>
      <c r="AU92" s="61" t="s">
        <v>59</v>
      </c>
      <c r="AV92" s="61" t="s">
        <v>60</v>
      </c>
      <c r="AW92" s="61" t="s">
        <v>61</v>
      </c>
      <c r="AX92" s="61" t="s">
        <v>62</v>
      </c>
      <c r="AY92" s="61" t="s">
        <v>63</v>
      </c>
      <c r="AZ92" s="61" t="s">
        <v>64</v>
      </c>
      <c r="BA92" s="61" t="s">
        <v>65</v>
      </c>
      <c r="BB92" s="61" t="s">
        <v>66</v>
      </c>
      <c r="BC92" s="61" t="s">
        <v>67</v>
      </c>
      <c r="BD92" s="62" t="s">
        <v>68</v>
      </c>
      <c r="BE92" s="30"/>
    </row>
    <row r="93" spans="1:91" s="2" customFormat="1" ht="10.9" customHeight="1" x14ac:dyDescent="0.2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 x14ac:dyDescent="0.2">
      <c r="B94" s="66"/>
      <c r="C94" s="67" t="s">
        <v>2354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54">
        <f>ROUND(AG95+AG96,2)</f>
        <v>0</v>
      </c>
      <c r="AH94" s="254"/>
      <c r="AI94" s="254"/>
      <c r="AJ94" s="254"/>
      <c r="AK94" s="254"/>
      <c r="AL94" s="254"/>
      <c r="AM94" s="254"/>
      <c r="AN94" s="251">
        <f>SUM(AG94,AT94)</f>
        <v>0</v>
      </c>
      <c r="AO94" s="251"/>
      <c r="AP94" s="251"/>
      <c r="AQ94" s="70" t="s">
        <v>1</v>
      </c>
      <c r="AR94" s="66"/>
      <c r="AS94" s="71">
        <f>ROUND(AS95+AS96,2)</f>
        <v>0</v>
      </c>
      <c r="AT94" s="72">
        <f t="shared" ref="AT94:AT104" si="0">ROUND(SUM(AV94:AW94),2)</f>
        <v>0</v>
      </c>
      <c r="AU94" s="73">
        <f>ROUND(AU95+AU96,5)</f>
        <v>32525.621070000001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ROUND(AZ95+AZ96,2)</f>
        <v>0</v>
      </c>
      <c r="BA94" s="72">
        <f>ROUND(BA95+BA96,2)</f>
        <v>0</v>
      </c>
      <c r="BB94" s="72">
        <f>ROUND(BB95+BB96,2)</f>
        <v>0</v>
      </c>
      <c r="BC94" s="72">
        <f>ROUND(BC95+BC96,2)</f>
        <v>0</v>
      </c>
      <c r="BD94" s="74">
        <f>ROUND(BD95+BD96,2)</f>
        <v>0</v>
      </c>
      <c r="BS94" s="75" t="s">
        <v>69</v>
      </c>
      <c r="BT94" s="75" t="s">
        <v>70</v>
      </c>
      <c r="BU94" s="76" t="s">
        <v>71</v>
      </c>
      <c r="BV94" s="75" t="s">
        <v>72</v>
      </c>
      <c r="BW94" s="75" t="s">
        <v>4</v>
      </c>
      <c r="BX94" s="75" t="s">
        <v>73</v>
      </c>
      <c r="CL94" s="75" t="s">
        <v>1</v>
      </c>
    </row>
    <row r="95" spans="1:91" s="7" customFormat="1" ht="16.5" customHeight="1" x14ac:dyDescent="0.2">
      <c r="A95" s="77" t="s">
        <v>74</v>
      </c>
      <c r="B95" s="78"/>
      <c r="C95" s="79"/>
      <c r="D95" s="262" t="s">
        <v>75</v>
      </c>
      <c r="E95" s="262"/>
      <c r="F95" s="262"/>
      <c r="G95" s="262"/>
      <c r="H95" s="262"/>
      <c r="I95" s="80"/>
      <c r="J95" s="262" t="s">
        <v>76</v>
      </c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28">
        <f>'SO 00 - VRN'!J30</f>
        <v>0</v>
      </c>
      <c r="AH95" s="229"/>
      <c r="AI95" s="229"/>
      <c r="AJ95" s="229"/>
      <c r="AK95" s="229"/>
      <c r="AL95" s="229"/>
      <c r="AM95" s="229"/>
      <c r="AN95" s="228">
        <f t="shared" ref="AN95:AN104" si="1">SUM(AG95,AT95)</f>
        <v>0</v>
      </c>
      <c r="AO95" s="229"/>
      <c r="AP95" s="229"/>
      <c r="AQ95" s="81" t="s">
        <v>77</v>
      </c>
      <c r="AR95" s="78"/>
      <c r="AS95" s="82">
        <v>0</v>
      </c>
      <c r="AT95" s="83">
        <f t="shared" si="0"/>
        <v>0</v>
      </c>
      <c r="AU95" s="84">
        <f>'SO 00 - VRN'!P124</f>
        <v>0</v>
      </c>
      <c r="AV95" s="83">
        <f>'SO 00 - VRN'!J33</f>
        <v>0</v>
      </c>
      <c r="AW95" s="83">
        <f>'SO 00 - VRN'!J34</f>
        <v>0</v>
      </c>
      <c r="AX95" s="83">
        <f>'SO 00 - VRN'!J35</f>
        <v>0</v>
      </c>
      <c r="AY95" s="83">
        <f>'SO 00 - VRN'!J36</f>
        <v>0</v>
      </c>
      <c r="AZ95" s="83">
        <f>'SO 00 - VRN'!F33</f>
        <v>0</v>
      </c>
      <c r="BA95" s="83">
        <f>'SO 00 - VRN'!F34</f>
        <v>0</v>
      </c>
      <c r="BB95" s="83">
        <f>'SO 00 - VRN'!F35</f>
        <v>0</v>
      </c>
      <c r="BC95" s="83">
        <f>'SO 00 - VRN'!F36</f>
        <v>0</v>
      </c>
      <c r="BD95" s="85">
        <f>'SO 00 - VRN'!F37</f>
        <v>0</v>
      </c>
      <c r="BE95" s="221"/>
      <c r="BT95" s="86" t="s">
        <v>78</v>
      </c>
      <c r="BV95" s="86" t="s">
        <v>72</v>
      </c>
      <c r="BW95" s="86" t="s">
        <v>79</v>
      </c>
      <c r="BX95" s="86" t="s">
        <v>4</v>
      </c>
      <c r="CL95" s="86" t="s">
        <v>1</v>
      </c>
      <c r="CM95" s="86" t="s">
        <v>80</v>
      </c>
    </row>
    <row r="96" spans="1:91" s="7" customFormat="1" ht="16.5" customHeight="1" x14ac:dyDescent="0.2">
      <c r="B96" s="78"/>
      <c r="C96" s="79"/>
      <c r="D96" s="262" t="s">
        <v>81</v>
      </c>
      <c r="E96" s="262"/>
      <c r="F96" s="262"/>
      <c r="G96" s="262"/>
      <c r="H96" s="262"/>
      <c r="I96" s="80"/>
      <c r="J96" s="262" t="s">
        <v>82</v>
      </c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33">
        <f>ROUND(SUM(AG97:AG104),2)</f>
        <v>0</v>
      </c>
      <c r="AH96" s="229"/>
      <c r="AI96" s="229"/>
      <c r="AJ96" s="229"/>
      <c r="AK96" s="229"/>
      <c r="AL96" s="229"/>
      <c r="AM96" s="229"/>
      <c r="AN96" s="228">
        <f>SUM(AG96,AT96)</f>
        <v>0</v>
      </c>
      <c r="AO96" s="229"/>
      <c r="AP96" s="229"/>
      <c r="AQ96" s="81" t="s">
        <v>83</v>
      </c>
      <c r="AR96" s="78"/>
      <c r="AS96" s="82">
        <f>ROUND(SUM(AS97:AS104),2)</f>
        <v>0</v>
      </c>
      <c r="AT96" s="83">
        <f t="shared" si="0"/>
        <v>0</v>
      </c>
      <c r="AU96" s="84">
        <f>ROUND(SUM(AU97:AU104),5)</f>
        <v>32525.621070000001</v>
      </c>
      <c r="AV96" s="83">
        <f>ROUND(AZ96*L29,2)</f>
        <v>0</v>
      </c>
      <c r="AW96" s="83">
        <f>ROUND(BA96*L30,2)</f>
        <v>0</v>
      </c>
      <c r="AX96" s="83">
        <f>ROUND(BB96*L29,2)</f>
        <v>0</v>
      </c>
      <c r="AY96" s="83">
        <f>ROUND(BC96*L30,2)</f>
        <v>0</v>
      </c>
      <c r="AZ96" s="83">
        <f>ROUND(SUM(AZ97:AZ104),2)</f>
        <v>0</v>
      </c>
      <c r="BA96" s="83">
        <f>ROUND(SUM(BA97:BA104),2)</f>
        <v>0</v>
      </c>
      <c r="BB96" s="83">
        <f>ROUND(SUM(BB97:BB104),2)</f>
        <v>0</v>
      </c>
      <c r="BC96" s="83">
        <f>ROUND(SUM(BC97:BC104),2)</f>
        <v>0</v>
      </c>
      <c r="BD96" s="85">
        <f>ROUND(SUM(BD97:BD104),2)</f>
        <v>0</v>
      </c>
      <c r="BE96" s="221"/>
      <c r="BS96" s="86" t="s">
        <v>69</v>
      </c>
      <c r="BT96" s="86" t="s">
        <v>78</v>
      </c>
      <c r="BU96" s="86" t="s">
        <v>71</v>
      </c>
      <c r="BV96" s="86" t="s">
        <v>72</v>
      </c>
      <c r="BW96" s="86" t="s">
        <v>84</v>
      </c>
      <c r="BX96" s="86" t="s">
        <v>4</v>
      </c>
      <c r="CL96" s="86" t="s">
        <v>1</v>
      </c>
      <c r="CM96" s="86" t="s">
        <v>80</v>
      </c>
    </row>
    <row r="97" spans="1:90" s="4" customFormat="1" ht="16.5" customHeight="1" x14ac:dyDescent="0.2">
      <c r="A97" s="77" t="s">
        <v>74</v>
      </c>
      <c r="B97" s="49"/>
      <c r="C97" s="10"/>
      <c r="D97" s="10"/>
      <c r="E97" s="227" t="s">
        <v>85</v>
      </c>
      <c r="F97" s="227"/>
      <c r="G97" s="227"/>
      <c r="H97" s="227"/>
      <c r="I97" s="227"/>
      <c r="J97" s="10"/>
      <c r="K97" s="227" t="s">
        <v>86</v>
      </c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5">
        <f>'03.01 - TERÉNNÍ ÚPRAVY'!J32</f>
        <v>0</v>
      </c>
      <c r="AH97" s="226"/>
      <c r="AI97" s="226"/>
      <c r="AJ97" s="226"/>
      <c r="AK97" s="226"/>
      <c r="AL97" s="226"/>
      <c r="AM97" s="226"/>
      <c r="AN97" s="225">
        <f t="shared" si="1"/>
        <v>0</v>
      </c>
      <c r="AO97" s="226"/>
      <c r="AP97" s="226"/>
      <c r="AQ97" s="87" t="s">
        <v>87</v>
      </c>
      <c r="AR97" s="49"/>
      <c r="AS97" s="88">
        <v>0</v>
      </c>
      <c r="AT97" s="89">
        <f t="shared" si="0"/>
        <v>0</v>
      </c>
      <c r="AU97" s="90">
        <f>'03.01 - TERÉNNÍ ÚPRAVY'!P128</f>
        <v>6707.9234669999987</v>
      </c>
      <c r="AV97" s="89">
        <f>'03.01 - TERÉNNÍ ÚPRAVY'!J35</f>
        <v>0</v>
      </c>
      <c r="AW97" s="89">
        <f>'03.01 - TERÉNNÍ ÚPRAVY'!J36</f>
        <v>0</v>
      </c>
      <c r="AX97" s="89">
        <f>'03.01 - TERÉNNÍ ÚPRAVY'!J37</f>
        <v>0</v>
      </c>
      <c r="AY97" s="89">
        <f>'03.01 - TERÉNNÍ ÚPRAVY'!J38</f>
        <v>0</v>
      </c>
      <c r="AZ97" s="89">
        <f>'03.01 - TERÉNNÍ ÚPRAVY'!F35</f>
        <v>0</v>
      </c>
      <c r="BA97" s="89">
        <f>'03.01 - TERÉNNÍ ÚPRAVY'!F36</f>
        <v>0</v>
      </c>
      <c r="BB97" s="89">
        <f>'03.01 - TERÉNNÍ ÚPRAVY'!F37</f>
        <v>0</v>
      </c>
      <c r="BC97" s="89">
        <f>'03.01 - TERÉNNÍ ÚPRAVY'!F38</f>
        <v>0</v>
      </c>
      <c r="BD97" s="91">
        <f>'03.01 - TERÉNNÍ ÚPRAVY'!F39</f>
        <v>0</v>
      </c>
      <c r="BE97" s="221"/>
      <c r="BT97" s="25" t="s">
        <v>80</v>
      </c>
      <c r="BV97" s="25" t="s">
        <v>72</v>
      </c>
      <c r="BW97" s="25" t="s">
        <v>88</v>
      </c>
      <c r="BX97" s="25" t="s">
        <v>84</v>
      </c>
      <c r="CL97" s="25" t="s">
        <v>1</v>
      </c>
    </row>
    <row r="98" spans="1:90" s="4" customFormat="1" ht="16.5" customHeight="1" x14ac:dyDescent="0.2">
      <c r="A98" s="77" t="s">
        <v>74</v>
      </c>
      <c r="B98" s="49"/>
      <c r="C98" s="10"/>
      <c r="D98" s="10"/>
      <c r="E98" s="227" t="s">
        <v>89</v>
      </c>
      <c r="F98" s="227"/>
      <c r="G98" s="227"/>
      <c r="H98" s="227"/>
      <c r="I98" s="227"/>
      <c r="J98" s="10"/>
      <c r="K98" s="227" t="s">
        <v>90</v>
      </c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5">
        <f>'03.02 - HRÁZ'!J32</f>
        <v>0</v>
      </c>
      <c r="AH98" s="226"/>
      <c r="AI98" s="226"/>
      <c r="AJ98" s="226"/>
      <c r="AK98" s="226"/>
      <c r="AL98" s="226"/>
      <c r="AM98" s="226"/>
      <c r="AN98" s="225">
        <f t="shared" si="1"/>
        <v>0</v>
      </c>
      <c r="AO98" s="226"/>
      <c r="AP98" s="226"/>
      <c r="AQ98" s="87" t="s">
        <v>87</v>
      </c>
      <c r="AR98" s="49"/>
      <c r="AS98" s="88">
        <v>0</v>
      </c>
      <c r="AT98" s="89">
        <f t="shared" si="0"/>
        <v>0</v>
      </c>
      <c r="AU98" s="90">
        <f>'03.02 - HRÁZ'!P130</f>
        <v>10378.306099999998</v>
      </c>
      <c r="AV98" s="89">
        <f>'03.02 - HRÁZ'!J35</f>
        <v>0</v>
      </c>
      <c r="AW98" s="89">
        <f>'03.02 - HRÁZ'!J36</f>
        <v>0</v>
      </c>
      <c r="AX98" s="89">
        <f>'03.02 - HRÁZ'!J37</f>
        <v>0</v>
      </c>
      <c r="AY98" s="89">
        <f>'03.02 - HRÁZ'!J38</f>
        <v>0</v>
      </c>
      <c r="AZ98" s="89">
        <f>'03.02 - HRÁZ'!F35</f>
        <v>0</v>
      </c>
      <c r="BA98" s="89">
        <f>'03.02 - HRÁZ'!F36</f>
        <v>0</v>
      </c>
      <c r="BB98" s="89">
        <f>'03.02 - HRÁZ'!F37</f>
        <v>0</v>
      </c>
      <c r="BC98" s="89">
        <f>'03.02 - HRÁZ'!F38</f>
        <v>0</v>
      </c>
      <c r="BD98" s="91">
        <f>'03.02 - HRÁZ'!F39</f>
        <v>0</v>
      </c>
      <c r="BE98" s="221"/>
      <c r="BT98" s="25" t="s">
        <v>80</v>
      </c>
      <c r="BV98" s="25" t="s">
        <v>72</v>
      </c>
      <c r="BW98" s="25" t="s">
        <v>91</v>
      </c>
      <c r="BX98" s="25" t="s">
        <v>84</v>
      </c>
      <c r="CL98" s="25" t="s">
        <v>1</v>
      </c>
    </row>
    <row r="99" spans="1:90" s="4" customFormat="1" ht="16.5" customHeight="1" x14ac:dyDescent="0.2">
      <c r="A99" s="77" t="s">
        <v>74</v>
      </c>
      <c r="B99" s="49"/>
      <c r="C99" s="10"/>
      <c r="D99" s="10"/>
      <c r="E99" s="227" t="s">
        <v>92</v>
      </c>
      <c r="F99" s="227"/>
      <c r="G99" s="227"/>
      <c r="H99" s="227"/>
      <c r="I99" s="227"/>
      <c r="J99" s="10"/>
      <c r="K99" s="227" t="s">
        <v>93</v>
      </c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5">
        <f>'03.03 - SDRUŽENÝ FUNKČNÍ ...'!J32</f>
        <v>0</v>
      </c>
      <c r="AH99" s="226"/>
      <c r="AI99" s="226"/>
      <c r="AJ99" s="226"/>
      <c r="AK99" s="226"/>
      <c r="AL99" s="226"/>
      <c r="AM99" s="226"/>
      <c r="AN99" s="225">
        <f t="shared" si="1"/>
        <v>0</v>
      </c>
      <c r="AO99" s="226"/>
      <c r="AP99" s="226"/>
      <c r="AQ99" s="87" t="s">
        <v>87</v>
      </c>
      <c r="AR99" s="49"/>
      <c r="AS99" s="88">
        <v>0</v>
      </c>
      <c r="AT99" s="89">
        <f t="shared" si="0"/>
        <v>0</v>
      </c>
      <c r="AU99" s="90">
        <f>'03.03 - SDRUŽENÝ FUNKČNÍ ...'!P132</f>
        <v>10527.532625000003</v>
      </c>
      <c r="AV99" s="89">
        <f>'03.03 - SDRUŽENÝ FUNKČNÍ ...'!J35</f>
        <v>0</v>
      </c>
      <c r="AW99" s="89">
        <f>'03.03 - SDRUŽENÝ FUNKČNÍ ...'!J36</f>
        <v>0</v>
      </c>
      <c r="AX99" s="89">
        <f>'03.03 - SDRUŽENÝ FUNKČNÍ ...'!J37</f>
        <v>0</v>
      </c>
      <c r="AY99" s="89">
        <f>'03.03 - SDRUŽENÝ FUNKČNÍ ...'!J38</f>
        <v>0</v>
      </c>
      <c r="AZ99" s="89">
        <f>'03.03 - SDRUŽENÝ FUNKČNÍ ...'!F35</f>
        <v>0</v>
      </c>
      <c r="BA99" s="89">
        <f>'03.03 - SDRUŽENÝ FUNKČNÍ ...'!F36</f>
        <v>0</v>
      </c>
      <c r="BB99" s="89">
        <f>'03.03 - SDRUŽENÝ FUNKČNÍ ...'!F37</f>
        <v>0</v>
      </c>
      <c r="BC99" s="89">
        <f>'03.03 - SDRUŽENÝ FUNKČNÍ ...'!F38</f>
        <v>0</v>
      </c>
      <c r="BD99" s="91">
        <f>'03.03 - SDRUŽENÝ FUNKČNÍ ...'!F39</f>
        <v>0</v>
      </c>
      <c r="BE99" s="221"/>
      <c r="BT99" s="25" t="s">
        <v>80</v>
      </c>
      <c r="BV99" s="25" t="s">
        <v>72</v>
      </c>
      <c r="BW99" s="25" t="s">
        <v>94</v>
      </c>
      <c r="BX99" s="25" t="s">
        <v>84</v>
      </c>
      <c r="CL99" s="25" t="s">
        <v>1</v>
      </c>
    </row>
    <row r="100" spans="1:90" s="4" customFormat="1" ht="16.5" customHeight="1" x14ac:dyDescent="0.2">
      <c r="A100" s="77" t="s">
        <v>74</v>
      </c>
      <c r="B100" s="49"/>
      <c r="C100" s="10"/>
      <c r="D100" s="10"/>
      <c r="E100" s="227" t="s">
        <v>95</v>
      </c>
      <c r="F100" s="227"/>
      <c r="G100" s="227"/>
      <c r="H100" s="227"/>
      <c r="I100" s="227"/>
      <c r="J100" s="10"/>
      <c r="K100" s="227" t="s">
        <v>96</v>
      </c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5">
        <f>'03.04 - ODPADNÍ KORYTO'!J32</f>
        <v>0</v>
      </c>
      <c r="AH100" s="226"/>
      <c r="AI100" s="226"/>
      <c r="AJ100" s="226"/>
      <c r="AK100" s="226"/>
      <c r="AL100" s="226"/>
      <c r="AM100" s="226"/>
      <c r="AN100" s="225">
        <f t="shared" si="1"/>
        <v>0</v>
      </c>
      <c r="AO100" s="226"/>
      <c r="AP100" s="226"/>
      <c r="AQ100" s="87" t="s">
        <v>87</v>
      </c>
      <c r="AR100" s="49"/>
      <c r="AS100" s="88">
        <v>0</v>
      </c>
      <c r="AT100" s="89">
        <f t="shared" si="0"/>
        <v>0</v>
      </c>
      <c r="AU100" s="90">
        <f>'03.04 - ODPADNÍ KORYTO'!P126</f>
        <v>949.61240500000008</v>
      </c>
      <c r="AV100" s="89">
        <f>'03.04 - ODPADNÍ KORYTO'!J35</f>
        <v>0</v>
      </c>
      <c r="AW100" s="89">
        <f>'03.04 - ODPADNÍ KORYTO'!J36</f>
        <v>0</v>
      </c>
      <c r="AX100" s="89">
        <f>'03.04 - ODPADNÍ KORYTO'!J37</f>
        <v>0</v>
      </c>
      <c r="AY100" s="89">
        <f>'03.04 - ODPADNÍ KORYTO'!J38</f>
        <v>0</v>
      </c>
      <c r="AZ100" s="89">
        <f>'03.04 - ODPADNÍ KORYTO'!F35</f>
        <v>0</v>
      </c>
      <c r="BA100" s="89">
        <f>'03.04 - ODPADNÍ KORYTO'!F36</f>
        <v>0</v>
      </c>
      <c r="BB100" s="89">
        <f>'03.04 - ODPADNÍ KORYTO'!F37</f>
        <v>0</v>
      </c>
      <c r="BC100" s="89">
        <f>'03.04 - ODPADNÍ KORYTO'!F38</f>
        <v>0</v>
      </c>
      <c r="BD100" s="91">
        <f>'03.04 - ODPADNÍ KORYTO'!F39</f>
        <v>0</v>
      </c>
      <c r="BE100" s="221"/>
      <c r="BT100" s="25" t="s">
        <v>80</v>
      </c>
      <c r="BV100" s="25" t="s">
        <v>72</v>
      </c>
      <c r="BW100" s="25" t="s">
        <v>97</v>
      </c>
      <c r="BX100" s="25" t="s">
        <v>84</v>
      </c>
      <c r="CL100" s="25" t="s">
        <v>1</v>
      </c>
    </row>
    <row r="101" spans="1:90" s="4" customFormat="1" ht="16.5" customHeight="1" x14ac:dyDescent="0.2">
      <c r="A101" s="77" t="s">
        <v>74</v>
      </c>
      <c r="B101" s="49"/>
      <c r="C101" s="10"/>
      <c r="D101" s="10"/>
      <c r="E101" s="227" t="s">
        <v>98</v>
      </c>
      <c r="F101" s="227"/>
      <c r="G101" s="227"/>
      <c r="H101" s="227"/>
      <c r="I101" s="227"/>
      <c r="J101" s="10"/>
      <c r="K101" s="227" t="s">
        <v>2314</v>
      </c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5">
        <f>'03.05 - ÚPRAVA RAKOVCE ...'!J32</f>
        <v>0</v>
      </c>
      <c r="AH101" s="226"/>
      <c r="AI101" s="226"/>
      <c r="AJ101" s="226"/>
      <c r="AK101" s="226"/>
      <c r="AL101" s="226"/>
      <c r="AM101" s="226"/>
      <c r="AN101" s="225">
        <f t="shared" si="1"/>
        <v>0</v>
      </c>
      <c r="AO101" s="226"/>
      <c r="AP101" s="226"/>
      <c r="AQ101" s="87" t="s">
        <v>87</v>
      </c>
      <c r="AR101" s="49"/>
      <c r="AS101" s="88">
        <v>0</v>
      </c>
      <c r="AT101" s="89">
        <f t="shared" si="0"/>
        <v>0</v>
      </c>
      <c r="AU101" s="90">
        <f>'03.05 - ÚPRAVA RAKOVCE ...'!P126</f>
        <v>750.00665399999991</v>
      </c>
      <c r="AV101" s="89">
        <f>'03.05 - ÚPRAVA RAKOVCE ...'!J35</f>
        <v>0</v>
      </c>
      <c r="AW101" s="89">
        <f>'03.05 - ÚPRAVA RAKOVCE ...'!J36</f>
        <v>0</v>
      </c>
      <c r="AX101" s="89">
        <f>'03.05 - ÚPRAVA RAKOVCE ...'!J37</f>
        <v>0</v>
      </c>
      <c r="AY101" s="89">
        <f>'03.05 - ÚPRAVA RAKOVCE ...'!J38</f>
        <v>0</v>
      </c>
      <c r="AZ101" s="89">
        <f>'03.05 - ÚPRAVA RAKOVCE ...'!F35</f>
        <v>0</v>
      </c>
      <c r="BA101" s="89">
        <f>'03.05 - ÚPRAVA RAKOVCE ...'!F36</f>
        <v>0</v>
      </c>
      <c r="BB101" s="89">
        <f>'03.05 - ÚPRAVA RAKOVCE ...'!F37</f>
        <v>0</v>
      </c>
      <c r="BC101" s="89">
        <f>'03.05 - ÚPRAVA RAKOVCE ...'!F38</f>
        <v>0</v>
      </c>
      <c r="BD101" s="91">
        <f>'03.05 - ÚPRAVA RAKOVCE ...'!F39</f>
        <v>0</v>
      </c>
      <c r="BE101" s="221"/>
      <c r="BT101" s="25" t="s">
        <v>80</v>
      </c>
      <c r="BV101" s="25" t="s">
        <v>72</v>
      </c>
      <c r="BW101" s="25" t="s">
        <v>99</v>
      </c>
      <c r="BX101" s="25" t="s">
        <v>84</v>
      </c>
      <c r="CL101" s="25" t="s">
        <v>1</v>
      </c>
    </row>
    <row r="102" spans="1:90" s="4" customFormat="1" ht="16.5" customHeight="1" x14ac:dyDescent="0.2">
      <c r="A102" s="77" t="s">
        <v>74</v>
      </c>
      <c r="B102" s="49"/>
      <c r="C102" s="10"/>
      <c r="D102" s="10"/>
      <c r="E102" s="227" t="s">
        <v>100</v>
      </c>
      <c r="F102" s="227"/>
      <c r="G102" s="227"/>
      <c r="H102" s="227"/>
      <c r="I102" s="227"/>
      <c r="J102" s="10"/>
      <c r="K102" s="227" t="s">
        <v>101</v>
      </c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5">
        <f>'03.06 - NOUZOVÝ PŘELIV'!J32</f>
        <v>0</v>
      </c>
      <c r="AH102" s="226"/>
      <c r="AI102" s="226"/>
      <c r="AJ102" s="226"/>
      <c r="AK102" s="226"/>
      <c r="AL102" s="226"/>
      <c r="AM102" s="226"/>
      <c r="AN102" s="225">
        <f t="shared" si="1"/>
        <v>0</v>
      </c>
      <c r="AO102" s="226"/>
      <c r="AP102" s="226"/>
      <c r="AQ102" s="87" t="s">
        <v>87</v>
      </c>
      <c r="AR102" s="49"/>
      <c r="AS102" s="88">
        <v>0</v>
      </c>
      <c r="AT102" s="89">
        <f t="shared" si="0"/>
        <v>0</v>
      </c>
      <c r="AU102" s="90">
        <f>'03.06 - NOUZOVÝ PŘELIV'!P127</f>
        <v>677.77505999999994</v>
      </c>
      <c r="AV102" s="89">
        <f>'03.06 - NOUZOVÝ PŘELIV'!J35</f>
        <v>0</v>
      </c>
      <c r="AW102" s="89">
        <f>'03.06 - NOUZOVÝ PŘELIV'!J36</f>
        <v>0</v>
      </c>
      <c r="AX102" s="89">
        <f>'03.06 - NOUZOVÝ PŘELIV'!J37</f>
        <v>0</v>
      </c>
      <c r="AY102" s="89">
        <f>'03.06 - NOUZOVÝ PŘELIV'!J38</f>
        <v>0</v>
      </c>
      <c r="AZ102" s="89">
        <f>'03.06 - NOUZOVÝ PŘELIV'!F35</f>
        <v>0</v>
      </c>
      <c r="BA102" s="89">
        <f>'03.06 - NOUZOVÝ PŘELIV'!F36</f>
        <v>0</v>
      </c>
      <c r="BB102" s="89">
        <f>'03.06 - NOUZOVÝ PŘELIV'!F37</f>
        <v>0</v>
      </c>
      <c r="BC102" s="89">
        <f>'03.06 - NOUZOVÝ PŘELIV'!F38</f>
        <v>0</v>
      </c>
      <c r="BD102" s="91">
        <f>'03.06 - NOUZOVÝ PŘELIV'!F39</f>
        <v>0</v>
      </c>
      <c r="BE102" s="221"/>
      <c r="BT102" s="25" t="s">
        <v>80</v>
      </c>
      <c r="BV102" s="25" t="s">
        <v>72</v>
      </c>
      <c r="BW102" s="25" t="s">
        <v>102</v>
      </c>
      <c r="BX102" s="25" t="s">
        <v>84</v>
      </c>
      <c r="CL102" s="25" t="s">
        <v>1</v>
      </c>
    </row>
    <row r="103" spans="1:90" s="4" customFormat="1" ht="16.5" customHeight="1" x14ac:dyDescent="0.2">
      <c r="A103" s="77" t="s">
        <v>74</v>
      </c>
      <c r="B103" s="49"/>
      <c r="C103" s="10"/>
      <c r="D103" s="10"/>
      <c r="E103" s="227" t="s">
        <v>103</v>
      </c>
      <c r="F103" s="227"/>
      <c r="G103" s="227"/>
      <c r="H103" s="227"/>
      <c r="I103" s="227"/>
      <c r="J103" s="10"/>
      <c r="K103" s="227" t="s">
        <v>104</v>
      </c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5">
        <f>'03.07 - OBSLUŽNÁ KOMUNIKACE'!J32</f>
        <v>0</v>
      </c>
      <c r="AH103" s="226"/>
      <c r="AI103" s="226"/>
      <c r="AJ103" s="226"/>
      <c r="AK103" s="226"/>
      <c r="AL103" s="226"/>
      <c r="AM103" s="226"/>
      <c r="AN103" s="225">
        <f t="shared" si="1"/>
        <v>0</v>
      </c>
      <c r="AO103" s="226"/>
      <c r="AP103" s="226"/>
      <c r="AQ103" s="87" t="s">
        <v>87</v>
      </c>
      <c r="AR103" s="49"/>
      <c r="AS103" s="88">
        <v>0</v>
      </c>
      <c r="AT103" s="89">
        <f t="shared" si="0"/>
        <v>0</v>
      </c>
      <c r="AU103" s="90">
        <f>'03.07 - OBSLUŽNÁ KOMUNIKACE'!P129</f>
        <v>2088.5450360000004</v>
      </c>
      <c r="AV103" s="89">
        <f>'03.07 - OBSLUŽNÁ KOMUNIKACE'!J35</f>
        <v>0</v>
      </c>
      <c r="AW103" s="89">
        <f>'03.07 - OBSLUŽNÁ KOMUNIKACE'!J36</f>
        <v>0</v>
      </c>
      <c r="AX103" s="89">
        <f>'03.07 - OBSLUŽNÁ KOMUNIKACE'!J37</f>
        <v>0</v>
      </c>
      <c r="AY103" s="89">
        <f>'03.07 - OBSLUŽNÁ KOMUNIKACE'!J38</f>
        <v>0</v>
      </c>
      <c r="AZ103" s="89">
        <f>'03.07 - OBSLUŽNÁ KOMUNIKACE'!F35</f>
        <v>0</v>
      </c>
      <c r="BA103" s="89">
        <f>'03.07 - OBSLUŽNÁ KOMUNIKACE'!F36</f>
        <v>0</v>
      </c>
      <c r="BB103" s="89">
        <f>'03.07 - OBSLUŽNÁ KOMUNIKACE'!F37</f>
        <v>0</v>
      </c>
      <c r="BC103" s="89">
        <f>'03.07 - OBSLUŽNÁ KOMUNIKACE'!F38</f>
        <v>0</v>
      </c>
      <c r="BD103" s="91">
        <f>'03.07 - OBSLUŽNÁ KOMUNIKACE'!F39</f>
        <v>0</v>
      </c>
      <c r="BE103" s="221"/>
      <c r="BT103" s="25" t="s">
        <v>80</v>
      </c>
      <c r="BV103" s="25" t="s">
        <v>72</v>
      </c>
      <c r="BW103" s="25" t="s">
        <v>105</v>
      </c>
      <c r="BX103" s="25" t="s">
        <v>84</v>
      </c>
      <c r="CL103" s="25" t="s">
        <v>1</v>
      </c>
    </row>
    <row r="104" spans="1:90" s="4" customFormat="1" ht="16.5" customHeight="1" x14ac:dyDescent="0.2">
      <c r="A104" s="77" t="s">
        <v>74</v>
      </c>
      <c r="B104" s="49"/>
      <c r="C104" s="10"/>
      <c r="D104" s="10"/>
      <c r="E104" s="227" t="s">
        <v>106</v>
      </c>
      <c r="F104" s="227"/>
      <c r="G104" s="227"/>
      <c r="H104" s="227"/>
      <c r="I104" s="227"/>
      <c r="J104" s="10"/>
      <c r="K104" s="227" t="s">
        <v>107</v>
      </c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5">
        <f>'03.08 - ÚPRAVY VEGETACE V...'!J32</f>
        <v>0</v>
      </c>
      <c r="AH104" s="226"/>
      <c r="AI104" s="226"/>
      <c r="AJ104" s="226"/>
      <c r="AK104" s="226"/>
      <c r="AL104" s="226"/>
      <c r="AM104" s="226"/>
      <c r="AN104" s="225">
        <f t="shared" si="1"/>
        <v>0</v>
      </c>
      <c r="AO104" s="226"/>
      <c r="AP104" s="226"/>
      <c r="AQ104" s="87" t="s">
        <v>87</v>
      </c>
      <c r="AR104" s="49"/>
      <c r="AS104" s="92">
        <v>0</v>
      </c>
      <c r="AT104" s="93">
        <f t="shared" si="0"/>
        <v>0</v>
      </c>
      <c r="AU104" s="94">
        <f>'03.08 - ÚPRAVY VEGETACE V...'!P123</f>
        <v>445.91972600000003</v>
      </c>
      <c r="AV104" s="93">
        <f>'03.08 - ÚPRAVY VEGETACE V...'!J35</f>
        <v>0</v>
      </c>
      <c r="AW104" s="93">
        <f>'03.08 - ÚPRAVY VEGETACE V...'!J36</f>
        <v>0</v>
      </c>
      <c r="AX104" s="93">
        <f>'03.08 - ÚPRAVY VEGETACE V...'!J37</f>
        <v>0</v>
      </c>
      <c r="AY104" s="93">
        <f>'03.08 - ÚPRAVY VEGETACE V...'!J38</f>
        <v>0</v>
      </c>
      <c r="AZ104" s="93">
        <f>'03.08 - ÚPRAVY VEGETACE V...'!F35</f>
        <v>0</v>
      </c>
      <c r="BA104" s="93">
        <f>'03.08 - ÚPRAVY VEGETACE V...'!F36</f>
        <v>0</v>
      </c>
      <c r="BB104" s="93">
        <f>'03.08 - ÚPRAVY VEGETACE V...'!F37</f>
        <v>0</v>
      </c>
      <c r="BC104" s="93">
        <f>'03.08 - ÚPRAVY VEGETACE V...'!F38</f>
        <v>0</v>
      </c>
      <c r="BD104" s="95">
        <f>'03.08 - ÚPRAVY VEGETACE V...'!F39</f>
        <v>0</v>
      </c>
      <c r="BE104" s="221"/>
      <c r="BT104" s="25" t="s">
        <v>80</v>
      </c>
      <c r="BV104" s="25" t="s">
        <v>72</v>
      </c>
      <c r="BW104" s="25" t="s">
        <v>108</v>
      </c>
      <c r="BX104" s="25" t="s">
        <v>84</v>
      </c>
      <c r="CL104" s="25" t="s">
        <v>1</v>
      </c>
    </row>
    <row r="105" spans="1:90" s="206" customFormat="1" ht="16.5" customHeight="1" x14ac:dyDescent="0.2">
      <c r="A105" s="77"/>
      <c r="B105" s="49"/>
      <c r="C105" s="205"/>
      <c r="D105" s="205"/>
      <c r="E105" s="208"/>
      <c r="F105" s="208"/>
      <c r="G105" s="208"/>
      <c r="H105" s="208"/>
      <c r="I105" s="208"/>
      <c r="J105" s="205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4"/>
      <c r="AH105" s="205"/>
      <c r="AI105" s="205"/>
      <c r="AJ105" s="205"/>
      <c r="AK105" s="205"/>
      <c r="AL105" s="205"/>
      <c r="AM105" s="205"/>
      <c r="AN105" s="204"/>
      <c r="AO105" s="205"/>
      <c r="AP105" s="205"/>
      <c r="AQ105" s="87"/>
      <c r="AR105" s="49"/>
      <c r="AS105" s="89"/>
      <c r="AT105" s="89"/>
      <c r="AU105" s="90"/>
      <c r="AV105" s="89"/>
      <c r="AW105" s="89"/>
      <c r="AX105" s="89"/>
      <c r="AY105" s="89"/>
      <c r="AZ105" s="89"/>
      <c r="BA105" s="89"/>
      <c r="BB105" s="89"/>
      <c r="BC105" s="89"/>
      <c r="BD105" s="89"/>
      <c r="BE105" s="221"/>
      <c r="BT105" s="209"/>
      <c r="BV105" s="209"/>
      <c r="BW105" s="209"/>
      <c r="BX105" s="209"/>
      <c r="CL105" s="209"/>
    </row>
    <row r="106" spans="1:90" s="2" customFormat="1" ht="30" customHeight="1" x14ac:dyDescent="0.2">
      <c r="A106" s="30"/>
      <c r="B106" s="49"/>
      <c r="C106" s="205"/>
      <c r="D106" s="224" t="s">
        <v>2353</v>
      </c>
      <c r="E106" s="224"/>
      <c r="F106" s="224"/>
      <c r="G106" s="224"/>
      <c r="H106" s="224"/>
      <c r="I106" s="222"/>
      <c r="J106" s="224" t="s">
        <v>2355</v>
      </c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3">
        <f>'03.N - NEZPŮSOBILÉ VÝDAJE'!I5</f>
        <v>0</v>
      </c>
      <c r="AH106" s="223"/>
      <c r="AI106" s="223"/>
      <c r="AJ106" s="223"/>
      <c r="AK106" s="223"/>
      <c r="AL106" s="223"/>
      <c r="AM106" s="223"/>
      <c r="AN106" s="223">
        <f>AG106*1.21</f>
        <v>0</v>
      </c>
      <c r="AO106" s="223"/>
      <c r="AP106" s="223"/>
      <c r="AQ106" s="30"/>
      <c r="AR106" s="31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221"/>
    </row>
    <row r="107" spans="1:90" s="2" customFormat="1" ht="45.75" customHeight="1" x14ac:dyDescent="0.2">
      <c r="A107" s="30"/>
      <c r="B107" s="45"/>
      <c r="C107" s="67" t="s">
        <v>2356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254">
        <f>AG94+AG106</f>
        <v>0</v>
      </c>
      <c r="AH107" s="254"/>
      <c r="AI107" s="254"/>
      <c r="AJ107" s="254"/>
      <c r="AK107" s="254"/>
      <c r="AL107" s="254"/>
      <c r="AM107" s="254"/>
      <c r="AN107" s="251">
        <f>AN94+AN106</f>
        <v>0</v>
      </c>
      <c r="AO107" s="251"/>
      <c r="AP107" s="251"/>
      <c r="AQ107" s="46"/>
      <c r="AR107" s="31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</sheetData>
  <mergeCells count="82">
    <mergeCell ref="AG107:AM107"/>
    <mergeCell ref="AN107:AP107"/>
    <mergeCell ref="C92:G92"/>
    <mergeCell ref="D96:H96"/>
    <mergeCell ref="D95:H95"/>
    <mergeCell ref="E104:I104"/>
    <mergeCell ref="E103:I103"/>
    <mergeCell ref="E98:I98"/>
    <mergeCell ref="E102:I102"/>
    <mergeCell ref="E99:I99"/>
    <mergeCell ref="E101:I101"/>
    <mergeCell ref="E97:I97"/>
    <mergeCell ref="E100:I100"/>
    <mergeCell ref="I92:AF92"/>
    <mergeCell ref="J95:AF95"/>
    <mergeCell ref="J96:AF96"/>
    <mergeCell ref="K98:AF98"/>
    <mergeCell ref="K100:AF100"/>
    <mergeCell ref="K101:AF101"/>
    <mergeCell ref="K102:AF102"/>
    <mergeCell ref="K103:AF103"/>
    <mergeCell ref="K99:AF99"/>
    <mergeCell ref="K97:AF97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R2:BE2"/>
    <mergeCell ref="AG103:AM103"/>
    <mergeCell ref="AG102:AM102"/>
    <mergeCell ref="AG101:AM101"/>
    <mergeCell ref="AG92:AM92"/>
    <mergeCell ref="AG100:AM100"/>
    <mergeCell ref="AG95:AM95"/>
    <mergeCell ref="AG97:AM97"/>
    <mergeCell ref="AG98:AM98"/>
    <mergeCell ref="AG99:AM99"/>
    <mergeCell ref="AS89:AT91"/>
    <mergeCell ref="AN94:AP94"/>
    <mergeCell ref="L85:AO85"/>
    <mergeCell ref="AG94:AM94"/>
    <mergeCell ref="E23:AN23"/>
    <mergeCell ref="AK26:AO26"/>
    <mergeCell ref="K5:AO5"/>
    <mergeCell ref="K6:AO6"/>
    <mergeCell ref="AG96:AM96"/>
    <mergeCell ref="AM87:AN87"/>
    <mergeCell ref="AM89:AP89"/>
    <mergeCell ref="AM90:AP90"/>
    <mergeCell ref="AN92:AP92"/>
    <mergeCell ref="AK35:AO35"/>
    <mergeCell ref="X35:AB35"/>
    <mergeCell ref="L28:P28"/>
    <mergeCell ref="W28:AE28"/>
    <mergeCell ref="AK28:AO28"/>
    <mergeCell ref="AN96:AP96"/>
    <mergeCell ref="AN103:AP103"/>
    <mergeCell ref="AN102:AP102"/>
    <mergeCell ref="AN95:AP95"/>
    <mergeCell ref="AN98:AP98"/>
    <mergeCell ref="AN97:AP97"/>
    <mergeCell ref="AN99:AP99"/>
    <mergeCell ref="AN100:AP100"/>
    <mergeCell ref="AN101:AP101"/>
    <mergeCell ref="AG106:AM106"/>
    <mergeCell ref="AN106:AP106"/>
    <mergeCell ref="D106:H106"/>
    <mergeCell ref="J106:AF106"/>
    <mergeCell ref="AG104:AM104"/>
    <mergeCell ref="K104:AF104"/>
    <mergeCell ref="AN104:AP104"/>
  </mergeCells>
  <hyperlinks>
    <hyperlink ref="A95" location="'SO 00 - VRN'!C2" display="/"/>
    <hyperlink ref="A97" location="'03.01 - TERÉNNÍ ÚPRAVY'!C2" display="/"/>
    <hyperlink ref="A98" location="'03.02 - HRÁZ'!C2" display="/"/>
    <hyperlink ref="A99" location="'03.03 - SDRUŽENÝ FUNKČNÍ ...'!C2" display="/"/>
    <hyperlink ref="A100" location="'03.04 - ODPADNÍ KORYTO'!C2" display="/"/>
    <hyperlink ref="A101" location="'03.05 - ÚPRAVA POLANČICE ...'!C2" display="/"/>
    <hyperlink ref="A102" location="'03.06 - NOUZOVÝ PŘELIV'!C2" display="/"/>
    <hyperlink ref="A103" location="'03.07 - OBSLUŽNÁ KOMUNIKACE'!C2" display="/"/>
    <hyperlink ref="A104" location="'03.08 - ÚPRAVY VEGETACE V...'!C2" display="/"/>
  </hyperlinks>
  <pageMargins left="0.39374999999999999" right="0.39374999999999999" top="0.39374999999999999" bottom="0.39374999999999999" header="0" footer="0"/>
  <pageSetup paperSize="9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1"/>
  <sheetViews>
    <sheetView showGridLines="0" view="pageBreakPreview" topLeftCell="B1" zoomScale="90" zoomScaleNormal="100" zoomScaleSheetLayoutView="90" workbookViewId="0">
      <selection activeCell="I239" sqref="I23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6"/>
    </row>
    <row r="2" spans="1:46" s="1" customFormat="1" ht="36.950000000000003" customHeight="1" x14ac:dyDescent="0.2">
      <c r="L2" s="245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108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 x14ac:dyDescent="0.2">
      <c r="B4" s="21"/>
      <c r="D4" s="22" t="s">
        <v>109</v>
      </c>
      <c r="L4" s="21"/>
      <c r="M4" s="97" t="s">
        <v>10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14</v>
      </c>
      <c r="L6" s="21"/>
    </row>
    <row r="7" spans="1:46" s="1" customFormat="1" ht="26.25" customHeight="1" x14ac:dyDescent="0.2">
      <c r="B7" s="21"/>
      <c r="E7" s="264" t="str">
        <f>'Rekapitulace stavby'!K6</f>
        <v>PROTIPOV. OPATŘENÍ NA VODNÍM TOKU POLANČICE PRO ZÁSTAVBU POLANKY NAD ODROU, STAVBA Č.5578 - SO 03 Malá vodní nádrž na Rakovci</v>
      </c>
      <c r="F7" s="265"/>
      <c r="G7" s="265"/>
      <c r="H7" s="265"/>
      <c r="L7" s="21"/>
    </row>
    <row r="8" spans="1:46" s="1" customFormat="1" ht="12" customHeight="1" x14ac:dyDescent="0.2">
      <c r="B8" s="21"/>
      <c r="D8" s="27" t="s">
        <v>110</v>
      </c>
      <c r="L8" s="21"/>
    </row>
    <row r="9" spans="1:46" s="2" customFormat="1" ht="16.5" customHeight="1" x14ac:dyDescent="0.2">
      <c r="A9" s="30"/>
      <c r="B9" s="31"/>
      <c r="C9" s="30"/>
      <c r="D9" s="30"/>
      <c r="E9" s="264" t="s">
        <v>335</v>
      </c>
      <c r="F9" s="263"/>
      <c r="G9" s="263"/>
      <c r="H9" s="263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 x14ac:dyDescent="0.2">
      <c r="A10" s="30"/>
      <c r="B10" s="31"/>
      <c r="C10" s="30"/>
      <c r="D10" s="27" t="s">
        <v>336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 x14ac:dyDescent="0.2">
      <c r="A11" s="30"/>
      <c r="B11" s="31"/>
      <c r="C11" s="30"/>
      <c r="D11" s="30"/>
      <c r="E11" s="252" t="s">
        <v>2177</v>
      </c>
      <c r="F11" s="263"/>
      <c r="G11" s="263"/>
      <c r="H11" s="263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x14ac:dyDescent="0.2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 x14ac:dyDescent="0.2">
      <c r="A13" s="30"/>
      <c r="B13" s="31"/>
      <c r="C13" s="30"/>
      <c r="D13" s="27" t="s">
        <v>15</v>
      </c>
      <c r="E13" s="30"/>
      <c r="F13" s="25" t="s">
        <v>1</v>
      </c>
      <c r="G13" s="30"/>
      <c r="H13" s="30"/>
      <c r="I13" s="27" t="s">
        <v>16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17</v>
      </c>
      <c r="E14" s="30"/>
      <c r="F14" s="25" t="s">
        <v>18</v>
      </c>
      <c r="G14" s="30"/>
      <c r="H14" s="30"/>
      <c r="I14" s="27" t="s">
        <v>19</v>
      </c>
      <c r="J14" s="53">
        <f>'Rekapitulace stavby'!AN8</f>
        <v>0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 x14ac:dyDescent="0.2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2">
      <c r="A16" s="30"/>
      <c r="B16" s="31"/>
      <c r="C16" s="30"/>
      <c r="D16" s="27" t="s">
        <v>20</v>
      </c>
      <c r="E16" s="30"/>
      <c r="F16" s="30"/>
      <c r="G16" s="30"/>
      <c r="H16" s="30"/>
      <c r="I16" s="27" t="s">
        <v>21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7" s="2" customFormat="1" ht="18" customHeight="1" x14ac:dyDescent="0.2">
      <c r="A17" s="30"/>
      <c r="B17" s="31"/>
      <c r="C17" s="30"/>
      <c r="D17" s="30"/>
      <c r="E17" s="25" t="s">
        <v>22</v>
      </c>
      <c r="F17" s="30"/>
      <c r="G17" s="30"/>
      <c r="H17" s="30"/>
      <c r="I17" s="27" t="s">
        <v>23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7" s="2" customFormat="1" ht="6.95" customHeight="1" x14ac:dyDescent="0.2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7" s="2" customFormat="1" ht="12" customHeight="1" x14ac:dyDescent="0.2">
      <c r="A19" s="30"/>
      <c r="B19" s="31"/>
      <c r="C19" s="30"/>
      <c r="D19" s="27" t="s">
        <v>24</v>
      </c>
      <c r="E19" s="30"/>
      <c r="F19" s="30"/>
      <c r="G19" s="30"/>
      <c r="H19" s="30"/>
      <c r="I19" s="27" t="s">
        <v>21</v>
      </c>
      <c r="J19" s="25" t="str">
        <f>'Rekapitulace stavby'!AN13</f>
        <v/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7" s="2" customFormat="1" ht="18" customHeight="1" x14ac:dyDescent="0.2">
      <c r="A20" s="30"/>
      <c r="B20" s="31"/>
      <c r="C20" s="30"/>
      <c r="D20" s="30"/>
      <c r="E20" s="230" t="str">
        <f>'Rekapitulace stavby'!E14</f>
        <v xml:space="preserve"> </v>
      </c>
      <c r="F20" s="230"/>
      <c r="G20" s="230"/>
      <c r="H20" s="230"/>
      <c r="I20" s="27" t="s">
        <v>23</v>
      </c>
      <c r="J20" s="25" t="str">
        <f>'Rekapitulace stavby'!AN14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7" s="2" customFormat="1" ht="6.95" customHeight="1" x14ac:dyDescent="0.2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7" s="2" customFormat="1" ht="12" customHeight="1" x14ac:dyDescent="0.2">
      <c r="A22" s="30"/>
      <c r="B22" s="31"/>
      <c r="C22" s="30"/>
      <c r="D22" s="27" t="s">
        <v>25</v>
      </c>
      <c r="E22" s="30"/>
      <c r="F22" s="30"/>
      <c r="G22" s="30"/>
      <c r="H22" s="30"/>
      <c r="I22" s="27" t="s">
        <v>21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7" s="2" customFormat="1" ht="18" customHeight="1" x14ac:dyDescent="0.2">
      <c r="A23" s="30"/>
      <c r="B23" s="31"/>
      <c r="C23" s="30"/>
      <c r="D23" s="30"/>
      <c r="E23" s="25" t="s">
        <v>26</v>
      </c>
      <c r="F23" s="30"/>
      <c r="G23" s="30"/>
      <c r="H23" s="30"/>
      <c r="I23" s="27" t="s">
        <v>23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7" s="2" customFormat="1" ht="6.95" customHeight="1" x14ac:dyDescent="0.2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7" s="2" customFormat="1" ht="12" customHeight="1" x14ac:dyDescent="0.2">
      <c r="A25" s="30"/>
      <c r="B25" s="31"/>
      <c r="C25" s="30"/>
      <c r="D25" s="27" t="s">
        <v>28</v>
      </c>
      <c r="E25" s="30"/>
      <c r="F25" s="30"/>
      <c r="G25" s="30"/>
      <c r="H25" s="30"/>
      <c r="I25" s="27" t="s">
        <v>21</v>
      </c>
      <c r="J25" s="25" t="str">
        <f>IF('Rekapitulace stavby'!AN19="","",'Rekapitulace stavby'!AN19)</f>
        <v/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7" s="2" customFormat="1" ht="18" customHeight="1" x14ac:dyDescent="0.2">
      <c r="A26" s="30"/>
      <c r="B26" s="31"/>
      <c r="C26" s="30"/>
      <c r="D26" s="30"/>
      <c r="E26" s="25" t="str">
        <f>IF('Rekapitulace stavby'!E20="","",'Rekapitulace stavby'!E20)</f>
        <v xml:space="preserve"> </v>
      </c>
      <c r="F26" s="30"/>
      <c r="G26" s="30"/>
      <c r="H26" s="30"/>
      <c r="I26" s="27" t="s">
        <v>23</v>
      </c>
      <c r="J26" s="25" t="str">
        <f>IF('Rekapitulace stavby'!AN20="","",'Rekapitulace stavby'!AN20)</f>
        <v/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K26" s="2">
        <f>AG107</f>
        <v>0</v>
      </c>
    </row>
    <row r="27" spans="1:37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7" s="2" customFormat="1" ht="12" customHeight="1" x14ac:dyDescent="0.2">
      <c r="A28" s="30"/>
      <c r="B28" s="31"/>
      <c r="C28" s="30"/>
      <c r="D28" s="27" t="s">
        <v>29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7" s="8" customFormat="1" ht="16.5" customHeight="1" x14ac:dyDescent="0.2">
      <c r="A29" s="98"/>
      <c r="B29" s="99"/>
      <c r="C29" s="98"/>
      <c r="D29" s="98"/>
      <c r="E29" s="255" t="s">
        <v>1</v>
      </c>
      <c r="F29" s="255"/>
      <c r="G29" s="255"/>
      <c r="H29" s="255"/>
      <c r="I29" s="98"/>
      <c r="J29" s="98"/>
      <c r="K29" s="98"/>
      <c r="L29" s="100"/>
      <c r="S29" s="98"/>
      <c r="T29" s="98"/>
      <c r="U29" s="98"/>
      <c r="V29" s="98"/>
      <c r="W29" s="98">
        <f>AK26</f>
        <v>0</v>
      </c>
      <c r="X29" s="98"/>
      <c r="Y29" s="98"/>
      <c r="Z29" s="98"/>
      <c r="AA29" s="98"/>
      <c r="AB29" s="98"/>
      <c r="AC29" s="98"/>
      <c r="AD29" s="98"/>
      <c r="AE29" s="98"/>
      <c r="AK29" s="8">
        <f>W29*0.21</f>
        <v>0</v>
      </c>
    </row>
    <row r="30" spans="1:37" s="2" customFormat="1" ht="6.95" customHeight="1" x14ac:dyDescent="0.2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7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7" s="2" customFormat="1" ht="25.35" customHeight="1" x14ac:dyDescent="0.2">
      <c r="A32" s="30"/>
      <c r="B32" s="31"/>
      <c r="C32" s="30"/>
      <c r="D32" s="101" t="s">
        <v>31</v>
      </c>
      <c r="E32" s="30"/>
      <c r="F32" s="30"/>
      <c r="G32" s="30"/>
      <c r="H32" s="30"/>
      <c r="I32" s="30"/>
      <c r="J32" s="69">
        <f>ROUND(J123,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 x14ac:dyDescent="0.2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30"/>
      <c r="F34" s="34" t="s">
        <v>33</v>
      </c>
      <c r="G34" s="30"/>
      <c r="H34" s="30"/>
      <c r="I34" s="34" t="s">
        <v>32</v>
      </c>
      <c r="J34" s="34" t="s">
        <v>34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 x14ac:dyDescent="0.2">
      <c r="A35" s="30"/>
      <c r="B35" s="31"/>
      <c r="C35" s="30"/>
      <c r="D35" s="102" t="s">
        <v>35</v>
      </c>
      <c r="E35" s="27" t="s">
        <v>36</v>
      </c>
      <c r="F35" s="103">
        <f>ROUND((SUM(BE123:BE240)),  2)</f>
        <v>0</v>
      </c>
      <c r="G35" s="30"/>
      <c r="H35" s="30"/>
      <c r="I35" s="104">
        <v>0.21</v>
      </c>
      <c r="J35" s="103">
        <f>ROUND(((SUM(BE123:BE240))*I35),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 x14ac:dyDescent="0.2">
      <c r="A36" s="30"/>
      <c r="B36" s="31"/>
      <c r="C36" s="30"/>
      <c r="D36" s="30"/>
      <c r="E36" s="27" t="s">
        <v>37</v>
      </c>
      <c r="F36" s="103">
        <f>ROUND((SUM(BF123:BF240)),  2)</f>
        <v>0</v>
      </c>
      <c r="G36" s="30"/>
      <c r="H36" s="30"/>
      <c r="I36" s="104">
        <v>0.15</v>
      </c>
      <c r="J36" s="103">
        <f>ROUND(((SUM(BF123:BF240))*I36),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38</v>
      </c>
      <c r="F37" s="103">
        <f>ROUND((SUM(BG123:BG240)),  2)</f>
        <v>0</v>
      </c>
      <c r="G37" s="30"/>
      <c r="H37" s="30"/>
      <c r="I37" s="104">
        <v>0.21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 x14ac:dyDescent="0.2">
      <c r="A38" s="30"/>
      <c r="B38" s="31"/>
      <c r="C38" s="30"/>
      <c r="D38" s="30"/>
      <c r="E38" s="27" t="s">
        <v>39</v>
      </c>
      <c r="F38" s="103">
        <f>ROUND((SUM(BH123:BH240)),  2)</f>
        <v>0</v>
      </c>
      <c r="G38" s="30"/>
      <c r="H38" s="30"/>
      <c r="I38" s="104">
        <v>0.15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 x14ac:dyDescent="0.2">
      <c r="A39" s="30"/>
      <c r="B39" s="31"/>
      <c r="C39" s="30"/>
      <c r="D39" s="30"/>
      <c r="E39" s="27" t="s">
        <v>40</v>
      </c>
      <c r="F39" s="103">
        <f>ROUND((SUM(BI123:BI240)),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 x14ac:dyDescent="0.2">
      <c r="A41" s="30"/>
      <c r="B41" s="31"/>
      <c r="C41" s="105"/>
      <c r="D41" s="106" t="s">
        <v>41</v>
      </c>
      <c r="E41" s="58"/>
      <c r="F41" s="58"/>
      <c r="G41" s="107" t="s">
        <v>42</v>
      </c>
      <c r="H41" s="108" t="s">
        <v>43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 x14ac:dyDescent="0.2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46</v>
      </c>
      <c r="E61" s="33"/>
      <c r="F61" s="111" t="s">
        <v>47</v>
      </c>
      <c r="G61" s="43" t="s">
        <v>46</v>
      </c>
      <c r="H61" s="33"/>
      <c r="I61" s="33"/>
      <c r="J61" s="112" t="s">
        <v>47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48</v>
      </c>
      <c r="E65" s="44"/>
      <c r="F65" s="44"/>
      <c r="G65" s="41" t="s">
        <v>49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46</v>
      </c>
      <c r="E76" s="33"/>
      <c r="F76" s="111" t="s">
        <v>47</v>
      </c>
      <c r="G76" s="43" t="s">
        <v>46</v>
      </c>
      <c r="H76" s="33"/>
      <c r="I76" s="33"/>
      <c r="J76" s="112" t="s">
        <v>47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4.95" customHeight="1" x14ac:dyDescent="0.2">
      <c r="A82" s="30"/>
      <c r="B82" s="31"/>
      <c r="C82" s="22" t="s">
        <v>112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2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2">
      <c r="A85" s="30"/>
      <c r="B85" s="31"/>
      <c r="C85" s="30"/>
      <c r="D85" s="30"/>
      <c r="E85" s="264" t="str">
        <f>E7</f>
        <v>PROTIPOV. OPATŘENÍ NA VODNÍM TOKU POLANČICE PRO ZÁSTAVBU POLANKY NAD ODROU, STAVBA Č.5578 - SO 03 Malá vodní nádrž na Rakovci</v>
      </c>
      <c r="F85" s="265"/>
      <c r="G85" s="265"/>
      <c r="H85" s="265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2">
      <c r="B86" s="21"/>
      <c r="C86" s="27" t="s">
        <v>110</v>
      </c>
      <c r="L86" s="21"/>
    </row>
    <row r="87" spans="1:31" s="2" customFormat="1" ht="16.5" customHeight="1" x14ac:dyDescent="0.2">
      <c r="A87" s="30"/>
      <c r="B87" s="31"/>
      <c r="C87" s="30"/>
      <c r="D87" s="30"/>
      <c r="E87" s="264" t="s">
        <v>335</v>
      </c>
      <c r="F87" s="263"/>
      <c r="G87" s="263"/>
      <c r="H87" s="263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 x14ac:dyDescent="0.2">
      <c r="A88" s="30"/>
      <c r="B88" s="31"/>
      <c r="C88" s="27" t="s">
        <v>336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 x14ac:dyDescent="0.2">
      <c r="A89" s="30"/>
      <c r="B89" s="31"/>
      <c r="C89" s="30"/>
      <c r="D89" s="30"/>
      <c r="E89" s="252" t="str">
        <f>E11</f>
        <v>03.08 - ÚPRAVY VEGETACE V ZÁTOPĚ</v>
      </c>
      <c r="F89" s="263"/>
      <c r="G89" s="263"/>
      <c r="H89" s="263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 x14ac:dyDescent="0.2">
      <c r="A91" s="30"/>
      <c r="B91" s="31"/>
      <c r="C91" s="27" t="s">
        <v>17</v>
      </c>
      <c r="D91" s="30"/>
      <c r="E91" s="30"/>
      <c r="F91" s="25" t="str">
        <f>F14</f>
        <v xml:space="preserve"> </v>
      </c>
      <c r="G91" s="30"/>
      <c r="H91" s="30"/>
      <c r="I91" s="27" t="s">
        <v>19</v>
      </c>
      <c r="J91" s="53">
        <f>IF(J14="","",J14)</f>
        <v>0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6.95" customHeight="1" x14ac:dyDescent="0.2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2" customHeight="1" x14ac:dyDescent="0.2">
      <c r="A93" s="30"/>
      <c r="B93" s="31"/>
      <c r="C93" s="27" t="s">
        <v>20</v>
      </c>
      <c r="D93" s="30"/>
      <c r="E93" s="30"/>
      <c r="F93" s="25" t="str">
        <f>E17</f>
        <v>POVODÍ ODRY, STÁTNÍ PODNIK</v>
      </c>
      <c r="G93" s="30"/>
      <c r="H93" s="30"/>
      <c r="I93" s="27" t="s">
        <v>25</v>
      </c>
      <c r="J93" s="28" t="str">
        <f>E23</f>
        <v>Valbek spol.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2" customHeight="1" x14ac:dyDescent="0.2">
      <c r="A94" s="30"/>
      <c r="B94" s="31"/>
      <c r="C94" s="27" t="s">
        <v>24</v>
      </c>
      <c r="D94" s="30"/>
      <c r="E94" s="30"/>
      <c r="F94" s="25" t="str">
        <f>IF(E20="","",E20)</f>
        <v xml:space="preserve"> </v>
      </c>
      <c r="G94" s="30"/>
      <c r="H94" s="30"/>
      <c r="I94" s="27" t="s">
        <v>28</v>
      </c>
      <c r="J94" s="28" t="str">
        <f>E26</f>
        <v xml:space="preserve"> 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 x14ac:dyDescent="0.2">
      <c r="A96" s="30"/>
      <c r="B96" s="31"/>
      <c r="C96" s="113" t="s">
        <v>113</v>
      </c>
      <c r="D96" s="105"/>
      <c r="E96" s="105"/>
      <c r="F96" s="105"/>
      <c r="G96" s="105"/>
      <c r="H96" s="105"/>
      <c r="I96" s="105"/>
      <c r="J96" s="114" t="s">
        <v>114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35" customHeight="1" x14ac:dyDescent="0.2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9" customHeight="1" x14ac:dyDescent="0.2">
      <c r="A98" s="30"/>
      <c r="B98" s="31"/>
      <c r="C98" s="115" t="s">
        <v>115</v>
      </c>
      <c r="D98" s="30"/>
      <c r="E98" s="30"/>
      <c r="F98" s="30"/>
      <c r="G98" s="30"/>
      <c r="H98" s="30"/>
      <c r="I98" s="30"/>
      <c r="J98" s="69">
        <f>J123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116</v>
      </c>
    </row>
    <row r="99" spans="1:47" s="9" customFormat="1" ht="24.95" customHeight="1" x14ac:dyDescent="0.2">
      <c r="B99" s="116"/>
      <c r="D99" s="117" t="s">
        <v>338</v>
      </c>
      <c r="E99" s="118"/>
      <c r="F99" s="118"/>
      <c r="G99" s="118"/>
      <c r="H99" s="118"/>
      <c r="I99" s="118"/>
      <c r="J99" s="119">
        <f>J124</f>
        <v>0</v>
      </c>
      <c r="L99" s="116"/>
    </row>
    <row r="100" spans="1:47" s="10" customFormat="1" ht="19.899999999999999" customHeight="1" x14ac:dyDescent="0.2">
      <c r="B100" s="120"/>
      <c r="D100" s="121" t="s">
        <v>339</v>
      </c>
      <c r="E100" s="122"/>
      <c r="F100" s="122"/>
      <c r="G100" s="122"/>
      <c r="H100" s="122"/>
      <c r="I100" s="122"/>
      <c r="J100" s="123">
        <f>J125</f>
        <v>0</v>
      </c>
      <c r="L100" s="120"/>
    </row>
    <row r="101" spans="1:47" s="10" customFormat="1" ht="19.899999999999999" customHeight="1" x14ac:dyDescent="0.2">
      <c r="B101" s="120"/>
      <c r="D101" s="121" t="s">
        <v>345</v>
      </c>
      <c r="E101" s="122"/>
      <c r="F101" s="122"/>
      <c r="G101" s="122"/>
      <c r="H101" s="122"/>
      <c r="I101" s="122"/>
      <c r="J101" s="123">
        <f>J238</f>
        <v>0</v>
      </c>
      <c r="L101" s="120"/>
    </row>
    <row r="102" spans="1:47" s="2" customFormat="1" ht="21.75" customHeight="1" x14ac:dyDescent="0.2">
      <c r="A102" s="30"/>
      <c r="B102" s="31"/>
      <c r="C102" s="30"/>
      <c r="D102" s="30"/>
      <c r="E102" s="30"/>
      <c r="F102" s="30"/>
      <c r="G102" s="30"/>
      <c r="H102" s="30"/>
      <c r="I102" s="30"/>
      <c r="J102" s="30"/>
      <c r="K102" s="30"/>
      <c r="L102" s="4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47" s="2" customFormat="1" ht="6.95" customHeight="1" x14ac:dyDescent="0.2">
      <c r="A103" s="30"/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4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7" spans="1:47" s="2" customFormat="1" ht="6.95" customHeight="1" x14ac:dyDescent="0.2">
      <c r="A107" s="30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47" s="2" customFormat="1" ht="24.95" customHeight="1" x14ac:dyDescent="0.2">
      <c r="A108" s="30"/>
      <c r="B108" s="31"/>
      <c r="C108" s="22" t="s">
        <v>125</v>
      </c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47" s="2" customFormat="1" ht="6.95" customHeight="1" x14ac:dyDescent="0.2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47" s="2" customFormat="1" ht="12" customHeight="1" x14ac:dyDescent="0.2">
      <c r="A110" s="30"/>
      <c r="B110" s="31"/>
      <c r="C110" s="27" t="s">
        <v>14</v>
      </c>
      <c r="D110" s="30"/>
      <c r="E110" s="30"/>
      <c r="F110" s="30"/>
      <c r="G110" s="30"/>
      <c r="H110" s="30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47" s="2" customFormat="1" ht="26.25" customHeight="1" x14ac:dyDescent="0.2">
      <c r="A111" s="30"/>
      <c r="B111" s="31"/>
      <c r="C111" s="30"/>
      <c r="D111" s="30"/>
      <c r="E111" s="264" t="str">
        <f>E7</f>
        <v>PROTIPOV. OPATŘENÍ NA VODNÍM TOKU POLANČICE PRO ZÁSTAVBU POLANKY NAD ODROU, STAVBA Č.5578 - SO 03 Malá vodní nádrž na Rakovci</v>
      </c>
      <c r="F111" s="265"/>
      <c r="G111" s="265"/>
      <c r="H111" s="265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47" s="1" customFormat="1" ht="12" customHeight="1" x14ac:dyDescent="0.2">
      <c r="B112" s="21"/>
      <c r="C112" s="27" t="s">
        <v>110</v>
      </c>
      <c r="L112" s="21"/>
    </row>
    <row r="113" spans="1:65" s="2" customFormat="1" ht="16.5" customHeight="1" x14ac:dyDescent="0.2">
      <c r="A113" s="30"/>
      <c r="B113" s="31"/>
      <c r="C113" s="30"/>
      <c r="D113" s="30"/>
      <c r="E113" s="264" t="s">
        <v>335</v>
      </c>
      <c r="F113" s="263"/>
      <c r="G113" s="263"/>
      <c r="H113" s="263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 x14ac:dyDescent="0.2">
      <c r="A114" s="30"/>
      <c r="B114" s="31"/>
      <c r="C114" s="27" t="s">
        <v>336</v>
      </c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6.5" customHeight="1" x14ac:dyDescent="0.2">
      <c r="A115" s="30"/>
      <c r="B115" s="31"/>
      <c r="C115" s="30"/>
      <c r="D115" s="30"/>
      <c r="E115" s="252" t="str">
        <f>E11</f>
        <v>03.08 - ÚPRAVY VEGETACE V ZÁTOPĚ</v>
      </c>
      <c r="F115" s="263"/>
      <c r="G115" s="263"/>
      <c r="H115" s="263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5" customHeight="1" x14ac:dyDescent="0.2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2" customHeight="1" x14ac:dyDescent="0.2">
      <c r="A117" s="30"/>
      <c r="B117" s="31"/>
      <c r="C117" s="27" t="s">
        <v>17</v>
      </c>
      <c r="D117" s="30"/>
      <c r="E117" s="30"/>
      <c r="F117" s="25" t="str">
        <f>F14</f>
        <v xml:space="preserve"> </v>
      </c>
      <c r="G117" s="30"/>
      <c r="H117" s="30"/>
      <c r="I117" s="27" t="s">
        <v>19</v>
      </c>
      <c r="J117" s="53">
        <f>IF(J14="","",J14)</f>
        <v>0</v>
      </c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5" customHeight="1" x14ac:dyDescent="0.2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2" customHeight="1" x14ac:dyDescent="0.2">
      <c r="A119" s="30"/>
      <c r="B119" s="31"/>
      <c r="C119" s="27" t="s">
        <v>20</v>
      </c>
      <c r="D119" s="30"/>
      <c r="E119" s="30"/>
      <c r="F119" s="25" t="str">
        <f>E17</f>
        <v>POVODÍ ODRY, STÁTNÍ PODNIK</v>
      </c>
      <c r="G119" s="30"/>
      <c r="H119" s="30"/>
      <c r="I119" s="27" t="s">
        <v>25</v>
      </c>
      <c r="J119" s="28" t="str">
        <f>E23</f>
        <v>Valbek spol. s.r.o.</v>
      </c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2" customHeight="1" x14ac:dyDescent="0.2">
      <c r="A120" s="30"/>
      <c r="B120" s="31"/>
      <c r="C120" s="27" t="s">
        <v>24</v>
      </c>
      <c r="D120" s="30"/>
      <c r="E120" s="30"/>
      <c r="F120" s="25" t="str">
        <f>IF(E20="","",E20)</f>
        <v xml:space="preserve"> </v>
      </c>
      <c r="G120" s="30"/>
      <c r="H120" s="30"/>
      <c r="I120" s="27" t="s">
        <v>28</v>
      </c>
      <c r="J120" s="28" t="str">
        <f>E26</f>
        <v xml:space="preserve"> </v>
      </c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0.35" customHeight="1" x14ac:dyDescent="0.2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11" customFormat="1" ht="29.25" customHeight="1" x14ac:dyDescent="0.2">
      <c r="A122" s="124"/>
      <c r="B122" s="125"/>
      <c r="C122" s="126" t="s">
        <v>126</v>
      </c>
      <c r="D122" s="127" t="s">
        <v>56</v>
      </c>
      <c r="E122" s="127" t="s">
        <v>52</v>
      </c>
      <c r="F122" s="127" t="s">
        <v>53</v>
      </c>
      <c r="G122" s="127" t="s">
        <v>127</v>
      </c>
      <c r="H122" s="127" t="s">
        <v>128</v>
      </c>
      <c r="I122" s="127" t="s">
        <v>129</v>
      </c>
      <c r="J122" s="127" t="s">
        <v>114</v>
      </c>
      <c r="K122" s="128" t="s">
        <v>130</v>
      </c>
      <c r="L122" s="129"/>
      <c r="M122" s="60" t="s">
        <v>1</v>
      </c>
      <c r="N122" s="61" t="s">
        <v>35</v>
      </c>
      <c r="O122" s="61" t="s">
        <v>131</v>
      </c>
      <c r="P122" s="61" t="s">
        <v>132</v>
      </c>
      <c r="Q122" s="61" t="s">
        <v>133</v>
      </c>
      <c r="R122" s="61" t="s">
        <v>134</v>
      </c>
      <c r="S122" s="61" t="s">
        <v>135</v>
      </c>
      <c r="T122" s="62" t="s">
        <v>136</v>
      </c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</row>
    <row r="123" spans="1:65" s="2" customFormat="1" ht="22.9" customHeight="1" x14ac:dyDescent="0.25">
      <c r="A123" s="30"/>
      <c r="B123" s="31"/>
      <c r="C123" s="67" t="s">
        <v>137</v>
      </c>
      <c r="D123" s="30"/>
      <c r="E123" s="30"/>
      <c r="F123" s="30"/>
      <c r="G123" s="30"/>
      <c r="H123" s="30"/>
      <c r="I123" s="30"/>
      <c r="J123" s="130">
        <f>BK123</f>
        <v>0</v>
      </c>
      <c r="K123" s="30"/>
      <c r="L123" s="31"/>
      <c r="M123" s="63"/>
      <c r="N123" s="54"/>
      <c r="O123" s="64"/>
      <c r="P123" s="131">
        <f>P124</f>
        <v>445.91972600000003</v>
      </c>
      <c r="Q123" s="64"/>
      <c r="R123" s="131">
        <f>R124</f>
        <v>10.607113999999999</v>
      </c>
      <c r="S123" s="64"/>
      <c r="T123" s="132">
        <f>T124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T123" s="18" t="s">
        <v>69</v>
      </c>
      <c r="AU123" s="18" t="s">
        <v>116</v>
      </c>
      <c r="BK123" s="133">
        <f>BK124</f>
        <v>0</v>
      </c>
    </row>
    <row r="124" spans="1:65" s="12" customFormat="1" ht="25.9" customHeight="1" x14ac:dyDescent="0.2">
      <c r="B124" s="134"/>
      <c r="D124" s="135" t="s">
        <v>69</v>
      </c>
      <c r="E124" s="136" t="s">
        <v>346</v>
      </c>
      <c r="F124" s="136" t="s">
        <v>347</v>
      </c>
      <c r="J124" s="137">
        <f>BK124</f>
        <v>0</v>
      </c>
      <c r="L124" s="134"/>
      <c r="M124" s="138"/>
      <c r="N124" s="139"/>
      <c r="O124" s="139"/>
      <c r="P124" s="140">
        <f>P125+P238</f>
        <v>445.91972600000003</v>
      </c>
      <c r="Q124" s="139"/>
      <c r="R124" s="140">
        <f>R125+R238</f>
        <v>10.607113999999999</v>
      </c>
      <c r="S124" s="139"/>
      <c r="T124" s="141">
        <f>T125+T238</f>
        <v>0</v>
      </c>
      <c r="AR124" s="135" t="s">
        <v>78</v>
      </c>
      <c r="AT124" s="142" t="s">
        <v>69</v>
      </c>
      <c r="AU124" s="142" t="s">
        <v>70</v>
      </c>
      <c r="AY124" s="135" t="s">
        <v>140</v>
      </c>
      <c r="BK124" s="143">
        <f>BK125+BK238</f>
        <v>0</v>
      </c>
    </row>
    <row r="125" spans="1:65" s="12" customFormat="1" ht="22.9" customHeight="1" x14ac:dyDescent="0.2">
      <c r="B125" s="134"/>
      <c r="D125" s="135" t="s">
        <v>69</v>
      </c>
      <c r="E125" s="144" t="s">
        <v>78</v>
      </c>
      <c r="F125" s="144" t="s">
        <v>348</v>
      </c>
      <c r="J125" s="145">
        <f>BK125</f>
        <v>0</v>
      </c>
      <c r="L125" s="134"/>
      <c r="M125" s="138"/>
      <c r="N125" s="139"/>
      <c r="O125" s="139"/>
      <c r="P125" s="140">
        <f>SUM(P126:P237)</f>
        <v>424.67390500000005</v>
      </c>
      <c r="Q125" s="139"/>
      <c r="R125" s="140">
        <f>SUM(R126:R237)</f>
        <v>10.607113999999999</v>
      </c>
      <c r="S125" s="139"/>
      <c r="T125" s="141">
        <f>SUM(T126:T237)</f>
        <v>0</v>
      </c>
      <c r="AR125" s="135" t="s">
        <v>78</v>
      </c>
      <c r="AT125" s="142" t="s">
        <v>69</v>
      </c>
      <c r="AU125" s="142" t="s">
        <v>78</v>
      </c>
      <c r="AY125" s="135" t="s">
        <v>140</v>
      </c>
      <c r="BK125" s="143">
        <f>SUM(BK126:BK237)</f>
        <v>0</v>
      </c>
    </row>
    <row r="126" spans="1:65" s="2" customFormat="1" ht="16.5" customHeight="1" x14ac:dyDescent="0.2">
      <c r="A126" s="30"/>
      <c r="B126" s="146"/>
      <c r="C126" s="147" t="s">
        <v>78</v>
      </c>
      <c r="D126" s="147" t="s">
        <v>143</v>
      </c>
      <c r="E126" s="148" t="s">
        <v>2178</v>
      </c>
      <c r="F126" s="149" t="s">
        <v>2179</v>
      </c>
      <c r="G126" s="150" t="s">
        <v>351</v>
      </c>
      <c r="H126" s="151">
        <v>15268</v>
      </c>
      <c r="I126" s="275"/>
      <c r="J126" s="152">
        <f>ROUND(I126*H126,2)</f>
        <v>0</v>
      </c>
      <c r="K126" s="149"/>
      <c r="L126" s="31"/>
      <c r="M126" s="153" t="s">
        <v>1</v>
      </c>
      <c r="N126" s="154" t="s">
        <v>36</v>
      </c>
      <c r="O126" s="155">
        <v>5.0000000000000001E-3</v>
      </c>
      <c r="P126" s="155">
        <f>O126*H126</f>
        <v>76.34</v>
      </c>
      <c r="Q126" s="155">
        <v>0</v>
      </c>
      <c r="R126" s="155">
        <f>Q126*H126</f>
        <v>0</v>
      </c>
      <c r="S126" s="155">
        <v>0</v>
      </c>
      <c r="T126" s="156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7" t="s">
        <v>160</v>
      </c>
      <c r="AT126" s="157" t="s">
        <v>143</v>
      </c>
      <c r="AU126" s="157" t="s">
        <v>80</v>
      </c>
      <c r="AY126" s="18" t="s">
        <v>140</v>
      </c>
      <c r="BE126" s="158">
        <f>IF(N126="základní",J126,0)</f>
        <v>0</v>
      </c>
      <c r="BF126" s="158">
        <f>IF(N126="snížená",J126,0)</f>
        <v>0</v>
      </c>
      <c r="BG126" s="158">
        <f>IF(N126="zákl. přenesená",J126,0)</f>
        <v>0</v>
      </c>
      <c r="BH126" s="158">
        <f>IF(N126="sníž. přenesená",J126,0)</f>
        <v>0</v>
      </c>
      <c r="BI126" s="158">
        <f>IF(N126="nulová",J126,0)</f>
        <v>0</v>
      </c>
      <c r="BJ126" s="18" t="s">
        <v>78</v>
      </c>
      <c r="BK126" s="158">
        <f>ROUND(I126*H126,2)</f>
        <v>0</v>
      </c>
      <c r="BL126" s="18" t="s">
        <v>160</v>
      </c>
      <c r="BM126" s="157" t="s">
        <v>2180</v>
      </c>
    </row>
    <row r="127" spans="1:65" s="2" customFormat="1" x14ac:dyDescent="0.2">
      <c r="A127" s="30"/>
      <c r="B127" s="31"/>
      <c r="C127" s="30"/>
      <c r="D127" s="159" t="s">
        <v>149</v>
      </c>
      <c r="E127" s="30"/>
      <c r="F127" s="160" t="s">
        <v>2181</v>
      </c>
      <c r="G127" s="30"/>
      <c r="H127" s="30"/>
      <c r="I127" s="30"/>
      <c r="J127" s="30"/>
      <c r="K127" s="30"/>
      <c r="L127" s="31"/>
      <c r="M127" s="161"/>
      <c r="N127" s="162"/>
      <c r="O127" s="56"/>
      <c r="P127" s="56"/>
      <c r="Q127" s="56"/>
      <c r="R127" s="56"/>
      <c r="S127" s="56"/>
      <c r="T127" s="57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T127" s="18" t="s">
        <v>149</v>
      </c>
      <c r="AU127" s="18" t="s">
        <v>80</v>
      </c>
    </row>
    <row r="128" spans="1:65" s="13" customFormat="1" x14ac:dyDescent="0.2">
      <c r="B128" s="168"/>
      <c r="D128" s="159" t="s">
        <v>354</v>
      </c>
      <c r="E128" s="169" t="s">
        <v>1</v>
      </c>
      <c r="F128" s="170" t="s">
        <v>2182</v>
      </c>
      <c r="H128" s="171">
        <v>15268</v>
      </c>
      <c r="L128" s="168"/>
      <c r="M128" s="172"/>
      <c r="N128" s="173"/>
      <c r="O128" s="173"/>
      <c r="P128" s="173"/>
      <c r="Q128" s="173"/>
      <c r="R128" s="173"/>
      <c r="S128" s="173"/>
      <c r="T128" s="174"/>
      <c r="AT128" s="169" t="s">
        <v>354</v>
      </c>
      <c r="AU128" s="169" t="s">
        <v>80</v>
      </c>
      <c r="AV128" s="13" t="s">
        <v>80</v>
      </c>
      <c r="AW128" s="13" t="s">
        <v>27</v>
      </c>
      <c r="AX128" s="13" t="s">
        <v>78</v>
      </c>
      <c r="AY128" s="169" t="s">
        <v>140</v>
      </c>
    </row>
    <row r="129" spans="1:65" s="2" customFormat="1" ht="16.5" customHeight="1" x14ac:dyDescent="0.2">
      <c r="A129" s="30"/>
      <c r="B129" s="146"/>
      <c r="C129" s="195" t="s">
        <v>80</v>
      </c>
      <c r="D129" s="195" t="s">
        <v>753</v>
      </c>
      <c r="E129" s="196" t="s">
        <v>1762</v>
      </c>
      <c r="F129" s="197" t="s">
        <v>1763</v>
      </c>
      <c r="G129" s="198" t="s">
        <v>1222</v>
      </c>
      <c r="H129" s="199">
        <v>122.14400000000001</v>
      </c>
      <c r="I129" s="275"/>
      <c r="J129" s="200">
        <f>ROUND(I129*H129,2)</f>
        <v>0</v>
      </c>
      <c r="K129" s="197"/>
      <c r="L129" s="201"/>
      <c r="M129" s="202" t="s">
        <v>1</v>
      </c>
      <c r="N129" s="203" t="s">
        <v>36</v>
      </c>
      <c r="O129" s="155">
        <v>0</v>
      </c>
      <c r="P129" s="155">
        <f>O129*H129</f>
        <v>0</v>
      </c>
      <c r="Q129" s="155">
        <v>1E-3</v>
      </c>
      <c r="R129" s="155">
        <f>Q129*H129</f>
        <v>0.122144</v>
      </c>
      <c r="S129" s="155">
        <v>0</v>
      </c>
      <c r="T129" s="156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7" t="s">
        <v>174</v>
      </c>
      <c r="AT129" s="157" t="s">
        <v>753</v>
      </c>
      <c r="AU129" s="157" t="s">
        <v>80</v>
      </c>
      <c r="AY129" s="18" t="s">
        <v>140</v>
      </c>
      <c r="BE129" s="158">
        <f>IF(N129="základní",J129,0)</f>
        <v>0</v>
      </c>
      <c r="BF129" s="158">
        <f>IF(N129="snížená",J129,0)</f>
        <v>0</v>
      </c>
      <c r="BG129" s="158">
        <f>IF(N129="zákl. přenesená",J129,0)</f>
        <v>0</v>
      </c>
      <c r="BH129" s="158">
        <f>IF(N129="sníž. přenesená",J129,0)</f>
        <v>0</v>
      </c>
      <c r="BI129" s="158">
        <f>IF(N129="nulová",J129,0)</f>
        <v>0</v>
      </c>
      <c r="BJ129" s="18" t="s">
        <v>78</v>
      </c>
      <c r="BK129" s="158">
        <f>ROUND(I129*H129,2)</f>
        <v>0</v>
      </c>
      <c r="BL129" s="18" t="s">
        <v>160</v>
      </c>
      <c r="BM129" s="157" t="s">
        <v>2183</v>
      </c>
    </row>
    <row r="130" spans="1:65" s="2" customFormat="1" x14ac:dyDescent="0.2">
      <c r="A130" s="30"/>
      <c r="B130" s="31"/>
      <c r="C130" s="30"/>
      <c r="D130" s="159" t="s">
        <v>149</v>
      </c>
      <c r="E130" s="30"/>
      <c r="F130" s="160" t="s">
        <v>1763</v>
      </c>
      <c r="G130" s="30"/>
      <c r="H130" s="30"/>
      <c r="I130" s="30"/>
      <c r="J130" s="30"/>
      <c r="K130" s="30"/>
      <c r="L130" s="31"/>
      <c r="M130" s="161"/>
      <c r="N130" s="162"/>
      <c r="O130" s="56"/>
      <c r="P130" s="56"/>
      <c r="Q130" s="56"/>
      <c r="R130" s="56"/>
      <c r="S130" s="56"/>
      <c r="T130" s="57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8" t="s">
        <v>149</v>
      </c>
      <c r="AU130" s="18" t="s">
        <v>80</v>
      </c>
    </row>
    <row r="131" spans="1:65" s="13" customFormat="1" x14ac:dyDescent="0.2">
      <c r="B131" s="168"/>
      <c r="D131" s="159" t="s">
        <v>354</v>
      </c>
      <c r="F131" s="170" t="s">
        <v>2184</v>
      </c>
      <c r="H131" s="171">
        <v>122.14400000000001</v>
      </c>
      <c r="L131" s="168"/>
      <c r="M131" s="172"/>
      <c r="N131" s="173"/>
      <c r="O131" s="173"/>
      <c r="P131" s="173"/>
      <c r="Q131" s="173"/>
      <c r="R131" s="173"/>
      <c r="S131" s="173"/>
      <c r="T131" s="174"/>
      <c r="AT131" s="169" t="s">
        <v>354</v>
      </c>
      <c r="AU131" s="169" t="s">
        <v>80</v>
      </c>
      <c r="AV131" s="13" t="s">
        <v>80</v>
      </c>
      <c r="AW131" s="13" t="s">
        <v>3</v>
      </c>
      <c r="AX131" s="13" t="s">
        <v>78</v>
      </c>
      <c r="AY131" s="169" t="s">
        <v>140</v>
      </c>
    </row>
    <row r="132" spans="1:65" s="2" customFormat="1" ht="21.75" customHeight="1" x14ac:dyDescent="0.2">
      <c r="A132" s="30"/>
      <c r="B132" s="146"/>
      <c r="C132" s="147" t="s">
        <v>156</v>
      </c>
      <c r="D132" s="147" t="s">
        <v>143</v>
      </c>
      <c r="E132" s="148" t="s">
        <v>2185</v>
      </c>
      <c r="F132" s="149" t="s">
        <v>2186</v>
      </c>
      <c r="G132" s="150" t="s">
        <v>358</v>
      </c>
      <c r="H132" s="151">
        <v>430</v>
      </c>
      <c r="I132" s="275"/>
      <c r="J132" s="152">
        <f>ROUND(I132*H132,2)</f>
        <v>0</v>
      </c>
      <c r="K132" s="149"/>
      <c r="L132" s="31"/>
      <c r="M132" s="153" t="s">
        <v>1</v>
      </c>
      <c r="N132" s="154" t="s">
        <v>36</v>
      </c>
      <c r="O132" s="155">
        <v>7.2999999999999995E-2</v>
      </c>
      <c r="P132" s="155">
        <f>O132*H132</f>
        <v>31.389999999999997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7" t="s">
        <v>160</v>
      </c>
      <c r="AT132" s="157" t="s">
        <v>143</v>
      </c>
      <c r="AU132" s="157" t="s">
        <v>80</v>
      </c>
      <c r="AY132" s="18" t="s">
        <v>140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8" t="s">
        <v>78</v>
      </c>
      <c r="BK132" s="158">
        <f>ROUND(I132*H132,2)</f>
        <v>0</v>
      </c>
      <c r="BL132" s="18" t="s">
        <v>160</v>
      </c>
      <c r="BM132" s="157" t="s">
        <v>2187</v>
      </c>
    </row>
    <row r="133" spans="1:65" s="2" customFormat="1" ht="19.5" x14ac:dyDescent="0.2">
      <c r="A133" s="30"/>
      <c r="B133" s="31"/>
      <c r="C133" s="30"/>
      <c r="D133" s="159" t="s">
        <v>149</v>
      </c>
      <c r="E133" s="30"/>
      <c r="F133" s="160" t="s">
        <v>2188</v>
      </c>
      <c r="G133" s="30"/>
      <c r="H133" s="30"/>
      <c r="I133" s="30"/>
      <c r="J133" s="30"/>
      <c r="K133" s="30"/>
      <c r="L133" s="31"/>
      <c r="M133" s="161"/>
      <c r="N133" s="162"/>
      <c r="O133" s="56"/>
      <c r="P133" s="56"/>
      <c r="Q133" s="56"/>
      <c r="R133" s="56"/>
      <c r="S133" s="56"/>
      <c r="T133" s="57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T133" s="18" t="s">
        <v>149</v>
      </c>
      <c r="AU133" s="18" t="s">
        <v>80</v>
      </c>
    </row>
    <row r="134" spans="1:65" s="13" customFormat="1" x14ac:dyDescent="0.2">
      <c r="B134" s="168"/>
      <c r="D134" s="159" t="s">
        <v>354</v>
      </c>
      <c r="E134" s="169" t="s">
        <v>1</v>
      </c>
      <c r="F134" s="170" t="s">
        <v>2189</v>
      </c>
      <c r="H134" s="171">
        <v>430</v>
      </c>
      <c r="L134" s="168"/>
      <c r="M134" s="172"/>
      <c r="N134" s="173"/>
      <c r="O134" s="173"/>
      <c r="P134" s="173"/>
      <c r="Q134" s="173"/>
      <c r="R134" s="173"/>
      <c r="S134" s="173"/>
      <c r="T134" s="174"/>
      <c r="AT134" s="169" t="s">
        <v>354</v>
      </c>
      <c r="AU134" s="169" t="s">
        <v>80</v>
      </c>
      <c r="AV134" s="13" t="s">
        <v>80</v>
      </c>
      <c r="AW134" s="13" t="s">
        <v>27</v>
      </c>
      <c r="AX134" s="13" t="s">
        <v>78</v>
      </c>
      <c r="AY134" s="169" t="s">
        <v>140</v>
      </c>
    </row>
    <row r="135" spans="1:65" s="2" customFormat="1" ht="21.75" customHeight="1" x14ac:dyDescent="0.2">
      <c r="A135" s="30"/>
      <c r="B135" s="146"/>
      <c r="C135" s="147" t="s">
        <v>160</v>
      </c>
      <c r="D135" s="147" t="s">
        <v>143</v>
      </c>
      <c r="E135" s="148" t="s">
        <v>2190</v>
      </c>
      <c r="F135" s="149" t="s">
        <v>2191</v>
      </c>
      <c r="G135" s="150" t="s">
        <v>358</v>
      </c>
      <c r="H135" s="151">
        <v>29</v>
      </c>
      <c r="I135" s="275"/>
      <c r="J135" s="152">
        <f>ROUND(I135*H135,2)</f>
        <v>0</v>
      </c>
      <c r="K135" s="149"/>
      <c r="L135" s="31"/>
      <c r="M135" s="153" t="s">
        <v>1</v>
      </c>
      <c r="N135" s="154" t="s">
        <v>36</v>
      </c>
      <c r="O135" s="155">
        <v>0.27200000000000002</v>
      </c>
      <c r="P135" s="155">
        <f>O135*H135</f>
        <v>7.8880000000000008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7" t="s">
        <v>160</v>
      </c>
      <c r="AT135" s="157" t="s">
        <v>143</v>
      </c>
      <c r="AU135" s="157" t="s">
        <v>80</v>
      </c>
      <c r="AY135" s="18" t="s">
        <v>140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8" t="s">
        <v>78</v>
      </c>
      <c r="BK135" s="158">
        <f>ROUND(I135*H135,2)</f>
        <v>0</v>
      </c>
      <c r="BL135" s="18" t="s">
        <v>160</v>
      </c>
      <c r="BM135" s="157" t="s">
        <v>2192</v>
      </c>
    </row>
    <row r="136" spans="1:65" s="2" customFormat="1" ht="19.5" x14ac:dyDescent="0.2">
      <c r="A136" s="30"/>
      <c r="B136" s="31"/>
      <c r="C136" s="30"/>
      <c r="D136" s="159" t="s">
        <v>149</v>
      </c>
      <c r="E136" s="30"/>
      <c r="F136" s="160" t="s">
        <v>2193</v>
      </c>
      <c r="G136" s="30"/>
      <c r="H136" s="30"/>
      <c r="I136" s="30"/>
      <c r="J136" s="30"/>
      <c r="K136" s="30"/>
      <c r="L136" s="31"/>
      <c r="M136" s="161"/>
      <c r="N136" s="162"/>
      <c r="O136" s="56"/>
      <c r="P136" s="56"/>
      <c r="Q136" s="56"/>
      <c r="R136" s="56"/>
      <c r="S136" s="56"/>
      <c r="T136" s="57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8" t="s">
        <v>149</v>
      </c>
      <c r="AU136" s="18" t="s">
        <v>80</v>
      </c>
    </row>
    <row r="137" spans="1:65" s="13" customFormat="1" x14ac:dyDescent="0.2">
      <c r="B137" s="168"/>
      <c r="D137" s="159" t="s">
        <v>354</v>
      </c>
      <c r="E137" s="169" t="s">
        <v>1</v>
      </c>
      <c r="F137" s="170" t="s">
        <v>2194</v>
      </c>
      <c r="H137" s="171">
        <v>29</v>
      </c>
      <c r="L137" s="168"/>
      <c r="M137" s="172"/>
      <c r="N137" s="173"/>
      <c r="O137" s="173"/>
      <c r="P137" s="173"/>
      <c r="Q137" s="173"/>
      <c r="R137" s="173"/>
      <c r="S137" s="173"/>
      <c r="T137" s="174"/>
      <c r="AT137" s="169" t="s">
        <v>354</v>
      </c>
      <c r="AU137" s="169" t="s">
        <v>80</v>
      </c>
      <c r="AV137" s="13" t="s">
        <v>80</v>
      </c>
      <c r="AW137" s="13" t="s">
        <v>27</v>
      </c>
      <c r="AX137" s="13" t="s">
        <v>78</v>
      </c>
      <c r="AY137" s="169" t="s">
        <v>140</v>
      </c>
    </row>
    <row r="138" spans="1:65" s="2" customFormat="1" ht="16.5" customHeight="1" x14ac:dyDescent="0.2">
      <c r="A138" s="30"/>
      <c r="B138" s="146"/>
      <c r="C138" s="147" t="s">
        <v>139</v>
      </c>
      <c r="D138" s="147" t="s">
        <v>143</v>
      </c>
      <c r="E138" s="148" t="s">
        <v>2195</v>
      </c>
      <c r="F138" s="149" t="s">
        <v>2196</v>
      </c>
      <c r="G138" s="150" t="s">
        <v>351</v>
      </c>
      <c r="H138" s="151">
        <v>459</v>
      </c>
      <c r="I138" s="275"/>
      <c r="J138" s="152">
        <f>ROUND(I138*H138,2)</f>
        <v>0</v>
      </c>
      <c r="K138" s="149"/>
      <c r="L138" s="31"/>
      <c r="M138" s="153" t="s">
        <v>1</v>
      </c>
      <c r="N138" s="154" t="s">
        <v>36</v>
      </c>
      <c r="O138" s="155">
        <v>4.5999999999999999E-2</v>
      </c>
      <c r="P138" s="155">
        <f>O138*H138</f>
        <v>21.114000000000001</v>
      </c>
      <c r="Q138" s="155">
        <v>0</v>
      </c>
      <c r="R138" s="155">
        <f>Q138*H138</f>
        <v>0</v>
      </c>
      <c r="S138" s="155">
        <v>0</v>
      </c>
      <c r="T138" s="156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7" t="s">
        <v>160</v>
      </c>
      <c r="AT138" s="157" t="s">
        <v>143</v>
      </c>
      <c r="AU138" s="157" t="s">
        <v>80</v>
      </c>
      <c r="AY138" s="18" t="s">
        <v>140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8" t="s">
        <v>78</v>
      </c>
      <c r="BK138" s="158">
        <f>ROUND(I138*H138,2)</f>
        <v>0</v>
      </c>
      <c r="BL138" s="18" t="s">
        <v>160</v>
      </c>
      <c r="BM138" s="157" t="s">
        <v>2197</v>
      </c>
    </row>
    <row r="139" spans="1:65" s="2" customFormat="1" x14ac:dyDescent="0.2">
      <c r="A139" s="30"/>
      <c r="B139" s="31"/>
      <c r="C139" s="30"/>
      <c r="D139" s="159" t="s">
        <v>149</v>
      </c>
      <c r="E139" s="30"/>
      <c r="F139" s="160" t="s">
        <v>2198</v>
      </c>
      <c r="G139" s="30"/>
      <c r="H139" s="30"/>
      <c r="I139" s="30"/>
      <c r="J139" s="30"/>
      <c r="K139" s="30"/>
      <c r="L139" s="31"/>
      <c r="M139" s="161"/>
      <c r="N139" s="162"/>
      <c r="O139" s="56"/>
      <c r="P139" s="56"/>
      <c r="Q139" s="56"/>
      <c r="R139" s="56"/>
      <c r="S139" s="56"/>
      <c r="T139" s="57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T139" s="18" t="s">
        <v>149</v>
      </c>
      <c r="AU139" s="18" t="s">
        <v>80</v>
      </c>
    </row>
    <row r="140" spans="1:65" s="13" customFormat="1" x14ac:dyDescent="0.2">
      <c r="B140" s="168"/>
      <c r="D140" s="159" t="s">
        <v>354</v>
      </c>
      <c r="E140" s="169" t="s">
        <v>1</v>
      </c>
      <c r="F140" s="170" t="s">
        <v>2199</v>
      </c>
      <c r="H140" s="171">
        <v>459</v>
      </c>
      <c r="L140" s="168"/>
      <c r="M140" s="172"/>
      <c r="N140" s="173"/>
      <c r="O140" s="173"/>
      <c r="P140" s="173"/>
      <c r="Q140" s="173"/>
      <c r="R140" s="173"/>
      <c r="S140" s="173"/>
      <c r="T140" s="174"/>
      <c r="AT140" s="169" t="s">
        <v>354</v>
      </c>
      <c r="AU140" s="169" t="s">
        <v>80</v>
      </c>
      <c r="AV140" s="13" t="s">
        <v>80</v>
      </c>
      <c r="AW140" s="13" t="s">
        <v>27</v>
      </c>
      <c r="AX140" s="13" t="s">
        <v>78</v>
      </c>
      <c r="AY140" s="169" t="s">
        <v>140</v>
      </c>
    </row>
    <row r="141" spans="1:65" s="2" customFormat="1" ht="16.5" customHeight="1" x14ac:dyDescent="0.2">
      <c r="A141" s="30"/>
      <c r="B141" s="146"/>
      <c r="C141" s="147" t="s">
        <v>166</v>
      </c>
      <c r="D141" s="147" t="s">
        <v>143</v>
      </c>
      <c r="E141" s="148" t="s">
        <v>2200</v>
      </c>
      <c r="F141" s="149" t="s">
        <v>2201</v>
      </c>
      <c r="G141" s="150" t="s">
        <v>351</v>
      </c>
      <c r="H141" s="151">
        <v>459</v>
      </c>
      <c r="I141" s="275"/>
      <c r="J141" s="152">
        <f>ROUND(I141*H141,2)</f>
        <v>0</v>
      </c>
      <c r="K141" s="149"/>
      <c r="L141" s="31"/>
      <c r="M141" s="153" t="s">
        <v>1</v>
      </c>
      <c r="N141" s="154" t="s">
        <v>36</v>
      </c>
      <c r="O141" s="155">
        <v>0.08</v>
      </c>
      <c r="P141" s="155">
        <f>O141*H141</f>
        <v>36.72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7" t="s">
        <v>160</v>
      </c>
      <c r="AT141" s="157" t="s">
        <v>143</v>
      </c>
      <c r="AU141" s="157" t="s">
        <v>80</v>
      </c>
      <c r="AY141" s="18" t="s">
        <v>140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8" t="s">
        <v>78</v>
      </c>
      <c r="BK141" s="158">
        <f>ROUND(I141*H141,2)</f>
        <v>0</v>
      </c>
      <c r="BL141" s="18" t="s">
        <v>160</v>
      </c>
      <c r="BM141" s="157" t="s">
        <v>2202</v>
      </c>
    </row>
    <row r="142" spans="1:65" s="2" customFormat="1" x14ac:dyDescent="0.2">
      <c r="A142" s="30"/>
      <c r="B142" s="31"/>
      <c r="C142" s="30"/>
      <c r="D142" s="159" t="s">
        <v>149</v>
      </c>
      <c r="E142" s="30"/>
      <c r="F142" s="160" t="s">
        <v>2203</v>
      </c>
      <c r="G142" s="30"/>
      <c r="H142" s="30"/>
      <c r="I142" s="30"/>
      <c r="J142" s="30"/>
      <c r="K142" s="30"/>
      <c r="L142" s="31"/>
      <c r="M142" s="161"/>
      <c r="N142" s="162"/>
      <c r="O142" s="56"/>
      <c r="P142" s="56"/>
      <c r="Q142" s="56"/>
      <c r="R142" s="56"/>
      <c r="S142" s="56"/>
      <c r="T142" s="57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T142" s="18" t="s">
        <v>149</v>
      </c>
      <c r="AU142" s="18" t="s">
        <v>80</v>
      </c>
    </row>
    <row r="143" spans="1:65" s="13" customFormat="1" x14ac:dyDescent="0.2">
      <c r="B143" s="168"/>
      <c r="D143" s="159" t="s">
        <v>354</v>
      </c>
      <c r="E143" s="169" t="s">
        <v>1</v>
      </c>
      <c r="F143" s="170" t="s">
        <v>2204</v>
      </c>
      <c r="H143" s="171">
        <v>459</v>
      </c>
      <c r="L143" s="168"/>
      <c r="M143" s="172"/>
      <c r="N143" s="173"/>
      <c r="O143" s="173"/>
      <c r="P143" s="173"/>
      <c r="Q143" s="173"/>
      <c r="R143" s="173"/>
      <c r="S143" s="173"/>
      <c r="T143" s="174"/>
      <c r="AT143" s="169" t="s">
        <v>354</v>
      </c>
      <c r="AU143" s="169" t="s">
        <v>80</v>
      </c>
      <c r="AV143" s="13" t="s">
        <v>80</v>
      </c>
      <c r="AW143" s="13" t="s">
        <v>27</v>
      </c>
      <c r="AX143" s="13" t="s">
        <v>78</v>
      </c>
      <c r="AY143" s="169" t="s">
        <v>140</v>
      </c>
    </row>
    <row r="144" spans="1:65" s="2" customFormat="1" ht="16.5" customHeight="1" x14ac:dyDescent="0.2">
      <c r="A144" s="30"/>
      <c r="B144" s="146"/>
      <c r="C144" s="147" t="s">
        <v>170</v>
      </c>
      <c r="D144" s="147" t="s">
        <v>143</v>
      </c>
      <c r="E144" s="148" t="s">
        <v>2205</v>
      </c>
      <c r="F144" s="149" t="s">
        <v>2206</v>
      </c>
      <c r="G144" s="150" t="s">
        <v>358</v>
      </c>
      <c r="H144" s="151">
        <v>430</v>
      </c>
      <c r="I144" s="275"/>
      <c r="J144" s="152">
        <f>ROUND(I144*H144,2)</f>
        <v>0</v>
      </c>
      <c r="K144" s="149"/>
      <c r="L144" s="31"/>
      <c r="M144" s="153" t="s">
        <v>1</v>
      </c>
      <c r="N144" s="154" t="s">
        <v>36</v>
      </c>
      <c r="O144" s="155">
        <v>0.104</v>
      </c>
      <c r="P144" s="155">
        <f>O144*H144</f>
        <v>44.72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160</v>
      </c>
      <c r="AT144" s="157" t="s">
        <v>143</v>
      </c>
      <c r="AU144" s="157" t="s">
        <v>80</v>
      </c>
      <c r="AY144" s="18" t="s">
        <v>140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78</v>
      </c>
      <c r="BK144" s="158">
        <f>ROUND(I144*H144,2)</f>
        <v>0</v>
      </c>
      <c r="BL144" s="18" t="s">
        <v>160</v>
      </c>
      <c r="BM144" s="157" t="s">
        <v>2207</v>
      </c>
    </row>
    <row r="145" spans="1:65" s="2" customFormat="1" x14ac:dyDescent="0.2">
      <c r="A145" s="30"/>
      <c r="B145" s="31"/>
      <c r="C145" s="30"/>
      <c r="D145" s="159" t="s">
        <v>149</v>
      </c>
      <c r="E145" s="30"/>
      <c r="F145" s="160" t="s">
        <v>2208</v>
      </c>
      <c r="G145" s="30"/>
      <c r="H145" s="30"/>
      <c r="I145" s="30"/>
      <c r="J145" s="30"/>
      <c r="K145" s="30"/>
      <c r="L145" s="31"/>
      <c r="M145" s="161"/>
      <c r="N145" s="162"/>
      <c r="O145" s="56"/>
      <c r="P145" s="56"/>
      <c r="Q145" s="56"/>
      <c r="R145" s="56"/>
      <c r="S145" s="56"/>
      <c r="T145" s="57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8" t="s">
        <v>149</v>
      </c>
      <c r="AU145" s="18" t="s">
        <v>80</v>
      </c>
    </row>
    <row r="146" spans="1:65" s="13" customFormat="1" x14ac:dyDescent="0.2">
      <c r="B146" s="168"/>
      <c r="D146" s="159" t="s">
        <v>354</v>
      </c>
      <c r="E146" s="169" t="s">
        <v>1</v>
      </c>
      <c r="F146" s="170" t="s">
        <v>2209</v>
      </c>
      <c r="H146" s="171">
        <v>430</v>
      </c>
      <c r="L146" s="168"/>
      <c r="M146" s="172"/>
      <c r="N146" s="173"/>
      <c r="O146" s="173"/>
      <c r="P146" s="173"/>
      <c r="Q146" s="173"/>
      <c r="R146" s="173"/>
      <c r="S146" s="173"/>
      <c r="T146" s="174"/>
      <c r="AT146" s="169" t="s">
        <v>354</v>
      </c>
      <c r="AU146" s="169" t="s">
        <v>80</v>
      </c>
      <c r="AV146" s="13" t="s">
        <v>80</v>
      </c>
      <c r="AW146" s="13" t="s">
        <v>27</v>
      </c>
      <c r="AX146" s="13" t="s">
        <v>78</v>
      </c>
      <c r="AY146" s="169" t="s">
        <v>140</v>
      </c>
    </row>
    <row r="147" spans="1:65" s="2" customFormat="1" ht="16.5" customHeight="1" x14ac:dyDescent="0.2">
      <c r="A147" s="30"/>
      <c r="B147" s="146"/>
      <c r="C147" s="195" t="s">
        <v>174</v>
      </c>
      <c r="D147" s="195" t="s">
        <v>753</v>
      </c>
      <c r="E147" s="196" t="s">
        <v>2210</v>
      </c>
      <c r="F147" s="197" t="s">
        <v>2211</v>
      </c>
      <c r="G147" s="198" t="s">
        <v>358</v>
      </c>
      <c r="H147" s="199">
        <v>80</v>
      </c>
      <c r="I147" s="275"/>
      <c r="J147" s="200">
        <f>ROUND(I147*H147,2)</f>
        <v>0</v>
      </c>
      <c r="K147" s="197"/>
      <c r="L147" s="201"/>
      <c r="M147" s="202" t="s">
        <v>1</v>
      </c>
      <c r="N147" s="203" t="s">
        <v>36</v>
      </c>
      <c r="O147" s="155">
        <v>0</v>
      </c>
      <c r="P147" s="155">
        <f>O147*H147</f>
        <v>0</v>
      </c>
      <c r="Q147" s="155">
        <v>4.0000000000000003E-5</v>
      </c>
      <c r="R147" s="155">
        <f>Q147*H147</f>
        <v>3.2000000000000002E-3</v>
      </c>
      <c r="S147" s="155">
        <v>0</v>
      </c>
      <c r="T147" s="156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7" t="s">
        <v>174</v>
      </c>
      <c r="AT147" s="157" t="s">
        <v>753</v>
      </c>
      <c r="AU147" s="157" t="s">
        <v>80</v>
      </c>
      <c r="AY147" s="18" t="s">
        <v>140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8" t="s">
        <v>78</v>
      </c>
      <c r="BK147" s="158">
        <f>ROUND(I147*H147,2)</f>
        <v>0</v>
      </c>
      <c r="BL147" s="18" t="s">
        <v>160</v>
      </c>
      <c r="BM147" s="157" t="s">
        <v>2212</v>
      </c>
    </row>
    <row r="148" spans="1:65" s="2" customFormat="1" x14ac:dyDescent="0.2">
      <c r="A148" s="30"/>
      <c r="B148" s="31"/>
      <c r="C148" s="30"/>
      <c r="D148" s="159" t="s">
        <v>149</v>
      </c>
      <c r="E148" s="30"/>
      <c r="F148" s="160" t="s">
        <v>2211</v>
      </c>
      <c r="G148" s="30"/>
      <c r="H148" s="30"/>
      <c r="I148" s="30"/>
      <c r="J148" s="30"/>
      <c r="K148" s="30"/>
      <c r="L148" s="31"/>
      <c r="M148" s="161"/>
      <c r="N148" s="162"/>
      <c r="O148" s="56"/>
      <c r="P148" s="56"/>
      <c r="Q148" s="56"/>
      <c r="R148" s="56"/>
      <c r="S148" s="56"/>
      <c r="T148" s="57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T148" s="18" t="s">
        <v>149</v>
      </c>
      <c r="AU148" s="18" t="s">
        <v>80</v>
      </c>
    </row>
    <row r="149" spans="1:65" s="2" customFormat="1" ht="29.25" x14ac:dyDescent="0.2">
      <c r="A149" s="30"/>
      <c r="B149" s="31"/>
      <c r="C149" s="30"/>
      <c r="D149" s="159" t="s">
        <v>154</v>
      </c>
      <c r="E149" s="30"/>
      <c r="F149" s="163" t="s">
        <v>2213</v>
      </c>
      <c r="G149" s="30"/>
      <c r="H149" s="30"/>
      <c r="I149" s="30"/>
      <c r="J149" s="30"/>
      <c r="K149" s="30"/>
      <c r="L149" s="31"/>
      <c r="M149" s="161"/>
      <c r="N149" s="162"/>
      <c r="O149" s="56"/>
      <c r="P149" s="56"/>
      <c r="Q149" s="56"/>
      <c r="R149" s="56"/>
      <c r="S149" s="56"/>
      <c r="T149" s="57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8" t="s">
        <v>154</v>
      </c>
      <c r="AU149" s="18" t="s">
        <v>80</v>
      </c>
    </row>
    <row r="150" spans="1:65" s="13" customFormat="1" x14ac:dyDescent="0.2">
      <c r="B150" s="168"/>
      <c r="D150" s="159" t="s">
        <v>354</v>
      </c>
      <c r="E150" s="169" t="s">
        <v>1</v>
      </c>
      <c r="F150" s="170" t="s">
        <v>2214</v>
      </c>
      <c r="H150" s="171">
        <v>80</v>
      </c>
      <c r="L150" s="168"/>
      <c r="M150" s="172"/>
      <c r="N150" s="173"/>
      <c r="O150" s="173"/>
      <c r="P150" s="173"/>
      <c r="Q150" s="173"/>
      <c r="R150" s="173"/>
      <c r="S150" s="173"/>
      <c r="T150" s="174"/>
      <c r="AT150" s="169" t="s">
        <v>354</v>
      </c>
      <c r="AU150" s="169" t="s">
        <v>80</v>
      </c>
      <c r="AV150" s="13" t="s">
        <v>80</v>
      </c>
      <c r="AW150" s="13" t="s">
        <v>27</v>
      </c>
      <c r="AX150" s="13" t="s">
        <v>78</v>
      </c>
      <c r="AY150" s="169" t="s">
        <v>140</v>
      </c>
    </row>
    <row r="151" spans="1:65" s="2" customFormat="1" ht="16.5" customHeight="1" x14ac:dyDescent="0.2">
      <c r="A151" s="30"/>
      <c r="B151" s="146"/>
      <c r="C151" s="195" t="s">
        <v>178</v>
      </c>
      <c r="D151" s="195" t="s">
        <v>753</v>
      </c>
      <c r="E151" s="196" t="s">
        <v>2215</v>
      </c>
      <c r="F151" s="197" t="s">
        <v>2216</v>
      </c>
      <c r="G151" s="198" t="s">
        <v>358</v>
      </c>
      <c r="H151" s="199">
        <v>120</v>
      </c>
      <c r="I151" s="275"/>
      <c r="J151" s="200">
        <f>ROUND(I151*H151,2)</f>
        <v>0</v>
      </c>
      <c r="K151" s="197"/>
      <c r="L151" s="201"/>
      <c r="M151" s="202" t="s">
        <v>1</v>
      </c>
      <c r="N151" s="203" t="s">
        <v>36</v>
      </c>
      <c r="O151" s="155">
        <v>0</v>
      </c>
      <c r="P151" s="155">
        <f>O151*H151</f>
        <v>0</v>
      </c>
      <c r="Q151" s="155">
        <v>4.0000000000000003E-5</v>
      </c>
      <c r="R151" s="155">
        <f>Q151*H151</f>
        <v>4.8000000000000004E-3</v>
      </c>
      <c r="S151" s="155">
        <v>0</v>
      </c>
      <c r="T151" s="156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7" t="s">
        <v>174</v>
      </c>
      <c r="AT151" s="157" t="s">
        <v>753</v>
      </c>
      <c r="AU151" s="157" t="s">
        <v>80</v>
      </c>
      <c r="AY151" s="18" t="s">
        <v>140</v>
      </c>
      <c r="BE151" s="158">
        <f>IF(N151="základní",J151,0)</f>
        <v>0</v>
      </c>
      <c r="BF151" s="158">
        <f>IF(N151="snížená",J151,0)</f>
        <v>0</v>
      </c>
      <c r="BG151" s="158">
        <f>IF(N151="zákl. přenesená",J151,0)</f>
        <v>0</v>
      </c>
      <c r="BH151" s="158">
        <f>IF(N151="sníž. přenesená",J151,0)</f>
        <v>0</v>
      </c>
      <c r="BI151" s="158">
        <f>IF(N151="nulová",J151,0)</f>
        <v>0</v>
      </c>
      <c r="BJ151" s="18" t="s">
        <v>78</v>
      </c>
      <c r="BK151" s="158">
        <f>ROUND(I151*H151,2)</f>
        <v>0</v>
      </c>
      <c r="BL151" s="18" t="s">
        <v>160</v>
      </c>
      <c r="BM151" s="157" t="s">
        <v>2217</v>
      </c>
    </row>
    <row r="152" spans="1:65" s="2" customFormat="1" x14ac:dyDescent="0.2">
      <c r="A152" s="30"/>
      <c r="B152" s="31"/>
      <c r="C152" s="30"/>
      <c r="D152" s="159" t="s">
        <v>149</v>
      </c>
      <c r="E152" s="30"/>
      <c r="F152" s="160" t="s">
        <v>2216</v>
      </c>
      <c r="G152" s="30"/>
      <c r="H152" s="30"/>
      <c r="I152" s="30"/>
      <c r="J152" s="30"/>
      <c r="K152" s="30"/>
      <c r="L152" s="31"/>
      <c r="M152" s="161"/>
      <c r="N152" s="162"/>
      <c r="O152" s="56"/>
      <c r="P152" s="56"/>
      <c r="Q152" s="56"/>
      <c r="R152" s="56"/>
      <c r="S152" s="56"/>
      <c r="T152" s="57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T152" s="18" t="s">
        <v>149</v>
      </c>
      <c r="AU152" s="18" t="s">
        <v>80</v>
      </c>
    </row>
    <row r="153" spans="1:65" s="2" customFormat="1" ht="29.25" x14ac:dyDescent="0.2">
      <c r="A153" s="30"/>
      <c r="B153" s="31"/>
      <c r="C153" s="30"/>
      <c r="D153" s="159" t="s">
        <v>154</v>
      </c>
      <c r="E153" s="30"/>
      <c r="F153" s="163" t="s">
        <v>2213</v>
      </c>
      <c r="G153" s="30"/>
      <c r="H153" s="30"/>
      <c r="I153" s="30"/>
      <c r="J153" s="30"/>
      <c r="K153" s="30"/>
      <c r="L153" s="31"/>
      <c r="M153" s="161"/>
      <c r="N153" s="162"/>
      <c r="O153" s="56"/>
      <c r="P153" s="56"/>
      <c r="Q153" s="56"/>
      <c r="R153" s="56"/>
      <c r="S153" s="56"/>
      <c r="T153" s="57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T153" s="18" t="s">
        <v>154</v>
      </c>
      <c r="AU153" s="18" t="s">
        <v>80</v>
      </c>
    </row>
    <row r="154" spans="1:65" s="13" customFormat="1" x14ac:dyDescent="0.2">
      <c r="B154" s="168"/>
      <c r="D154" s="159" t="s">
        <v>354</v>
      </c>
      <c r="E154" s="169" t="s">
        <v>1</v>
      </c>
      <c r="F154" s="170" t="s">
        <v>2218</v>
      </c>
      <c r="H154" s="171">
        <v>120</v>
      </c>
      <c r="L154" s="168"/>
      <c r="M154" s="172"/>
      <c r="N154" s="173"/>
      <c r="O154" s="173"/>
      <c r="P154" s="173"/>
      <c r="Q154" s="173"/>
      <c r="R154" s="173"/>
      <c r="S154" s="173"/>
      <c r="T154" s="174"/>
      <c r="AT154" s="169" t="s">
        <v>354</v>
      </c>
      <c r="AU154" s="169" t="s">
        <v>80</v>
      </c>
      <c r="AV154" s="13" t="s">
        <v>80</v>
      </c>
      <c r="AW154" s="13" t="s">
        <v>27</v>
      </c>
      <c r="AX154" s="13" t="s">
        <v>78</v>
      </c>
      <c r="AY154" s="169" t="s">
        <v>140</v>
      </c>
    </row>
    <row r="155" spans="1:65" s="2" customFormat="1" ht="16.5" customHeight="1" x14ac:dyDescent="0.2">
      <c r="A155" s="30"/>
      <c r="B155" s="146"/>
      <c r="C155" s="195" t="s">
        <v>182</v>
      </c>
      <c r="D155" s="195" t="s">
        <v>753</v>
      </c>
      <c r="E155" s="196" t="s">
        <v>2219</v>
      </c>
      <c r="F155" s="197" t="s">
        <v>2220</v>
      </c>
      <c r="G155" s="198" t="s">
        <v>358</v>
      </c>
      <c r="H155" s="199">
        <v>80</v>
      </c>
      <c r="I155" s="275"/>
      <c r="J155" s="200">
        <f>ROUND(I155*H155,2)</f>
        <v>0</v>
      </c>
      <c r="K155" s="197"/>
      <c r="L155" s="201"/>
      <c r="M155" s="202" t="s">
        <v>1</v>
      </c>
      <c r="N155" s="203" t="s">
        <v>36</v>
      </c>
      <c r="O155" s="155">
        <v>0</v>
      </c>
      <c r="P155" s="155">
        <f>O155*H155</f>
        <v>0</v>
      </c>
      <c r="Q155" s="155">
        <v>4.0000000000000003E-5</v>
      </c>
      <c r="R155" s="155">
        <f>Q155*H155</f>
        <v>3.2000000000000002E-3</v>
      </c>
      <c r="S155" s="155">
        <v>0</v>
      </c>
      <c r="T155" s="156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7" t="s">
        <v>174</v>
      </c>
      <c r="AT155" s="157" t="s">
        <v>753</v>
      </c>
      <c r="AU155" s="157" t="s">
        <v>80</v>
      </c>
      <c r="AY155" s="18" t="s">
        <v>140</v>
      </c>
      <c r="BE155" s="158">
        <f>IF(N155="základní",J155,0)</f>
        <v>0</v>
      </c>
      <c r="BF155" s="158">
        <f>IF(N155="snížená",J155,0)</f>
        <v>0</v>
      </c>
      <c r="BG155" s="158">
        <f>IF(N155="zákl. přenesená",J155,0)</f>
        <v>0</v>
      </c>
      <c r="BH155" s="158">
        <f>IF(N155="sníž. přenesená",J155,0)</f>
        <v>0</v>
      </c>
      <c r="BI155" s="158">
        <f>IF(N155="nulová",J155,0)</f>
        <v>0</v>
      </c>
      <c r="BJ155" s="18" t="s">
        <v>78</v>
      </c>
      <c r="BK155" s="158">
        <f>ROUND(I155*H155,2)</f>
        <v>0</v>
      </c>
      <c r="BL155" s="18" t="s">
        <v>160</v>
      </c>
      <c r="BM155" s="157" t="s">
        <v>2221</v>
      </c>
    </row>
    <row r="156" spans="1:65" s="2" customFormat="1" x14ac:dyDescent="0.2">
      <c r="A156" s="30"/>
      <c r="B156" s="31"/>
      <c r="C156" s="30"/>
      <c r="D156" s="159" t="s">
        <v>149</v>
      </c>
      <c r="E156" s="30"/>
      <c r="F156" s="160" t="s">
        <v>2220</v>
      </c>
      <c r="G156" s="30"/>
      <c r="H156" s="30"/>
      <c r="I156" s="30"/>
      <c r="J156" s="30"/>
      <c r="K156" s="30"/>
      <c r="L156" s="31"/>
      <c r="M156" s="161"/>
      <c r="N156" s="162"/>
      <c r="O156" s="56"/>
      <c r="P156" s="56"/>
      <c r="Q156" s="56"/>
      <c r="R156" s="56"/>
      <c r="S156" s="56"/>
      <c r="T156" s="57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T156" s="18" t="s">
        <v>149</v>
      </c>
      <c r="AU156" s="18" t="s">
        <v>80</v>
      </c>
    </row>
    <row r="157" spans="1:65" s="2" customFormat="1" ht="29.25" x14ac:dyDescent="0.2">
      <c r="A157" s="30"/>
      <c r="B157" s="31"/>
      <c r="C157" s="30"/>
      <c r="D157" s="159" t="s">
        <v>154</v>
      </c>
      <c r="E157" s="30"/>
      <c r="F157" s="163" t="s">
        <v>2213</v>
      </c>
      <c r="G157" s="30"/>
      <c r="H157" s="30"/>
      <c r="I157" s="30"/>
      <c r="J157" s="30"/>
      <c r="K157" s="30"/>
      <c r="L157" s="31"/>
      <c r="M157" s="161"/>
      <c r="N157" s="162"/>
      <c r="O157" s="56"/>
      <c r="P157" s="56"/>
      <c r="Q157" s="56"/>
      <c r="R157" s="56"/>
      <c r="S157" s="56"/>
      <c r="T157" s="57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T157" s="18" t="s">
        <v>154</v>
      </c>
      <c r="AU157" s="18" t="s">
        <v>80</v>
      </c>
    </row>
    <row r="158" spans="1:65" s="13" customFormat="1" x14ac:dyDescent="0.2">
      <c r="B158" s="168"/>
      <c r="D158" s="159" t="s">
        <v>354</v>
      </c>
      <c r="E158" s="169" t="s">
        <v>1</v>
      </c>
      <c r="F158" s="170" t="s">
        <v>2214</v>
      </c>
      <c r="H158" s="171">
        <v>80</v>
      </c>
      <c r="L158" s="168"/>
      <c r="M158" s="172"/>
      <c r="N158" s="173"/>
      <c r="O158" s="173"/>
      <c r="P158" s="173"/>
      <c r="Q158" s="173"/>
      <c r="R158" s="173"/>
      <c r="S158" s="173"/>
      <c r="T158" s="174"/>
      <c r="AT158" s="169" t="s">
        <v>354</v>
      </c>
      <c r="AU158" s="169" t="s">
        <v>80</v>
      </c>
      <c r="AV158" s="13" t="s">
        <v>80</v>
      </c>
      <c r="AW158" s="13" t="s">
        <v>27</v>
      </c>
      <c r="AX158" s="13" t="s">
        <v>78</v>
      </c>
      <c r="AY158" s="169" t="s">
        <v>140</v>
      </c>
    </row>
    <row r="159" spans="1:65" s="2" customFormat="1" ht="16.5" customHeight="1" x14ac:dyDescent="0.2">
      <c r="A159" s="30"/>
      <c r="B159" s="146"/>
      <c r="C159" s="195" t="s">
        <v>186</v>
      </c>
      <c r="D159" s="195" t="s">
        <v>753</v>
      </c>
      <c r="E159" s="196" t="s">
        <v>2222</v>
      </c>
      <c r="F159" s="197" t="s">
        <v>2223</v>
      </c>
      <c r="G159" s="198" t="s">
        <v>358</v>
      </c>
      <c r="H159" s="199">
        <v>150</v>
      </c>
      <c r="I159" s="275"/>
      <c r="J159" s="200">
        <f>ROUND(I159*H159,2)</f>
        <v>0</v>
      </c>
      <c r="K159" s="197"/>
      <c r="L159" s="201"/>
      <c r="M159" s="202" t="s">
        <v>1</v>
      </c>
      <c r="N159" s="203" t="s">
        <v>36</v>
      </c>
      <c r="O159" s="155">
        <v>0</v>
      </c>
      <c r="P159" s="155">
        <f>O159*H159</f>
        <v>0</v>
      </c>
      <c r="Q159" s="155">
        <v>4.0000000000000003E-5</v>
      </c>
      <c r="R159" s="155">
        <f>Q159*H159</f>
        <v>6.0000000000000001E-3</v>
      </c>
      <c r="S159" s="155">
        <v>0</v>
      </c>
      <c r="T159" s="156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7" t="s">
        <v>174</v>
      </c>
      <c r="AT159" s="157" t="s">
        <v>753</v>
      </c>
      <c r="AU159" s="157" t="s">
        <v>80</v>
      </c>
      <c r="AY159" s="18" t="s">
        <v>140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8" t="s">
        <v>78</v>
      </c>
      <c r="BK159" s="158">
        <f>ROUND(I159*H159,2)</f>
        <v>0</v>
      </c>
      <c r="BL159" s="18" t="s">
        <v>160</v>
      </c>
      <c r="BM159" s="157" t="s">
        <v>2224</v>
      </c>
    </row>
    <row r="160" spans="1:65" s="2" customFormat="1" x14ac:dyDescent="0.2">
      <c r="A160" s="30"/>
      <c r="B160" s="31"/>
      <c r="C160" s="30"/>
      <c r="D160" s="159" t="s">
        <v>149</v>
      </c>
      <c r="E160" s="30"/>
      <c r="F160" s="160" t="s">
        <v>2223</v>
      </c>
      <c r="G160" s="30"/>
      <c r="H160" s="30"/>
      <c r="I160" s="30"/>
      <c r="J160" s="30"/>
      <c r="K160" s="30"/>
      <c r="L160" s="31"/>
      <c r="M160" s="161"/>
      <c r="N160" s="162"/>
      <c r="O160" s="56"/>
      <c r="P160" s="56"/>
      <c r="Q160" s="56"/>
      <c r="R160" s="56"/>
      <c r="S160" s="56"/>
      <c r="T160" s="57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T160" s="18" t="s">
        <v>149</v>
      </c>
      <c r="AU160" s="18" t="s">
        <v>80</v>
      </c>
    </row>
    <row r="161" spans="1:65" s="2" customFormat="1" ht="29.25" x14ac:dyDescent="0.2">
      <c r="A161" s="30"/>
      <c r="B161" s="31"/>
      <c r="C161" s="30"/>
      <c r="D161" s="159" t="s">
        <v>154</v>
      </c>
      <c r="E161" s="30"/>
      <c r="F161" s="163" t="s">
        <v>2213</v>
      </c>
      <c r="G161" s="30"/>
      <c r="H161" s="30"/>
      <c r="I161" s="30"/>
      <c r="J161" s="30"/>
      <c r="K161" s="30"/>
      <c r="L161" s="31"/>
      <c r="M161" s="161"/>
      <c r="N161" s="162"/>
      <c r="O161" s="56"/>
      <c r="P161" s="56"/>
      <c r="Q161" s="56"/>
      <c r="R161" s="56"/>
      <c r="S161" s="56"/>
      <c r="T161" s="57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T161" s="18" t="s">
        <v>154</v>
      </c>
      <c r="AU161" s="18" t="s">
        <v>80</v>
      </c>
    </row>
    <row r="162" spans="1:65" s="13" customFormat="1" x14ac:dyDescent="0.2">
      <c r="B162" s="168"/>
      <c r="D162" s="159" t="s">
        <v>354</v>
      </c>
      <c r="E162" s="169" t="s">
        <v>1</v>
      </c>
      <c r="F162" s="170" t="s">
        <v>2225</v>
      </c>
      <c r="H162" s="171">
        <v>150</v>
      </c>
      <c r="L162" s="168"/>
      <c r="M162" s="172"/>
      <c r="N162" s="173"/>
      <c r="O162" s="173"/>
      <c r="P162" s="173"/>
      <c r="Q162" s="173"/>
      <c r="R162" s="173"/>
      <c r="S162" s="173"/>
      <c r="T162" s="174"/>
      <c r="AT162" s="169" t="s">
        <v>354</v>
      </c>
      <c r="AU162" s="169" t="s">
        <v>80</v>
      </c>
      <c r="AV162" s="13" t="s">
        <v>80</v>
      </c>
      <c r="AW162" s="13" t="s">
        <v>27</v>
      </c>
      <c r="AX162" s="13" t="s">
        <v>78</v>
      </c>
      <c r="AY162" s="169" t="s">
        <v>140</v>
      </c>
    </row>
    <row r="163" spans="1:65" s="2" customFormat="1" ht="16.5" customHeight="1" x14ac:dyDescent="0.2">
      <c r="A163" s="30"/>
      <c r="B163" s="146"/>
      <c r="C163" s="147" t="s">
        <v>190</v>
      </c>
      <c r="D163" s="147" t="s">
        <v>143</v>
      </c>
      <c r="E163" s="148" t="s">
        <v>2226</v>
      </c>
      <c r="F163" s="149" t="s">
        <v>2227</v>
      </c>
      <c r="G163" s="150" t="s">
        <v>358</v>
      </c>
      <c r="H163" s="151">
        <v>29</v>
      </c>
      <c r="I163" s="275"/>
      <c r="J163" s="152">
        <f>ROUND(I163*H163,2)</f>
        <v>0</v>
      </c>
      <c r="K163" s="149"/>
      <c r="L163" s="31"/>
      <c r="M163" s="153" t="s">
        <v>1</v>
      </c>
      <c r="N163" s="154" t="s">
        <v>36</v>
      </c>
      <c r="O163" s="155">
        <v>0.39600000000000002</v>
      </c>
      <c r="P163" s="155">
        <f>O163*H163</f>
        <v>11.484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7" t="s">
        <v>160</v>
      </c>
      <c r="AT163" s="157" t="s">
        <v>143</v>
      </c>
      <c r="AU163" s="157" t="s">
        <v>80</v>
      </c>
      <c r="AY163" s="18" t="s">
        <v>140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78</v>
      </c>
      <c r="BK163" s="158">
        <f>ROUND(I163*H163,2)</f>
        <v>0</v>
      </c>
      <c r="BL163" s="18" t="s">
        <v>160</v>
      </c>
      <c r="BM163" s="157" t="s">
        <v>2228</v>
      </c>
    </row>
    <row r="164" spans="1:65" s="2" customFormat="1" x14ac:dyDescent="0.2">
      <c r="A164" s="30"/>
      <c r="B164" s="31"/>
      <c r="C164" s="30"/>
      <c r="D164" s="159" t="s">
        <v>149</v>
      </c>
      <c r="E164" s="30"/>
      <c r="F164" s="160" t="s">
        <v>2229</v>
      </c>
      <c r="G164" s="30"/>
      <c r="H164" s="30"/>
      <c r="I164" s="30"/>
      <c r="J164" s="30"/>
      <c r="K164" s="30"/>
      <c r="L164" s="31"/>
      <c r="M164" s="161"/>
      <c r="N164" s="162"/>
      <c r="O164" s="56"/>
      <c r="P164" s="56"/>
      <c r="Q164" s="56"/>
      <c r="R164" s="56"/>
      <c r="S164" s="56"/>
      <c r="T164" s="57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T164" s="18" t="s">
        <v>149</v>
      </c>
      <c r="AU164" s="18" t="s">
        <v>80</v>
      </c>
    </row>
    <row r="165" spans="1:65" s="13" customFormat="1" x14ac:dyDescent="0.2">
      <c r="B165" s="168"/>
      <c r="D165" s="159" t="s">
        <v>354</v>
      </c>
      <c r="E165" s="169" t="s">
        <v>1</v>
      </c>
      <c r="F165" s="170" t="s">
        <v>2230</v>
      </c>
      <c r="H165" s="171">
        <v>29</v>
      </c>
      <c r="L165" s="168"/>
      <c r="M165" s="172"/>
      <c r="N165" s="173"/>
      <c r="O165" s="173"/>
      <c r="P165" s="173"/>
      <c r="Q165" s="173"/>
      <c r="R165" s="173"/>
      <c r="S165" s="173"/>
      <c r="T165" s="174"/>
      <c r="AT165" s="169" t="s">
        <v>354</v>
      </c>
      <c r="AU165" s="169" t="s">
        <v>80</v>
      </c>
      <c r="AV165" s="13" t="s">
        <v>80</v>
      </c>
      <c r="AW165" s="13" t="s">
        <v>27</v>
      </c>
      <c r="AX165" s="13" t="s">
        <v>78</v>
      </c>
      <c r="AY165" s="169" t="s">
        <v>140</v>
      </c>
    </row>
    <row r="166" spans="1:65" s="2" customFormat="1" ht="16.5" customHeight="1" x14ac:dyDescent="0.2">
      <c r="A166" s="30"/>
      <c r="B166" s="146"/>
      <c r="C166" s="195" t="s">
        <v>194</v>
      </c>
      <c r="D166" s="195" t="s">
        <v>753</v>
      </c>
      <c r="E166" s="196" t="s">
        <v>2231</v>
      </c>
      <c r="F166" s="197" t="s">
        <v>2232</v>
      </c>
      <c r="G166" s="198" t="s">
        <v>358</v>
      </c>
      <c r="H166" s="199">
        <v>8</v>
      </c>
      <c r="I166" s="275"/>
      <c r="J166" s="200">
        <f>ROUND(I166*H166,2)</f>
        <v>0</v>
      </c>
      <c r="K166" s="197"/>
      <c r="L166" s="201"/>
      <c r="M166" s="202" t="s">
        <v>1</v>
      </c>
      <c r="N166" s="203" t="s">
        <v>36</v>
      </c>
      <c r="O166" s="155">
        <v>0</v>
      </c>
      <c r="P166" s="155">
        <f>O166*H166</f>
        <v>0</v>
      </c>
      <c r="Q166" s="155">
        <v>2.3999999999999998E-3</v>
      </c>
      <c r="R166" s="155">
        <f>Q166*H166</f>
        <v>1.9199999999999998E-2</v>
      </c>
      <c r="S166" s="155">
        <v>0</v>
      </c>
      <c r="T166" s="156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7" t="s">
        <v>174</v>
      </c>
      <c r="AT166" s="157" t="s">
        <v>753</v>
      </c>
      <c r="AU166" s="157" t="s">
        <v>80</v>
      </c>
      <c r="AY166" s="18" t="s">
        <v>140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8" t="s">
        <v>78</v>
      </c>
      <c r="BK166" s="158">
        <f>ROUND(I166*H166,2)</f>
        <v>0</v>
      </c>
      <c r="BL166" s="18" t="s">
        <v>160</v>
      </c>
      <c r="BM166" s="157" t="s">
        <v>2233</v>
      </c>
    </row>
    <row r="167" spans="1:65" s="2" customFormat="1" x14ac:dyDescent="0.2">
      <c r="A167" s="30"/>
      <c r="B167" s="31"/>
      <c r="C167" s="30"/>
      <c r="D167" s="159" t="s">
        <v>149</v>
      </c>
      <c r="E167" s="30"/>
      <c r="F167" s="160" t="s">
        <v>2232</v>
      </c>
      <c r="G167" s="30"/>
      <c r="H167" s="30"/>
      <c r="I167" s="30"/>
      <c r="J167" s="30"/>
      <c r="K167" s="30"/>
      <c r="L167" s="31"/>
      <c r="M167" s="161"/>
      <c r="N167" s="162"/>
      <c r="O167" s="56"/>
      <c r="P167" s="56"/>
      <c r="Q167" s="56"/>
      <c r="R167" s="56"/>
      <c r="S167" s="56"/>
      <c r="T167" s="57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T167" s="18" t="s">
        <v>149</v>
      </c>
      <c r="AU167" s="18" t="s">
        <v>80</v>
      </c>
    </row>
    <row r="168" spans="1:65" s="2" customFormat="1" ht="19.5" x14ac:dyDescent="0.2">
      <c r="A168" s="30"/>
      <c r="B168" s="31"/>
      <c r="C168" s="30"/>
      <c r="D168" s="159" t="s">
        <v>154</v>
      </c>
      <c r="E168" s="30"/>
      <c r="F168" s="163" t="s">
        <v>2234</v>
      </c>
      <c r="G168" s="30"/>
      <c r="H168" s="30"/>
      <c r="I168" s="30"/>
      <c r="J168" s="30"/>
      <c r="K168" s="30"/>
      <c r="L168" s="31"/>
      <c r="M168" s="161"/>
      <c r="N168" s="162"/>
      <c r="O168" s="56"/>
      <c r="P168" s="56"/>
      <c r="Q168" s="56"/>
      <c r="R168" s="56"/>
      <c r="S168" s="56"/>
      <c r="T168" s="57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T168" s="18" t="s">
        <v>154</v>
      </c>
      <c r="AU168" s="18" t="s">
        <v>80</v>
      </c>
    </row>
    <row r="169" spans="1:65" s="13" customFormat="1" x14ac:dyDescent="0.2">
      <c r="B169" s="168"/>
      <c r="D169" s="159" t="s">
        <v>354</v>
      </c>
      <c r="E169" s="169" t="s">
        <v>1</v>
      </c>
      <c r="F169" s="170" t="s">
        <v>2235</v>
      </c>
      <c r="H169" s="171">
        <v>8</v>
      </c>
      <c r="L169" s="168"/>
      <c r="M169" s="172"/>
      <c r="N169" s="173"/>
      <c r="O169" s="173"/>
      <c r="P169" s="173"/>
      <c r="Q169" s="173"/>
      <c r="R169" s="173"/>
      <c r="S169" s="173"/>
      <c r="T169" s="174"/>
      <c r="AT169" s="169" t="s">
        <v>354</v>
      </c>
      <c r="AU169" s="169" t="s">
        <v>80</v>
      </c>
      <c r="AV169" s="13" t="s">
        <v>80</v>
      </c>
      <c r="AW169" s="13" t="s">
        <v>27</v>
      </c>
      <c r="AX169" s="13" t="s">
        <v>78</v>
      </c>
      <c r="AY169" s="169" t="s">
        <v>140</v>
      </c>
    </row>
    <row r="170" spans="1:65" s="2" customFormat="1" ht="16.5" customHeight="1" x14ac:dyDescent="0.2">
      <c r="A170" s="30"/>
      <c r="B170" s="146"/>
      <c r="C170" s="195" t="s">
        <v>198</v>
      </c>
      <c r="D170" s="195" t="s">
        <v>753</v>
      </c>
      <c r="E170" s="196" t="s">
        <v>2236</v>
      </c>
      <c r="F170" s="197" t="s">
        <v>2237</v>
      </c>
      <c r="G170" s="198" t="s">
        <v>358</v>
      </c>
      <c r="H170" s="199">
        <v>6</v>
      </c>
      <c r="I170" s="275"/>
      <c r="J170" s="200">
        <f>ROUND(I170*H170,2)</f>
        <v>0</v>
      </c>
      <c r="K170" s="197"/>
      <c r="L170" s="201"/>
      <c r="M170" s="202" t="s">
        <v>1</v>
      </c>
      <c r="N170" s="203" t="s">
        <v>36</v>
      </c>
      <c r="O170" s="155">
        <v>0</v>
      </c>
      <c r="P170" s="155">
        <f>O170*H170</f>
        <v>0</v>
      </c>
      <c r="Q170" s="155">
        <v>2.3999999999999998E-3</v>
      </c>
      <c r="R170" s="155">
        <f>Q170*H170</f>
        <v>1.44E-2</v>
      </c>
      <c r="S170" s="155">
        <v>0</v>
      </c>
      <c r="T170" s="156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7" t="s">
        <v>174</v>
      </c>
      <c r="AT170" s="157" t="s">
        <v>753</v>
      </c>
      <c r="AU170" s="157" t="s">
        <v>80</v>
      </c>
      <c r="AY170" s="18" t="s">
        <v>140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8" t="s">
        <v>78</v>
      </c>
      <c r="BK170" s="158">
        <f>ROUND(I170*H170,2)</f>
        <v>0</v>
      </c>
      <c r="BL170" s="18" t="s">
        <v>160</v>
      </c>
      <c r="BM170" s="157" t="s">
        <v>2238</v>
      </c>
    </row>
    <row r="171" spans="1:65" s="2" customFormat="1" x14ac:dyDescent="0.2">
      <c r="A171" s="30"/>
      <c r="B171" s="31"/>
      <c r="C171" s="30"/>
      <c r="D171" s="159" t="s">
        <v>149</v>
      </c>
      <c r="E171" s="30"/>
      <c r="F171" s="160" t="s">
        <v>2237</v>
      </c>
      <c r="G171" s="30"/>
      <c r="H171" s="30"/>
      <c r="I171" s="30"/>
      <c r="J171" s="30"/>
      <c r="K171" s="30"/>
      <c r="L171" s="31"/>
      <c r="M171" s="161"/>
      <c r="N171" s="162"/>
      <c r="O171" s="56"/>
      <c r="P171" s="56"/>
      <c r="Q171" s="56"/>
      <c r="R171" s="56"/>
      <c r="S171" s="56"/>
      <c r="T171" s="57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T171" s="18" t="s">
        <v>149</v>
      </c>
      <c r="AU171" s="18" t="s">
        <v>80</v>
      </c>
    </row>
    <row r="172" spans="1:65" s="2" customFormat="1" ht="19.5" x14ac:dyDescent="0.2">
      <c r="A172" s="30"/>
      <c r="B172" s="31"/>
      <c r="C172" s="30"/>
      <c r="D172" s="159" t="s">
        <v>154</v>
      </c>
      <c r="E172" s="30"/>
      <c r="F172" s="163" t="s">
        <v>2234</v>
      </c>
      <c r="G172" s="30"/>
      <c r="H172" s="30"/>
      <c r="I172" s="30"/>
      <c r="J172" s="30"/>
      <c r="K172" s="30"/>
      <c r="L172" s="31"/>
      <c r="M172" s="161"/>
      <c r="N172" s="162"/>
      <c r="O172" s="56"/>
      <c r="P172" s="56"/>
      <c r="Q172" s="56"/>
      <c r="R172" s="56"/>
      <c r="S172" s="56"/>
      <c r="T172" s="57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T172" s="18" t="s">
        <v>154</v>
      </c>
      <c r="AU172" s="18" t="s">
        <v>80</v>
      </c>
    </row>
    <row r="173" spans="1:65" s="13" customFormat="1" x14ac:dyDescent="0.2">
      <c r="B173" s="168"/>
      <c r="D173" s="159" t="s">
        <v>354</v>
      </c>
      <c r="E173" s="169" t="s">
        <v>1</v>
      </c>
      <c r="F173" s="170" t="s">
        <v>2239</v>
      </c>
      <c r="H173" s="171">
        <v>6</v>
      </c>
      <c r="L173" s="168"/>
      <c r="M173" s="172"/>
      <c r="N173" s="173"/>
      <c r="O173" s="173"/>
      <c r="P173" s="173"/>
      <c r="Q173" s="173"/>
      <c r="R173" s="173"/>
      <c r="S173" s="173"/>
      <c r="T173" s="174"/>
      <c r="AT173" s="169" t="s">
        <v>354</v>
      </c>
      <c r="AU173" s="169" t="s">
        <v>80</v>
      </c>
      <c r="AV173" s="13" t="s">
        <v>80</v>
      </c>
      <c r="AW173" s="13" t="s">
        <v>27</v>
      </c>
      <c r="AX173" s="13" t="s">
        <v>78</v>
      </c>
      <c r="AY173" s="169" t="s">
        <v>140</v>
      </c>
    </row>
    <row r="174" spans="1:65" s="2" customFormat="1" ht="16.5" customHeight="1" x14ac:dyDescent="0.2">
      <c r="A174" s="30"/>
      <c r="B174" s="146"/>
      <c r="C174" s="195" t="s">
        <v>8</v>
      </c>
      <c r="D174" s="195" t="s">
        <v>753</v>
      </c>
      <c r="E174" s="196" t="s">
        <v>2240</v>
      </c>
      <c r="F174" s="197" t="s">
        <v>2241</v>
      </c>
      <c r="G174" s="198" t="s">
        <v>358</v>
      </c>
      <c r="H174" s="199">
        <v>6</v>
      </c>
      <c r="I174" s="275"/>
      <c r="J174" s="200">
        <f>ROUND(I174*H174,2)</f>
        <v>0</v>
      </c>
      <c r="K174" s="197"/>
      <c r="L174" s="201"/>
      <c r="M174" s="202" t="s">
        <v>1</v>
      </c>
      <c r="N174" s="203" t="s">
        <v>36</v>
      </c>
      <c r="O174" s="155">
        <v>0</v>
      </c>
      <c r="P174" s="155">
        <f>O174*H174</f>
        <v>0</v>
      </c>
      <c r="Q174" s="155">
        <v>2.3999999999999998E-3</v>
      </c>
      <c r="R174" s="155">
        <f>Q174*H174</f>
        <v>1.44E-2</v>
      </c>
      <c r="S174" s="155">
        <v>0</v>
      </c>
      <c r="T174" s="156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7" t="s">
        <v>174</v>
      </c>
      <c r="AT174" s="157" t="s">
        <v>753</v>
      </c>
      <c r="AU174" s="157" t="s">
        <v>80</v>
      </c>
      <c r="AY174" s="18" t="s">
        <v>140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8" t="s">
        <v>78</v>
      </c>
      <c r="BK174" s="158">
        <f>ROUND(I174*H174,2)</f>
        <v>0</v>
      </c>
      <c r="BL174" s="18" t="s">
        <v>160</v>
      </c>
      <c r="BM174" s="157" t="s">
        <v>2242</v>
      </c>
    </row>
    <row r="175" spans="1:65" s="2" customFormat="1" x14ac:dyDescent="0.2">
      <c r="A175" s="30"/>
      <c r="B175" s="31"/>
      <c r="C175" s="30"/>
      <c r="D175" s="159" t="s">
        <v>149</v>
      </c>
      <c r="E175" s="30"/>
      <c r="F175" s="160" t="s">
        <v>2241</v>
      </c>
      <c r="G175" s="30"/>
      <c r="H175" s="30"/>
      <c r="I175" s="30"/>
      <c r="J175" s="30"/>
      <c r="K175" s="30"/>
      <c r="L175" s="31"/>
      <c r="M175" s="161"/>
      <c r="N175" s="162"/>
      <c r="O175" s="56"/>
      <c r="P175" s="56"/>
      <c r="Q175" s="56"/>
      <c r="R175" s="56"/>
      <c r="S175" s="56"/>
      <c r="T175" s="57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T175" s="18" t="s">
        <v>149</v>
      </c>
      <c r="AU175" s="18" t="s">
        <v>80</v>
      </c>
    </row>
    <row r="176" spans="1:65" s="2" customFormat="1" ht="19.5" x14ac:dyDescent="0.2">
      <c r="A176" s="30"/>
      <c r="B176" s="31"/>
      <c r="C176" s="30"/>
      <c r="D176" s="159" t="s">
        <v>154</v>
      </c>
      <c r="E176" s="30"/>
      <c r="F176" s="163" t="s">
        <v>2234</v>
      </c>
      <c r="G176" s="30"/>
      <c r="H176" s="30"/>
      <c r="I176" s="30"/>
      <c r="J176" s="30"/>
      <c r="K176" s="30"/>
      <c r="L176" s="31"/>
      <c r="M176" s="161"/>
      <c r="N176" s="162"/>
      <c r="O176" s="56"/>
      <c r="P176" s="56"/>
      <c r="Q176" s="56"/>
      <c r="R176" s="56"/>
      <c r="S176" s="56"/>
      <c r="T176" s="57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T176" s="18" t="s">
        <v>154</v>
      </c>
      <c r="AU176" s="18" t="s">
        <v>80</v>
      </c>
    </row>
    <row r="177" spans="1:65" s="13" customFormat="1" x14ac:dyDescent="0.2">
      <c r="B177" s="168"/>
      <c r="D177" s="159" t="s">
        <v>354</v>
      </c>
      <c r="E177" s="169" t="s">
        <v>1</v>
      </c>
      <c r="F177" s="170" t="s">
        <v>2239</v>
      </c>
      <c r="H177" s="171">
        <v>6</v>
      </c>
      <c r="L177" s="168"/>
      <c r="M177" s="172"/>
      <c r="N177" s="173"/>
      <c r="O177" s="173"/>
      <c r="P177" s="173"/>
      <c r="Q177" s="173"/>
      <c r="R177" s="173"/>
      <c r="S177" s="173"/>
      <c r="T177" s="174"/>
      <c r="AT177" s="169" t="s">
        <v>354</v>
      </c>
      <c r="AU177" s="169" t="s">
        <v>80</v>
      </c>
      <c r="AV177" s="13" t="s">
        <v>80</v>
      </c>
      <c r="AW177" s="13" t="s">
        <v>27</v>
      </c>
      <c r="AX177" s="13" t="s">
        <v>78</v>
      </c>
      <c r="AY177" s="169" t="s">
        <v>140</v>
      </c>
    </row>
    <row r="178" spans="1:65" s="2" customFormat="1" ht="16.5" customHeight="1" x14ac:dyDescent="0.2">
      <c r="A178" s="30"/>
      <c r="B178" s="146"/>
      <c r="C178" s="195" t="s">
        <v>205</v>
      </c>
      <c r="D178" s="195" t="s">
        <v>753</v>
      </c>
      <c r="E178" s="196" t="s">
        <v>2243</v>
      </c>
      <c r="F178" s="197" t="s">
        <v>2244</v>
      </c>
      <c r="G178" s="198" t="s">
        <v>358</v>
      </c>
      <c r="H178" s="199">
        <v>9</v>
      </c>
      <c r="I178" s="275"/>
      <c r="J178" s="200">
        <f>ROUND(I178*H178,2)</f>
        <v>0</v>
      </c>
      <c r="K178" s="197"/>
      <c r="L178" s="201"/>
      <c r="M178" s="202" t="s">
        <v>1</v>
      </c>
      <c r="N178" s="203" t="s">
        <v>36</v>
      </c>
      <c r="O178" s="155">
        <v>0</v>
      </c>
      <c r="P178" s="155">
        <f>O178*H178</f>
        <v>0</v>
      </c>
      <c r="Q178" s="155">
        <v>2.3999999999999998E-3</v>
      </c>
      <c r="R178" s="155">
        <f>Q178*H178</f>
        <v>2.1599999999999998E-2</v>
      </c>
      <c r="S178" s="155">
        <v>0</v>
      </c>
      <c r="T178" s="156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7" t="s">
        <v>174</v>
      </c>
      <c r="AT178" s="157" t="s">
        <v>753</v>
      </c>
      <c r="AU178" s="157" t="s">
        <v>80</v>
      </c>
      <c r="AY178" s="18" t="s">
        <v>140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8" t="s">
        <v>78</v>
      </c>
      <c r="BK178" s="158">
        <f>ROUND(I178*H178,2)</f>
        <v>0</v>
      </c>
      <c r="BL178" s="18" t="s">
        <v>160</v>
      </c>
      <c r="BM178" s="157" t="s">
        <v>2245</v>
      </c>
    </row>
    <row r="179" spans="1:65" s="2" customFormat="1" x14ac:dyDescent="0.2">
      <c r="A179" s="30"/>
      <c r="B179" s="31"/>
      <c r="C179" s="30"/>
      <c r="D179" s="159" t="s">
        <v>149</v>
      </c>
      <c r="E179" s="30"/>
      <c r="F179" s="160" t="s">
        <v>2244</v>
      </c>
      <c r="G179" s="30"/>
      <c r="H179" s="30"/>
      <c r="I179" s="30"/>
      <c r="J179" s="30"/>
      <c r="K179" s="30"/>
      <c r="L179" s="31"/>
      <c r="M179" s="161"/>
      <c r="N179" s="162"/>
      <c r="O179" s="56"/>
      <c r="P179" s="56"/>
      <c r="Q179" s="56"/>
      <c r="R179" s="56"/>
      <c r="S179" s="56"/>
      <c r="T179" s="57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T179" s="18" t="s">
        <v>149</v>
      </c>
      <c r="AU179" s="18" t="s">
        <v>80</v>
      </c>
    </row>
    <row r="180" spans="1:65" s="2" customFormat="1" ht="19.5" x14ac:dyDescent="0.2">
      <c r="A180" s="30"/>
      <c r="B180" s="31"/>
      <c r="C180" s="30"/>
      <c r="D180" s="159" t="s">
        <v>154</v>
      </c>
      <c r="E180" s="30"/>
      <c r="F180" s="163" t="s">
        <v>2234</v>
      </c>
      <c r="G180" s="30"/>
      <c r="H180" s="30"/>
      <c r="I180" s="30"/>
      <c r="J180" s="30"/>
      <c r="K180" s="30"/>
      <c r="L180" s="31"/>
      <c r="M180" s="161"/>
      <c r="N180" s="162"/>
      <c r="O180" s="56"/>
      <c r="P180" s="56"/>
      <c r="Q180" s="56"/>
      <c r="R180" s="56"/>
      <c r="S180" s="56"/>
      <c r="T180" s="57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T180" s="18" t="s">
        <v>154</v>
      </c>
      <c r="AU180" s="18" t="s">
        <v>80</v>
      </c>
    </row>
    <row r="181" spans="1:65" s="13" customFormat="1" x14ac:dyDescent="0.2">
      <c r="B181" s="168"/>
      <c r="D181" s="159" t="s">
        <v>354</v>
      </c>
      <c r="E181" s="169" t="s">
        <v>1</v>
      </c>
      <c r="F181" s="170" t="s">
        <v>2246</v>
      </c>
      <c r="H181" s="171">
        <v>9</v>
      </c>
      <c r="L181" s="168"/>
      <c r="M181" s="172"/>
      <c r="N181" s="173"/>
      <c r="O181" s="173"/>
      <c r="P181" s="173"/>
      <c r="Q181" s="173"/>
      <c r="R181" s="173"/>
      <c r="S181" s="173"/>
      <c r="T181" s="174"/>
      <c r="AT181" s="169" t="s">
        <v>354</v>
      </c>
      <c r="AU181" s="169" t="s">
        <v>80</v>
      </c>
      <c r="AV181" s="13" t="s">
        <v>80</v>
      </c>
      <c r="AW181" s="13" t="s">
        <v>27</v>
      </c>
      <c r="AX181" s="13" t="s">
        <v>78</v>
      </c>
      <c r="AY181" s="169" t="s">
        <v>140</v>
      </c>
    </row>
    <row r="182" spans="1:65" s="2" customFormat="1" ht="21.75" customHeight="1" x14ac:dyDescent="0.2">
      <c r="A182" s="30"/>
      <c r="B182" s="146"/>
      <c r="C182" s="147" t="s">
        <v>209</v>
      </c>
      <c r="D182" s="147" t="s">
        <v>143</v>
      </c>
      <c r="E182" s="148" t="s">
        <v>2247</v>
      </c>
      <c r="F182" s="149" t="s">
        <v>2248</v>
      </c>
      <c r="G182" s="150" t="s">
        <v>358</v>
      </c>
      <c r="H182" s="151">
        <v>29</v>
      </c>
      <c r="I182" s="275"/>
      <c r="J182" s="152">
        <f>ROUND(I182*H182,2)</f>
        <v>0</v>
      </c>
      <c r="K182" s="149"/>
      <c r="L182" s="31"/>
      <c r="M182" s="153" t="s">
        <v>1</v>
      </c>
      <c r="N182" s="154" t="s">
        <v>36</v>
      </c>
      <c r="O182" s="155">
        <v>0.87</v>
      </c>
      <c r="P182" s="155">
        <f>O182*H182</f>
        <v>25.23</v>
      </c>
      <c r="Q182" s="155">
        <v>6.0000000000000002E-5</v>
      </c>
      <c r="R182" s="155">
        <f>Q182*H182</f>
        <v>1.74E-3</v>
      </c>
      <c r="S182" s="155">
        <v>0</v>
      </c>
      <c r="T182" s="156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7" t="s">
        <v>160</v>
      </c>
      <c r="AT182" s="157" t="s">
        <v>143</v>
      </c>
      <c r="AU182" s="157" t="s">
        <v>80</v>
      </c>
      <c r="AY182" s="18" t="s">
        <v>140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8" t="s">
        <v>78</v>
      </c>
      <c r="BK182" s="158">
        <f>ROUND(I182*H182,2)</f>
        <v>0</v>
      </c>
      <c r="BL182" s="18" t="s">
        <v>160</v>
      </c>
      <c r="BM182" s="157" t="s">
        <v>2249</v>
      </c>
    </row>
    <row r="183" spans="1:65" s="2" customFormat="1" x14ac:dyDescent="0.2">
      <c r="A183" s="30"/>
      <c r="B183" s="31"/>
      <c r="C183" s="30"/>
      <c r="D183" s="159" t="s">
        <v>149</v>
      </c>
      <c r="E183" s="30"/>
      <c r="F183" s="160" t="s">
        <v>2250</v>
      </c>
      <c r="G183" s="30"/>
      <c r="H183" s="30"/>
      <c r="I183" s="30"/>
      <c r="J183" s="30"/>
      <c r="K183" s="30"/>
      <c r="L183" s="31"/>
      <c r="M183" s="161"/>
      <c r="N183" s="162"/>
      <c r="O183" s="56"/>
      <c r="P183" s="56"/>
      <c r="Q183" s="56"/>
      <c r="R183" s="56"/>
      <c r="S183" s="56"/>
      <c r="T183" s="57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T183" s="18" t="s">
        <v>149</v>
      </c>
      <c r="AU183" s="18" t="s">
        <v>80</v>
      </c>
    </row>
    <row r="184" spans="1:65" s="13" customFormat="1" x14ac:dyDescent="0.2">
      <c r="B184" s="168"/>
      <c r="D184" s="159" t="s">
        <v>354</v>
      </c>
      <c r="E184" s="169" t="s">
        <v>1</v>
      </c>
      <c r="F184" s="170" t="s">
        <v>2194</v>
      </c>
      <c r="H184" s="171">
        <v>29</v>
      </c>
      <c r="L184" s="168"/>
      <c r="M184" s="172"/>
      <c r="N184" s="173"/>
      <c r="O184" s="173"/>
      <c r="P184" s="173"/>
      <c r="Q184" s="173"/>
      <c r="R184" s="173"/>
      <c r="S184" s="173"/>
      <c r="T184" s="174"/>
      <c r="AT184" s="169" t="s">
        <v>354</v>
      </c>
      <c r="AU184" s="169" t="s">
        <v>80</v>
      </c>
      <c r="AV184" s="13" t="s">
        <v>80</v>
      </c>
      <c r="AW184" s="13" t="s">
        <v>27</v>
      </c>
      <c r="AX184" s="13" t="s">
        <v>78</v>
      </c>
      <c r="AY184" s="169" t="s">
        <v>140</v>
      </c>
    </row>
    <row r="185" spans="1:65" s="2" customFormat="1" ht="16.5" customHeight="1" x14ac:dyDescent="0.2">
      <c r="A185" s="30"/>
      <c r="B185" s="146"/>
      <c r="C185" s="195" t="s">
        <v>213</v>
      </c>
      <c r="D185" s="195" t="s">
        <v>753</v>
      </c>
      <c r="E185" s="196" t="s">
        <v>2251</v>
      </c>
      <c r="F185" s="197" t="s">
        <v>2252</v>
      </c>
      <c r="G185" s="198" t="s">
        <v>1015</v>
      </c>
      <c r="H185" s="199">
        <v>87</v>
      </c>
      <c r="I185" s="275"/>
      <c r="J185" s="200">
        <f>ROUND(I185*H185,2)</f>
        <v>0</v>
      </c>
      <c r="K185" s="197"/>
      <c r="L185" s="201"/>
      <c r="M185" s="202" t="s">
        <v>1</v>
      </c>
      <c r="N185" s="203" t="s">
        <v>36</v>
      </c>
      <c r="O185" s="155">
        <v>0</v>
      </c>
      <c r="P185" s="155">
        <f>O185*H185</f>
        <v>0</v>
      </c>
      <c r="Q185" s="155">
        <v>6.3E-3</v>
      </c>
      <c r="R185" s="155">
        <f>Q185*H185</f>
        <v>0.54810000000000003</v>
      </c>
      <c r="S185" s="155">
        <v>0</v>
      </c>
      <c r="T185" s="156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7" t="s">
        <v>174</v>
      </c>
      <c r="AT185" s="157" t="s">
        <v>753</v>
      </c>
      <c r="AU185" s="157" t="s">
        <v>80</v>
      </c>
      <c r="AY185" s="18" t="s">
        <v>140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8" t="s">
        <v>78</v>
      </c>
      <c r="BK185" s="158">
        <f>ROUND(I185*H185,2)</f>
        <v>0</v>
      </c>
      <c r="BL185" s="18" t="s">
        <v>160</v>
      </c>
      <c r="BM185" s="157" t="s">
        <v>2253</v>
      </c>
    </row>
    <row r="186" spans="1:65" s="2" customFormat="1" x14ac:dyDescent="0.2">
      <c r="A186" s="30"/>
      <c r="B186" s="31"/>
      <c r="C186" s="30"/>
      <c r="D186" s="159" t="s">
        <v>149</v>
      </c>
      <c r="E186" s="30"/>
      <c r="F186" s="160" t="s">
        <v>2252</v>
      </c>
      <c r="G186" s="30"/>
      <c r="H186" s="30"/>
      <c r="I186" s="30"/>
      <c r="J186" s="30"/>
      <c r="K186" s="30"/>
      <c r="L186" s="31"/>
      <c r="M186" s="161"/>
      <c r="N186" s="162"/>
      <c r="O186" s="56"/>
      <c r="P186" s="56"/>
      <c r="Q186" s="56"/>
      <c r="R186" s="56"/>
      <c r="S186" s="56"/>
      <c r="T186" s="57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T186" s="18" t="s">
        <v>149</v>
      </c>
      <c r="AU186" s="18" t="s">
        <v>80</v>
      </c>
    </row>
    <row r="187" spans="1:65" s="13" customFormat="1" x14ac:dyDescent="0.2">
      <c r="B187" s="168"/>
      <c r="D187" s="159" t="s">
        <v>354</v>
      </c>
      <c r="E187" s="169" t="s">
        <v>1</v>
      </c>
      <c r="F187" s="170" t="s">
        <v>2254</v>
      </c>
      <c r="H187" s="171">
        <v>87</v>
      </c>
      <c r="L187" s="168"/>
      <c r="M187" s="172"/>
      <c r="N187" s="173"/>
      <c r="O187" s="173"/>
      <c r="P187" s="173"/>
      <c r="Q187" s="173"/>
      <c r="R187" s="173"/>
      <c r="S187" s="173"/>
      <c r="T187" s="174"/>
      <c r="AT187" s="169" t="s">
        <v>354</v>
      </c>
      <c r="AU187" s="169" t="s">
        <v>80</v>
      </c>
      <c r="AV187" s="13" t="s">
        <v>80</v>
      </c>
      <c r="AW187" s="13" t="s">
        <v>27</v>
      </c>
      <c r="AX187" s="13" t="s">
        <v>78</v>
      </c>
      <c r="AY187" s="169" t="s">
        <v>140</v>
      </c>
    </row>
    <row r="188" spans="1:65" s="2" customFormat="1" ht="16.5" customHeight="1" x14ac:dyDescent="0.2">
      <c r="A188" s="30"/>
      <c r="B188" s="146"/>
      <c r="C188" s="195" t="s">
        <v>218</v>
      </c>
      <c r="D188" s="195" t="s">
        <v>753</v>
      </c>
      <c r="E188" s="196" t="s">
        <v>2255</v>
      </c>
      <c r="F188" s="197" t="s">
        <v>2256</v>
      </c>
      <c r="G188" s="198" t="s">
        <v>1015</v>
      </c>
      <c r="H188" s="199">
        <v>29</v>
      </c>
      <c r="I188" s="275"/>
      <c r="J188" s="200">
        <f>ROUND(I188*H188,2)</f>
        <v>0</v>
      </c>
      <c r="K188" s="197"/>
      <c r="L188" s="201"/>
      <c r="M188" s="202" t="s">
        <v>1</v>
      </c>
      <c r="N188" s="203" t="s">
        <v>36</v>
      </c>
      <c r="O188" s="155">
        <v>0</v>
      </c>
      <c r="P188" s="155">
        <f>O188*H188</f>
        <v>0</v>
      </c>
      <c r="Q188" s="155">
        <v>3.0000000000000001E-3</v>
      </c>
      <c r="R188" s="155">
        <f>Q188*H188</f>
        <v>8.7000000000000008E-2</v>
      </c>
      <c r="S188" s="155">
        <v>0</v>
      </c>
      <c r="T188" s="156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7" t="s">
        <v>174</v>
      </c>
      <c r="AT188" s="157" t="s">
        <v>753</v>
      </c>
      <c r="AU188" s="157" t="s">
        <v>80</v>
      </c>
      <c r="AY188" s="18" t="s">
        <v>140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8" t="s">
        <v>78</v>
      </c>
      <c r="BK188" s="158">
        <f>ROUND(I188*H188,2)</f>
        <v>0</v>
      </c>
      <c r="BL188" s="18" t="s">
        <v>160</v>
      </c>
      <c r="BM188" s="157" t="s">
        <v>2257</v>
      </c>
    </row>
    <row r="189" spans="1:65" s="2" customFormat="1" x14ac:dyDescent="0.2">
      <c r="A189" s="30"/>
      <c r="B189" s="31"/>
      <c r="C189" s="30"/>
      <c r="D189" s="159" t="s">
        <v>149</v>
      </c>
      <c r="E189" s="30"/>
      <c r="F189" s="160" t="s">
        <v>2256</v>
      </c>
      <c r="G189" s="30"/>
      <c r="H189" s="30"/>
      <c r="I189" s="30"/>
      <c r="J189" s="30"/>
      <c r="K189" s="30"/>
      <c r="L189" s="31"/>
      <c r="M189" s="161"/>
      <c r="N189" s="162"/>
      <c r="O189" s="56"/>
      <c r="P189" s="56"/>
      <c r="Q189" s="56"/>
      <c r="R189" s="56"/>
      <c r="S189" s="56"/>
      <c r="T189" s="57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T189" s="18" t="s">
        <v>149</v>
      </c>
      <c r="AU189" s="18" t="s">
        <v>80</v>
      </c>
    </row>
    <row r="190" spans="1:65" s="13" customFormat="1" x14ac:dyDescent="0.2">
      <c r="B190" s="168"/>
      <c r="D190" s="159" t="s">
        <v>354</v>
      </c>
      <c r="E190" s="169" t="s">
        <v>1</v>
      </c>
      <c r="F190" s="170" t="s">
        <v>2194</v>
      </c>
      <c r="H190" s="171">
        <v>29</v>
      </c>
      <c r="L190" s="168"/>
      <c r="M190" s="172"/>
      <c r="N190" s="173"/>
      <c r="O190" s="173"/>
      <c r="P190" s="173"/>
      <c r="Q190" s="173"/>
      <c r="R190" s="173"/>
      <c r="S190" s="173"/>
      <c r="T190" s="174"/>
      <c r="AT190" s="169" t="s">
        <v>354</v>
      </c>
      <c r="AU190" s="169" t="s">
        <v>80</v>
      </c>
      <c r="AV190" s="13" t="s">
        <v>80</v>
      </c>
      <c r="AW190" s="13" t="s">
        <v>27</v>
      </c>
      <c r="AX190" s="13" t="s">
        <v>78</v>
      </c>
      <c r="AY190" s="169" t="s">
        <v>140</v>
      </c>
    </row>
    <row r="191" spans="1:65" s="2" customFormat="1" ht="16.5" customHeight="1" x14ac:dyDescent="0.2">
      <c r="A191" s="30"/>
      <c r="B191" s="146"/>
      <c r="C191" s="147" t="s">
        <v>222</v>
      </c>
      <c r="D191" s="147" t="s">
        <v>143</v>
      </c>
      <c r="E191" s="148" t="s">
        <v>2258</v>
      </c>
      <c r="F191" s="149" t="s">
        <v>2259</v>
      </c>
      <c r="G191" s="150" t="s">
        <v>358</v>
      </c>
      <c r="H191" s="151">
        <v>29</v>
      </c>
      <c r="I191" s="275"/>
      <c r="J191" s="152">
        <f>ROUND(I191*H191,2)</f>
        <v>0</v>
      </c>
      <c r="K191" s="149"/>
      <c r="L191" s="31"/>
      <c r="M191" s="153" t="s">
        <v>1</v>
      </c>
      <c r="N191" s="154" t="s">
        <v>36</v>
      </c>
      <c r="O191" s="155">
        <v>1.8009999999999999</v>
      </c>
      <c r="P191" s="155">
        <f>O191*H191</f>
        <v>52.228999999999999</v>
      </c>
      <c r="Q191" s="155">
        <v>0</v>
      </c>
      <c r="R191" s="155">
        <f>Q191*H191</f>
        <v>0</v>
      </c>
      <c r="S191" s="155">
        <v>0</v>
      </c>
      <c r="T191" s="156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7" t="s">
        <v>160</v>
      </c>
      <c r="AT191" s="157" t="s">
        <v>143</v>
      </c>
      <c r="AU191" s="157" t="s">
        <v>80</v>
      </c>
      <c r="AY191" s="18" t="s">
        <v>140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8" t="s">
        <v>78</v>
      </c>
      <c r="BK191" s="158">
        <f>ROUND(I191*H191,2)</f>
        <v>0</v>
      </c>
      <c r="BL191" s="18" t="s">
        <v>160</v>
      </c>
      <c r="BM191" s="157" t="s">
        <v>2260</v>
      </c>
    </row>
    <row r="192" spans="1:65" s="2" customFormat="1" ht="19.5" x14ac:dyDescent="0.2">
      <c r="A192" s="30"/>
      <c r="B192" s="31"/>
      <c r="C192" s="30"/>
      <c r="D192" s="159" t="s">
        <v>149</v>
      </c>
      <c r="E192" s="30"/>
      <c r="F192" s="160" t="s">
        <v>2261</v>
      </c>
      <c r="G192" s="30"/>
      <c r="H192" s="30"/>
      <c r="I192" s="30"/>
      <c r="J192" s="30"/>
      <c r="K192" s="30"/>
      <c r="L192" s="31"/>
      <c r="M192" s="161"/>
      <c r="N192" s="162"/>
      <c r="O192" s="56"/>
      <c r="P192" s="56"/>
      <c r="Q192" s="56"/>
      <c r="R192" s="56"/>
      <c r="S192" s="56"/>
      <c r="T192" s="57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T192" s="18" t="s">
        <v>149</v>
      </c>
      <c r="AU192" s="18" t="s">
        <v>80</v>
      </c>
    </row>
    <row r="193" spans="1:65" s="13" customFormat="1" x14ac:dyDescent="0.2">
      <c r="B193" s="168"/>
      <c r="D193" s="159" t="s">
        <v>354</v>
      </c>
      <c r="E193" s="169" t="s">
        <v>1</v>
      </c>
      <c r="F193" s="170" t="s">
        <v>2194</v>
      </c>
      <c r="H193" s="171">
        <v>29</v>
      </c>
      <c r="L193" s="168"/>
      <c r="M193" s="172"/>
      <c r="N193" s="173"/>
      <c r="O193" s="173"/>
      <c r="P193" s="173"/>
      <c r="Q193" s="173"/>
      <c r="R193" s="173"/>
      <c r="S193" s="173"/>
      <c r="T193" s="174"/>
      <c r="AT193" s="169" t="s">
        <v>354</v>
      </c>
      <c r="AU193" s="169" t="s">
        <v>80</v>
      </c>
      <c r="AV193" s="13" t="s">
        <v>80</v>
      </c>
      <c r="AW193" s="13" t="s">
        <v>27</v>
      </c>
      <c r="AX193" s="13" t="s">
        <v>78</v>
      </c>
      <c r="AY193" s="169" t="s">
        <v>140</v>
      </c>
    </row>
    <row r="194" spans="1:65" s="2" customFormat="1" ht="16.5" customHeight="1" x14ac:dyDescent="0.2">
      <c r="A194" s="30"/>
      <c r="B194" s="146"/>
      <c r="C194" s="147" t="s">
        <v>7</v>
      </c>
      <c r="D194" s="147" t="s">
        <v>143</v>
      </c>
      <c r="E194" s="148" t="s">
        <v>2262</v>
      </c>
      <c r="F194" s="149" t="s">
        <v>2263</v>
      </c>
      <c r="G194" s="150" t="s">
        <v>1015</v>
      </c>
      <c r="H194" s="151">
        <v>29</v>
      </c>
      <c r="I194" s="275"/>
      <c r="J194" s="152">
        <f>ROUND(I194*H194,2)</f>
        <v>0</v>
      </c>
      <c r="K194" s="149"/>
      <c r="L194" s="31"/>
      <c r="M194" s="153" t="s">
        <v>1</v>
      </c>
      <c r="N194" s="154" t="s">
        <v>36</v>
      </c>
      <c r="O194" s="155">
        <v>0.30499999999999999</v>
      </c>
      <c r="P194" s="155">
        <f>O194*H194</f>
        <v>8.8450000000000006</v>
      </c>
      <c r="Q194" s="155">
        <v>3.0000000000000001E-5</v>
      </c>
      <c r="R194" s="155">
        <f>Q194*H194</f>
        <v>8.7000000000000001E-4</v>
      </c>
      <c r="S194" s="155">
        <v>0</v>
      </c>
      <c r="T194" s="156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7" t="s">
        <v>160</v>
      </c>
      <c r="AT194" s="157" t="s">
        <v>143</v>
      </c>
      <c r="AU194" s="157" t="s">
        <v>80</v>
      </c>
      <c r="AY194" s="18" t="s">
        <v>140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8" t="s">
        <v>78</v>
      </c>
      <c r="BK194" s="158">
        <f>ROUND(I194*H194,2)</f>
        <v>0</v>
      </c>
      <c r="BL194" s="18" t="s">
        <v>160</v>
      </c>
      <c r="BM194" s="157" t="s">
        <v>2264</v>
      </c>
    </row>
    <row r="195" spans="1:65" s="2" customFormat="1" x14ac:dyDescent="0.2">
      <c r="A195" s="30"/>
      <c r="B195" s="31"/>
      <c r="C195" s="30"/>
      <c r="D195" s="159" t="s">
        <v>149</v>
      </c>
      <c r="E195" s="30"/>
      <c r="F195" s="160" t="s">
        <v>2263</v>
      </c>
      <c r="G195" s="30"/>
      <c r="H195" s="30"/>
      <c r="I195" s="30"/>
      <c r="J195" s="30"/>
      <c r="K195" s="30"/>
      <c r="L195" s="31"/>
      <c r="M195" s="161"/>
      <c r="N195" s="162"/>
      <c r="O195" s="56"/>
      <c r="P195" s="56"/>
      <c r="Q195" s="56"/>
      <c r="R195" s="56"/>
      <c r="S195" s="56"/>
      <c r="T195" s="57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T195" s="18" t="s">
        <v>149</v>
      </c>
      <c r="AU195" s="18" t="s">
        <v>80</v>
      </c>
    </row>
    <row r="196" spans="1:65" s="13" customFormat="1" x14ac:dyDescent="0.2">
      <c r="B196" s="168"/>
      <c r="D196" s="159" t="s">
        <v>354</v>
      </c>
      <c r="E196" s="169" t="s">
        <v>1</v>
      </c>
      <c r="F196" s="170" t="s">
        <v>2265</v>
      </c>
      <c r="H196" s="171">
        <v>29</v>
      </c>
      <c r="L196" s="168"/>
      <c r="M196" s="172"/>
      <c r="N196" s="173"/>
      <c r="O196" s="173"/>
      <c r="P196" s="173"/>
      <c r="Q196" s="173"/>
      <c r="R196" s="173"/>
      <c r="S196" s="173"/>
      <c r="T196" s="174"/>
      <c r="AT196" s="169" t="s">
        <v>354</v>
      </c>
      <c r="AU196" s="169" t="s">
        <v>80</v>
      </c>
      <c r="AV196" s="13" t="s">
        <v>80</v>
      </c>
      <c r="AW196" s="13" t="s">
        <v>27</v>
      </c>
      <c r="AX196" s="13" t="s">
        <v>78</v>
      </c>
      <c r="AY196" s="169" t="s">
        <v>140</v>
      </c>
    </row>
    <row r="197" spans="1:65" s="2" customFormat="1" ht="16.5" customHeight="1" x14ac:dyDescent="0.2">
      <c r="A197" s="30"/>
      <c r="B197" s="146"/>
      <c r="C197" s="147"/>
      <c r="D197" s="147"/>
      <c r="E197" s="148"/>
      <c r="F197" s="149"/>
      <c r="G197" s="150"/>
      <c r="H197" s="151"/>
      <c r="I197" s="152"/>
      <c r="J197" s="152"/>
      <c r="K197" s="149"/>
      <c r="L197" s="31"/>
      <c r="M197" s="153"/>
      <c r="N197" s="154"/>
      <c r="O197" s="155"/>
      <c r="P197" s="155"/>
      <c r="Q197" s="155"/>
      <c r="R197" s="155"/>
      <c r="S197" s="155"/>
      <c r="T197" s="156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57"/>
      <c r="AT197" s="157"/>
      <c r="AU197" s="157"/>
      <c r="AY197" s="18"/>
      <c r="BE197" s="158"/>
      <c r="BF197" s="158"/>
      <c r="BG197" s="158"/>
      <c r="BH197" s="158"/>
      <c r="BI197" s="158"/>
      <c r="BJ197" s="18"/>
      <c r="BK197" s="158"/>
      <c r="BL197" s="18"/>
      <c r="BM197" s="157"/>
    </row>
    <row r="198" spans="1:65" s="2" customFormat="1" x14ac:dyDescent="0.2">
      <c r="A198" s="30"/>
      <c r="B198" s="31"/>
      <c r="C198" s="30"/>
      <c r="D198" s="159"/>
      <c r="E198" s="30"/>
      <c r="F198" s="160"/>
      <c r="G198" s="30"/>
      <c r="H198" s="30"/>
      <c r="I198" s="30"/>
      <c r="J198" s="30"/>
      <c r="K198" s="30"/>
      <c r="L198" s="31"/>
      <c r="M198" s="161"/>
      <c r="N198" s="162"/>
      <c r="O198" s="56"/>
      <c r="P198" s="56"/>
      <c r="Q198" s="56"/>
      <c r="R198" s="56"/>
      <c r="S198" s="56"/>
      <c r="T198" s="57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T198" s="18"/>
      <c r="AU198" s="18"/>
    </row>
    <row r="199" spans="1:65" s="13" customFormat="1" x14ac:dyDescent="0.2">
      <c r="B199" s="168"/>
      <c r="D199" s="159"/>
      <c r="E199" s="169"/>
      <c r="F199" s="170"/>
      <c r="H199" s="171"/>
      <c r="L199" s="168"/>
      <c r="M199" s="172"/>
      <c r="N199" s="173"/>
      <c r="O199" s="173"/>
      <c r="P199" s="173"/>
      <c r="Q199" s="173"/>
      <c r="R199" s="173"/>
      <c r="S199" s="173"/>
      <c r="T199" s="174"/>
      <c r="AT199" s="169"/>
      <c r="AU199" s="169"/>
      <c r="AY199" s="169"/>
    </row>
    <row r="200" spans="1:65" s="2" customFormat="1" ht="16.5" customHeight="1" x14ac:dyDescent="0.2">
      <c r="A200" s="30"/>
      <c r="B200" s="146"/>
      <c r="C200" s="147"/>
      <c r="D200" s="147"/>
      <c r="E200" s="148"/>
      <c r="F200" s="149"/>
      <c r="G200" s="150"/>
      <c r="H200" s="151"/>
      <c r="I200" s="152"/>
      <c r="J200" s="152"/>
      <c r="K200" s="149"/>
      <c r="L200" s="31"/>
      <c r="M200" s="153"/>
      <c r="N200" s="154"/>
      <c r="O200" s="155"/>
      <c r="P200" s="155"/>
      <c r="Q200" s="155"/>
      <c r="R200" s="155"/>
      <c r="S200" s="155"/>
      <c r="T200" s="156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57"/>
      <c r="AT200" s="157"/>
      <c r="AU200" s="157"/>
      <c r="AY200" s="18"/>
      <c r="BE200" s="158"/>
      <c r="BF200" s="158"/>
      <c r="BG200" s="158"/>
      <c r="BH200" s="158"/>
      <c r="BI200" s="158"/>
      <c r="BJ200" s="18"/>
      <c r="BK200" s="158"/>
      <c r="BL200" s="18"/>
      <c r="BM200" s="157"/>
    </row>
    <row r="201" spans="1:65" s="2" customFormat="1" x14ac:dyDescent="0.2">
      <c r="A201" s="30"/>
      <c r="B201" s="31"/>
      <c r="C201" s="30"/>
      <c r="D201" s="159"/>
      <c r="E201" s="30"/>
      <c r="F201" s="160"/>
      <c r="G201" s="30"/>
      <c r="H201" s="30"/>
      <c r="I201" s="30"/>
      <c r="J201" s="30"/>
      <c r="K201" s="30"/>
      <c r="L201" s="31"/>
      <c r="M201" s="161"/>
      <c r="N201" s="162"/>
      <c r="O201" s="56"/>
      <c r="P201" s="56"/>
      <c r="Q201" s="56"/>
      <c r="R201" s="56"/>
      <c r="S201" s="56"/>
      <c r="T201" s="57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T201" s="18"/>
      <c r="AU201" s="18"/>
    </row>
    <row r="202" spans="1:65" s="13" customFormat="1" x14ac:dyDescent="0.2">
      <c r="B202" s="168"/>
      <c r="D202" s="159"/>
      <c r="E202" s="169"/>
      <c r="F202" s="170"/>
      <c r="H202" s="171"/>
      <c r="L202" s="168"/>
      <c r="M202" s="172"/>
      <c r="N202" s="173"/>
      <c r="O202" s="173"/>
      <c r="P202" s="173"/>
      <c r="Q202" s="173"/>
      <c r="R202" s="173"/>
      <c r="S202" s="173"/>
      <c r="T202" s="174"/>
      <c r="AT202" s="169"/>
      <c r="AU202" s="169"/>
      <c r="AY202" s="169"/>
    </row>
    <row r="203" spans="1:65" s="2" customFormat="1" ht="24.2" customHeight="1" x14ac:dyDescent="0.2">
      <c r="A203" s="30"/>
      <c r="B203" s="146"/>
      <c r="C203" s="147" t="s">
        <v>240</v>
      </c>
      <c r="D203" s="147" t="s">
        <v>143</v>
      </c>
      <c r="E203" s="148" t="s">
        <v>2266</v>
      </c>
      <c r="F203" s="149" t="s">
        <v>2267</v>
      </c>
      <c r="G203" s="150" t="s">
        <v>2268</v>
      </c>
      <c r="H203" s="151">
        <v>10</v>
      </c>
      <c r="I203" s="275"/>
      <c r="J203" s="152">
        <f>ROUND(I203*H203,2)</f>
        <v>0</v>
      </c>
      <c r="K203" s="149"/>
      <c r="L203" s="31"/>
      <c r="M203" s="153" t="s">
        <v>1</v>
      </c>
      <c r="N203" s="154" t="s">
        <v>36</v>
      </c>
      <c r="O203" s="155">
        <v>0.21</v>
      </c>
      <c r="P203" s="155">
        <f>O203*H203</f>
        <v>2.1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57" t="s">
        <v>160</v>
      </c>
      <c r="AT203" s="157" t="s">
        <v>143</v>
      </c>
      <c r="AU203" s="157" t="s">
        <v>80</v>
      </c>
      <c r="AY203" s="18" t="s">
        <v>140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8" t="s">
        <v>78</v>
      </c>
      <c r="BK203" s="158">
        <f>ROUND(I203*H203,2)</f>
        <v>0</v>
      </c>
      <c r="BL203" s="18" t="s">
        <v>160</v>
      </c>
      <c r="BM203" s="157" t="s">
        <v>2269</v>
      </c>
    </row>
    <row r="204" spans="1:65" s="2" customFormat="1" x14ac:dyDescent="0.2">
      <c r="A204" s="30"/>
      <c r="B204" s="31"/>
      <c r="C204" s="30"/>
      <c r="D204" s="159" t="s">
        <v>149</v>
      </c>
      <c r="E204" s="30"/>
      <c r="F204" s="160" t="s">
        <v>2270</v>
      </c>
      <c r="G204" s="30"/>
      <c r="H204" s="30"/>
      <c r="I204" s="30"/>
      <c r="J204" s="30"/>
      <c r="K204" s="30"/>
      <c r="L204" s="31"/>
      <c r="M204" s="161"/>
      <c r="N204" s="162"/>
      <c r="O204" s="56"/>
      <c r="P204" s="56"/>
      <c r="Q204" s="56"/>
      <c r="R204" s="56"/>
      <c r="S204" s="56"/>
      <c r="T204" s="57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T204" s="18" t="s">
        <v>149</v>
      </c>
      <c r="AU204" s="18" t="s">
        <v>80</v>
      </c>
    </row>
    <row r="205" spans="1:65" s="13" customFormat="1" x14ac:dyDescent="0.2">
      <c r="B205" s="168"/>
      <c r="D205" s="159" t="s">
        <v>354</v>
      </c>
      <c r="E205" s="169" t="s">
        <v>1</v>
      </c>
      <c r="F205" s="170" t="s">
        <v>2271</v>
      </c>
      <c r="H205" s="171">
        <v>10</v>
      </c>
      <c r="L205" s="168"/>
      <c r="M205" s="172"/>
      <c r="N205" s="173"/>
      <c r="O205" s="173"/>
      <c r="P205" s="173"/>
      <c r="Q205" s="173"/>
      <c r="R205" s="173"/>
      <c r="S205" s="173"/>
      <c r="T205" s="174"/>
      <c r="AT205" s="169" t="s">
        <v>354</v>
      </c>
      <c r="AU205" s="169" t="s">
        <v>80</v>
      </c>
      <c r="AV205" s="13" t="s">
        <v>80</v>
      </c>
      <c r="AW205" s="13" t="s">
        <v>27</v>
      </c>
      <c r="AX205" s="13" t="s">
        <v>78</v>
      </c>
      <c r="AY205" s="169" t="s">
        <v>140</v>
      </c>
    </row>
    <row r="206" spans="1:65" s="2" customFormat="1" ht="21.75" customHeight="1" x14ac:dyDescent="0.2">
      <c r="A206" s="30"/>
      <c r="B206" s="146"/>
      <c r="C206" s="147" t="s">
        <v>246</v>
      </c>
      <c r="D206" s="147" t="s">
        <v>143</v>
      </c>
      <c r="E206" s="148" t="s">
        <v>1766</v>
      </c>
      <c r="F206" s="149" t="s">
        <v>1767</v>
      </c>
      <c r="G206" s="150" t="s">
        <v>351</v>
      </c>
      <c r="H206" s="151">
        <v>22902</v>
      </c>
      <c r="I206" s="275"/>
      <c r="J206" s="152">
        <f>ROUND(I206*H206,2)</f>
        <v>0</v>
      </c>
      <c r="K206" s="149"/>
      <c r="L206" s="31"/>
      <c r="M206" s="153" t="s">
        <v>1</v>
      </c>
      <c r="N206" s="154" t="s">
        <v>36</v>
      </c>
      <c r="O206" s="155">
        <v>2E-3</v>
      </c>
      <c r="P206" s="155">
        <f>O206*H206</f>
        <v>45.804000000000002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7" t="s">
        <v>160</v>
      </c>
      <c r="AT206" s="157" t="s">
        <v>143</v>
      </c>
      <c r="AU206" s="157" t="s">
        <v>80</v>
      </c>
      <c r="AY206" s="18" t="s">
        <v>140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78</v>
      </c>
      <c r="BK206" s="158">
        <f>ROUND(I206*H206,2)</f>
        <v>0</v>
      </c>
      <c r="BL206" s="18" t="s">
        <v>160</v>
      </c>
      <c r="BM206" s="157" t="s">
        <v>2272</v>
      </c>
    </row>
    <row r="207" spans="1:65" s="2" customFormat="1" ht="19.5" x14ac:dyDescent="0.2">
      <c r="A207" s="30"/>
      <c r="B207" s="31"/>
      <c r="C207" s="30"/>
      <c r="D207" s="159" t="s">
        <v>149</v>
      </c>
      <c r="E207" s="30"/>
      <c r="F207" s="160" t="s">
        <v>1769</v>
      </c>
      <c r="G207" s="30"/>
      <c r="H207" s="30"/>
      <c r="I207" s="30"/>
      <c r="J207" s="30"/>
      <c r="K207" s="30"/>
      <c r="L207" s="31"/>
      <c r="M207" s="161"/>
      <c r="N207" s="162"/>
      <c r="O207" s="56"/>
      <c r="P207" s="56"/>
      <c r="Q207" s="56"/>
      <c r="R207" s="56"/>
      <c r="S207" s="56"/>
      <c r="T207" s="57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T207" s="18" t="s">
        <v>149</v>
      </c>
      <c r="AU207" s="18" t="s">
        <v>80</v>
      </c>
    </row>
    <row r="208" spans="1:65" s="13" customFormat="1" x14ac:dyDescent="0.2">
      <c r="B208" s="168"/>
      <c r="D208" s="159" t="s">
        <v>354</v>
      </c>
      <c r="E208" s="169" t="s">
        <v>1</v>
      </c>
      <c r="F208" s="170" t="s">
        <v>2273</v>
      </c>
      <c r="H208" s="171">
        <v>22902</v>
      </c>
      <c r="L208" s="168"/>
      <c r="M208" s="172"/>
      <c r="N208" s="173"/>
      <c r="O208" s="173"/>
      <c r="P208" s="173"/>
      <c r="Q208" s="173"/>
      <c r="R208" s="173"/>
      <c r="S208" s="173"/>
      <c r="T208" s="174"/>
      <c r="AT208" s="169" t="s">
        <v>354</v>
      </c>
      <c r="AU208" s="169" t="s">
        <v>80</v>
      </c>
      <c r="AV208" s="13" t="s">
        <v>80</v>
      </c>
      <c r="AW208" s="13" t="s">
        <v>27</v>
      </c>
      <c r="AX208" s="13" t="s">
        <v>78</v>
      </c>
      <c r="AY208" s="169" t="s">
        <v>140</v>
      </c>
    </row>
    <row r="209" spans="1:65" s="2" customFormat="1" ht="16.5" customHeight="1" x14ac:dyDescent="0.2">
      <c r="A209" s="30"/>
      <c r="B209" s="146"/>
      <c r="C209" s="147" t="s">
        <v>250</v>
      </c>
      <c r="D209" s="147" t="s">
        <v>143</v>
      </c>
      <c r="E209" s="148" t="s">
        <v>2274</v>
      </c>
      <c r="F209" s="149" t="s">
        <v>2275</v>
      </c>
      <c r="G209" s="150" t="s">
        <v>351</v>
      </c>
      <c r="H209" s="151">
        <v>459</v>
      </c>
      <c r="I209" s="275"/>
      <c r="J209" s="152">
        <f>ROUND(I209*H209,2)</f>
        <v>0</v>
      </c>
      <c r="K209" s="149"/>
      <c r="L209" s="31"/>
      <c r="M209" s="153" t="s">
        <v>1</v>
      </c>
      <c r="N209" s="154" t="s">
        <v>36</v>
      </c>
      <c r="O209" s="155">
        <v>0.113</v>
      </c>
      <c r="P209" s="155">
        <f>O209*H209</f>
        <v>51.867000000000004</v>
      </c>
      <c r="Q209" s="155">
        <v>0</v>
      </c>
      <c r="R209" s="155">
        <f>Q209*H209</f>
        <v>0</v>
      </c>
      <c r="S209" s="155">
        <v>0</v>
      </c>
      <c r="T209" s="156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7" t="s">
        <v>160</v>
      </c>
      <c r="AT209" s="157" t="s">
        <v>143</v>
      </c>
      <c r="AU209" s="157" t="s">
        <v>80</v>
      </c>
      <c r="AY209" s="18" t="s">
        <v>140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8" t="s">
        <v>78</v>
      </c>
      <c r="BK209" s="158">
        <f>ROUND(I209*H209,2)</f>
        <v>0</v>
      </c>
      <c r="BL209" s="18" t="s">
        <v>160</v>
      </c>
      <c r="BM209" s="157" t="s">
        <v>2276</v>
      </c>
    </row>
    <row r="210" spans="1:65" s="2" customFormat="1" x14ac:dyDescent="0.2">
      <c r="A210" s="30"/>
      <c r="B210" s="31"/>
      <c r="C210" s="30"/>
      <c r="D210" s="159" t="s">
        <v>149</v>
      </c>
      <c r="E210" s="30"/>
      <c r="F210" s="160" t="s">
        <v>2277</v>
      </c>
      <c r="G210" s="30"/>
      <c r="H210" s="30"/>
      <c r="I210" s="30"/>
      <c r="J210" s="30"/>
      <c r="K210" s="30"/>
      <c r="L210" s="31"/>
      <c r="M210" s="161"/>
      <c r="N210" s="162"/>
      <c r="O210" s="56"/>
      <c r="P210" s="56"/>
      <c r="Q210" s="56"/>
      <c r="R210" s="56"/>
      <c r="S210" s="56"/>
      <c r="T210" s="57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T210" s="18" t="s">
        <v>149</v>
      </c>
      <c r="AU210" s="18" t="s">
        <v>80</v>
      </c>
    </row>
    <row r="211" spans="1:65" s="13" customFormat="1" x14ac:dyDescent="0.2">
      <c r="B211" s="168"/>
      <c r="D211" s="159" t="s">
        <v>354</v>
      </c>
      <c r="E211" s="169" t="s">
        <v>1</v>
      </c>
      <c r="F211" s="170" t="s">
        <v>2278</v>
      </c>
      <c r="H211" s="171">
        <v>459</v>
      </c>
      <c r="L211" s="168"/>
      <c r="M211" s="172"/>
      <c r="N211" s="173"/>
      <c r="O211" s="173"/>
      <c r="P211" s="173"/>
      <c r="Q211" s="173"/>
      <c r="R211" s="173"/>
      <c r="S211" s="173"/>
      <c r="T211" s="174"/>
      <c r="AT211" s="169" t="s">
        <v>354</v>
      </c>
      <c r="AU211" s="169" t="s">
        <v>80</v>
      </c>
      <c r="AV211" s="13" t="s">
        <v>80</v>
      </c>
      <c r="AW211" s="13" t="s">
        <v>27</v>
      </c>
      <c r="AX211" s="13" t="s">
        <v>78</v>
      </c>
      <c r="AY211" s="169" t="s">
        <v>140</v>
      </c>
    </row>
    <row r="212" spans="1:65" s="2" customFormat="1" ht="16.5" customHeight="1" x14ac:dyDescent="0.2">
      <c r="A212" s="30"/>
      <c r="B212" s="146"/>
      <c r="C212" s="195" t="s">
        <v>254</v>
      </c>
      <c r="D212" s="195" t="s">
        <v>753</v>
      </c>
      <c r="E212" s="196" t="s">
        <v>2279</v>
      </c>
      <c r="F212" s="197" t="s">
        <v>2280</v>
      </c>
      <c r="G212" s="198" t="s">
        <v>505</v>
      </c>
      <c r="H212" s="199">
        <v>45.9</v>
      </c>
      <c r="I212" s="275"/>
      <c r="J212" s="200">
        <f>ROUND(I212*H212,2)</f>
        <v>0</v>
      </c>
      <c r="K212" s="197"/>
      <c r="L212" s="201"/>
      <c r="M212" s="202" t="s">
        <v>1</v>
      </c>
      <c r="N212" s="203" t="s">
        <v>36</v>
      </c>
      <c r="O212" s="155">
        <v>0</v>
      </c>
      <c r="P212" s="155">
        <f>O212*H212</f>
        <v>0</v>
      </c>
      <c r="Q212" s="155">
        <v>0.2</v>
      </c>
      <c r="R212" s="155">
        <f>Q212*H212</f>
        <v>9.18</v>
      </c>
      <c r="S212" s="155">
        <v>0</v>
      </c>
      <c r="T212" s="156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7" t="s">
        <v>174</v>
      </c>
      <c r="AT212" s="157" t="s">
        <v>753</v>
      </c>
      <c r="AU212" s="157" t="s">
        <v>80</v>
      </c>
      <c r="AY212" s="18" t="s">
        <v>140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8" t="s">
        <v>78</v>
      </c>
      <c r="BK212" s="158">
        <f>ROUND(I212*H212,2)</f>
        <v>0</v>
      </c>
      <c r="BL212" s="18" t="s">
        <v>160</v>
      </c>
      <c r="BM212" s="157" t="s">
        <v>2281</v>
      </c>
    </row>
    <row r="213" spans="1:65" s="2" customFormat="1" x14ac:dyDescent="0.2">
      <c r="A213" s="30"/>
      <c r="B213" s="31"/>
      <c r="C213" s="30"/>
      <c r="D213" s="159" t="s">
        <v>149</v>
      </c>
      <c r="E213" s="30"/>
      <c r="F213" s="160" t="s">
        <v>2280</v>
      </c>
      <c r="G213" s="30"/>
      <c r="H213" s="30"/>
      <c r="I213" s="30"/>
      <c r="J213" s="30"/>
      <c r="K213" s="30"/>
      <c r="L213" s="31"/>
      <c r="M213" s="161"/>
      <c r="N213" s="162"/>
      <c r="O213" s="56"/>
      <c r="P213" s="56"/>
      <c r="Q213" s="56"/>
      <c r="R213" s="56"/>
      <c r="S213" s="56"/>
      <c r="T213" s="57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T213" s="18" t="s">
        <v>149</v>
      </c>
      <c r="AU213" s="18" t="s">
        <v>80</v>
      </c>
    </row>
    <row r="214" spans="1:65" s="13" customFormat="1" x14ac:dyDescent="0.2">
      <c r="B214" s="168"/>
      <c r="D214" s="159" t="s">
        <v>354</v>
      </c>
      <c r="E214" s="169" t="s">
        <v>1</v>
      </c>
      <c r="F214" s="170" t="s">
        <v>2282</v>
      </c>
      <c r="H214" s="171">
        <v>45.9</v>
      </c>
      <c r="L214" s="168"/>
      <c r="M214" s="172"/>
      <c r="N214" s="173"/>
      <c r="O214" s="173"/>
      <c r="P214" s="173"/>
      <c r="Q214" s="173"/>
      <c r="R214" s="173"/>
      <c r="S214" s="173"/>
      <c r="T214" s="174"/>
      <c r="AT214" s="169" t="s">
        <v>354</v>
      </c>
      <c r="AU214" s="169" t="s">
        <v>80</v>
      </c>
      <c r="AV214" s="13" t="s">
        <v>80</v>
      </c>
      <c r="AW214" s="13" t="s">
        <v>27</v>
      </c>
      <c r="AX214" s="13" t="s">
        <v>78</v>
      </c>
      <c r="AY214" s="169" t="s">
        <v>140</v>
      </c>
    </row>
    <row r="215" spans="1:65" s="2" customFormat="1" ht="16.5" customHeight="1" x14ac:dyDescent="0.2">
      <c r="A215" s="30"/>
      <c r="B215" s="146"/>
      <c r="C215" s="147" t="s">
        <v>257</v>
      </c>
      <c r="D215" s="147" t="s">
        <v>143</v>
      </c>
      <c r="E215" s="148" t="s">
        <v>2283</v>
      </c>
      <c r="F215" s="149" t="s">
        <v>2284</v>
      </c>
      <c r="G215" s="150" t="s">
        <v>731</v>
      </c>
      <c r="H215" s="151">
        <v>0.57499999999999996</v>
      </c>
      <c r="I215" s="275"/>
      <c r="J215" s="152">
        <f>ROUND(I215*H215,2)</f>
        <v>0</v>
      </c>
      <c r="K215" s="149"/>
      <c r="L215" s="31"/>
      <c r="M215" s="153" t="s">
        <v>1</v>
      </c>
      <c r="N215" s="154" t="s">
        <v>36</v>
      </c>
      <c r="O215" s="155">
        <v>1.603</v>
      </c>
      <c r="P215" s="155">
        <f>O215*H215</f>
        <v>0.92172499999999991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7" t="s">
        <v>160</v>
      </c>
      <c r="AT215" s="157" t="s">
        <v>143</v>
      </c>
      <c r="AU215" s="157" t="s">
        <v>80</v>
      </c>
      <c r="AY215" s="18" t="s">
        <v>140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8" t="s">
        <v>78</v>
      </c>
      <c r="BK215" s="158">
        <f>ROUND(I215*H215,2)</f>
        <v>0</v>
      </c>
      <c r="BL215" s="18" t="s">
        <v>160</v>
      </c>
      <c r="BM215" s="157" t="s">
        <v>2285</v>
      </c>
    </row>
    <row r="216" spans="1:65" s="2" customFormat="1" x14ac:dyDescent="0.2">
      <c r="A216" s="30"/>
      <c r="B216" s="31"/>
      <c r="C216" s="30"/>
      <c r="D216" s="159" t="s">
        <v>149</v>
      </c>
      <c r="E216" s="30"/>
      <c r="F216" s="160" t="s">
        <v>2286</v>
      </c>
      <c r="G216" s="30"/>
      <c r="H216" s="30"/>
      <c r="I216" s="30"/>
      <c r="J216" s="30"/>
      <c r="K216" s="30"/>
      <c r="L216" s="31"/>
      <c r="M216" s="161"/>
      <c r="N216" s="162"/>
      <c r="O216" s="56"/>
      <c r="P216" s="56"/>
      <c r="Q216" s="56"/>
      <c r="R216" s="56"/>
      <c r="S216" s="56"/>
      <c r="T216" s="57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T216" s="18" t="s">
        <v>149</v>
      </c>
      <c r="AU216" s="18" t="s">
        <v>80</v>
      </c>
    </row>
    <row r="217" spans="1:65" s="13" customFormat="1" x14ac:dyDescent="0.2">
      <c r="B217" s="168"/>
      <c r="D217" s="159" t="s">
        <v>354</v>
      </c>
      <c r="E217" s="169" t="s">
        <v>1</v>
      </c>
      <c r="F217" s="170" t="s">
        <v>2287</v>
      </c>
      <c r="H217" s="171">
        <v>0.57499999999999996</v>
      </c>
      <c r="L217" s="168"/>
      <c r="M217" s="172"/>
      <c r="N217" s="173"/>
      <c r="O217" s="173"/>
      <c r="P217" s="173"/>
      <c r="Q217" s="173"/>
      <c r="R217" s="173"/>
      <c r="S217" s="173"/>
      <c r="T217" s="174"/>
      <c r="AT217" s="169" t="s">
        <v>354</v>
      </c>
      <c r="AU217" s="169" t="s">
        <v>80</v>
      </c>
      <c r="AV217" s="13" t="s">
        <v>80</v>
      </c>
      <c r="AW217" s="13" t="s">
        <v>27</v>
      </c>
      <c r="AX217" s="13" t="s">
        <v>78</v>
      </c>
      <c r="AY217" s="169" t="s">
        <v>140</v>
      </c>
    </row>
    <row r="218" spans="1:65" s="2" customFormat="1" ht="16.5" customHeight="1" x14ac:dyDescent="0.2">
      <c r="A218" s="30"/>
      <c r="B218" s="146"/>
      <c r="C218" s="195" t="s">
        <v>262</v>
      </c>
      <c r="D218" s="195" t="s">
        <v>753</v>
      </c>
      <c r="E218" s="196" t="s">
        <v>2288</v>
      </c>
      <c r="F218" s="197" t="s">
        <v>2289</v>
      </c>
      <c r="G218" s="198" t="s">
        <v>1222</v>
      </c>
      <c r="H218" s="199">
        <v>575</v>
      </c>
      <c r="I218" s="275"/>
      <c r="J218" s="200">
        <f>ROUND(I218*H218,2)</f>
        <v>0</v>
      </c>
      <c r="K218" s="197"/>
      <c r="L218" s="201"/>
      <c r="M218" s="202" t="s">
        <v>1</v>
      </c>
      <c r="N218" s="203" t="s">
        <v>36</v>
      </c>
      <c r="O218" s="155">
        <v>0</v>
      </c>
      <c r="P218" s="155">
        <f>O218*H218</f>
        <v>0</v>
      </c>
      <c r="Q218" s="155">
        <v>1E-3</v>
      </c>
      <c r="R218" s="155">
        <f>Q218*H218</f>
        <v>0.57500000000000007</v>
      </c>
      <c r="S218" s="155">
        <v>0</v>
      </c>
      <c r="T218" s="156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7" t="s">
        <v>174</v>
      </c>
      <c r="AT218" s="157" t="s">
        <v>753</v>
      </c>
      <c r="AU218" s="157" t="s">
        <v>80</v>
      </c>
      <c r="AY218" s="18" t="s">
        <v>140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8" t="s">
        <v>78</v>
      </c>
      <c r="BK218" s="158">
        <f>ROUND(I218*H218,2)</f>
        <v>0</v>
      </c>
      <c r="BL218" s="18" t="s">
        <v>160</v>
      </c>
      <c r="BM218" s="157" t="s">
        <v>2290</v>
      </c>
    </row>
    <row r="219" spans="1:65" s="2" customFormat="1" x14ac:dyDescent="0.2">
      <c r="A219" s="30"/>
      <c r="B219" s="31"/>
      <c r="C219" s="30"/>
      <c r="D219" s="159" t="s">
        <v>149</v>
      </c>
      <c r="E219" s="30"/>
      <c r="F219" s="160" t="s">
        <v>2289</v>
      </c>
      <c r="G219" s="30"/>
      <c r="H219" s="30"/>
      <c r="I219" s="30"/>
      <c r="J219" s="30"/>
      <c r="K219" s="30"/>
      <c r="L219" s="31"/>
      <c r="M219" s="161"/>
      <c r="N219" s="162"/>
      <c r="O219" s="56"/>
      <c r="P219" s="56"/>
      <c r="Q219" s="56"/>
      <c r="R219" s="56"/>
      <c r="S219" s="56"/>
      <c r="T219" s="57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T219" s="18" t="s">
        <v>149</v>
      </c>
      <c r="AU219" s="18" t="s">
        <v>80</v>
      </c>
    </row>
    <row r="220" spans="1:65" s="13" customFormat="1" x14ac:dyDescent="0.2">
      <c r="B220" s="168"/>
      <c r="D220" s="159" t="s">
        <v>354</v>
      </c>
      <c r="E220" s="169" t="s">
        <v>1</v>
      </c>
      <c r="F220" s="170" t="s">
        <v>2291</v>
      </c>
      <c r="H220" s="171">
        <v>575</v>
      </c>
      <c r="L220" s="168"/>
      <c r="M220" s="172"/>
      <c r="N220" s="173"/>
      <c r="O220" s="173"/>
      <c r="P220" s="173"/>
      <c r="Q220" s="173"/>
      <c r="R220" s="173"/>
      <c r="S220" s="173"/>
      <c r="T220" s="174"/>
      <c r="AT220" s="169" t="s">
        <v>354</v>
      </c>
      <c r="AU220" s="169" t="s">
        <v>80</v>
      </c>
      <c r="AV220" s="13" t="s">
        <v>80</v>
      </c>
      <c r="AW220" s="13" t="s">
        <v>27</v>
      </c>
      <c r="AX220" s="13" t="s">
        <v>78</v>
      </c>
      <c r="AY220" s="169" t="s">
        <v>140</v>
      </c>
    </row>
    <row r="221" spans="1:65" s="2" customFormat="1" ht="16.5" customHeight="1" x14ac:dyDescent="0.2">
      <c r="A221" s="30"/>
      <c r="B221" s="146"/>
      <c r="C221" s="147" t="s">
        <v>266</v>
      </c>
      <c r="D221" s="147" t="s">
        <v>143</v>
      </c>
      <c r="E221" s="148" t="s">
        <v>2292</v>
      </c>
      <c r="F221" s="149" t="s">
        <v>2293</v>
      </c>
      <c r="G221" s="150" t="s">
        <v>731</v>
      </c>
      <c r="H221" s="151">
        <v>5.0000000000000001E-3</v>
      </c>
      <c r="I221" s="275"/>
      <c r="J221" s="152">
        <f>ROUND(I221*H221,2)</f>
        <v>0</v>
      </c>
      <c r="K221" s="149"/>
      <c r="L221" s="31"/>
      <c r="M221" s="153" t="s">
        <v>1</v>
      </c>
      <c r="N221" s="154" t="s">
        <v>36</v>
      </c>
      <c r="O221" s="155">
        <v>94.286000000000001</v>
      </c>
      <c r="P221" s="155">
        <f>O221*H221</f>
        <v>0.47143000000000002</v>
      </c>
      <c r="Q221" s="155">
        <v>0</v>
      </c>
      <c r="R221" s="155">
        <f>Q221*H221</f>
        <v>0</v>
      </c>
      <c r="S221" s="155">
        <v>0</v>
      </c>
      <c r="T221" s="156">
        <f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7" t="s">
        <v>160</v>
      </c>
      <c r="AT221" s="157" t="s">
        <v>143</v>
      </c>
      <c r="AU221" s="157" t="s">
        <v>80</v>
      </c>
      <c r="AY221" s="18" t="s">
        <v>140</v>
      </c>
      <c r="BE221" s="158">
        <f>IF(N221="základní",J221,0)</f>
        <v>0</v>
      </c>
      <c r="BF221" s="158">
        <f>IF(N221="snížená",J221,0)</f>
        <v>0</v>
      </c>
      <c r="BG221" s="158">
        <f>IF(N221="zákl. přenesená",J221,0)</f>
        <v>0</v>
      </c>
      <c r="BH221" s="158">
        <f>IF(N221="sníž. přenesená",J221,0)</f>
        <v>0</v>
      </c>
      <c r="BI221" s="158">
        <f>IF(N221="nulová",J221,0)</f>
        <v>0</v>
      </c>
      <c r="BJ221" s="18" t="s">
        <v>78</v>
      </c>
      <c r="BK221" s="158">
        <f>ROUND(I221*H221,2)</f>
        <v>0</v>
      </c>
      <c r="BL221" s="18" t="s">
        <v>160</v>
      </c>
      <c r="BM221" s="157" t="s">
        <v>2294</v>
      </c>
    </row>
    <row r="222" spans="1:65" s="2" customFormat="1" x14ac:dyDescent="0.2">
      <c r="A222" s="30"/>
      <c r="B222" s="31"/>
      <c r="C222" s="30"/>
      <c r="D222" s="159" t="s">
        <v>149</v>
      </c>
      <c r="E222" s="30"/>
      <c r="F222" s="160" t="s">
        <v>2295</v>
      </c>
      <c r="G222" s="30"/>
      <c r="H222" s="30"/>
      <c r="I222" s="30"/>
      <c r="J222" s="30"/>
      <c r="K222" s="30"/>
      <c r="L222" s="31"/>
      <c r="M222" s="161"/>
      <c r="N222" s="162"/>
      <c r="O222" s="56"/>
      <c r="P222" s="56"/>
      <c r="Q222" s="56"/>
      <c r="R222" s="56"/>
      <c r="S222" s="56"/>
      <c r="T222" s="57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T222" s="18" t="s">
        <v>149</v>
      </c>
      <c r="AU222" s="18" t="s">
        <v>80</v>
      </c>
    </row>
    <row r="223" spans="1:65" s="13" customFormat="1" x14ac:dyDescent="0.2">
      <c r="B223" s="168"/>
      <c r="D223" s="159" t="s">
        <v>354</v>
      </c>
      <c r="E223" s="169" t="s">
        <v>1</v>
      </c>
      <c r="F223" s="170" t="s">
        <v>2296</v>
      </c>
      <c r="H223" s="171">
        <v>5.0000000000000001E-3</v>
      </c>
      <c r="L223" s="168"/>
      <c r="M223" s="172"/>
      <c r="N223" s="173"/>
      <c r="O223" s="173"/>
      <c r="P223" s="173"/>
      <c r="Q223" s="173"/>
      <c r="R223" s="173"/>
      <c r="S223" s="173"/>
      <c r="T223" s="174"/>
      <c r="AT223" s="169" t="s">
        <v>354</v>
      </c>
      <c r="AU223" s="169" t="s">
        <v>80</v>
      </c>
      <c r="AV223" s="13" t="s">
        <v>80</v>
      </c>
      <c r="AW223" s="13" t="s">
        <v>27</v>
      </c>
      <c r="AX223" s="13" t="s">
        <v>78</v>
      </c>
      <c r="AY223" s="169" t="s">
        <v>140</v>
      </c>
    </row>
    <row r="224" spans="1:65" s="2" customFormat="1" ht="16.5" customHeight="1" x14ac:dyDescent="0.2">
      <c r="A224" s="30"/>
      <c r="B224" s="146"/>
      <c r="C224" s="195" t="s">
        <v>271</v>
      </c>
      <c r="D224" s="195" t="s">
        <v>753</v>
      </c>
      <c r="E224" s="196" t="s">
        <v>2297</v>
      </c>
      <c r="F224" s="197" t="s">
        <v>2298</v>
      </c>
      <c r="G224" s="198" t="s">
        <v>1222</v>
      </c>
      <c r="H224" s="199">
        <v>5.46</v>
      </c>
      <c r="I224" s="275"/>
      <c r="J224" s="200">
        <f>ROUND(I224*H224,2)</f>
        <v>0</v>
      </c>
      <c r="K224" s="197"/>
      <c r="L224" s="201"/>
      <c r="M224" s="202" t="s">
        <v>1</v>
      </c>
      <c r="N224" s="203" t="s">
        <v>36</v>
      </c>
      <c r="O224" s="155">
        <v>0</v>
      </c>
      <c r="P224" s="155">
        <f>O224*H224</f>
        <v>0</v>
      </c>
      <c r="Q224" s="155">
        <v>1E-3</v>
      </c>
      <c r="R224" s="155">
        <f>Q224*H224</f>
        <v>5.4600000000000004E-3</v>
      </c>
      <c r="S224" s="155">
        <v>0</v>
      </c>
      <c r="T224" s="156">
        <f>S224*H224</f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7" t="s">
        <v>174</v>
      </c>
      <c r="AT224" s="157" t="s">
        <v>753</v>
      </c>
      <c r="AU224" s="157" t="s">
        <v>80</v>
      </c>
      <c r="AY224" s="18" t="s">
        <v>140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8" t="s">
        <v>78</v>
      </c>
      <c r="BK224" s="158">
        <f>ROUND(I224*H224,2)</f>
        <v>0</v>
      </c>
      <c r="BL224" s="18" t="s">
        <v>160</v>
      </c>
      <c r="BM224" s="157" t="s">
        <v>2299</v>
      </c>
    </row>
    <row r="225" spans="1:65" s="2" customFormat="1" x14ac:dyDescent="0.2">
      <c r="A225" s="30"/>
      <c r="B225" s="31"/>
      <c r="C225" s="30"/>
      <c r="D225" s="159" t="s">
        <v>149</v>
      </c>
      <c r="E225" s="30"/>
      <c r="F225" s="160" t="s">
        <v>2298</v>
      </c>
      <c r="G225" s="30"/>
      <c r="H225" s="30"/>
      <c r="I225" s="30"/>
      <c r="J225" s="30"/>
      <c r="K225" s="30"/>
      <c r="L225" s="31"/>
      <c r="M225" s="161"/>
      <c r="N225" s="162"/>
      <c r="O225" s="56"/>
      <c r="P225" s="56"/>
      <c r="Q225" s="56"/>
      <c r="R225" s="56"/>
      <c r="S225" s="56"/>
      <c r="T225" s="57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T225" s="18" t="s">
        <v>149</v>
      </c>
      <c r="AU225" s="18" t="s">
        <v>80</v>
      </c>
    </row>
    <row r="226" spans="1:65" s="13" customFormat="1" x14ac:dyDescent="0.2">
      <c r="B226" s="168"/>
      <c r="D226" s="159" t="s">
        <v>354</v>
      </c>
      <c r="E226" s="169" t="s">
        <v>1</v>
      </c>
      <c r="F226" s="170" t="s">
        <v>2300</v>
      </c>
      <c r="H226" s="171">
        <v>5.46</v>
      </c>
      <c r="L226" s="168"/>
      <c r="M226" s="172"/>
      <c r="N226" s="173"/>
      <c r="O226" s="173"/>
      <c r="P226" s="173"/>
      <c r="Q226" s="173"/>
      <c r="R226" s="173"/>
      <c r="S226" s="173"/>
      <c r="T226" s="174"/>
      <c r="AT226" s="169" t="s">
        <v>354</v>
      </c>
      <c r="AU226" s="169" t="s">
        <v>80</v>
      </c>
      <c r="AV226" s="13" t="s">
        <v>80</v>
      </c>
      <c r="AW226" s="13" t="s">
        <v>27</v>
      </c>
      <c r="AX226" s="13" t="s">
        <v>78</v>
      </c>
      <c r="AY226" s="169" t="s">
        <v>140</v>
      </c>
    </row>
    <row r="227" spans="1:65" s="2" customFormat="1" ht="16.5" customHeight="1" x14ac:dyDescent="0.2">
      <c r="A227" s="30"/>
      <c r="B227" s="146"/>
      <c r="C227" s="147"/>
      <c r="D227" s="147"/>
      <c r="E227" s="148"/>
      <c r="F227" s="149"/>
      <c r="G227" s="150"/>
      <c r="H227" s="151"/>
      <c r="I227" s="152"/>
      <c r="J227" s="152"/>
      <c r="K227" s="149"/>
      <c r="L227" s="31"/>
      <c r="M227" s="153"/>
      <c r="N227" s="154"/>
      <c r="O227" s="155"/>
      <c r="P227" s="155"/>
      <c r="Q227" s="155"/>
      <c r="R227" s="155"/>
      <c r="S227" s="155"/>
      <c r="T227" s="156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7"/>
      <c r="AT227" s="157"/>
      <c r="AU227" s="157"/>
      <c r="AY227" s="18"/>
      <c r="BE227" s="158"/>
      <c r="BF227" s="158"/>
      <c r="BG227" s="158"/>
      <c r="BH227" s="158"/>
      <c r="BI227" s="158"/>
      <c r="BJ227" s="18"/>
      <c r="BK227" s="158"/>
      <c r="BL227" s="18"/>
      <c r="BM227" s="157"/>
    </row>
    <row r="228" spans="1:65" s="2" customFormat="1" x14ac:dyDescent="0.2">
      <c r="A228" s="30"/>
      <c r="B228" s="31"/>
      <c r="C228" s="30"/>
      <c r="D228" s="159"/>
      <c r="E228" s="30"/>
      <c r="F228" s="160"/>
      <c r="G228" s="30"/>
      <c r="H228" s="30"/>
      <c r="I228" s="30"/>
      <c r="J228" s="30"/>
      <c r="K228" s="30"/>
      <c r="L228" s="31"/>
      <c r="M228" s="161"/>
      <c r="N228" s="162"/>
      <c r="O228" s="56"/>
      <c r="P228" s="56"/>
      <c r="Q228" s="56"/>
      <c r="R228" s="56"/>
      <c r="S228" s="56"/>
      <c r="T228" s="57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T228" s="18"/>
      <c r="AU228" s="18"/>
    </row>
    <row r="229" spans="1:65" s="13" customFormat="1" x14ac:dyDescent="0.2">
      <c r="B229" s="168"/>
      <c r="D229" s="159"/>
      <c r="E229" s="169"/>
      <c r="F229" s="170"/>
      <c r="H229" s="171"/>
      <c r="L229" s="168"/>
      <c r="M229" s="172"/>
      <c r="N229" s="173"/>
      <c r="O229" s="173"/>
      <c r="P229" s="173"/>
      <c r="Q229" s="173"/>
      <c r="R229" s="173"/>
      <c r="S229" s="173"/>
      <c r="T229" s="174"/>
      <c r="AT229" s="169"/>
      <c r="AU229" s="169"/>
      <c r="AY229" s="169"/>
    </row>
    <row r="230" spans="1:65" s="2" customFormat="1" ht="16.5" customHeight="1" x14ac:dyDescent="0.2">
      <c r="A230" s="30"/>
      <c r="B230" s="146"/>
      <c r="C230" s="147" t="s">
        <v>281</v>
      </c>
      <c r="D230" s="147" t="s">
        <v>143</v>
      </c>
      <c r="E230" s="148" t="s">
        <v>2301</v>
      </c>
      <c r="F230" s="149" t="s">
        <v>2302</v>
      </c>
      <c r="G230" s="150" t="s">
        <v>505</v>
      </c>
      <c r="H230" s="151">
        <v>5.75</v>
      </c>
      <c r="I230" s="275"/>
      <c r="J230" s="152">
        <f>ROUND(I230*H230,2)</f>
        <v>0</v>
      </c>
      <c r="K230" s="149"/>
      <c r="L230" s="31"/>
      <c r="M230" s="153" t="s">
        <v>1</v>
      </c>
      <c r="N230" s="154" t="s">
        <v>36</v>
      </c>
      <c r="O230" s="155">
        <v>0.86099999999999999</v>
      </c>
      <c r="P230" s="155">
        <f>O230*H230</f>
        <v>4.9507500000000002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57" t="s">
        <v>160</v>
      </c>
      <c r="AT230" s="157" t="s">
        <v>143</v>
      </c>
      <c r="AU230" s="157" t="s">
        <v>80</v>
      </c>
      <c r="AY230" s="18" t="s">
        <v>140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8" t="s">
        <v>78</v>
      </c>
      <c r="BK230" s="158">
        <f>ROUND(I230*H230,2)</f>
        <v>0</v>
      </c>
      <c r="BL230" s="18" t="s">
        <v>160</v>
      </c>
      <c r="BM230" s="157" t="s">
        <v>2303</v>
      </c>
    </row>
    <row r="231" spans="1:65" s="2" customFormat="1" x14ac:dyDescent="0.2">
      <c r="A231" s="30"/>
      <c r="B231" s="31"/>
      <c r="C231" s="30"/>
      <c r="D231" s="159" t="s">
        <v>149</v>
      </c>
      <c r="E231" s="30"/>
      <c r="F231" s="160" t="s">
        <v>2304</v>
      </c>
      <c r="G231" s="30"/>
      <c r="H231" s="30"/>
      <c r="I231" s="30"/>
      <c r="J231" s="30"/>
      <c r="K231" s="30"/>
      <c r="L231" s="31"/>
      <c r="M231" s="161"/>
      <c r="N231" s="162"/>
      <c r="O231" s="56"/>
      <c r="P231" s="56"/>
      <c r="Q231" s="56"/>
      <c r="R231" s="56"/>
      <c r="S231" s="56"/>
      <c r="T231" s="57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T231" s="18" t="s">
        <v>149</v>
      </c>
      <c r="AU231" s="18" t="s">
        <v>80</v>
      </c>
    </row>
    <row r="232" spans="1:65" s="13" customFormat="1" x14ac:dyDescent="0.2">
      <c r="B232" s="168"/>
      <c r="D232" s="159" t="s">
        <v>354</v>
      </c>
      <c r="E232" s="169" t="s">
        <v>1</v>
      </c>
      <c r="F232" s="170" t="s">
        <v>2322</v>
      </c>
      <c r="H232" s="171">
        <v>4.3</v>
      </c>
      <c r="L232" s="168"/>
      <c r="M232" s="172"/>
      <c r="N232" s="173"/>
      <c r="O232" s="173"/>
      <c r="P232" s="173"/>
      <c r="Q232" s="173"/>
      <c r="R232" s="173"/>
      <c r="S232" s="173"/>
      <c r="T232" s="174"/>
      <c r="AT232" s="169" t="s">
        <v>354</v>
      </c>
      <c r="AU232" s="169" t="s">
        <v>80</v>
      </c>
      <c r="AV232" s="13" t="s">
        <v>80</v>
      </c>
      <c r="AW232" s="13" t="s">
        <v>27</v>
      </c>
      <c r="AX232" s="13" t="s">
        <v>70</v>
      </c>
      <c r="AY232" s="169" t="s">
        <v>140</v>
      </c>
    </row>
    <row r="233" spans="1:65" s="13" customFormat="1" x14ac:dyDescent="0.2">
      <c r="B233" s="168"/>
      <c r="D233" s="159" t="s">
        <v>354</v>
      </c>
      <c r="E233" s="169" t="s">
        <v>1</v>
      </c>
      <c r="F233" s="170" t="s">
        <v>2323</v>
      </c>
      <c r="H233" s="171">
        <v>1.45</v>
      </c>
      <c r="L233" s="168"/>
      <c r="M233" s="172"/>
      <c r="N233" s="173"/>
      <c r="O233" s="173"/>
      <c r="P233" s="173"/>
      <c r="Q233" s="173"/>
      <c r="R233" s="173"/>
      <c r="S233" s="173"/>
      <c r="T233" s="174"/>
      <c r="AT233" s="169" t="s">
        <v>354</v>
      </c>
      <c r="AU233" s="169" t="s">
        <v>80</v>
      </c>
      <c r="AV233" s="13" t="s">
        <v>80</v>
      </c>
      <c r="AW233" s="13" t="s">
        <v>27</v>
      </c>
      <c r="AX233" s="13" t="s">
        <v>70</v>
      </c>
      <c r="AY233" s="169" t="s">
        <v>140</v>
      </c>
    </row>
    <row r="234" spans="1:65" s="14" customFormat="1" x14ac:dyDescent="0.2">
      <c r="B234" s="175"/>
      <c r="D234" s="159" t="s">
        <v>354</v>
      </c>
      <c r="E234" s="176" t="s">
        <v>1</v>
      </c>
      <c r="F234" s="177" t="s">
        <v>363</v>
      </c>
      <c r="H234" s="178">
        <v>5.75</v>
      </c>
      <c r="L234" s="175"/>
      <c r="M234" s="179"/>
      <c r="N234" s="180"/>
      <c r="O234" s="180"/>
      <c r="P234" s="180"/>
      <c r="Q234" s="180"/>
      <c r="R234" s="180"/>
      <c r="S234" s="180"/>
      <c r="T234" s="181"/>
      <c r="AT234" s="176" t="s">
        <v>354</v>
      </c>
      <c r="AU234" s="176" t="s">
        <v>80</v>
      </c>
      <c r="AV234" s="14" t="s">
        <v>160</v>
      </c>
      <c r="AW234" s="14" t="s">
        <v>27</v>
      </c>
      <c r="AX234" s="14" t="s">
        <v>78</v>
      </c>
      <c r="AY234" s="176" t="s">
        <v>140</v>
      </c>
    </row>
    <row r="235" spans="1:65" s="2" customFormat="1" ht="16.5" customHeight="1" x14ac:dyDescent="0.2">
      <c r="A235" s="30"/>
      <c r="B235" s="146"/>
      <c r="C235" s="147" t="s">
        <v>285</v>
      </c>
      <c r="D235" s="147" t="s">
        <v>143</v>
      </c>
      <c r="E235" s="148" t="s">
        <v>2305</v>
      </c>
      <c r="F235" s="149" t="s">
        <v>2306</v>
      </c>
      <c r="G235" s="150" t="s">
        <v>505</v>
      </c>
      <c r="H235" s="151">
        <v>5.75</v>
      </c>
      <c r="I235" s="275"/>
      <c r="J235" s="152">
        <f>ROUND(I235*H235,2)</f>
        <v>0</v>
      </c>
      <c r="K235" s="149"/>
      <c r="L235" s="31"/>
      <c r="M235" s="153" t="s">
        <v>1</v>
      </c>
      <c r="N235" s="154" t="s">
        <v>36</v>
      </c>
      <c r="O235" s="155">
        <v>0.45200000000000001</v>
      </c>
      <c r="P235" s="155">
        <f>O235*H235</f>
        <v>2.5990000000000002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7" t="s">
        <v>160</v>
      </c>
      <c r="AT235" s="157" t="s">
        <v>143</v>
      </c>
      <c r="AU235" s="157" t="s">
        <v>80</v>
      </c>
      <c r="AY235" s="18" t="s">
        <v>140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8" t="s">
        <v>78</v>
      </c>
      <c r="BK235" s="158">
        <f>ROUND(I235*H235,2)</f>
        <v>0</v>
      </c>
      <c r="BL235" s="18" t="s">
        <v>160</v>
      </c>
      <c r="BM235" s="157" t="s">
        <v>2307</v>
      </c>
    </row>
    <row r="236" spans="1:65" s="2" customFormat="1" x14ac:dyDescent="0.2">
      <c r="A236" s="30"/>
      <c r="B236" s="31"/>
      <c r="C236" s="30"/>
      <c r="D236" s="159" t="s">
        <v>149</v>
      </c>
      <c r="E236" s="30"/>
      <c r="F236" s="160" t="s">
        <v>2308</v>
      </c>
      <c r="G236" s="30"/>
      <c r="H236" s="30"/>
      <c r="I236" s="30"/>
      <c r="J236" s="30"/>
      <c r="K236" s="30"/>
      <c r="L236" s="31"/>
      <c r="M236" s="161"/>
      <c r="N236" s="162"/>
      <c r="O236" s="56"/>
      <c r="P236" s="56"/>
      <c r="Q236" s="56"/>
      <c r="R236" s="56"/>
      <c r="S236" s="56"/>
      <c r="T236" s="57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T236" s="18" t="s">
        <v>149</v>
      </c>
      <c r="AU236" s="18" t="s">
        <v>80</v>
      </c>
    </row>
    <row r="237" spans="1:65" s="13" customFormat="1" x14ac:dyDescent="0.2">
      <c r="B237" s="168"/>
      <c r="D237" s="159" t="s">
        <v>354</v>
      </c>
      <c r="E237" s="169" t="s">
        <v>1</v>
      </c>
      <c r="F237" s="170" t="s">
        <v>2324</v>
      </c>
      <c r="H237" s="171">
        <v>5.75</v>
      </c>
      <c r="L237" s="168"/>
      <c r="M237" s="172"/>
      <c r="N237" s="173"/>
      <c r="O237" s="173"/>
      <c r="P237" s="173"/>
      <c r="Q237" s="173"/>
      <c r="R237" s="173"/>
      <c r="S237" s="173"/>
      <c r="T237" s="174"/>
      <c r="AT237" s="169" t="s">
        <v>354</v>
      </c>
      <c r="AU237" s="169" t="s">
        <v>80</v>
      </c>
      <c r="AV237" s="13" t="s">
        <v>80</v>
      </c>
      <c r="AW237" s="13" t="s">
        <v>27</v>
      </c>
      <c r="AX237" s="13" t="s">
        <v>78</v>
      </c>
      <c r="AY237" s="169" t="s">
        <v>140</v>
      </c>
    </row>
    <row r="238" spans="1:65" s="12" customFormat="1" ht="22.9" customHeight="1" x14ac:dyDescent="0.2">
      <c r="B238" s="134"/>
      <c r="D238" s="135" t="s">
        <v>69</v>
      </c>
      <c r="E238" s="144" t="s">
        <v>1036</v>
      </c>
      <c r="F238" s="144" t="s">
        <v>1037</v>
      </c>
      <c r="J238" s="145">
        <f>BK238</f>
        <v>0</v>
      </c>
      <c r="L238" s="134"/>
      <c r="M238" s="138"/>
      <c r="N238" s="139"/>
      <c r="O238" s="139"/>
      <c r="P238" s="140">
        <f>SUM(P239:P240)</f>
        <v>21.245820999999999</v>
      </c>
      <c r="Q238" s="139"/>
      <c r="R238" s="140">
        <f>SUM(R239:R240)</f>
        <v>0</v>
      </c>
      <c r="S238" s="139"/>
      <c r="T238" s="141">
        <f>SUM(T239:T240)</f>
        <v>0</v>
      </c>
      <c r="AR238" s="135" t="s">
        <v>78</v>
      </c>
      <c r="AT238" s="142" t="s">
        <v>69</v>
      </c>
      <c r="AU238" s="142" t="s">
        <v>78</v>
      </c>
      <c r="AY238" s="135" t="s">
        <v>140</v>
      </c>
      <c r="BK238" s="143">
        <f>SUM(BK239:BK240)</f>
        <v>0</v>
      </c>
    </row>
    <row r="239" spans="1:65" s="2" customFormat="1" ht="16.5" customHeight="1" x14ac:dyDescent="0.2">
      <c r="A239" s="30"/>
      <c r="B239" s="146"/>
      <c r="C239" s="147" t="s">
        <v>289</v>
      </c>
      <c r="D239" s="147" t="s">
        <v>143</v>
      </c>
      <c r="E239" s="148" t="s">
        <v>2309</v>
      </c>
      <c r="F239" s="149" t="s">
        <v>2310</v>
      </c>
      <c r="G239" s="150" t="s">
        <v>731</v>
      </c>
      <c r="H239" s="151">
        <v>10.606999999999999</v>
      </c>
      <c r="I239" s="275"/>
      <c r="J239" s="152">
        <f>ROUND(I239*H239,2)</f>
        <v>0</v>
      </c>
      <c r="K239" s="149"/>
      <c r="L239" s="31"/>
      <c r="M239" s="153" t="s">
        <v>1</v>
      </c>
      <c r="N239" s="154" t="s">
        <v>36</v>
      </c>
      <c r="O239" s="155">
        <v>2.0030000000000001</v>
      </c>
      <c r="P239" s="155">
        <f>O239*H239</f>
        <v>21.245820999999999</v>
      </c>
      <c r="Q239" s="155">
        <v>0</v>
      </c>
      <c r="R239" s="155">
        <f>Q239*H239</f>
        <v>0</v>
      </c>
      <c r="S239" s="155">
        <v>0</v>
      </c>
      <c r="T239" s="156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7" t="s">
        <v>160</v>
      </c>
      <c r="AT239" s="157" t="s">
        <v>143</v>
      </c>
      <c r="AU239" s="157" t="s">
        <v>80</v>
      </c>
      <c r="AY239" s="18" t="s">
        <v>140</v>
      </c>
      <c r="BE239" s="158">
        <f>IF(N239="základní",J239,0)</f>
        <v>0</v>
      </c>
      <c r="BF239" s="158">
        <f>IF(N239="snížená",J239,0)</f>
        <v>0</v>
      </c>
      <c r="BG239" s="158">
        <f>IF(N239="zákl. přenesená",J239,0)</f>
        <v>0</v>
      </c>
      <c r="BH239" s="158">
        <f>IF(N239="sníž. přenesená",J239,0)</f>
        <v>0</v>
      </c>
      <c r="BI239" s="158">
        <f>IF(N239="nulová",J239,0)</f>
        <v>0</v>
      </c>
      <c r="BJ239" s="18" t="s">
        <v>78</v>
      </c>
      <c r="BK239" s="158">
        <f>ROUND(I239*H239,2)</f>
        <v>0</v>
      </c>
      <c r="BL239" s="18" t="s">
        <v>160</v>
      </c>
      <c r="BM239" s="157" t="s">
        <v>2311</v>
      </c>
    </row>
    <row r="240" spans="1:65" s="2" customFormat="1" x14ac:dyDescent="0.2">
      <c r="A240" s="30"/>
      <c r="B240" s="31"/>
      <c r="C240" s="30"/>
      <c r="D240" s="159" t="s">
        <v>149</v>
      </c>
      <c r="E240" s="30"/>
      <c r="F240" s="160" t="s">
        <v>2312</v>
      </c>
      <c r="G240" s="30"/>
      <c r="H240" s="30"/>
      <c r="I240" s="30"/>
      <c r="J240" s="30"/>
      <c r="K240" s="30"/>
      <c r="L240" s="31"/>
      <c r="M240" s="164"/>
      <c r="N240" s="165"/>
      <c r="O240" s="166"/>
      <c r="P240" s="166"/>
      <c r="Q240" s="166"/>
      <c r="R240" s="166"/>
      <c r="S240" s="166"/>
      <c r="T240" s="167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T240" s="18" t="s">
        <v>149</v>
      </c>
      <c r="AU240" s="18" t="s">
        <v>80</v>
      </c>
    </row>
    <row r="241" spans="1:31" s="2" customFormat="1" ht="6.95" customHeight="1" x14ac:dyDescent="0.2">
      <c r="A241" s="30"/>
      <c r="B241" s="45"/>
      <c r="C241" s="46"/>
      <c r="D241" s="46"/>
      <c r="E241" s="46"/>
      <c r="F241" s="46"/>
      <c r="G241" s="46"/>
      <c r="H241" s="46"/>
      <c r="I241" s="46"/>
      <c r="J241" s="46"/>
      <c r="K241" s="46"/>
      <c r="L241" s="31"/>
      <c r="M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</row>
  </sheetData>
  <autoFilter ref="C122:K240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view="pageBreakPreview" zoomScaleNormal="100" zoomScaleSheetLayoutView="100" workbookViewId="0">
      <selection activeCell="I13" sqref="I13"/>
    </sheetView>
  </sheetViews>
  <sheetFormatPr defaultRowHeight="11.25" x14ac:dyDescent="0.2"/>
  <cols>
    <col min="1" max="3" width="9.33203125" style="207"/>
    <col min="4" max="4" width="15.1640625" style="207" customWidth="1"/>
    <col min="5" max="5" width="74.1640625" style="207" customWidth="1"/>
    <col min="6" max="6" width="9.33203125" style="211"/>
    <col min="7" max="7" width="12.1640625" style="207" customWidth="1"/>
    <col min="8" max="8" width="13.1640625" style="207" customWidth="1"/>
    <col min="9" max="9" width="21" style="207" customWidth="1"/>
    <col min="10" max="10" width="24" style="207" customWidth="1"/>
    <col min="11" max="16384" width="9.33203125" style="207"/>
  </cols>
  <sheetData>
    <row r="2" spans="1:10" ht="15.75" x14ac:dyDescent="0.25">
      <c r="A2" s="210" t="s">
        <v>2313</v>
      </c>
    </row>
    <row r="4" spans="1:10" x14ac:dyDescent="0.2">
      <c r="A4" s="212"/>
      <c r="B4" s="212" t="s">
        <v>126</v>
      </c>
      <c r="C4" s="212" t="s">
        <v>56</v>
      </c>
      <c r="D4" s="212" t="s">
        <v>52</v>
      </c>
      <c r="E4" s="212" t="s">
        <v>53</v>
      </c>
      <c r="F4" s="213" t="s">
        <v>127</v>
      </c>
      <c r="G4" s="212" t="s">
        <v>128</v>
      </c>
      <c r="H4" s="212" t="s">
        <v>129</v>
      </c>
      <c r="I4" s="212" t="s">
        <v>114</v>
      </c>
      <c r="J4" s="212" t="s">
        <v>130</v>
      </c>
    </row>
    <row r="5" spans="1:10" ht="15.75" x14ac:dyDescent="0.25">
      <c r="A5" s="212"/>
      <c r="B5" s="214" t="s">
        <v>2325</v>
      </c>
      <c r="C5" s="212"/>
      <c r="D5" s="212"/>
      <c r="E5" s="212"/>
      <c r="F5" s="213"/>
      <c r="G5" s="212"/>
      <c r="H5" s="215"/>
      <c r="I5" s="216">
        <f>SUM(I9:I38)</f>
        <v>0</v>
      </c>
      <c r="J5" s="212"/>
    </row>
    <row r="6" spans="1:10" ht="15.75" x14ac:dyDescent="0.25">
      <c r="A6" s="212"/>
      <c r="B6" s="214"/>
      <c r="C6" s="212"/>
      <c r="D6" s="212"/>
      <c r="E6" s="212"/>
      <c r="F6" s="213"/>
      <c r="G6" s="212"/>
      <c r="H6" s="215"/>
      <c r="I6" s="216"/>
      <c r="J6" s="212"/>
    </row>
    <row r="7" spans="1:10" ht="15" x14ac:dyDescent="0.25">
      <c r="A7" s="217" t="s">
        <v>2326</v>
      </c>
      <c r="B7" s="212"/>
      <c r="C7" s="212"/>
      <c r="D7" s="212"/>
      <c r="E7" s="212"/>
      <c r="F7" s="213"/>
      <c r="G7" s="212"/>
      <c r="H7" s="215"/>
      <c r="I7" s="215"/>
      <c r="J7" s="212"/>
    </row>
    <row r="8" spans="1:10" x14ac:dyDescent="0.2">
      <c r="A8" s="212"/>
      <c r="B8" s="212"/>
      <c r="C8" s="212"/>
      <c r="D8" s="212"/>
      <c r="E8" s="212"/>
      <c r="F8" s="213"/>
      <c r="G8" s="212"/>
      <c r="H8" s="215"/>
      <c r="I8" s="215"/>
      <c r="J8" s="212"/>
    </row>
    <row r="9" spans="1:10" x14ac:dyDescent="0.2">
      <c r="A9" s="212"/>
      <c r="B9" s="212" t="s">
        <v>254</v>
      </c>
      <c r="C9" s="212" t="s">
        <v>143</v>
      </c>
      <c r="D9" s="212" t="s">
        <v>2327</v>
      </c>
      <c r="E9" s="212" t="s">
        <v>2328</v>
      </c>
      <c r="F9" s="213" t="s">
        <v>146</v>
      </c>
      <c r="G9" s="218">
        <v>1</v>
      </c>
      <c r="H9" s="274"/>
      <c r="I9" s="215">
        <f>ROUND(H9*G9,2)</f>
        <v>0</v>
      </c>
      <c r="J9" s="212" t="s">
        <v>1</v>
      </c>
    </row>
    <row r="10" spans="1:10" ht="45" x14ac:dyDescent="0.2">
      <c r="A10" s="212"/>
      <c r="B10" s="212"/>
      <c r="C10" s="266" t="s">
        <v>149</v>
      </c>
      <c r="D10" s="267"/>
      <c r="E10" s="268" t="s">
        <v>2329</v>
      </c>
      <c r="F10" s="213"/>
      <c r="G10" s="218"/>
      <c r="H10" s="215"/>
      <c r="I10" s="215"/>
      <c r="J10" s="212"/>
    </row>
    <row r="11" spans="1:10" ht="12.75" x14ac:dyDescent="0.2">
      <c r="A11" s="212"/>
      <c r="B11" s="212"/>
      <c r="C11" s="212"/>
      <c r="D11" s="212"/>
      <c r="E11" s="220"/>
      <c r="F11" s="213"/>
      <c r="G11" s="218"/>
      <c r="H11" s="215"/>
      <c r="I11" s="215"/>
      <c r="J11" s="212"/>
    </row>
    <row r="12" spans="1:10" ht="12" x14ac:dyDescent="0.2">
      <c r="A12" s="212"/>
      <c r="B12" s="212"/>
      <c r="C12" s="212"/>
      <c r="D12" s="212"/>
      <c r="E12" s="219"/>
      <c r="F12" s="213"/>
      <c r="G12" s="218"/>
      <c r="H12" s="215"/>
      <c r="I12" s="215"/>
      <c r="J12" s="212"/>
    </row>
    <row r="13" spans="1:10" x14ac:dyDescent="0.2">
      <c r="A13" s="212"/>
      <c r="B13" s="212" t="s">
        <v>330</v>
      </c>
      <c r="C13" s="212" t="s">
        <v>143</v>
      </c>
      <c r="D13" s="212" t="s">
        <v>2330</v>
      </c>
      <c r="E13" s="212" t="s">
        <v>2331</v>
      </c>
      <c r="F13" s="213" t="s">
        <v>146</v>
      </c>
      <c r="G13" s="218">
        <v>1</v>
      </c>
      <c r="H13" s="274"/>
      <c r="I13" s="215">
        <f>ROUND(H13*G13,2)</f>
        <v>0</v>
      </c>
      <c r="J13" s="212"/>
    </row>
    <row r="14" spans="1:10" ht="45" x14ac:dyDescent="0.2">
      <c r="A14" s="212"/>
      <c r="B14" s="212"/>
      <c r="C14" s="266" t="s">
        <v>149</v>
      </c>
      <c r="D14" s="267"/>
      <c r="E14" s="268" t="s">
        <v>2332</v>
      </c>
      <c r="F14" s="213"/>
      <c r="G14" s="218"/>
      <c r="H14" s="215"/>
      <c r="I14" s="215"/>
      <c r="J14" s="212"/>
    </row>
    <row r="15" spans="1:10" ht="15" x14ac:dyDescent="0.25">
      <c r="A15" s="217" t="s">
        <v>2333</v>
      </c>
      <c r="B15" s="212"/>
      <c r="C15" s="212"/>
      <c r="D15" s="212"/>
      <c r="E15" s="212"/>
      <c r="F15" s="213"/>
      <c r="G15" s="218"/>
      <c r="H15" s="215"/>
      <c r="I15" s="215"/>
      <c r="J15" s="212"/>
    </row>
    <row r="16" spans="1:10" x14ac:dyDescent="0.2">
      <c r="A16" s="212"/>
      <c r="B16" s="212"/>
      <c r="C16" s="212"/>
      <c r="D16" s="212"/>
      <c r="E16" s="212"/>
      <c r="F16" s="213"/>
      <c r="G16" s="218"/>
      <c r="H16" s="215"/>
      <c r="I16" s="215"/>
      <c r="J16" s="212"/>
    </row>
    <row r="17" spans="1:10" x14ac:dyDescent="0.2">
      <c r="A17" s="212"/>
      <c r="B17" s="212" t="s">
        <v>677</v>
      </c>
      <c r="C17" s="212" t="s">
        <v>143</v>
      </c>
      <c r="D17" s="212" t="s">
        <v>2334</v>
      </c>
      <c r="E17" s="212" t="s">
        <v>2335</v>
      </c>
      <c r="F17" s="213" t="s">
        <v>1015</v>
      </c>
      <c r="G17" s="218">
        <v>1</v>
      </c>
      <c r="H17" s="274"/>
      <c r="I17" s="215">
        <f>ROUND(H17*G17,2)</f>
        <v>0</v>
      </c>
      <c r="J17" s="212"/>
    </row>
    <row r="18" spans="1:10" ht="33.75" x14ac:dyDescent="0.2">
      <c r="A18" s="212"/>
      <c r="B18" s="212"/>
      <c r="C18" s="266" t="s">
        <v>149</v>
      </c>
      <c r="D18" s="267"/>
      <c r="E18" s="268" t="s">
        <v>2336</v>
      </c>
      <c r="F18" s="213"/>
      <c r="G18" s="218"/>
      <c r="H18" s="215"/>
      <c r="I18" s="215"/>
      <c r="J18" s="212"/>
    </row>
    <row r="19" spans="1:10" ht="22.5" x14ac:dyDescent="0.2">
      <c r="A19" s="212"/>
      <c r="B19" s="212"/>
      <c r="C19" s="269" t="s">
        <v>2337</v>
      </c>
      <c r="D19" s="267"/>
      <c r="E19" s="268" t="s">
        <v>2338</v>
      </c>
      <c r="F19" s="213"/>
      <c r="G19" s="218"/>
      <c r="H19" s="215"/>
      <c r="I19" s="215"/>
      <c r="J19" s="212"/>
    </row>
    <row r="20" spans="1:10" ht="15" x14ac:dyDescent="0.25">
      <c r="A20" s="217" t="s">
        <v>2339</v>
      </c>
      <c r="B20" s="212"/>
      <c r="C20" s="212"/>
      <c r="D20" s="212"/>
      <c r="E20" s="212"/>
      <c r="F20" s="213"/>
      <c r="G20" s="218"/>
      <c r="H20" s="215"/>
      <c r="I20" s="215"/>
      <c r="J20" s="212"/>
    </row>
    <row r="21" spans="1:10" x14ac:dyDescent="0.2">
      <c r="A21" s="212"/>
      <c r="B21" s="212"/>
      <c r="C21" s="212"/>
      <c r="D21" s="212"/>
      <c r="E21" s="212"/>
      <c r="F21" s="213"/>
      <c r="G21" s="218"/>
      <c r="H21" s="215"/>
      <c r="I21" s="215"/>
      <c r="J21" s="212"/>
    </row>
    <row r="22" spans="1:10" x14ac:dyDescent="0.2">
      <c r="A22" s="212"/>
      <c r="B22" s="212" t="s">
        <v>229</v>
      </c>
      <c r="C22" s="212" t="s">
        <v>143</v>
      </c>
      <c r="D22" s="212" t="s">
        <v>2340</v>
      </c>
      <c r="E22" s="212" t="s">
        <v>2341</v>
      </c>
      <c r="F22" s="213" t="s">
        <v>358</v>
      </c>
      <c r="G22" s="218">
        <v>174</v>
      </c>
      <c r="H22" s="274"/>
      <c r="I22" s="215">
        <f>ROUND(H22*G22,2)</f>
        <v>0</v>
      </c>
      <c r="J22" s="212"/>
    </row>
    <row r="23" spans="1:10" x14ac:dyDescent="0.2">
      <c r="A23" s="212"/>
      <c r="B23" s="212"/>
      <c r="C23" s="266" t="s">
        <v>149</v>
      </c>
      <c r="D23" s="267"/>
      <c r="E23" s="268" t="s">
        <v>2342</v>
      </c>
      <c r="F23" s="270"/>
      <c r="G23" s="271"/>
      <c r="H23" s="215"/>
      <c r="I23" s="215"/>
      <c r="J23" s="212"/>
    </row>
    <row r="24" spans="1:10" x14ac:dyDescent="0.2">
      <c r="A24" s="212"/>
      <c r="B24" s="212"/>
      <c r="C24" s="269" t="s">
        <v>354</v>
      </c>
      <c r="D24" s="267" t="s">
        <v>1</v>
      </c>
      <c r="E24" s="268" t="s">
        <v>2343</v>
      </c>
      <c r="F24" s="270"/>
      <c r="G24" s="272">
        <v>174</v>
      </c>
      <c r="H24" s="215"/>
      <c r="I24" s="215"/>
      <c r="J24" s="212"/>
    </row>
    <row r="25" spans="1:10" x14ac:dyDescent="0.2">
      <c r="A25" s="212"/>
      <c r="B25" s="212" t="s">
        <v>233</v>
      </c>
      <c r="C25" s="212" t="s">
        <v>143</v>
      </c>
      <c r="D25" s="212" t="s">
        <v>2344</v>
      </c>
      <c r="E25" s="212" t="s">
        <v>2345</v>
      </c>
      <c r="F25" s="213" t="s">
        <v>351</v>
      </c>
      <c r="G25" s="218">
        <v>2580</v>
      </c>
      <c r="H25" s="274"/>
      <c r="I25" s="215">
        <f>ROUND(H25*G25,2)</f>
        <v>0</v>
      </c>
      <c r="J25" s="212"/>
    </row>
    <row r="26" spans="1:10" x14ac:dyDescent="0.2">
      <c r="A26" s="212"/>
      <c r="B26" s="212"/>
      <c r="C26" s="266" t="s">
        <v>149</v>
      </c>
      <c r="D26" s="267"/>
      <c r="E26" s="266" t="s">
        <v>2346</v>
      </c>
      <c r="F26" s="270"/>
      <c r="G26" s="271"/>
      <c r="H26" s="215"/>
      <c r="I26" s="215"/>
      <c r="J26" s="212"/>
    </row>
    <row r="27" spans="1:10" x14ac:dyDescent="0.2">
      <c r="A27" s="212"/>
      <c r="B27" s="212"/>
      <c r="C27" s="266" t="s">
        <v>354</v>
      </c>
      <c r="D27" s="267" t="s">
        <v>1</v>
      </c>
      <c r="E27" s="266" t="s">
        <v>2347</v>
      </c>
      <c r="F27" s="270"/>
      <c r="G27" s="272">
        <v>2580</v>
      </c>
      <c r="H27" s="215"/>
      <c r="I27" s="215"/>
      <c r="J27" s="212"/>
    </row>
    <row r="28" spans="1:10" x14ac:dyDescent="0.2">
      <c r="A28" s="212"/>
      <c r="B28" s="212" t="s">
        <v>276</v>
      </c>
      <c r="C28" s="212" t="s">
        <v>143</v>
      </c>
      <c r="D28" s="212" t="s">
        <v>1771</v>
      </c>
      <c r="E28" s="212" t="s">
        <v>1772</v>
      </c>
      <c r="F28" s="213" t="s">
        <v>351</v>
      </c>
      <c r="G28" s="218">
        <v>61072</v>
      </c>
      <c r="H28" s="274"/>
      <c r="I28" s="215">
        <f>ROUND(H28*G28,2)</f>
        <v>0</v>
      </c>
      <c r="J28" s="212"/>
    </row>
    <row r="29" spans="1:10" x14ac:dyDescent="0.2">
      <c r="A29" s="212"/>
      <c r="B29" s="212"/>
      <c r="C29" s="266" t="s">
        <v>149</v>
      </c>
      <c r="D29" s="266"/>
      <c r="E29" s="266" t="s">
        <v>2348</v>
      </c>
      <c r="F29" s="273"/>
      <c r="G29" s="272"/>
      <c r="H29" s="215"/>
      <c r="I29" s="215"/>
      <c r="J29" s="212"/>
    </row>
    <row r="30" spans="1:10" x14ac:dyDescent="0.2">
      <c r="A30" s="212"/>
      <c r="B30" s="212"/>
      <c r="C30" s="266" t="s">
        <v>354</v>
      </c>
      <c r="D30" s="266" t="s">
        <v>1</v>
      </c>
      <c r="E30" s="266" t="s">
        <v>2349</v>
      </c>
      <c r="F30" s="273"/>
      <c r="G30" s="272">
        <v>61072</v>
      </c>
      <c r="H30" s="215"/>
      <c r="I30" s="215"/>
      <c r="J30" s="212"/>
    </row>
    <row r="31" spans="1:10" x14ac:dyDescent="0.2">
      <c r="A31" s="212"/>
      <c r="B31" s="212" t="s">
        <v>281</v>
      </c>
      <c r="C31" s="212" t="s">
        <v>143</v>
      </c>
      <c r="D31" s="212" t="s">
        <v>2301</v>
      </c>
      <c r="E31" s="212" t="s">
        <v>2302</v>
      </c>
      <c r="F31" s="213" t="s">
        <v>505</v>
      </c>
      <c r="G31" s="218">
        <v>11.5</v>
      </c>
      <c r="H31" s="274"/>
      <c r="I31" s="215">
        <f>ROUND(H31*G31,2)</f>
        <v>0</v>
      </c>
      <c r="J31" s="212"/>
    </row>
    <row r="32" spans="1:10" x14ac:dyDescent="0.2">
      <c r="A32" s="212"/>
      <c r="B32" s="212"/>
      <c r="C32" s="266" t="s">
        <v>149</v>
      </c>
      <c r="D32" s="266"/>
      <c r="E32" s="266" t="s">
        <v>2304</v>
      </c>
      <c r="F32" s="273"/>
      <c r="G32" s="272"/>
      <c r="H32" s="215"/>
      <c r="I32" s="215"/>
      <c r="J32" s="212"/>
    </row>
    <row r="33" spans="1:10" x14ac:dyDescent="0.2">
      <c r="A33" s="212"/>
      <c r="B33" s="212"/>
      <c r="C33" s="266" t="s">
        <v>354</v>
      </c>
      <c r="D33" s="266" t="s">
        <v>1</v>
      </c>
      <c r="E33" s="266" t="s">
        <v>2350</v>
      </c>
      <c r="F33" s="273"/>
      <c r="G33" s="272">
        <v>8.6</v>
      </c>
      <c r="H33" s="215"/>
      <c r="I33" s="215"/>
      <c r="J33" s="212"/>
    </row>
    <row r="34" spans="1:10" x14ac:dyDescent="0.2">
      <c r="A34" s="212"/>
      <c r="B34" s="212"/>
      <c r="C34" s="266" t="s">
        <v>354</v>
      </c>
      <c r="D34" s="266" t="s">
        <v>1</v>
      </c>
      <c r="E34" s="266" t="s">
        <v>2351</v>
      </c>
      <c r="F34" s="273"/>
      <c r="G34" s="272">
        <v>2.9</v>
      </c>
      <c r="H34" s="215"/>
      <c r="I34" s="215"/>
      <c r="J34" s="212"/>
    </row>
    <row r="35" spans="1:10" x14ac:dyDescent="0.2">
      <c r="A35" s="212"/>
      <c r="B35" s="212"/>
      <c r="C35" s="266" t="s">
        <v>354</v>
      </c>
      <c r="D35" s="266" t="s">
        <v>1</v>
      </c>
      <c r="E35" s="266" t="s">
        <v>363</v>
      </c>
      <c r="F35" s="273"/>
      <c r="G35" s="272">
        <v>11.5</v>
      </c>
      <c r="H35" s="215"/>
      <c r="I35" s="215"/>
      <c r="J35" s="212"/>
    </row>
    <row r="36" spans="1:10" x14ac:dyDescent="0.2">
      <c r="A36" s="212"/>
      <c r="B36" s="212" t="s">
        <v>285</v>
      </c>
      <c r="C36" s="212" t="s">
        <v>143</v>
      </c>
      <c r="D36" s="212" t="s">
        <v>2305</v>
      </c>
      <c r="E36" s="212" t="s">
        <v>2306</v>
      </c>
      <c r="F36" s="213" t="s">
        <v>505</v>
      </c>
      <c r="G36" s="218">
        <v>11.5</v>
      </c>
      <c r="H36" s="274"/>
      <c r="I36" s="215">
        <f>ROUND(H36*G36,2)</f>
        <v>0</v>
      </c>
      <c r="J36" s="212" t="s">
        <v>1</v>
      </c>
    </row>
    <row r="37" spans="1:10" x14ac:dyDescent="0.2">
      <c r="A37" s="212"/>
      <c r="B37" s="212"/>
      <c r="C37" s="266" t="s">
        <v>149</v>
      </c>
      <c r="D37" s="266"/>
      <c r="E37" s="266" t="s">
        <v>2308</v>
      </c>
      <c r="F37" s="273"/>
      <c r="G37" s="272"/>
      <c r="H37" s="215"/>
      <c r="I37" s="215"/>
      <c r="J37" s="212"/>
    </row>
    <row r="38" spans="1:10" x14ac:dyDescent="0.2">
      <c r="A38" s="212"/>
      <c r="B38" s="212"/>
      <c r="C38" s="266" t="s">
        <v>354</v>
      </c>
      <c r="D38" s="266" t="s">
        <v>1</v>
      </c>
      <c r="E38" s="266" t="s">
        <v>2352</v>
      </c>
      <c r="F38" s="273"/>
      <c r="G38" s="272">
        <v>11.5</v>
      </c>
      <c r="H38" s="215"/>
      <c r="I38" s="215"/>
      <c r="J38" s="212"/>
    </row>
    <row r="39" spans="1:10" x14ac:dyDescent="0.2">
      <c r="A39" s="212"/>
      <c r="B39" s="212"/>
      <c r="C39" s="212"/>
      <c r="D39" s="212"/>
      <c r="E39" s="212"/>
      <c r="F39" s="213"/>
      <c r="G39" s="218"/>
      <c r="H39" s="215"/>
      <c r="I39" s="215"/>
      <c r="J39" s="212"/>
    </row>
    <row r="40" spans="1:10" x14ac:dyDescent="0.2">
      <c r="A40" s="212"/>
      <c r="B40" s="212"/>
      <c r="C40" s="212"/>
      <c r="D40" s="212"/>
      <c r="E40" s="212"/>
      <c r="F40" s="213"/>
      <c r="G40" s="218"/>
      <c r="H40" s="215"/>
      <c r="I40" s="215"/>
      <c r="J40" s="212"/>
    </row>
    <row r="41" spans="1:10" x14ac:dyDescent="0.2">
      <c r="A41" s="212"/>
      <c r="B41" s="212"/>
      <c r="C41" s="212"/>
      <c r="D41" s="212"/>
      <c r="E41" s="212"/>
      <c r="F41" s="213"/>
      <c r="G41" s="218"/>
      <c r="H41" s="215"/>
      <c r="I41" s="215"/>
      <c r="J41" s="212"/>
    </row>
    <row r="42" spans="1:10" x14ac:dyDescent="0.2">
      <c r="A42" s="212"/>
      <c r="B42" s="212"/>
      <c r="C42" s="212"/>
      <c r="D42" s="212"/>
      <c r="E42" s="212"/>
      <c r="F42" s="213"/>
      <c r="G42" s="212"/>
      <c r="H42" s="215"/>
      <c r="I42" s="215"/>
      <c r="J42" s="212"/>
    </row>
  </sheetData>
  <pageMargins left="0.7" right="0.7" top="0.78740157499999996" bottom="0.78740157499999996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7"/>
  <sheetViews>
    <sheetView showGridLines="0" topLeftCell="A116" zoomScaleNormal="100" workbookViewId="0">
      <selection activeCell="I225" sqref="I22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6"/>
    </row>
    <row r="2" spans="1:46" s="1" customFormat="1" ht="36.950000000000003" customHeight="1" x14ac:dyDescent="0.2">
      <c r="L2" s="245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79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 x14ac:dyDescent="0.2">
      <c r="B4" s="21"/>
      <c r="D4" s="22" t="s">
        <v>109</v>
      </c>
      <c r="L4" s="21"/>
      <c r="M4" s="97" t="s">
        <v>10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14</v>
      </c>
      <c r="L6" s="21"/>
    </row>
    <row r="7" spans="1:46" s="1" customFormat="1" ht="26.25" customHeight="1" x14ac:dyDescent="0.2">
      <c r="B7" s="21"/>
      <c r="E7" s="264" t="str">
        <f>'Rekapitulace stavby'!K6</f>
        <v>PROTIPOV. OPATŘENÍ NA VODNÍM TOKU POLANČICE PRO ZÁSTAVBU POLANKY NAD ODROU, STAVBA Č.5578 - SO 03 Malá vodní nádrž na Rakovci</v>
      </c>
      <c r="F7" s="265"/>
      <c r="G7" s="265"/>
      <c r="H7" s="265"/>
      <c r="L7" s="21"/>
    </row>
    <row r="8" spans="1:46" s="2" customFormat="1" ht="12" customHeight="1" x14ac:dyDescent="0.2">
      <c r="A8" s="30"/>
      <c r="B8" s="31"/>
      <c r="C8" s="30"/>
      <c r="D8" s="27" t="s">
        <v>110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 x14ac:dyDescent="0.2">
      <c r="A9" s="30"/>
      <c r="B9" s="31"/>
      <c r="C9" s="30"/>
      <c r="D9" s="30"/>
      <c r="E9" s="252" t="s">
        <v>111</v>
      </c>
      <c r="F9" s="263"/>
      <c r="G9" s="263"/>
      <c r="H9" s="263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x14ac:dyDescent="0.2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 x14ac:dyDescent="0.2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2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3">
        <f>'Rekapitulace stavby'!AN8</f>
        <v>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 x14ac:dyDescent="0.2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20</v>
      </c>
      <c r="E14" s="30"/>
      <c r="F14" s="30"/>
      <c r="G14" s="30"/>
      <c r="H14" s="30"/>
      <c r="I14" s="27" t="s">
        <v>21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 x14ac:dyDescent="0.2">
      <c r="A15" s="30"/>
      <c r="B15" s="31"/>
      <c r="C15" s="30"/>
      <c r="D15" s="30"/>
      <c r="E15" s="25" t="s">
        <v>22</v>
      </c>
      <c r="F15" s="30"/>
      <c r="G15" s="30"/>
      <c r="H15" s="30"/>
      <c r="I15" s="27" t="s">
        <v>23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 x14ac:dyDescent="0.2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7" s="2" customFormat="1" ht="12" customHeight="1" x14ac:dyDescent="0.2">
      <c r="A17" s="30"/>
      <c r="B17" s="31"/>
      <c r="C17" s="30"/>
      <c r="D17" s="27" t="s">
        <v>24</v>
      </c>
      <c r="E17" s="30"/>
      <c r="F17" s="30"/>
      <c r="G17" s="30"/>
      <c r="H17" s="30"/>
      <c r="I17" s="27" t="s">
        <v>21</v>
      </c>
      <c r="J17" s="25" t="str">
        <f>'Rekapitulace stavby'!AN13</f>
        <v/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7" s="2" customFormat="1" ht="18" customHeight="1" x14ac:dyDescent="0.2">
      <c r="A18" s="30"/>
      <c r="B18" s="31"/>
      <c r="C18" s="30"/>
      <c r="D18" s="30"/>
      <c r="E18" s="230" t="str">
        <f>'Rekapitulace stavby'!E14</f>
        <v xml:space="preserve"> </v>
      </c>
      <c r="F18" s="230"/>
      <c r="G18" s="230"/>
      <c r="H18" s="230"/>
      <c r="I18" s="27" t="s">
        <v>23</v>
      </c>
      <c r="J18" s="25" t="str">
        <f>'Rekapitulace stavby'!AN14</f>
        <v/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7" s="2" customFormat="1" ht="6.95" customHeight="1" x14ac:dyDescent="0.2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7" s="2" customFormat="1" ht="12" customHeight="1" x14ac:dyDescent="0.2">
      <c r="A20" s="30"/>
      <c r="B20" s="31"/>
      <c r="C20" s="30"/>
      <c r="D20" s="27" t="s">
        <v>25</v>
      </c>
      <c r="E20" s="30"/>
      <c r="F20" s="30"/>
      <c r="G20" s="30"/>
      <c r="H20" s="30"/>
      <c r="I20" s="27" t="s">
        <v>21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7" s="2" customFormat="1" ht="18" customHeight="1" x14ac:dyDescent="0.2">
      <c r="A21" s="30"/>
      <c r="B21" s="31"/>
      <c r="C21" s="30"/>
      <c r="D21" s="30"/>
      <c r="E21" s="25" t="s">
        <v>26</v>
      </c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7" s="2" customFormat="1" ht="6.95" customHeight="1" x14ac:dyDescent="0.2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7" s="2" customFormat="1" ht="12" customHeight="1" x14ac:dyDescent="0.2">
      <c r="A23" s="30"/>
      <c r="B23" s="31"/>
      <c r="C23" s="30"/>
      <c r="D23" s="27" t="s">
        <v>28</v>
      </c>
      <c r="E23" s="30"/>
      <c r="F23" s="30"/>
      <c r="G23" s="30"/>
      <c r="H23" s="30"/>
      <c r="I23" s="27" t="s">
        <v>21</v>
      </c>
      <c r="J23" s="25" t="str">
        <f>IF('Rekapitulace stavby'!AN19="","",'Rekapitulace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7" s="2" customFormat="1" ht="18" customHeight="1" x14ac:dyDescent="0.2">
      <c r="A24" s="30"/>
      <c r="B24" s="31"/>
      <c r="C24" s="30"/>
      <c r="D24" s="30"/>
      <c r="E24" s="25" t="str">
        <f>IF('Rekapitulace stavby'!E20="","",'Rekapitulace stavby'!E20)</f>
        <v xml:space="preserve"> </v>
      </c>
      <c r="F24" s="30"/>
      <c r="G24" s="30"/>
      <c r="H24" s="30"/>
      <c r="I24" s="27" t="s">
        <v>23</v>
      </c>
      <c r="J24" s="25" t="str">
        <f>IF('Rekapitulace stavby'!AN20="","",'Rekapitulace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7" s="2" customFormat="1" ht="6.95" customHeight="1" x14ac:dyDescent="0.2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7" s="2" customFormat="1" ht="12" customHeight="1" x14ac:dyDescent="0.2">
      <c r="A26" s="30"/>
      <c r="B26" s="31"/>
      <c r="C26" s="30"/>
      <c r="D26" s="27" t="s">
        <v>29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K26" s="2">
        <f>AG107</f>
        <v>0</v>
      </c>
    </row>
    <row r="27" spans="1:37" s="8" customFormat="1" ht="16.5" customHeight="1" x14ac:dyDescent="0.2">
      <c r="A27" s="98"/>
      <c r="B27" s="99"/>
      <c r="C27" s="98"/>
      <c r="D27" s="98"/>
      <c r="E27" s="255" t="s">
        <v>1</v>
      </c>
      <c r="F27" s="255"/>
      <c r="G27" s="255"/>
      <c r="H27" s="255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7" s="2" customFormat="1" ht="6.95" customHeight="1" x14ac:dyDescent="0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7" s="2" customFormat="1" ht="6.95" customHeight="1" x14ac:dyDescent="0.2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>
        <f>AK26</f>
        <v>0</v>
      </c>
      <c r="X29" s="30"/>
      <c r="Y29" s="30"/>
      <c r="Z29" s="30"/>
      <c r="AA29" s="30"/>
      <c r="AB29" s="30"/>
      <c r="AC29" s="30"/>
      <c r="AD29" s="30"/>
      <c r="AE29" s="30"/>
      <c r="AK29" s="2">
        <f>W29*0.21</f>
        <v>0</v>
      </c>
    </row>
    <row r="30" spans="1:37" s="2" customFormat="1" ht="25.35" customHeight="1" x14ac:dyDescent="0.2">
      <c r="A30" s="30"/>
      <c r="B30" s="31"/>
      <c r="C30" s="30"/>
      <c r="D30" s="101" t="s">
        <v>31</v>
      </c>
      <c r="E30" s="30"/>
      <c r="F30" s="30"/>
      <c r="G30" s="30"/>
      <c r="H30" s="30"/>
      <c r="I30" s="30"/>
      <c r="J30" s="69">
        <f>ROUND(J124,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7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7" s="2" customFormat="1" ht="14.45" customHeight="1" x14ac:dyDescent="0.2">
      <c r="A32" s="30"/>
      <c r="B32" s="31"/>
      <c r="C32" s="30"/>
      <c r="D32" s="30"/>
      <c r="E32" s="30"/>
      <c r="F32" s="34" t="s">
        <v>33</v>
      </c>
      <c r="G32" s="30"/>
      <c r="H32" s="30"/>
      <c r="I32" s="34" t="s">
        <v>32</v>
      </c>
      <c r="J32" s="34" t="s">
        <v>34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 x14ac:dyDescent="0.2">
      <c r="A33" s="30"/>
      <c r="B33" s="31"/>
      <c r="C33" s="30"/>
      <c r="D33" s="102" t="s">
        <v>35</v>
      </c>
      <c r="E33" s="27" t="s">
        <v>36</v>
      </c>
      <c r="F33" s="103">
        <f>ROUND((SUM(BE124:BE226)),  2)</f>
        <v>0</v>
      </c>
      <c r="G33" s="30"/>
      <c r="H33" s="30"/>
      <c r="I33" s="104">
        <v>0.21</v>
      </c>
      <c r="J33" s="103">
        <f>ROUND(((SUM(BE124:BE226))*I33),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27" t="s">
        <v>37</v>
      </c>
      <c r="F34" s="103">
        <f>ROUND((SUM(BF124:BF226)),  2)</f>
        <v>0</v>
      </c>
      <c r="G34" s="30"/>
      <c r="H34" s="30"/>
      <c r="I34" s="104">
        <v>0.15</v>
      </c>
      <c r="J34" s="103">
        <f>ROUND(((SUM(BF124:BF226))*I34),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 x14ac:dyDescent="0.2">
      <c r="A35" s="30"/>
      <c r="B35" s="31"/>
      <c r="C35" s="30"/>
      <c r="D35" s="30"/>
      <c r="E35" s="27" t="s">
        <v>38</v>
      </c>
      <c r="F35" s="103">
        <f>ROUND((SUM(BG124:BG226)),  2)</f>
        <v>0</v>
      </c>
      <c r="G35" s="30"/>
      <c r="H35" s="30"/>
      <c r="I35" s="104">
        <v>0.21</v>
      </c>
      <c r="J35" s="10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 x14ac:dyDescent="0.2">
      <c r="A36" s="30"/>
      <c r="B36" s="31"/>
      <c r="C36" s="30"/>
      <c r="D36" s="30"/>
      <c r="E36" s="27" t="s">
        <v>39</v>
      </c>
      <c r="F36" s="103">
        <f>ROUND((SUM(BH124:BH226)),  2)</f>
        <v>0</v>
      </c>
      <c r="G36" s="30"/>
      <c r="H36" s="30"/>
      <c r="I36" s="104">
        <v>0.15</v>
      </c>
      <c r="J36" s="10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40</v>
      </c>
      <c r="F37" s="103">
        <f>ROUND((SUM(BI124:BI226)),  2)</f>
        <v>0</v>
      </c>
      <c r="G37" s="30"/>
      <c r="H37" s="30"/>
      <c r="I37" s="104">
        <v>0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 x14ac:dyDescent="0.2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 x14ac:dyDescent="0.2">
      <c r="A39" s="30"/>
      <c r="B39" s="31"/>
      <c r="C39" s="105"/>
      <c r="D39" s="106" t="s">
        <v>41</v>
      </c>
      <c r="E39" s="58"/>
      <c r="F39" s="58"/>
      <c r="G39" s="107" t="s">
        <v>42</v>
      </c>
      <c r="H39" s="108" t="s">
        <v>43</v>
      </c>
      <c r="I39" s="58"/>
      <c r="J39" s="109">
        <f>SUM(J30:J37)</f>
        <v>0</v>
      </c>
      <c r="K39" s="11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46</v>
      </c>
      <c r="E61" s="33"/>
      <c r="F61" s="111" t="s">
        <v>47</v>
      </c>
      <c r="G61" s="43" t="s">
        <v>46</v>
      </c>
      <c r="H61" s="33"/>
      <c r="I61" s="33"/>
      <c r="J61" s="112" t="s">
        <v>47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48</v>
      </c>
      <c r="E65" s="44"/>
      <c r="F65" s="44"/>
      <c r="G65" s="41" t="s">
        <v>49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46</v>
      </c>
      <c r="E76" s="33"/>
      <c r="F76" s="111" t="s">
        <v>47</v>
      </c>
      <c r="G76" s="43" t="s">
        <v>46</v>
      </c>
      <c r="H76" s="33"/>
      <c r="I76" s="33"/>
      <c r="J76" s="112" t="s">
        <v>47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 x14ac:dyDescent="0.2">
      <c r="A82" s="30"/>
      <c r="B82" s="31"/>
      <c r="C82" s="22" t="s">
        <v>112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 x14ac:dyDescent="0.2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 x14ac:dyDescent="0.2">
      <c r="A85" s="30"/>
      <c r="B85" s="31"/>
      <c r="C85" s="30"/>
      <c r="D85" s="30"/>
      <c r="E85" s="264" t="str">
        <f>E7</f>
        <v>PROTIPOV. OPATŘENÍ NA VODNÍM TOKU POLANČICE PRO ZÁSTAVBU POLANKY NAD ODROU, STAVBA Č.5578 - SO 03 Malá vodní nádrž na Rakovci</v>
      </c>
      <c r="F85" s="265"/>
      <c r="G85" s="265"/>
      <c r="H85" s="265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 x14ac:dyDescent="0.2">
      <c r="A86" s="30"/>
      <c r="B86" s="31"/>
      <c r="C86" s="27" t="s">
        <v>110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 x14ac:dyDescent="0.2">
      <c r="A87" s="30"/>
      <c r="B87" s="31"/>
      <c r="C87" s="30"/>
      <c r="D87" s="30"/>
      <c r="E87" s="252" t="str">
        <f>E9</f>
        <v>SO 00 - VRN</v>
      </c>
      <c r="F87" s="263"/>
      <c r="G87" s="263"/>
      <c r="H87" s="263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 x14ac:dyDescent="0.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 x14ac:dyDescent="0.2">
      <c r="A89" s="30"/>
      <c r="B89" s="31"/>
      <c r="C89" s="27" t="s">
        <v>17</v>
      </c>
      <c r="D89" s="30"/>
      <c r="E89" s="30"/>
      <c r="F89" s="25" t="str">
        <f>F12</f>
        <v xml:space="preserve"> </v>
      </c>
      <c r="G89" s="30"/>
      <c r="H89" s="30"/>
      <c r="I89" s="27" t="s">
        <v>19</v>
      </c>
      <c r="J89" s="53">
        <f>IF(J12="","",J12)</f>
        <v>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 x14ac:dyDescent="0.2">
      <c r="A91" s="30"/>
      <c r="B91" s="31"/>
      <c r="C91" s="27" t="s">
        <v>20</v>
      </c>
      <c r="D91" s="30"/>
      <c r="E91" s="30"/>
      <c r="F91" s="25" t="str">
        <f>E15</f>
        <v>POVODÍ ODRY, STÁTNÍ PODNIK</v>
      </c>
      <c r="G91" s="30"/>
      <c r="H91" s="30"/>
      <c r="I91" s="27" t="s">
        <v>25</v>
      </c>
      <c r="J91" s="28" t="str">
        <f>E21</f>
        <v>Valbek spol.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 x14ac:dyDescent="0.2">
      <c r="A92" s="30"/>
      <c r="B92" s="31"/>
      <c r="C92" s="27" t="s">
        <v>24</v>
      </c>
      <c r="D92" s="30"/>
      <c r="E92" s="30"/>
      <c r="F92" s="25" t="str">
        <f>IF(E18="","",E18)</f>
        <v xml:space="preserve"> </v>
      </c>
      <c r="G92" s="30"/>
      <c r="H92" s="30"/>
      <c r="I92" s="27" t="s">
        <v>28</v>
      </c>
      <c r="J92" s="28" t="str">
        <f>E24</f>
        <v xml:space="preserve"> 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 x14ac:dyDescent="0.2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 x14ac:dyDescent="0.2">
      <c r="A94" s="30"/>
      <c r="B94" s="31"/>
      <c r="C94" s="113" t="s">
        <v>113</v>
      </c>
      <c r="D94" s="105"/>
      <c r="E94" s="105"/>
      <c r="F94" s="105"/>
      <c r="G94" s="105"/>
      <c r="H94" s="105"/>
      <c r="I94" s="105"/>
      <c r="J94" s="114" t="s">
        <v>114</v>
      </c>
      <c r="K94" s="10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 x14ac:dyDescent="0.2">
      <c r="A96" s="30"/>
      <c r="B96" s="31"/>
      <c r="C96" s="115" t="s">
        <v>115</v>
      </c>
      <c r="D96" s="30"/>
      <c r="E96" s="30"/>
      <c r="F96" s="30"/>
      <c r="G96" s="30"/>
      <c r="H96" s="30"/>
      <c r="I96" s="30"/>
      <c r="J96" s="69">
        <f>J124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116</v>
      </c>
    </row>
    <row r="97" spans="1:31" s="9" customFormat="1" ht="24.95" customHeight="1" x14ac:dyDescent="0.2">
      <c r="B97" s="116"/>
      <c r="D97" s="117" t="s">
        <v>117</v>
      </c>
      <c r="E97" s="118"/>
      <c r="F97" s="118"/>
      <c r="G97" s="118"/>
      <c r="H97" s="118"/>
      <c r="I97" s="118"/>
      <c r="J97" s="119">
        <f>J125</f>
        <v>0</v>
      </c>
      <c r="L97" s="116"/>
    </row>
    <row r="98" spans="1:31" s="10" customFormat="1" ht="19.899999999999999" customHeight="1" x14ac:dyDescent="0.2">
      <c r="B98" s="120"/>
      <c r="D98" s="121" t="s">
        <v>118</v>
      </c>
      <c r="E98" s="122"/>
      <c r="F98" s="122"/>
      <c r="G98" s="122"/>
      <c r="H98" s="122"/>
      <c r="I98" s="122"/>
      <c r="J98" s="123">
        <f>J126</f>
        <v>0</v>
      </c>
      <c r="L98" s="120"/>
    </row>
    <row r="99" spans="1:31" s="10" customFormat="1" ht="19.899999999999999" customHeight="1" x14ac:dyDescent="0.2">
      <c r="B99" s="120"/>
      <c r="D99" s="121" t="s">
        <v>119</v>
      </c>
      <c r="E99" s="122"/>
      <c r="F99" s="122"/>
      <c r="G99" s="122"/>
      <c r="H99" s="122"/>
      <c r="I99" s="122"/>
      <c r="J99" s="123">
        <f>J175</f>
        <v>0</v>
      </c>
      <c r="L99" s="120"/>
    </row>
    <row r="100" spans="1:31" s="10" customFormat="1" ht="19.899999999999999" customHeight="1" x14ac:dyDescent="0.2">
      <c r="B100" s="120"/>
      <c r="D100" s="121" t="s">
        <v>120</v>
      </c>
      <c r="E100" s="122"/>
      <c r="F100" s="122"/>
      <c r="G100" s="122"/>
      <c r="H100" s="122"/>
      <c r="I100" s="122"/>
      <c r="J100" s="123">
        <f>J178</f>
        <v>0</v>
      </c>
      <c r="L100" s="120"/>
    </row>
    <row r="101" spans="1:31" s="10" customFormat="1" ht="19.899999999999999" customHeight="1" x14ac:dyDescent="0.2">
      <c r="B101" s="120"/>
      <c r="D101" s="121" t="s">
        <v>121</v>
      </c>
      <c r="E101" s="122"/>
      <c r="F101" s="122"/>
      <c r="G101" s="122"/>
      <c r="H101" s="122"/>
      <c r="I101" s="122"/>
      <c r="J101" s="123">
        <f>J186</f>
        <v>0</v>
      </c>
      <c r="L101" s="120"/>
    </row>
    <row r="102" spans="1:31" s="10" customFormat="1" ht="19.899999999999999" customHeight="1" x14ac:dyDescent="0.2">
      <c r="B102" s="120"/>
      <c r="D102" s="121" t="s">
        <v>122</v>
      </c>
      <c r="E102" s="122"/>
      <c r="F102" s="122"/>
      <c r="G102" s="122"/>
      <c r="H102" s="122"/>
      <c r="I102" s="122"/>
      <c r="J102" s="123">
        <f>J213</f>
        <v>0</v>
      </c>
      <c r="L102" s="120"/>
    </row>
    <row r="103" spans="1:31" s="10" customFormat="1" ht="19.899999999999999" customHeight="1" x14ac:dyDescent="0.2">
      <c r="B103" s="120"/>
      <c r="D103" s="121" t="s">
        <v>123</v>
      </c>
      <c r="E103" s="122"/>
      <c r="F103" s="122"/>
      <c r="G103" s="122"/>
      <c r="H103" s="122"/>
      <c r="I103" s="122"/>
      <c r="J103" s="123">
        <f>J216</f>
        <v>0</v>
      </c>
      <c r="L103" s="120"/>
    </row>
    <row r="104" spans="1:31" s="10" customFormat="1" ht="19.899999999999999" customHeight="1" x14ac:dyDescent="0.2">
      <c r="B104" s="120"/>
      <c r="D104" s="121" t="s">
        <v>124</v>
      </c>
      <c r="E104" s="122"/>
      <c r="F104" s="122"/>
      <c r="G104" s="122"/>
      <c r="H104" s="122"/>
      <c r="I104" s="122"/>
      <c r="J104" s="123">
        <f>J219</f>
        <v>0</v>
      </c>
      <c r="L104" s="120"/>
    </row>
    <row r="105" spans="1:31" s="2" customFormat="1" ht="21.75" customHeight="1" x14ac:dyDescent="0.2">
      <c r="A105" s="30"/>
      <c r="B105" s="31"/>
      <c r="C105" s="30"/>
      <c r="D105" s="30"/>
      <c r="E105" s="30"/>
      <c r="F105" s="30"/>
      <c r="G105" s="30"/>
      <c r="H105" s="30"/>
      <c r="I105" s="30"/>
      <c r="J105" s="30"/>
      <c r="K105" s="30"/>
      <c r="L105" s="4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 x14ac:dyDescent="0.2">
      <c r="A106" s="30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10" spans="1:31" s="2" customFormat="1" ht="6.95" customHeight="1" x14ac:dyDescent="0.2">
      <c r="A110" s="30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24.95" customHeight="1" x14ac:dyDescent="0.2">
      <c r="A111" s="30"/>
      <c r="B111" s="31"/>
      <c r="C111" s="22" t="s">
        <v>125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 x14ac:dyDescent="0.2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 x14ac:dyDescent="0.2">
      <c r="A113" s="30"/>
      <c r="B113" s="31"/>
      <c r="C113" s="27" t="s">
        <v>14</v>
      </c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26.25" customHeight="1" x14ac:dyDescent="0.2">
      <c r="A114" s="30"/>
      <c r="B114" s="31"/>
      <c r="C114" s="30"/>
      <c r="D114" s="30"/>
      <c r="E114" s="264" t="str">
        <f>E7</f>
        <v>PROTIPOV. OPATŘENÍ NA VODNÍM TOKU POLANČICE PRO ZÁSTAVBU POLANKY NAD ODROU, STAVBA Č.5578 - SO 03 Malá vodní nádrž na Rakovci</v>
      </c>
      <c r="F114" s="265"/>
      <c r="G114" s="265"/>
      <c r="H114" s="265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 x14ac:dyDescent="0.2">
      <c r="A115" s="30"/>
      <c r="B115" s="31"/>
      <c r="C115" s="27" t="s">
        <v>110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6.5" customHeight="1" x14ac:dyDescent="0.2">
      <c r="A116" s="30"/>
      <c r="B116" s="31"/>
      <c r="C116" s="30"/>
      <c r="D116" s="30"/>
      <c r="E116" s="252" t="str">
        <f>E9</f>
        <v>SO 00 - VRN</v>
      </c>
      <c r="F116" s="263"/>
      <c r="G116" s="263"/>
      <c r="H116" s="263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 x14ac:dyDescent="0.2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2" customHeight="1" x14ac:dyDescent="0.2">
      <c r="A118" s="30"/>
      <c r="B118" s="31"/>
      <c r="C118" s="27" t="s">
        <v>17</v>
      </c>
      <c r="D118" s="30"/>
      <c r="E118" s="30"/>
      <c r="F118" s="25" t="str">
        <f>F12</f>
        <v xml:space="preserve"> </v>
      </c>
      <c r="G118" s="30"/>
      <c r="H118" s="30"/>
      <c r="I118" s="27" t="s">
        <v>19</v>
      </c>
      <c r="J118" s="53">
        <f>IF(J12="","",J12)</f>
        <v>0</v>
      </c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6.95" customHeight="1" x14ac:dyDescent="0.2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2" customHeight="1" x14ac:dyDescent="0.2">
      <c r="A120" s="30"/>
      <c r="B120" s="31"/>
      <c r="C120" s="27" t="s">
        <v>20</v>
      </c>
      <c r="D120" s="30"/>
      <c r="E120" s="30"/>
      <c r="F120" s="25" t="str">
        <f>E15</f>
        <v>POVODÍ ODRY, STÁTNÍ PODNIK</v>
      </c>
      <c r="G120" s="30"/>
      <c r="H120" s="30"/>
      <c r="I120" s="27" t="s">
        <v>25</v>
      </c>
      <c r="J120" s="28" t="str">
        <f>E21</f>
        <v>Valbek spol. s.r.o.</v>
      </c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2" customHeight="1" x14ac:dyDescent="0.2">
      <c r="A121" s="30"/>
      <c r="B121" s="31"/>
      <c r="C121" s="27" t="s">
        <v>24</v>
      </c>
      <c r="D121" s="30"/>
      <c r="E121" s="30"/>
      <c r="F121" s="25" t="str">
        <f>IF(E18="","",E18)</f>
        <v xml:space="preserve"> </v>
      </c>
      <c r="G121" s="30"/>
      <c r="H121" s="30"/>
      <c r="I121" s="27" t="s">
        <v>28</v>
      </c>
      <c r="J121" s="28" t="str">
        <f>E24</f>
        <v xml:space="preserve"> </v>
      </c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0.35" customHeight="1" x14ac:dyDescent="0.2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11" customFormat="1" ht="29.25" customHeight="1" x14ac:dyDescent="0.2">
      <c r="A123" s="124"/>
      <c r="B123" s="125"/>
      <c r="C123" s="126" t="s">
        <v>126</v>
      </c>
      <c r="D123" s="127" t="s">
        <v>56</v>
      </c>
      <c r="E123" s="127" t="s">
        <v>52</v>
      </c>
      <c r="F123" s="127" t="s">
        <v>53</v>
      </c>
      <c r="G123" s="127" t="s">
        <v>127</v>
      </c>
      <c r="H123" s="127" t="s">
        <v>128</v>
      </c>
      <c r="I123" s="127" t="s">
        <v>129</v>
      </c>
      <c r="J123" s="127" t="s">
        <v>114</v>
      </c>
      <c r="K123" s="128" t="s">
        <v>130</v>
      </c>
      <c r="L123" s="129"/>
      <c r="M123" s="60" t="s">
        <v>1</v>
      </c>
      <c r="N123" s="61" t="s">
        <v>35</v>
      </c>
      <c r="O123" s="61" t="s">
        <v>131</v>
      </c>
      <c r="P123" s="61" t="s">
        <v>132</v>
      </c>
      <c r="Q123" s="61" t="s">
        <v>133</v>
      </c>
      <c r="R123" s="61" t="s">
        <v>134</v>
      </c>
      <c r="S123" s="61" t="s">
        <v>135</v>
      </c>
      <c r="T123" s="62" t="s">
        <v>136</v>
      </c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</row>
    <row r="124" spans="1:65" s="2" customFormat="1" ht="22.9" customHeight="1" x14ac:dyDescent="0.25">
      <c r="A124" s="30"/>
      <c r="B124" s="31"/>
      <c r="C124" s="67" t="s">
        <v>137</v>
      </c>
      <c r="D124" s="30"/>
      <c r="E124" s="30"/>
      <c r="F124" s="30"/>
      <c r="G124" s="30"/>
      <c r="H124" s="30"/>
      <c r="I124" s="30"/>
      <c r="J124" s="130">
        <f>BK124</f>
        <v>0</v>
      </c>
      <c r="K124" s="30"/>
      <c r="L124" s="31"/>
      <c r="M124" s="63"/>
      <c r="N124" s="54"/>
      <c r="O124" s="64"/>
      <c r="P124" s="131">
        <f>P125</f>
        <v>0</v>
      </c>
      <c r="Q124" s="64"/>
      <c r="R124" s="131">
        <f>R125</f>
        <v>0</v>
      </c>
      <c r="S124" s="64"/>
      <c r="T124" s="132">
        <f>T125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T124" s="18" t="s">
        <v>69</v>
      </c>
      <c r="AU124" s="18" t="s">
        <v>116</v>
      </c>
      <c r="BK124" s="133">
        <f>BK125</f>
        <v>0</v>
      </c>
    </row>
    <row r="125" spans="1:65" s="12" customFormat="1" ht="25.9" customHeight="1" x14ac:dyDescent="0.2">
      <c r="B125" s="134"/>
      <c r="D125" s="135" t="s">
        <v>69</v>
      </c>
      <c r="E125" s="136" t="s">
        <v>76</v>
      </c>
      <c r="F125" s="136" t="s">
        <v>138</v>
      </c>
      <c r="J125" s="137">
        <f>BK125</f>
        <v>0</v>
      </c>
      <c r="L125" s="134"/>
      <c r="M125" s="138"/>
      <c r="N125" s="139"/>
      <c r="O125" s="139"/>
      <c r="P125" s="140">
        <f>P126+P175+P178+P186+P213+P216+P219</f>
        <v>0</v>
      </c>
      <c r="Q125" s="139"/>
      <c r="R125" s="140">
        <f>R126+R175+R178+R186+R213+R216+R219</f>
        <v>0</v>
      </c>
      <c r="S125" s="139"/>
      <c r="T125" s="141">
        <f>T126+T175+T178+T186+T213+T216+T219</f>
        <v>0</v>
      </c>
      <c r="AR125" s="135" t="s">
        <v>139</v>
      </c>
      <c r="AT125" s="142" t="s">
        <v>69</v>
      </c>
      <c r="AU125" s="142" t="s">
        <v>70</v>
      </c>
      <c r="AY125" s="135" t="s">
        <v>140</v>
      </c>
      <c r="BK125" s="143">
        <f>BK126+BK175+BK178+BK186+BK213+BK216+BK219</f>
        <v>0</v>
      </c>
    </row>
    <row r="126" spans="1:65" s="12" customFormat="1" ht="22.9" customHeight="1" x14ac:dyDescent="0.2">
      <c r="B126" s="134"/>
      <c r="D126" s="135" t="s">
        <v>69</v>
      </c>
      <c r="E126" s="144" t="s">
        <v>141</v>
      </c>
      <c r="F126" s="144" t="s">
        <v>142</v>
      </c>
      <c r="J126" s="145">
        <f>BK126</f>
        <v>0</v>
      </c>
      <c r="L126" s="134"/>
      <c r="M126" s="138"/>
      <c r="N126" s="139"/>
      <c r="O126" s="139"/>
      <c r="P126" s="140">
        <f>SUM(P127:P174)</f>
        <v>0</v>
      </c>
      <c r="Q126" s="139"/>
      <c r="R126" s="140">
        <f>SUM(R127:R174)</f>
        <v>0</v>
      </c>
      <c r="S126" s="139"/>
      <c r="T126" s="141">
        <f>SUM(T127:T174)</f>
        <v>0</v>
      </c>
      <c r="AR126" s="135" t="s">
        <v>139</v>
      </c>
      <c r="AT126" s="142" t="s">
        <v>69</v>
      </c>
      <c r="AU126" s="142" t="s">
        <v>78</v>
      </c>
      <c r="AY126" s="135" t="s">
        <v>140</v>
      </c>
      <c r="BK126" s="143">
        <f>SUM(BK127:BK174)</f>
        <v>0</v>
      </c>
    </row>
    <row r="127" spans="1:65" s="2" customFormat="1" ht="16.5" customHeight="1" x14ac:dyDescent="0.2">
      <c r="A127" s="30"/>
      <c r="B127" s="146"/>
      <c r="C127" s="147" t="s">
        <v>78</v>
      </c>
      <c r="D127" s="147" t="s">
        <v>143</v>
      </c>
      <c r="E127" s="148" t="s">
        <v>144</v>
      </c>
      <c r="F127" s="149" t="s">
        <v>145</v>
      </c>
      <c r="G127" s="150" t="s">
        <v>146</v>
      </c>
      <c r="H127" s="151">
        <v>1</v>
      </c>
      <c r="I127" s="275"/>
      <c r="J127" s="152">
        <f>ROUND(I127*H127,2)</f>
        <v>0</v>
      </c>
      <c r="K127" s="149" t="s">
        <v>1</v>
      </c>
      <c r="L127" s="31"/>
      <c r="M127" s="153" t="s">
        <v>1</v>
      </c>
      <c r="N127" s="154" t="s">
        <v>36</v>
      </c>
      <c r="O127" s="155">
        <v>0</v>
      </c>
      <c r="P127" s="155">
        <f>O127*H127</f>
        <v>0</v>
      </c>
      <c r="Q127" s="155">
        <v>0</v>
      </c>
      <c r="R127" s="155">
        <f>Q127*H127</f>
        <v>0</v>
      </c>
      <c r="S127" s="155">
        <v>0</v>
      </c>
      <c r="T127" s="156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57" t="s">
        <v>147</v>
      </c>
      <c r="AT127" s="157" t="s">
        <v>143</v>
      </c>
      <c r="AU127" s="157" t="s">
        <v>80</v>
      </c>
      <c r="AY127" s="18" t="s">
        <v>140</v>
      </c>
      <c r="BE127" s="158">
        <f>IF(N127="základní",J127,0)</f>
        <v>0</v>
      </c>
      <c r="BF127" s="158">
        <f>IF(N127="snížená",J127,0)</f>
        <v>0</v>
      </c>
      <c r="BG127" s="158">
        <f>IF(N127="zákl. přenesená",J127,0)</f>
        <v>0</v>
      </c>
      <c r="BH127" s="158">
        <f>IF(N127="sníž. přenesená",J127,0)</f>
        <v>0</v>
      </c>
      <c r="BI127" s="158">
        <f>IF(N127="nulová",J127,0)</f>
        <v>0</v>
      </c>
      <c r="BJ127" s="18" t="s">
        <v>78</v>
      </c>
      <c r="BK127" s="158">
        <f>ROUND(I127*H127,2)</f>
        <v>0</v>
      </c>
      <c r="BL127" s="18" t="s">
        <v>147</v>
      </c>
      <c r="BM127" s="157" t="s">
        <v>148</v>
      </c>
    </row>
    <row r="128" spans="1:65" s="2" customFormat="1" ht="39" x14ac:dyDescent="0.2">
      <c r="A128" s="30"/>
      <c r="B128" s="31"/>
      <c r="C128" s="30"/>
      <c r="D128" s="159" t="s">
        <v>149</v>
      </c>
      <c r="E128" s="30"/>
      <c r="F128" s="160" t="s">
        <v>150</v>
      </c>
      <c r="G128" s="30"/>
      <c r="H128" s="30"/>
      <c r="I128" s="30"/>
      <c r="J128" s="30"/>
      <c r="K128" s="30"/>
      <c r="L128" s="31"/>
      <c r="M128" s="161"/>
      <c r="N128" s="162"/>
      <c r="O128" s="56"/>
      <c r="P128" s="56"/>
      <c r="Q128" s="56"/>
      <c r="R128" s="56"/>
      <c r="S128" s="56"/>
      <c r="T128" s="57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T128" s="18" t="s">
        <v>149</v>
      </c>
      <c r="AU128" s="18" t="s">
        <v>80</v>
      </c>
    </row>
    <row r="129" spans="1:65" s="2" customFormat="1" ht="24.2" customHeight="1" x14ac:dyDescent="0.2">
      <c r="A129" s="30"/>
      <c r="B129" s="146"/>
      <c r="C129" s="147" t="s">
        <v>80</v>
      </c>
      <c r="D129" s="147" t="s">
        <v>143</v>
      </c>
      <c r="E129" s="148" t="s">
        <v>151</v>
      </c>
      <c r="F129" s="149" t="s">
        <v>152</v>
      </c>
      <c r="G129" s="150" t="s">
        <v>146</v>
      </c>
      <c r="H129" s="151">
        <v>1</v>
      </c>
      <c r="I129" s="275"/>
      <c r="J129" s="152">
        <f>ROUND(I129*H129,2)</f>
        <v>0</v>
      </c>
      <c r="K129" s="149" t="s">
        <v>1</v>
      </c>
      <c r="L129" s="31"/>
      <c r="M129" s="153" t="s">
        <v>1</v>
      </c>
      <c r="N129" s="154" t="s">
        <v>36</v>
      </c>
      <c r="O129" s="155">
        <v>0</v>
      </c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7" t="s">
        <v>147</v>
      </c>
      <c r="AT129" s="157" t="s">
        <v>143</v>
      </c>
      <c r="AU129" s="157" t="s">
        <v>80</v>
      </c>
      <c r="AY129" s="18" t="s">
        <v>140</v>
      </c>
      <c r="BE129" s="158">
        <f>IF(N129="základní",J129,0)</f>
        <v>0</v>
      </c>
      <c r="BF129" s="158">
        <f>IF(N129="snížená",J129,0)</f>
        <v>0</v>
      </c>
      <c r="BG129" s="158">
        <f>IF(N129="zákl. přenesená",J129,0)</f>
        <v>0</v>
      </c>
      <c r="BH129" s="158">
        <f>IF(N129="sníž. přenesená",J129,0)</f>
        <v>0</v>
      </c>
      <c r="BI129" s="158">
        <f>IF(N129="nulová",J129,0)</f>
        <v>0</v>
      </c>
      <c r="BJ129" s="18" t="s">
        <v>78</v>
      </c>
      <c r="BK129" s="158">
        <f>ROUND(I129*H129,2)</f>
        <v>0</v>
      </c>
      <c r="BL129" s="18" t="s">
        <v>147</v>
      </c>
      <c r="BM129" s="157" t="s">
        <v>153</v>
      </c>
    </row>
    <row r="130" spans="1:65" s="2" customFormat="1" x14ac:dyDescent="0.2">
      <c r="A130" s="30"/>
      <c r="B130" s="31"/>
      <c r="C130" s="30"/>
      <c r="D130" s="159" t="s">
        <v>149</v>
      </c>
      <c r="E130" s="30"/>
      <c r="F130" s="160" t="s">
        <v>152</v>
      </c>
      <c r="G130" s="30"/>
      <c r="H130" s="30"/>
      <c r="I130" s="30"/>
      <c r="J130" s="30"/>
      <c r="K130" s="30"/>
      <c r="L130" s="31"/>
      <c r="M130" s="161"/>
      <c r="N130" s="162"/>
      <c r="O130" s="56"/>
      <c r="P130" s="56"/>
      <c r="Q130" s="56"/>
      <c r="R130" s="56"/>
      <c r="S130" s="56"/>
      <c r="T130" s="57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8" t="s">
        <v>149</v>
      </c>
      <c r="AU130" s="18" t="s">
        <v>80</v>
      </c>
    </row>
    <row r="131" spans="1:65" s="2" customFormat="1" ht="19.5" x14ac:dyDescent="0.2">
      <c r="A131" s="30"/>
      <c r="B131" s="31"/>
      <c r="C131" s="30"/>
      <c r="D131" s="159" t="s">
        <v>154</v>
      </c>
      <c r="E131" s="30"/>
      <c r="F131" s="163" t="s">
        <v>155</v>
      </c>
      <c r="G131" s="30"/>
      <c r="H131" s="30"/>
      <c r="I131" s="30"/>
      <c r="J131" s="30"/>
      <c r="K131" s="30"/>
      <c r="L131" s="31"/>
      <c r="M131" s="161"/>
      <c r="N131" s="162"/>
      <c r="O131" s="56"/>
      <c r="P131" s="56"/>
      <c r="Q131" s="56"/>
      <c r="R131" s="56"/>
      <c r="S131" s="56"/>
      <c r="T131" s="57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T131" s="18" t="s">
        <v>154</v>
      </c>
      <c r="AU131" s="18" t="s">
        <v>80</v>
      </c>
    </row>
    <row r="132" spans="1:65" s="2" customFormat="1" ht="16.5" customHeight="1" x14ac:dyDescent="0.2">
      <c r="A132" s="30"/>
      <c r="B132" s="146"/>
      <c r="C132" s="147" t="s">
        <v>156</v>
      </c>
      <c r="D132" s="147" t="s">
        <v>143</v>
      </c>
      <c r="E132" s="148" t="s">
        <v>157</v>
      </c>
      <c r="F132" s="149" t="s">
        <v>158</v>
      </c>
      <c r="G132" s="150" t="s">
        <v>146</v>
      </c>
      <c r="H132" s="151">
        <v>1</v>
      </c>
      <c r="I132" s="275"/>
      <c r="J132" s="152">
        <f>ROUND(I132*H132,2)</f>
        <v>0</v>
      </c>
      <c r="K132" s="149" t="s">
        <v>1</v>
      </c>
      <c r="L132" s="31"/>
      <c r="M132" s="153" t="s">
        <v>1</v>
      </c>
      <c r="N132" s="154" t="s">
        <v>36</v>
      </c>
      <c r="O132" s="155">
        <v>0</v>
      </c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7" t="s">
        <v>147</v>
      </c>
      <c r="AT132" s="157" t="s">
        <v>143</v>
      </c>
      <c r="AU132" s="157" t="s">
        <v>80</v>
      </c>
      <c r="AY132" s="18" t="s">
        <v>140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8" t="s">
        <v>78</v>
      </c>
      <c r="BK132" s="158">
        <f>ROUND(I132*H132,2)</f>
        <v>0</v>
      </c>
      <c r="BL132" s="18" t="s">
        <v>147</v>
      </c>
      <c r="BM132" s="157" t="s">
        <v>159</v>
      </c>
    </row>
    <row r="133" spans="1:65" s="2" customFormat="1" x14ac:dyDescent="0.2">
      <c r="A133" s="30"/>
      <c r="B133" s="31"/>
      <c r="C133" s="30"/>
      <c r="D133" s="159" t="s">
        <v>149</v>
      </c>
      <c r="E133" s="30"/>
      <c r="F133" s="160" t="s">
        <v>158</v>
      </c>
      <c r="G133" s="30"/>
      <c r="H133" s="30"/>
      <c r="I133" s="30"/>
      <c r="J133" s="30"/>
      <c r="K133" s="30"/>
      <c r="L133" s="31"/>
      <c r="M133" s="161"/>
      <c r="N133" s="162"/>
      <c r="O133" s="56"/>
      <c r="P133" s="56"/>
      <c r="Q133" s="56"/>
      <c r="R133" s="56"/>
      <c r="S133" s="56"/>
      <c r="T133" s="57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T133" s="18" t="s">
        <v>149</v>
      </c>
      <c r="AU133" s="18" t="s">
        <v>80</v>
      </c>
    </row>
    <row r="134" spans="1:65" s="2" customFormat="1" ht="21.75" customHeight="1" x14ac:dyDescent="0.2">
      <c r="A134" s="30"/>
      <c r="B134" s="146"/>
      <c r="C134" s="147" t="s">
        <v>160</v>
      </c>
      <c r="D134" s="147" t="s">
        <v>143</v>
      </c>
      <c r="E134" s="148" t="s">
        <v>161</v>
      </c>
      <c r="F134" s="149" t="s">
        <v>162</v>
      </c>
      <c r="G134" s="150" t="s">
        <v>146</v>
      </c>
      <c r="H134" s="151">
        <v>1</v>
      </c>
      <c r="I134" s="275"/>
      <c r="J134" s="152">
        <f>ROUND(I134*H134,2)</f>
        <v>0</v>
      </c>
      <c r="K134" s="149" t="s">
        <v>1</v>
      </c>
      <c r="L134" s="31"/>
      <c r="M134" s="153" t="s">
        <v>1</v>
      </c>
      <c r="N134" s="154" t="s">
        <v>36</v>
      </c>
      <c r="O134" s="155">
        <v>0</v>
      </c>
      <c r="P134" s="155">
        <f>O134*H134</f>
        <v>0</v>
      </c>
      <c r="Q134" s="155">
        <v>0</v>
      </c>
      <c r="R134" s="155">
        <f>Q134*H134</f>
        <v>0</v>
      </c>
      <c r="S134" s="155">
        <v>0</v>
      </c>
      <c r="T134" s="156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7" t="s">
        <v>147</v>
      </c>
      <c r="AT134" s="157" t="s">
        <v>143</v>
      </c>
      <c r="AU134" s="157" t="s">
        <v>80</v>
      </c>
      <c r="AY134" s="18" t="s">
        <v>140</v>
      </c>
      <c r="BE134" s="158">
        <f>IF(N134="základní",J134,0)</f>
        <v>0</v>
      </c>
      <c r="BF134" s="158">
        <f>IF(N134="snížená",J134,0)</f>
        <v>0</v>
      </c>
      <c r="BG134" s="158">
        <f>IF(N134="zákl. přenesená",J134,0)</f>
        <v>0</v>
      </c>
      <c r="BH134" s="158">
        <f>IF(N134="sníž. přenesená",J134,0)</f>
        <v>0</v>
      </c>
      <c r="BI134" s="158">
        <f>IF(N134="nulová",J134,0)</f>
        <v>0</v>
      </c>
      <c r="BJ134" s="18" t="s">
        <v>78</v>
      </c>
      <c r="BK134" s="158">
        <f>ROUND(I134*H134,2)</f>
        <v>0</v>
      </c>
      <c r="BL134" s="18" t="s">
        <v>147</v>
      </c>
      <c r="BM134" s="157" t="s">
        <v>163</v>
      </c>
    </row>
    <row r="135" spans="1:65" s="2" customFormat="1" x14ac:dyDescent="0.2">
      <c r="A135" s="30"/>
      <c r="B135" s="31"/>
      <c r="C135" s="30"/>
      <c r="D135" s="159" t="s">
        <v>149</v>
      </c>
      <c r="E135" s="30"/>
      <c r="F135" s="160" t="s">
        <v>162</v>
      </c>
      <c r="G135" s="30"/>
      <c r="H135" s="30"/>
      <c r="I135" s="30"/>
      <c r="J135" s="30"/>
      <c r="K135" s="30"/>
      <c r="L135" s="31"/>
      <c r="M135" s="161"/>
      <c r="N135" s="162"/>
      <c r="O135" s="56"/>
      <c r="P135" s="56"/>
      <c r="Q135" s="56"/>
      <c r="R135" s="56"/>
      <c r="S135" s="56"/>
      <c r="T135" s="57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T135" s="18" t="s">
        <v>149</v>
      </c>
      <c r="AU135" s="18" t="s">
        <v>80</v>
      </c>
    </row>
    <row r="136" spans="1:65" s="2" customFormat="1" ht="24.2" customHeight="1" x14ac:dyDescent="0.2">
      <c r="A136" s="30"/>
      <c r="B136" s="146"/>
      <c r="C136" s="147" t="s">
        <v>139</v>
      </c>
      <c r="D136" s="147" t="s">
        <v>143</v>
      </c>
      <c r="E136" s="148" t="s">
        <v>164</v>
      </c>
      <c r="F136" s="149" t="s">
        <v>2359</v>
      </c>
      <c r="G136" s="150" t="s">
        <v>146</v>
      </c>
      <c r="H136" s="151">
        <v>1</v>
      </c>
      <c r="I136" s="275"/>
      <c r="J136" s="152">
        <f>ROUND(I136*H136,2)</f>
        <v>0</v>
      </c>
      <c r="K136" s="149" t="s">
        <v>1</v>
      </c>
      <c r="L136" s="31"/>
      <c r="M136" s="153" t="s">
        <v>1</v>
      </c>
      <c r="N136" s="154" t="s">
        <v>36</v>
      </c>
      <c r="O136" s="155">
        <v>0</v>
      </c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7" t="s">
        <v>147</v>
      </c>
      <c r="AT136" s="157" t="s">
        <v>143</v>
      </c>
      <c r="AU136" s="157" t="s">
        <v>80</v>
      </c>
      <c r="AY136" s="18" t="s">
        <v>140</v>
      </c>
      <c r="BE136" s="158">
        <f>IF(N136="základní",J136,0)</f>
        <v>0</v>
      </c>
      <c r="BF136" s="158">
        <f>IF(N136="snížená",J136,0)</f>
        <v>0</v>
      </c>
      <c r="BG136" s="158">
        <f>IF(N136="zákl. přenesená",J136,0)</f>
        <v>0</v>
      </c>
      <c r="BH136" s="158">
        <f>IF(N136="sníž. přenesená",J136,0)</f>
        <v>0</v>
      </c>
      <c r="BI136" s="158">
        <f>IF(N136="nulová",J136,0)</f>
        <v>0</v>
      </c>
      <c r="BJ136" s="18" t="s">
        <v>78</v>
      </c>
      <c r="BK136" s="158">
        <f>ROUND(I136*H136,2)</f>
        <v>0</v>
      </c>
      <c r="BL136" s="18" t="s">
        <v>147</v>
      </c>
      <c r="BM136" s="157" t="s">
        <v>165</v>
      </c>
    </row>
    <row r="137" spans="1:65" s="2" customFormat="1" ht="19.5" x14ac:dyDescent="0.2">
      <c r="A137" s="30"/>
      <c r="B137" s="31"/>
      <c r="C137" s="30"/>
      <c r="D137" s="159" t="s">
        <v>149</v>
      </c>
      <c r="E137" s="30"/>
      <c r="F137" s="160" t="s">
        <v>2360</v>
      </c>
      <c r="G137" s="30"/>
      <c r="H137" s="30"/>
      <c r="I137" s="30"/>
      <c r="J137" s="30"/>
      <c r="K137" s="30"/>
      <c r="L137" s="31"/>
      <c r="M137" s="161"/>
      <c r="N137" s="162"/>
      <c r="O137" s="56"/>
      <c r="P137" s="56"/>
      <c r="Q137" s="56"/>
      <c r="R137" s="56"/>
      <c r="S137" s="56"/>
      <c r="T137" s="57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T137" s="18" t="s">
        <v>149</v>
      </c>
      <c r="AU137" s="18" t="s">
        <v>80</v>
      </c>
    </row>
    <row r="138" spans="1:65" s="2" customFormat="1" ht="16.5" customHeight="1" x14ac:dyDescent="0.2">
      <c r="A138" s="30"/>
      <c r="B138" s="146"/>
      <c r="C138" s="147" t="s">
        <v>166</v>
      </c>
      <c r="D138" s="147" t="s">
        <v>143</v>
      </c>
      <c r="E138" s="148" t="s">
        <v>167</v>
      </c>
      <c r="F138" s="149" t="s">
        <v>168</v>
      </c>
      <c r="G138" s="150" t="s">
        <v>146</v>
      </c>
      <c r="H138" s="151">
        <v>1</v>
      </c>
      <c r="I138" s="275"/>
      <c r="J138" s="152">
        <f>ROUND(I138*H138,2)</f>
        <v>0</v>
      </c>
      <c r="K138" s="149" t="s">
        <v>1</v>
      </c>
      <c r="L138" s="31"/>
      <c r="M138" s="153" t="s">
        <v>1</v>
      </c>
      <c r="N138" s="154" t="s">
        <v>36</v>
      </c>
      <c r="O138" s="155">
        <v>0</v>
      </c>
      <c r="P138" s="155">
        <f>O138*H138</f>
        <v>0</v>
      </c>
      <c r="Q138" s="155">
        <v>0</v>
      </c>
      <c r="R138" s="155">
        <f>Q138*H138</f>
        <v>0</v>
      </c>
      <c r="S138" s="155">
        <v>0</v>
      </c>
      <c r="T138" s="156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7" t="s">
        <v>147</v>
      </c>
      <c r="AT138" s="157" t="s">
        <v>143</v>
      </c>
      <c r="AU138" s="157" t="s">
        <v>80</v>
      </c>
      <c r="AY138" s="18" t="s">
        <v>140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8" t="s">
        <v>78</v>
      </c>
      <c r="BK138" s="158">
        <f>ROUND(I138*H138,2)</f>
        <v>0</v>
      </c>
      <c r="BL138" s="18" t="s">
        <v>147</v>
      </c>
      <c r="BM138" s="157" t="s">
        <v>169</v>
      </c>
    </row>
    <row r="139" spans="1:65" s="2" customFormat="1" x14ac:dyDescent="0.2">
      <c r="A139" s="30"/>
      <c r="B139" s="31"/>
      <c r="C139" s="30"/>
      <c r="D139" s="159" t="s">
        <v>149</v>
      </c>
      <c r="E139" s="30"/>
      <c r="F139" s="160" t="s">
        <v>2358</v>
      </c>
      <c r="G139" s="30"/>
      <c r="H139" s="30"/>
      <c r="I139" s="30"/>
      <c r="J139" s="30"/>
      <c r="K139" s="30"/>
      <c r="L139" s="31"/>
      <c r="M139" s="161"/>
      <c r="N139" s="162"/>
      <c r="O139" s="56"/>
      <c r="P139" s="56"/>
      <c r="Q139" s="56"/>
      <c r="R139" s="56"/>
      <c r="S139" s="56"/>
      <c r="T139" s="57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T139" s="18" t="s">
        <v>149</v>
      </c>
      <c r="AU139" s="18" t="s">
        <v>80</v>
      </c>
    </row>
    <row r="140" spans="1:65" s="2" customFormat="1" ht="16.5" customHeight="1" x14ac:dyDescent="0.2">
      <c r="A140" s="30"/>
      <c r="B140" s="146"/>
      <c r="C140" s="147" t="s">
        <v>170</v>
      </c>
      <c r="D140" s="147" t="s">
        <v>143</v>
      </c>
      <c r="E140" s="148" t="s">
        <v>171</v>
      </c>
      <c r="F140" s="149" t="s">
        <v>172</v>
      </c>
      <c r="G140" s="150" t="s">
        <v>146</v>
      </c>
      <c r="H140" s="151">
        <v>1</v>
      </c>
      <c r="I140" s="275"/>
      <c r="J140" s="152">
        <f>ROUND(I140*H140,2)</f>
        <v>0</v>
      </c>
      <c r="K140" s="149" t="s">
        <v>1</v>
      </c>
      <c r="L140" s="31"/>
      <c r="M140" s="153" t="s">
        <v>1</v>
      </c>
      <c r="N140" s="154" t="s">
        <v>36</v>
      </c>
      <c r="O140" s="155">
        <v>0</v>
      </c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7" t="s">
        <v>147</v>
      </c>
      <c r="AT140" s="157" t="s">
        <v>143</v>
      </c>
      <c r="AU140" s="157" t="s">
        <v>80</v>
      </c>
      <c r="AY140" s="18" t="s">
        <v>140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8" t="s">
        <v>78</v>
      </c>
      <c r="BK140" s="158">
        <f>ROUND(I140*H140,2)</f>
        <v>0</v>
      </c>
      <c r="BL140" s="18" t="s">
        <v>147</v>
      </c>
      <c r="BM140" s="157" t="s">
        <v>173</v>
      </c>
    </row>
    <row r="141" spans="1:65" s="2" customFormat="1" x14ac:dyDescent="0.2">
      <c r="A141" s="30"/>
      <c r="B141" s="31"/>
      <c r="C141" s="30"/>
      <c r="D141" s="159" t="s">
        <v>149</v>
      </c>
      <c r="E141" s="30"/>
      <c r="F141" s="160" t="s">
        <v>172</v>
      </c>
      <c r="G141" s="30"/>
      <c r="H141" s="30"/>
      <c r="I141" s="30"/>
      <c r="J141" s="30"/>
      <c r="K141" s="30"/>
      <c r="L141" s="31"/>
      <c r="M141" s="161"/>
      <c r="N141" s="162"/>
      <c r="O141" s="56"/>
      <c r="P141" s="56"/>
      <c r="Q141" s="56"/>
      <c r="R141" s="56"/>
      <c r="S141" s="56"/>
      <c r="T141" s="57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T141" s="18" t="s">
        <v>149</v>
      </c>
      <c r="AU141" s="18" t="s">
        <v>80</v>
      </c>
    </row>
    <row r="142" spans="1:65" s="2" customFormat="1" ht="16.5" customHeight="1" x14ac:dyDescent="0.2">
      <c r="A142" s="30"/>
      <c r="B142" s="146"/>
      <c r="C142" s="147" t="s">
        <v>174</v>
      </c>
      <c r="D142" s="147" t="s">
        <v>143</v>
      </c>
      <c r="E142" s="148" t="s">
        <v>175</v>
      </c>
      <c r="F142" s="149" t="s">
        <v>176</v>
      </c>
      <c r="G142" s="150" t="s">
        <v>146</v>
      </c>
      <c r="H142" s="151">
        <v>1</v>
      </c>
      <c r="I142" s="275"/>
      <c r="J142" s="152">
        <f>ROUND(I142*H142,2)</f>
        <v>0</v>
      </c>
      <c r="K142" s="149" t="s">
        <v>1</v>
      </c>
      <c r="L142" s="31"/>
      <c r="M142" s="153" t="s">
        <v>1</v>
      </c>
      <c r="N142" s="154" t="s">
        <v>36</v>
      </c>
      <c r="O142" s="155">
        <v>0</v>
      </c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7" t="s">
        <v>147</v>
      </c>
      <c r="AT142" s="157" t="s">
        <v>143</v>
      </c>
      <c r="AU142" s="157" t="s">
        <v>80</v>
      </c>
      <c r="AY142" s="18" t="s">
        <v>140</v>
      </c>
      <c r="BE142" s="158">
        <f>IF(N142="základní",J142,0)</f>
        <v>0</v>
      </c>
      <c r="BF142" s="158">
        <f>IF(N142="snížená",J142,0)</f>
        <v>0</v>
      </c>
      <c r="BG142" s="158">
        <f>IF(N142="zákl. přenesená",J142,0)</f>
        <v>0</v>
      </c>
      <c r="BH142" s="158">
        <f>IF(N142="sníž. přenesená",J142,0)</f>
        <v>0</v>
      </c>
      <c r="BI142" s="158">
        <f>IF(N142="nulová",J142,0)</f>
        <v>0</v>
      </c>
      <c r="BJ142" s="18" t="s">
        <v>78</v>
      </c>
      <c r="BK142" s="158">
        <f>ROUND(I142*H142,2)</f>
        <v>0</v>
      </c>
      <c r="BL142" s="18" t="s">
        <v>147</v>
      </c>
      <c r="BM142" s="157" t="s">
        <v>177</v>
      </c>
    </row>
    <row r="143" spans="1:65" s="2" customFormat="1" x14ac:dyDescent="0.2">
      <c r="A143" s="30"/>
      <c r="B143" s="31"/>
      <c r="C143" s="30"/>
      <c r="D143" s="159" t="s">
        <v>149</v>
      </c>
      <c r="E143" s="30"/>
      <c r="F143" s="160" t="s">
        <v>176</v>
      </c>
      <c r="G143" s="30"/>
      <c r="H143" s="30"/>
      <c r="I143" s="30"/>
      <c r="J143" s="30"/>
      <c r="K143" s="30"/>
      <c r="L143" s="31"/>
      <c r="M143" s="161"/>
      <c r="N143" s="162"/>
      <c r="O143" s="56"/>
      <c r="P143" s="56"/>
      <c r="Q143" s="56"/>
      <c r="R143" s="56"/>
      <c r="S143" s="56"/>
      <c r="T143" s="57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T143" s="18" t="s">
        <v>149</v>
      </c>
      <c r="AU143" s="18" t="s">
        <v>80</v>
      </c>
    </row>
    <row r="144" spans="1:65" s="2" customFormat="1" ht="16.5" customHeight="1" x14ac:dyDescent="0.2">
      <c r="A144" s="30"/>
      <c r="B144" s="146"/>
      <c r="C144" s="147" t="s">
        <v>178</v>
      </c>
      <c r="D144" s="147" t="s">
        <v>143</v>
      </c>
      <c r="E144" s="148" t="s">
        <v>179</v>
      </c>
      <c r="F144" s="149" t="s">
        <v>180</v>
      </c>
      <c r="G144" s="150" t="s">
        <v>146</v>
      </c>
      <c r="H144" s="151">
        <v>1</v>
      </c>
      <c r="I144" s="275"/>
      <c r="J144" s="152">
        <f>ROUND(I144*H144,2)</f>
        <v>0</v>
      </c>
      <c r="K144" s="149" t="s">
        <v>1</v>
      </c>
      <c r="L144" s="31"/>
      <c r="M144" s="153" t="s">
        <v>1</v>
      </c>
      <c r="N144" s="154" t="s">
        <v>36</v>
      </c>
      <c r="O144" s="155">
        <v>0</v>
      </c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147</v>
      </c>
      <c r="AT144" s="157" t="s">
        <v>143</v>
      </c>
      <c r="AU144" s="157" t="s">
        <v>80</v>
      </c>
      <c r="AY144" s="18" t="s">
        <v>140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78</v>
      </c>
      <c r="BK144" s="158">
        <f>ROUND(I144*H144,2)</f>
        <v>0</v>
      </c>
      <c r="BL144" s="18" t="s">
        <v>147</v>
      </c>
      <c r="BM144" s="157" t="s">
        <v>181</v>
      </c>
    </row>
    <row r="145" spans="1:65" s="2" customFormat="1" x14ac:dyDescent="0.2">
      <c r="A145" s="30"/>
      <c r="B145" s="31"/>
      <c r="C145" s="30"/>
      <c r="D145" s="159" t="s">
        <v>149</v>
      </c>
      <c r="E145" s="30"/>
      <c r="F145" s="160" t="s">
        <v>180</v>
      </c>
      <c r="G145" s="30"/>
      <c r="H145" s="30"/>
      <c r="I145" s="30"/>
      <c r="J145" s="30"/>
      <c r="K145" s="30"/>
      <c r="L145" s="31"/>
      <c r="M145" s="161"/>
      <c r="N145" s="162"/>
      <c r="O145" s="56"/>
      <c r="P145" s="56"/>
      <c r="Q145" s="56"/>
      <c r="R145" s="56"/>
      <c r="S145" s="56"/>
      <c r="T145" s="57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8" t="s">
        <v>149</v>
      </c>
      <c r="AU145" s="18" t="s">
        <v>80</v>
      </c>
    </row>
    <row r="146" spans="1:65" s="2" customFormat="1" ht="16.5" customHeight="1" x14ac:dyDescent="0.2">
      <c r="A146" s="30"/>
      <c r="B146" s="146"/>
      <c r="C146" s="147" t="s">
        <v>182</v>
      </c>
      <c r="D146" s="147" t="s">
        <v>143</v>
      </c>
      <c r="E146" s="148" t="s">
        <v>183</v>
      </c>
      <c r="F146" s="149" t="s">
        <v>184</v>
      </c>
      <c r="G146" s="150" t="s">
        <v>146</v>
      </c>
      <c r="H146" s="151">
        <v>1</v>
      </c>
      <c r="I146" s="275"/>
      <c r="J146" s="152">
        <f>ROUND(I146*H146,2)</f>
        <v>0</v>
      </c>
      <c r="K146" s="149" t="s">
        <v>1</v>
      </c>
      <c r="L146" s="31"/>
      <c r="M146" s="153" t="s">
        <v>1</v>
      </c>
      <c r="N146" s="154" t="s">
        <v>36</v>
      </c>
      <c r="O146" s="155">
        <v>0</v>
      </c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7" t="s">
        <v>147</v>
      </c>
      <c r="AT146" s="157" t="s">
        <v>143</v>
      </c>
      <c r="AU146" s="157" t="s">
        <v>80</v>
      </c>
      <c r="AY146" s="18" t="s">
        <v>140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8" t="s">
        <v>78</v>
      </c>
      <c r="BK146" s="158">
        <f>ROUND(I146*H146,2)</f>
        <v>0</v>
      </c>
      <c r="BL146" s="18" t="s">
        <v>147</v>
      </c>
      <c r="BM146" s="157" t="s">
        <v>185</v>
      </c>
    </row>
    <row r="147" spans="1:65" s="2" customFormat="1" x14ac:dyDescent="0.2">
      <c r="A147" s="30"/>
      <c r="B147" s="31"/>
      <c r="C147" s="30"/>
      <c r="D147" s="159" t="s">
        <v>149</v>
      </c>
      <c r="E147" s="30"/>
      <c r="F147" s="160" t="s">
        <v>184</v>
      </c>
      <c r="G147" s="30"/>
      <c r="H147" s="30"/>
      <c r="I147" s="30"/>
      <c r="J147" s="30"/>
      <c r="K147" s="30"/>
      <c r="L147" s="31"/>
      <c r="M147" s="161"/>
      <c r="N147" s="162"/>
      <c r="O147" s="56"/>
      <c r="P147" s="56"/>
      <c r="Q147" s="56"/>
      <c r="R147" s="56"/>
      <c r="S147" s="56"/>
      <c r="T147" s="57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T147" s="18" t="s">
        <v>149</v>
      </c>
      <c r="AU147" s="18" t="s">
        <v>80</v>
      </c>
    </row>
    <row r="148" spans="1:65" s="2" customFormat="1" ht="16.5" customHeight="1" x14ac:dyDescent="0.2">
      <c r="A148" s="30"/>
      <c r="B148" s="146"/>
      <c r="C148" s="147" t="s">
        <v>186</v>
      </c>
      <c r="D148" s="147" t="s">
        <v>143</v>
      </c>
      <c r="E148" s="148" t="s">
        <v>187</v>
      </c>
      <c r="F148" s="149" t="s">
        <v>188</v>
      </c>
      <c r="G148" s="150" t="s">
        <v>146</v>
      </c>
      <c r="H148" s="151">
        <v>1</v>
      </c>
      <c r="I148" s="275"/>
      <c r="J148" s="152">
        <f>ROUND(I148*H148,2)</f>
        <v>0</v>
      </c>
      <c r="K148" s="149" t="s">
        <v>1</v>
      </c>
      <c r="L148" s="31"/>
      <c r="M148" s="153" t="s">
        <v>1</v>
      </c>
      <c r="N148" s="154" t="s">
        <v>36</v>
      </c>
      <c r="O148" s="155">
        <v>0</v>
      </c>
      <c r="P148" s="155">
        <f>O148*H148</f>
        <v>0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7" t="s">
        <v>147</v>
      </c>
      <c r="AT148" s="157" t="s">
        <v>143</v>
      </c>
      <c r="AU148" s="157" t="s">
        <v>80</v>
      </c>
      <c r="AY148" s="18" t="s">
        <v>140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8" t="s">
        <v>78</v>
      </c>
      <c r="BK148" s="158">
        <f>ROUND(I148*H148,2)</f>
        <v>0</v>
      </c>
      <c r="BL148" s="18" t="s">
        <v>147</v>
      </c>
      <c r="BM148" s="157" t="s">
        <v>189</v>
      </c>
    </row>
    <row r="149" spans="1:65" s="2" customFormat="1" x14ac:dyDescent="0.2">
      <c r="A149" s="30"/>
      <c r="B149" s="31"/>
      <c r="C149" s="30"/>
      <c r="D149" s="159" t="s">
        <v>149</v>
      </c>
      <c r="E149" s="30"/>
      <c r="F149" s="160" t="s">
        <v>188</v>
      </c>
      <c r="G149" s="30"/>
      <c r="H149" s="30"/>
      <c r="I149" s="30"/>
      <c r="J149" s="30"/>
      <c r="K149" s="30"/>
      <c r="L149" s="31"/>
      <c r="M149" s="161"/>
      <c r="N149" s="162"/>
      <c r="O149" s="56"/>
      <c r="P149" s="56"/>
      <c r="Q149" s="56"/>
      <c r="R149" s="56"/>
      <c r="S149" s="56"/>
      <c r="T149" s="57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8" t="s">
        <v>149</v>
      </c>
      <c r="AU149" s="18" t="s">
        <v>80</v>
      </c>
    </row>
    <row r="150" spans="1:65" s="2" customFormat="1" ht="24.2" customHeight="1" x14ac:dyDescent="0.2">
      <c r="A150" s="30"/>
      <c r="B150" s="146"/>
      <c r="C150" s="147" t="s">
        <v>190</v>
      </c>
      <c r="D150" s="147" t="s">
        <v>143</v>
      </c>
      <c r="E150" s="148" t="s">
        <v>191</v>
      </c>
      <c r="F150" s="149" t="s">
        <v>192</v>
      </c>
      <c r="G150" s="150" t="s">
        <v>146</v>
      </c>
      <c r="H150" s="151">
        <v>1</v>
      </c>
      <c r="I150" s="275"/>
      <c r="J150" s="152">
        <f>ROUND(I150*H150,2)</f>
        <v>0</v>
      </c>
      <c r="K150" s="149" t="s">
        <v>1</v>
      </c>
      <c r="L150" s="31"/>
      <c r="M150" s="153" t="s">
        <v>1</v>
      </c>
      <c r="N150" s="154" t="s">
        <v>36</v>
      </c>
      <c r="O150" s="155">
        <v>0</v>
      </c>
      <c r="P150" s="155">
        <f>O150*H150</f>
        <v>0</v>
      </c>
      <c r="Q150" s="155">
        <v>0</v>
      </c>
      <c r="R150" s="155">
        <f>Q150*H150</f>
        <v>0</v>
      </c>
      <c r="S150" s="155">
        <v>0</v>
      </c>
      <c r="T150" s="156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7" t="s">
        <v>147</v>
      </c>
      <c r="AT150" s="157" t="s">
        <v>143</v>
      </c>
      <c r="AU150" s="157" t="s">
        <v>80</v>
      </c>
      <c r="AY150" s="18" t="s">
        <v>140</v>
      </c>
      <c r="BE150" s="158">
        <f>IF(N150="základní",J150,0)</f>
        <v>0</v>
      </c>
      <c r="BF150" s="158">
        <f>IF(N150="snížená",J150,0)</f>
        <v>0</v>
      </c>
      <c r="BG150" s="158">
        <f>IF(N150="zákl. přenesená",J150,0)</f>
        <v>0</v>
      </c>
      <c r="BH150" s="158">
        <f>IF(N150="sníž. přenesená",J150,0)</f>
        <v>0</v>
      </c>
      <c r="BI150" s="158">
        <f>IF(N150="nulová",J150,0)</f>
        <v>0</v>
      </c>
      <c r="BJ150" s="18" t="s">
        <v>78</v>
      </c>
      <c r="BK150" s="158">
        <f>ROUND(I150*H150,2)</f>
        <v>0</v>
      </c>
      <c r="BL150" s="18" t="s">
        <v>147</v>
      </c>
      <c r="BM150" s="157" t="s">
        <v>193</v>
      </c>
    </row>
    <row r="151" spans="1:65" s="2" customFormat="1" ht="19.5" x14ac:dyDescent="0.2">
      <c r="A151" s="30"/>
      <c r="B151" s="31"/>
      <c r="C151" s="30"/>
      <c r="D151" s="159" t="s">
        <v>149</v>
      </c>
      <c r="E151" s="30"/>
      <c r="F151" s="160" t="s">
        <v>192</v>
      </c>
      <c r="G151" s="30"/>
      <c r="H151" s="30"/>
      <c r="I151" s="30"/>
      <c r="J151" s="30"/>
      <c r="K151" s="30"/>
      <c r="L151" s="31"/>
      <c r="M151" s="161"/>
      <c r="N151" s="162"/>
      <c r="O151" s="56"/>
      <c r="P151" s="56"/>
      <c r="Q151" s="56"/>
      <c r="R151" s="56"/>
      <c r="S151" s="56"/>
      <c r="T151" s="57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T151" s="18" t="s">
        <v>149</v>
      </c>
      <c r="AU151" s="18" t="s">
        <v>80</v>
      </c>
    </row>
    <row r="152" spans="1:65" s="2" customFormat="1" ht="21.75" customHeight="1" x14ac:dyDescent="0.2">
      <c r="A152" s="30"/>
      <c r="B152" s="146"/>
      <c r="C152" s="147" t="s">
        <v>194</v>
      </c>
      <c r="D152" s="147" t="s">
        <v>143</v>
      </c>
      <c r="E152" s="148" t="s">
        <v>195</v>
      </c>
      <c r="F152" s="149" t="s">
        <v>196</v>
      </c>
      <c r="G152" s="150" t="s">
        <v>146</v>
      </c>
      <c r="H152" s="151">
        <v>1</v>
      </c>
      <c r="I152" s="275"/>
      <c r="J152" s="152">
        <f>ROUND(I152*H152,2)</f>
        <v>0</v>
      </c>
      <c r="K152" s="149" t="s">
        <v>1</v>
      </c>
      <c r="L152" s="31"/>
      <c r="M152" s="153" t="s">
        <v>1</v>
      </c>
      <c r="N152" s="154" t="s">
        <v>36</v>
      </c>
      <c r="O152" s="155">
        <v>0</v>
      </c>
      <c r="P152" s="155">
        <f>O152*H152</f>
        <v>0</v>
      </c>
      <c r="Q152" s="155">
        <v>0</v>
      </c>
      <c r="R152" s="155">
        <f>Q152*H152</f>
        <v>0</v>
      </c>
      <c r="S152" s="155">
        <v>0</v>
      </c>
      <c r="T152" s="156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7" t="s">
        <v>147</v>
      </c>
      <c r="AT152" s="157" t="s">
        <v>143</v>
      </c>
      <c r="AU152" s="157" t="s">
        <v>80</v>
      </c>
      <c r="AY152" s="18" t="s">
        <v>140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8" t="s">
        <v>78</v>
      </c>
      <c r="BK152" s="158">
        <f>ROUND(I152*H152,2)</f>
        <v>0</v>
      </c>
      <c r="BL152" s="18" t="s">
        <v>147</v>
      </c>
      <c r="BM152" s="157" t="s">
        <v>197</v>
      </c>
    </row>
    <row r="153" spans="1:65" s="2" customFormat="1" x14ac:dyDescent="0.2">
      <c r="A153" s="30"/>
      <c r="B153" s="31"/>
      <c r="C153" s="30"/>
      <c r="D153" s="159" t="s">
        <v>149</v>
      </c>
      <c r="E153" s="30"/>
      <c r="F153" s="160" t="s">
        <v>196</v>
      </c>
      <c r="G153" s="30"/>
      <c r="H153" s="30"/>
      <c r="I153" s="30"/>
      <c r="J153" s="30"/>
      <c r="K153" s="30"/>
      <c r="L153" s="31"/>
      <c r="M153" s="161"/>
      <c r="N153" s="162"/>
      <c r="O153" s="56"/>
      <c r="P153" s="56"/>
      <c r="Q153" s="56"/>
      <c r="R153" s="56"/>
      <c r="S153" s="56"/>
      <c r="T153" s="57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T153" s="18" t="s">
        <v>149</v>
      </c>
      <c r="AU153" s="18" t="s">
        <v>80</v>
      </c>
    </row>
    <row r="154" spans="1:65" s="2" customFormat="1" ht="16.5" customHeight="1" x14ac:dyDescent="0.2">
      <c r="A154" s="30"/>
      <c r="B154" s="146"/>
      <c r="C154" s="147" t="s">
        <v>198</v>
      </c>
      <c r="D154" s="147" t="s">
        <v>143</v>
      </c>
      <c r="E154" s="148" t="s">
        <v>199</v>
      </c>
      <c r="F154" s="149" t="s">
        <v>200</v>
      </c>
      <c r="G154" s="150" t="s">
        <v>146</v>
      </c>
      <c r="H154" s="151">
        <v>1</v>
      </c>
      <c r="I154" s="275"/>
      <c r="J154" s="152">
        <f>ROUND(I154*H154,2)</f>
        <v>0</v>
      </c>
      <c r="K154" s="149" t="s">
        <v>1</v>
      </c>
      <c r="L154" s="31"/>
      <c r="M154" s="153" t="s">
        <v>1</v>
      </c>
      <c r="N154" s="154" t="s">
        <v>36</v>
      </c>
      <c r="O154" s="155">
        <v>0</v>
      </c>
      <c r="P154" s="155">
        <f>O154*H154</f>
        <v>0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7" t="s">
        <v>147</v>
      </c>
      <c r="AT154" s="157" t="s">
        <v>143</v>
      </c>
      <c r="AU154" s="157" t="s">
        <v>80</v>
      </c>
      <c r="AY154" s="18" t="s">
        <v>140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8" t="s">
        <v>78</v>
      </c>
      <c r="BK154" s="158">
        <f>ROUND(I154*H154,2)</f>
        <v>0</v>
      </c>
      <c r="BL154" s="18" t="s">
        <v>147</v>
      </c>
      <c r="BM154" s="157" t="s">
        <v>201</v>
      </c>
    </row>
    <row r="155" spans="1:65" s="2" customFormat="1" x14ac:dyDescent="0.2">
      <c r="A155" s="30"/>
      <c r="B155" s="31"/>
      <c r="C155" s="30"/>
      <c r="D155" s="159" t="s">
        <v>149</v>
      </c>
      <c r="E155" s="30"/>
      <c r="F155" s="160" t="s">
        <v>200</v>
      </c>
      <c r="G155" s="30"/>
      <c r="H155" s="30"/>
      <c r="I155" s="30"/>
      <c r="J155" s="30"/>
      <c r="K155" s="30"/>
      <c r="L155" s="31"/>
      <c r="M155" s="161"/>
      <c r="N155" s="162"/>
      <c r="O155" s="56"/>
      <c r="P155" s="56"/>
      <c r="Q155" s="56"/>
      <c r="R155" s="56"/>
      <c r="S155" s="56"/>
      <c r="T155" s="57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T155" s="18" t="s">
        <v>149</v>
      </c>
      <c r="AU155" s="18" t="s">
        <v>80</v>
      </c>
    </row>
    <row r="156" spans="1:65" s="2" customFormat="1" ht="16.5" customHeight="1" x14ac:dyDescent="0.2">
      <c r="A156" s="30"/>
      <c r="B156" s="146"/>
      <c r="C156" s="147" t="s">
        <v>8</v>
      </c>
      <c r="D156" s="147" t="s">
        <v>143</v>
      </c>
      <c r="E156" s="148" t="s">
        <v>202</v>
      </c>
      <c r="F156" s="149" t="s">
        <v>203</v>
      </c>
      <c r="G156" s="150" t="s">
        <v>146</v>
      </c>
      <c r="H156" s="151">
        <v>1</v>
      </c>
      <c r="I156" s="275"/>
      <c r="J156" s="152">
        <f>ROUND(I156*H156,2)</f>
        <v>0</v>
      </c>
      <c r="K156" s="149" t="s">
        <v>1</v>
      </c>
      <c r="L156" s="31"/>
      <c r="M156" s="153" t="s">
        <v>1</v>
      </c>
      <c r="N156" s="154" t="s">
        <v>36</v>
      </c>
      <c r="O156" s="155">
        <v>0</v>
      </c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7" t="s">
        <v>147</v>
      </c>
      <c r="AT156" s="157" t="s">
        <v>143</v>
      </c>
      <c r="AU156" s="157" t="s">
        <v>80</v>
      </c>
      <c r="AY156" s="18" t="s">
        <v>140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8" t="s">
        <v>78</v>
      </c>
      <c r="BK156" s="158">
        <f>ROUND(I156*H156,2)</f>
        <v>0</v>
      </c>
      <c r="BL156" s="18" t="s">
        <v>147</v>
      </c>
      <c r="BM156" s="157" t="s">
        <v>204</v>
      </c>
    </row>
    <row r="157" spans="1:65" s="2" customFormat="1" x14ac:dyDescent="0.2">
      <c r="A157" s="30"/>
      <c r="B157" s="31"/>
      <c r="C157" s="30"/>
      <c r="D157" s="159" t="s">
        <v>149</v>
      </c>
      <c r="E157" s="30"/>
      <c r="F157" s="160" t="s">
        <v>203</v>
      </c>
      <c r="G157" s="30"/>
      <c r="H157" s="30"/>
      <c r="I157" s="30"/>
      <c r="J157" s="30"/>
      <c r="K157" s="30"/>
      <c r="L157" s="31"/>
      <c r="M157" s="161"/>
      <c r="N157" s="162"/>
      <c r="O157" s="56"/>
      <c r="P157" s="56"/>
      <c r="Q157" s="56"/>
      <c r="R157" s="56"/>
      <c r="S157" s="56"/>
      <c r="T157" s="57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T157" s="18" t="s">
        <v>149</v>
      </c>
      <c r="AU157" s="18" t="s">
        <v>80</v>
      </c>
    </row>
    <row r="158" spans="1:65" s="2" customFormat="1" ht="16.5" customHeight="1" x14ac:dyDescent="0.2">
      <c r="A158" s="30"/>
      <c r="B158" s="146"/>
      <c r="C158" s="147" t="s">
        <v>205</v>
      </c>
      <c r="D158" s="147" t="s">
        <v>143</v>
      </c>
      <c r="E158" s="148" t="s">
        <v>206</v>
      </c>
      <c r="F158" s="149" t="s">
        <v>207</v>
      </c>
      <c r="G158" s="150" t="s">
        <v>146</v>
      </c>
      <c r="H158" s="151">
        <v>1</v>
      </c>
      <c r="I158" s="275"/>
      <c r="J158" s="152">
        <f>ROUND(I158*H158,2)</f>
        <v>0</v>
      </c>
      <c r="K158" s="149" t="s">
        <v>1</v>
      </c>
      <c r="L158" s="31"/>
      <c r="M158" s="153" t="s">
        <v>1</v>
      </c>
      <c r="N158" s="154" t="s">
        <v>36</v>
      </c>
      <c r="O158" s="155">
        <v>0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7" t="s">
        <v>147</v>
      </c>
      <c r="AT158" s="157" t="s">
        <v>143</v>
      </c>
      <c r="AU158" s="157" t="s">
        <v>80</v>
      </c>
      <c r="AY158" s="18" t="s">
        <v>140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8" t="s">
        <v>78</v>
      </c>
      <c r="BK158" s="158">
        <f>ROUND(I158*H158,2)</f>
        <v>0</v>
      </c>
      <c r="BL158" s="18" t="s">
        <v>147</v>
      </c>
      <c r="BM158" s="157" t="s">
        <v>208</v>
      </c>
    </row>
    <row r="159" spans="1:65" s="2" customFormat="1" x14ac:dyDescent="0.2">
      <c r="A159" s="30"/>
      <c r="B159" s="31"/>
      <c r="C159" s="30"/>
      <c r="D159" s="159" t="s">
        <v>149</v>
      </c>
      <c r="E159" s="30"/>
      <c r="F159" s="160" t="s">
        <v>207</v>
      </c>
      <c r="G159" s="30"/>
      <c r="H159" s="30"/>
      <c r="I159" s="30"/>
      <c r="J159" s="30"/>
      <c r="K159" s="30"/>
      <c r="L159" s="31"/>
      <c r="M159" s="161"/>
      <c r="N159" s="162"/>
      <c r="O159" s="56"/>
      <c r="P159" s="56"/>
      <c r="Q159" s="56"/>
      <c r="R159" s="56"/>
      <c r="S159" s="56"/>
      <c r="T159" s="57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T159" s="18" t="s">
        <v>149</v>
      </c>
      <c r="AU159" s="18" t="s">
        <v>80</v>
      </c>
    </row>
    <row r="160" spans="1:65" s="2" customFormat="1" ht="16.5" customHeight="1" x14ac:dyDescent="0.2">
      <c r="A160" s="30"/>
      <c r="B160" s="146"/>
      <c r="C160" s="147" t="s">
        <v>209</v>
      </c>
      <c r="D160" s="147" t="s">
        <v>143</v>
      </c>
      <c r="E160" s="148" t="s">
        <v>210</v>
      </c>
      <c r="F160" s="149" t="s">
        <v>211</v>
      </c>
      <c r="G160" s="150" t="s">
        <v>146</v>
      </c>
      <c r="H160" s="151">
        <v>1</v>
      </c>
      <c r="I160" s="275"/>
      <c r="J160" s="152">
        <f>ROUND(I160*H160,2)</f>
        <v>0</v>
      </c>
      <c r="K160" s="149" t="s">
        <v>1</v>
      </c>
      <c r="L160" s="31"/>
      <c r="M160" s="153" t="s">
        <v>1</v>
      </c>
      <c r="N160" s="154" t="s">
        <v>36</v>
      </c>
      <c r="O160" s="155">
        <v>0</v>
      </c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7" t="s">
        <v>147</v>
      </c>
      <c r="AT160" s="157" t="s">
        <v>143</v>
      </c>
      <c r="AU160" s="157" t="s">
        <v>80</v>
      </c>
      <c r="AY160" s="18" t="s">
        <v>140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8" t="s">
        <v>78</v>
      </c>
      <c r="BK160" s="158">
        <f>ROUND(I160*H160,2)</f>
        <v>0</v>
      </c>
      <c r="BL160" s="18" t="s">
        <v>147</v>
      </c>
      <c r="BM160" s="157" t="s">
        <v>212</v>
      </c>
    </row>
    <row r="161" spans="1:65" s="2" customFormat="1" x14ac:dyDescent="0.2">
      <c r="A161" s="30"/>
      <c r="B161" s="31"/>
      <c r="C161" s="30"/>
      <c r="D161" s="159" t="s">
        <v>149</v>
      </c>
      <c r="E161" s="30"/>
      <c r="F161" s="160" t="s">
        <v>211</v>
      </c>
      <c r="G161" s="30"/>
      <c r="H161" s="30"/>
      <c r="I161" s="30"/>
      <c r="J161" s="30"/>
      <c r="K161" s="30"/>
      <c r="L161" s="31"/>
      <c r="M161" s="161"/>
      <c r="N161" s="162"/>
      <c r="O161" s="56"/>
      <c r="P161" s="56"/>
      <c r="Q161" s="56"/>
      <c r="R161" s="56"/>
      <c r="S161" s="56"/>
      <c r="T161" s="57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T161" s="18" t="s">
        <v>149</v>
      </c>
      <c r="AU161" s="18" t="s">
        <v>80</v>
      </c>
    </row>
    <row r="162" spans="1:65" s="2" customFormat="1" ht="24.2" customHeight="1" x14ac:dyDescent="0.2">
      <c r="A162" s="30"/>
      <c r="B162" s="146"/>
      <c r="C162" s="147" t="s">
        <v>213</v>
      </c>
      <c r="D162" s="147" t="s">
        <v>143</v>
      </c>
      <c r="E162" s="148" t="s">
        <v>214</v>
      </c>
      <c r="F162" s="149" t="s">
        <v>215</v>
      </c>
      <c r="G162" s="150" t="s">
        <v>146</v>
      </c>
      <c r="H162" s="151">
        <v>1</v>
      </c>
      <c r="I162" s="275"/>
      <c r="J162" s="152">
        <f>ROUND(I162*H162,2)</f>
        <v>0</v>
      </c>
      <c r="K162" s="149" t="s">
        <v>1</v>
      </c>
      <c r="L162" s="31"/>
      <c r="M162" s="153" t="s">
        <v>1</v>
      </c>
      <c r="N162" s="154" t="s">
        <v>36</v>
      </c>
      <c r="O162" s="155">
        <v>0</v>
      </c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7" t="s">
        <v>147</v>
      </c>
      <c r="AT162" s="157" t="s">
        <v>143</v>
      </c>
      <c r="AU162" s="157" t="s">
        <v>80</v>
      </c>
      <c r="AY162" s="18" t="s">
        <v>140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8" t="s">
        <v>78</v>
      </c>
      <c r="BK162" s="158">
        <f>ROUND(I162*H162,2)</f>
        <v>0</v>
      </c>
      <c r="BL162" s="18" t="s">
        <v>147</v>
      </c>
      <c r="BM162" s="157" t="s">
        <v>216</v>
      </c>
    </row>
    <row r="163" spans="1:65" s="2" customFormat="1" x14ac:dyDescent="0.2">
      <c r="A163" s="30"/>
      <c r="B163" s="31"/>
      <c r="C163" s="30"/>
      <c r="D163" s="159" t="s">
        <v>149</v>
      </c>
      <c r="E163" s="30"/>
      <c r="F163" s="160" t="s">
        <v>215</v>
      </c>
      <c r="G163" s="30"/>
      <c r="H163" s="30"/>
      <c r="I163" s="30"/>
      <c r="J163" s="30"/>
      <c r="K163" s="30"/>
      <c r="L163" s="31"/>
      <c r="M163" s="161"/>
      <c r="N163" s="162"/>
      <c r="O163" s="56"/>
      <c r="P163" s="56"/>
      <c r="Q163" s="56"/>
      <c r="R163" s="56"/>
      <c r="S163" s="56"/>
      <c r="T163" s="57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T163" s="18" t="s">
        <v>149</v>
      </c>
      <c r="AU163" s="18" t="s">
        <v>80</v>
      </c>
    </row>
    <row r="164" spans="1:65" s="2" customFormat="1" ht="39" x14ac:dyDescent="0.2">
      <c r="A164" s="30"/>
      <c r="B164" s="31"/>
      <c r="C164" s="30"/>
      <c r="D164" s="159" t="s">
        <v>154</v>
      </c>
      <c r="E164" s="30"/>
      <c r="F164" s="163" t="s">
        <v>217</v>
      </c>
      <c r="G164" s="30"/>
      <c r="H164" s="30"/>
      <c r="I164" s="30"/>
      <c r="J164" s="30"/>
      <c r="K164" s="30"/>
      <c r="L164" s="31"/>
      <c r="M164" s="161"/>
      <c r="N164" s="162"/>
      <c r="O164" s="56"/>
      <c r="P164" s="56"/>
      <c r="Q164" s="56"/>
      <c r="R164" s="56"/>
      <c r="S164" s="56"/>
      <c r="T164" s="57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T164" s="18" t="s">
        <v>154</v>
      </c>
      <c r="AU164" s="18" t="s">
        <v>80</v>
      </c>
    </row>
    <row r="165" spans="1:65" s="2" customFormat="1" ht="16.5" customHeight="1" x14ac:dyDescent="0.2">
      <c r="A165" s="30"/>
      <c r="B165" s="146"/>
      <c r="C165" s="147" t="s">
        <v>218</v>
      </c>
      <c r="D165" s="147" t="s">
        <v>143</v>
      </c>
      <c r="E165" s="148" t="s">
        <v>219</v>
      </c>
      <c r="F165" s="149" t="s">
        <v>220</v>
      </c>
      <c r="G165" s="150" t="s">
        <v>146</v>
      </c>
      <c r="H165" s="151">
        <v>1</v>
      </c>
      <c r="I165" s="275"/>
      <c r="J165" s="152">
        <f>ROUND(I165*H165,2)</f>
        <v>0</v>
      </c>
      <c r="K165" s="149" t="s">
        <v>1</v>
      </c>
      <c r="L165" s="31"/>
      <c r="M165" s="153" t="s">
        <v>1</v>
      </c>
      <c r="N165" s="154" t="s">
        <v>36</v>
      </c>
      <c r="O165" s="155">
        <v>0</v>
      </c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7" t="s">
        <v>147</v>
      </c>
      <c r="AT165" s="157" t="s">
        <v>143</v>
      </c>
      <c r="AU165" s="157" t="s">
        <v>80</v>
      </c>
      <c r="AY165" s="18" t="s">
        <v>140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8" t="s">
        <v>78</v>
      </c>
      <c r="BK165" s="158">
        <f>ROUND(I165*H165,2)</f>
        <v>0</v>
      </c>
      <c r="BL165" s="18" t="s">
        <v>147</v>
      </c>
      <c r="BM165" s="157" t="s">
        <v>221</v>
      </c>
    </row>
    <row r="166" spans="1:65" s="2" customFormat="1" x14ac:dyDescent="0.2">
      <c r="A166" s="30"/>
      <c r="B166" s="31"/>
      <c r="C166" s="30"/>
      <c r="D166" s="159" t="s">
        <v>149</v>
      </c>
      <c r="E166" s="30"/>
      <c r="F166" s="160" t="s">
        <v>2361</v>
      </c>
      <c r="G166" s="30"/>
      <c r="H166" s="30"/>
      <c r="I166" s="30"/>
      <c r="J166" s="30"/>
      <c r="K166" s="30"/>
      <c r="L166" s="31"/>
      <c r="M166" s="161"/>
      <c r="N166" s="162"/>
      <c r="O166" s="56"/>
      <c r="P166" s="56"/>
      <c r="Q166" s="56"/>
      <c r="R166" s="56"/>
      <c r="S166" s="56"/>
      <c r="T166" s="57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T166" s="18" t="s">
        <v>149</v>
      </c>
      <c r="AU166" s="18" t="s">
        <v>80</v>
      </c>
    </row>
    <row r="167" spans="1:65" s="2" customFormat="1" ht="16.5" customHeight="1" x14ac:dyDescent="0.2">
      <c r="A167" s="30"/>
      <c r="B167" s="146"/>
      <c r="C167" s="147" t="s">
        <v>222</v>
      </c>
      <c r="D167" s="147" t="s">
        <v>143</v>
      </c>
      <c r="E167" s="148" t="s">
        <v>223</v>
      </c>
      <c r="F167" s="149" t="s">
        <v>224</v>
      </c>
      <c r="G167" s="150" t="s">
        <v>146</v>
      </c>
      <c r="H167" s="151">
        <v>1</v>
      </c>
      <c r="I167" s="275"/>
      <c r="J167" s="152">
        <f>ROUND(I167*H167,2)</f>
        <v>0</v>
      </c>
      <c r="K167" s="149" t="s">
        <v>1</v>
      </c>
      <c r="L167" s="31"/>
      <c r="M167" s="153" t="s">
        <v>1</v>
      </c>
      <c r="N167" s="154" t="s">
        <v>36</v>
      </c>
      <c r="O167" s="155">
        <v>0</v>
      </c>
      <c r="P167" s="155">
        <f>O167*H167</f>
        <v>0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7" t="s">
        <v>147</v>
      </c>
      <c r="AT167" s="157" t="s">
        <v>143</v>
      </c>
      <c r="AU167" s="157" t="s">
        <v>80</v>
      </c>
      <c r="AY167" s="18" t="s">
        <v>140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8" t="s">
        <v>78</v>
      </c>
      <c r="BK167" s="158">
        <f>ROUND(I167*H167,2)</f>
        <v>0</v>
      </c>
      <c r="BL167" s="18" t="s">
        <v>147</v>
      </c>
      <c r="BM167" s="157" t="s">
        <v>225</v>
      </c>
    </row>
    <row r="168" spans="1:65" s="2" customFormat="1" x14ac:dyDescent="0.2">
      <c r="A168" s="30"/>
      <c r="B168" s="31"/>
      <c r="C168" s="30"/>
      <c r="D168" s="159" t="s">
        <v>149</v>
      </c>
      <c r="E168" s="30"/>
      <c r="F168" s="160" t="s">
        <v>224</v>
      </c>
      <c r="G168" s="30"/>
      <c r="H168" s="30"/>
      <c r="I168" s="30"/>
      <c r="J168" s="30"/>
      <c r="K168" s="30"/>
      <c r="L168" s="31"/>
      <c r="M168" s="161"/>
      <c r="N168" s="162"/>
      <c r="O168" s="56"/>
      <c r="P168" s="56"/>
      <c r="Q168" s="56"/>
      <c r="R168" s="56"/>
      <c r="S168" s="56"/>
      <c r="T168" s="57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T168" s="18" t="s">
        <v>149</v>
      </c>
      <c r="AU168" s="18" t="s">
        <v>80</v>
      </c>
    </row>
    <row r="169" spans="1:65" s="2" customFormat="1" ht="24.2" customHeight="1" x14ac:dyDescent="0.2">
      <c r="A169" s="30"/>
      <c r="B169" s="146"/>
      <c r="C169" s="147" t="s">
        <v>7</v>
      </c>
      <c r="D169" s="147" t="s">
        <v>143</v>
      </c>
      <c r="E169" s="148" t="s">
        <v>226</v>
      </c>
      <c r="F169" s="149" t="s">
        <v>227</v>
      </c>
      <c r="G169" s="150" t="s">
        <v>146</v>
      </c>
      <c r="H169" s="151">
        <v>1</v>
      </c>
      <c r="I169" s="275"/>
      <c r="J169" s="152">
        <f>ROUND(I169*H169,2)</f>
        <v>0</v>
      </c>
      <c r="K169" s="149" t="s">
        <v>1</v>
      </c>
      <c r="L169" s="31"/>
      <c r="M169" s="153" t="s">
        <v>1</v>
      </c>
      <c r="N169" s="154" t="s">
        <v>36</v>
      </c>
      <c r="O169" s="155">
        <v>0</v>
      </c>
      <c r="P169" s="155">
        <f>O169*H169</f>
        <v>0</v>
      </c>
      <c r="Q169" s="155">
        <v>0</v>
      </c>
      <c r="R169" s="155">
        <f>Q169*H169</f>
        <v>0</v>
      </c>
      <c r="S169" s="155">
        <v>0</v>
      </c>
      <c r="T169" s="156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7" t="s">
        <v>147</v>
      </c>
      <c r="AT169" s="157" t="s">
        <v>143</v>
      </c>
      <c r="AU169" s="157" t="s">
        <v>80</v>
      </c>
      <c r="AY169" s="18" t="s">
        <v>140</v>
      </c>
      <c r="BE169" s="158">
        <f>IF(N169="základní",J169,0)</f>
        <v>0</v>
      </c>
      <c r="BF169" s="158">
        <f>IF(N169="snížená",J169,0)</f>
        <v>0</v>
      </c>
      <c r="BG169" s="158">
        <f>IF(N169="zákl. přenesená",J169,0)</f>
        <v>0</v>
      </c>
      <c r="BH169" s="158">
        <f>IF(N169="sníž. přenesená",J169,0)</f>
        <v>0</v>
      </c>
      <c r="BI169" s="158">
        <f>IF(N169="nulová",J169,0)</f>
        <v>0</v>
      </c>
      <c r="BJ169" s="18" t="s">
        <v>78</v>
      </c>
      <c r="BK169" s="158">
        <f>ROUND(I169*H169,2)</f>
        <v>0</v>
      </c>
      <c r="BL169" s="18" t="s">
        <v>147</v>
      </c>
      <c r="BM169" s="157" t="s">
        <v>228</v>
      </c>
    </row>
    <row r="170" spans="1:65" s="2" customFormat="1" ht="19.5" x14ac:dyDescent="0.2">
      <c r="A170" s="30"/>
      <c r="B170" s="31"/>
      <c r="C170" s="30"/>
      <c r="D170" s="159" t="s">
        <v>149</v>
      </c>
      <c r="E170" s="30"/>
      <c r="F170" s="160" t="s">
        <v>227</v>
      </c>
      <c r="G170" s="30"/>
      <c r="H170" s="30"/>
      <c r="I170" s="30"/>
      <c r="J170" s="30"/>
      <c r="K170" s="30"/>
      <c r="L170" s="31"/>
      <c r="M170" s="161"/>
      <c r="N170" s="162"/>
      <c r="O170" s="56"/>
      <c r="P170" s="56"/>
      <c r="Q170" s="56"/>
      <c r="R170" s="56"/>
      <c r="S170" s="56"/>
      <c r="T170" s="57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T170" s="18" t="s">
        <v>149</v>
      </c>
      <c r="AU170" s="18" t="s">
        <v>80</v>
      </c>
    </row>
    <row r="171" spans="1:65" s="2" customFormat="1" ht="16.5" customHeight="1" x14ac:dyDescent="0.2">
      <c r="A171" s="30"/>
      <c r="B171" s="146"/>
      <c r="C171" s="147" t="s">
        <v>229</v>
      </c>
      <c r="D171" s="147" t="s">
        <v>143</v>
      </c>
      <c r="E171" s="148" t="s">
        <v>230</v>
      </c>
      <c r="F171" s="149" t="s">
        <v>231</v>
      </c>
      <c r="G171" s="150" t="s">
        <v>146</v>
      </c>
      <c r="H171" s="151">
        <v>1</v>
      </c>
      <c r="I171" s="275"/>
      <c r="J171" s="152">
        <f>ROUND(I171*H171,2)</f>
        <v>0</v>
      </c>
      <c r="K171" s="149" t="s">
        <v>1</v>
      </c>
      <c r="L171" s="31"/>
      <c r="M171" s="153" t="s">
        <v>1</v>
      </c>
      <c r="N171" s="154" t="s">
        <v>36</v>
      </c>
      <c r="O171" s="155">
        <v>0</v>
      </c>
      <c r="P171" s="155">
        <f>O171*H171</f>
        <v>0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7" t="s">
        <v>147</v>
      </c>
      <c r="AT171" s="157" t="s">
        <v>143</v>
      </c>
      <c r="AU171" s="157" t="s">
        <v>80</v>
      </c>
      <c r="AY171" s="18" t="s">
        <v>140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8" t="s">
        <v>78</v>
      </c>
      <c r="BK171" s="158">
        <f>ROUND(I171*H171,2)</f>
        <v>0</v>
      </c>
      <c r="BL171" s="18" t="s">
        <v>147</v>
      </c>
      <c r="BM171" s="157" t="s">
        <v>232</v>
      </c>
    </row>
    <row r="172" spans="1:65" s="2" customFormat="1" x14ac:dyDescent="0.2">
      <c r="A172" s="30"/>
      <c r="B172" s="31"/>
      <c r="C172" s="30"/>
      <c r="D172" s="159" t="s">
        <v>149</v>
      </c>
      <c r="E172" s="30"/>
      <c r="F172" s="160" t="s">
        <v>231</v>
      </c>
      <c r="G172" s="30"/>
      <c r="H172" s="30"/>
      <c r="I172" s="30"/>
      <c r="J172" s="30"/>
      <c r="K172" s="30"/>
      <c r="L172" s="31"/>
      <c r="M172" s="161"/>
      <c r="N172" s="162"/>
      <c r="O172" s="56"/>
      <c r="P172" s="56"/>
      <c r="Q172" s="56"/>
      <c r="R172" s="56"/>
      <c r="S172" s="56"/>
      <c r="T172" s="57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T172" s="18" t="s">
        <v>149</v>
      </c>
      <c r="AU172" s="18" t="s">
        <v>80</v>
      </c>
    </row>
    <row r="173" spans="1:65" s="2" customFormat="1" ht="16.5" customHeight="1" x14ac:dyDescent="0.2">
      <c r="A173" s="30"/>
      <c r="B173" s="146"/>
      <c r="C173" s="147" t="s">
        <v>233</v>
      </c>
      <c r="D173" s="147" t="s">
        <v>143</v>
      </c>
      <c r="E173" s="148" t="s">
        <v>234</v>
      </c>
      <c r="F173" s="149" t="s">
        <v>235</v>
      </c>
      <c r="G173" s="150" t="s">
        <v>146</v>
      </c>
      <c r="H173" s="151">
        <v>1</v>
      </c>
      <c r="I173" s="275"/>
      <c r="J173" s="152">
        <f>ROUND(I173*H173,2)</f>
        <v>0</v>
      </c>
      <c r="K173" s="149" t="s">
        <v>1</v>
      </c>
      <c r="L173" s="31"/>
      <c r="M173" s="153" t="s">
        <v>1</v>
      </c>
      <c r="N173" s="154" t="s">
        <v>36</v>
      </c>
      <c r="O173" s="155">
        <v>0</v>
      </c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7" t="s">
        <v>147</v>
      </c>
      <c r="AT173" s="157" t="s">
        <v>143</v>
      </c>
      <c r="AU173" s="157" t="s">
        <v>80</v>
      </c>
      <c r="AY173" s="18" t="s">
        <v>140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8" t="s">
        <v>78</v>
      </c>
      <c r="BK173" s="158">
        <f>ROUND(I173*H173,2)</f>
        <v>0</v>
      </c>
      <c r="BL173" s="18" t="s">
        <v>147</v>
      </c>
      <c r="BM173" s="157" t="s">
        <v>236</v>
      </c>
    </row>
    <row r="174" spans="1:65" s="2" customFormat="1" ht="19.5" x14ac:dyDescent="0.2">
      <c r="A174" s="30"/>
      <c r="B174" s="31"/>
      <c r="C174" s="30"/>
      <c r="D174" s="159" t="s">
        <v>149</v>
      </c>
      <c r="E174" s="30"/>
      <c r="F174" s="160" t="s">
        <v>237</v>
      </c>
      <c r="G174" s="30"/>
      <c r="H174" s="30"/>
      <c r="I174" s="30"/>
      <c r="J174" s="30"/>
      <c r="K174" s="30"/>
      <c r="L174" s="31"/>
      <c r="M174" s="161"/>
      <c r="N174" s="162"/>
      <c r="O174" s="56"/>
      <c r="P174" s="56"/>
      <c r="Q174" s="56"/>
      <c r="R174" s="56"/>
      <c r="S174" s="56"/>
      <c r="T174" s="57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T174" s="18" t="s">
        <v>149</v>
      </c>
      <c r="AU174" s="18" t="s">
        <v>80</v>
      </c>
    </row>
    <row r="175" spans="1:65" s="12" customFormat="1" ht="22.9" customHeight="1" x14ac:dyDescent="0.2">
      <c r="B175" s="134"/>
      <c r="D175" s="135" t="s">
        <v>69</v>
      </c>
      <c r="E175" s="144" t="s">
        <v>238</v>
      </c>
      <c r="F175" s="144" t="s">
        <v>239</v>
      </c>
      <c r="J175" s="145">
        <f>BK175</f>
        <v>0</v>
      </c>
      <c r="L175" s="134"/>
      <c r="M175" s="138"/>
      <c r="N175" s="139"/>
      <c r="O175" s="139"/>
      <c r="P175" s="140">
        <f>SUM(P176:P177)</f>
        <v>0</v>
      </c>
      <c r="Q175" s="139"/>
      <c r="R175" s="140">
        <f>SUM(R176:R177)</f>
        <v>0</v>
      </c>
      <c r="S175" s="139"/>
      <c r="T175" s="141">
        <f>SUM(T176:T177)</f>
        <v>0</v>
      </c>
      <c r="AR175" s="135" t="s">
        <v>139</v>
      </c>
      <c r="AT175" s="142" t="s">
        <v>69</v>
      </c>
      <c r="AU175" s="142" t="s">
        <v>78</v>
      </c>
      <c r="AY175" s="135" t="s">
        <v>140</v>
      </c>
      <c r="BK175" s="143">
        <f>SUM(BK176:BK177)</f>
        <v>0</v>
      </c>
    </row>
    <row r="176" spans="1:65" s="2" customFormat="1" ht="24.2" customHeight="1" x14ac:dyDescent="0.2">
      <c r="A176" s="30"/>
      <c r="B176" s="146"/>
      <c r="C176" s="147" t="s">
        <v>240</v>
      </c>
      <c r="D176" s="147" t="s">
        <v>143</v>
      </c>
      <c r="E176" s="148" t="s">
        <v>241</v>
      </c>
      <c r="F176" s="149" t="s">
        <v>242</v>
      </c>
      <c r="G176" s="150" t="s">
        <v>146</v>
      </c>
      <c r="H176" s="151">
        <v>1</v>
      </c>
      <c r="I176" s="275"/>
      <c r="J176" s="152">
        <f>ROUND(I176*H176,2)</f>
        <v>0</v>
      </c>
      <c r="K176" s="149" t="s">
        <v>1</v>
      </c>
      <c r="L176" s="31"/>
      <c r="M176" s="153" t="s">
        <v>1</v>
      </c>
      <c r="N176" s="154" t="s">
        <v>36</v>
      </c>
      <c r="O176" s="155">
        <v>0</v>
      </c>
      <c r="P176" s="155">
        <f>O176*H176</f>
        <v>0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7" t="s">
        <v>147</v>
      </c>
      <c r="AT176" s="157" t="s">
        <v>143</v>
      </c>
      <c r="AU176" s="157" t="s">
        <v>80</v>
      </c>
      <c r="AY176" s="18" t="s">
        <v>140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8" t="s">
        <v>78</v>
      </c>
      <c r="BK176" s="158">
        <f>ROUND(I176*H176,2)</f>
        <v>0</v>
      </c>
      <c r="BL176" s="18" t="s">
        <v>147</v>
      </c>
      <c r="BM176" s="157" t="s">
        <v>243</v>
      </c>
    </row>
    <row r="177" spans="1:65" s="2" customFormat="1" x14ac:dyDescent="0.2">
      <c r="A177" s="30"/>
      <c r="B177" s="31"/>
      <c r="C177" s="30"/>
      <c r="D177" s="159" t="s">
        <v>149</v>
      </c>
      <c r="E177" s="30"/>
      <c r="F177" s="160" t="s">
        <v>242</v>
      </c>
      <c r="G177" s="30"/>
      <c r="H177" s="30"/>
      <c r="I177" s="30"/>
      <c r="J177" s="30"/>
      <c r="K177" s="30"/>
      <c r="L177" s="31"/>
      <c r="M177" s="161"/>
      <c r="N177" s="162"/>
      <c r="O177" s="56"/>
      <c r="P177" s="56"/>
      <c r="Q177" s="56"/>
      <c r="R177" s="56"/>
      <c r="S177" s="56"/>
      <c r="T177" s="57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T177" s="18" t="s">
        <v>149</v>
      </c>
      <c r="AU177" s="18" t="s">
        <v>80</v>
      </c>
    </row>
    <row r="178" spans="1:65" s="12" customFormat="1" ht="22.9" customHeight="1" x14ac:dyDescent="0.2">
      <c r="B178" s="134"/>
      <c r="D178" s="135" t="s">
        <v>69</v>
      </c>
      <c r="E178" s="144" t="s">
        <v>244</v>
      </c>
      <c r="F178" s="144" t="s">
        <v>245</v>
      </c>
      <c r="J178" s="145">
        <f>BK178</f>
        <v>0</v>
      </c>
      <c r="L178" s="134"/>
      <c r="M178" s="138"/>
      <c r="N178" s="139"/>
      <c r="O178" s="139"/>
      <c r="P178" s="140">
        <f>SUM(P179:P185)</f>
        <v>0</v>
      </c>
      <c r="Q178" s="139"/>
      <c r="R178" s="140">
        <f>SUM(R179:R185)</f>
        <v>0</v>
      </c>
      <c r="S178" s="139"/>
      <c r="T178" s="141">
        <f>SUM(T179:T185)</f>
        <v>0</v>
      </c>
      <c r="AR178" s="135" t="s">
        <v>139</v>
      </c>
      <c r="AT178" s="142" t="s">
        <v>69</v>
      </c>
      <c r="AU178" s="142" t="s">
        <v>78</v>
      </c>
      <c r="AY178" s="135" t="s">
        <v>140</v>
      </c>
      <c r="BK178" s="143">
        <f>SUM(BK179:BK185)</f>
        <v>0</v>
      </c>
    </row>
    <row r="179" spans="1:65" s="2" customFormat="1" ht="16.5" customHeight="1" x14ac:dyDescent="0.2">
      <c r="A179" s="30"/>
      <c r="B179" s="146"/>
      <c r="C179" s="147" t="s">
        <v>246</v>
      </c>
      <c r="D179" s="147" t="s">
        <v>143</v>
      </c>
      <c r="E179" s="148" t="s">
        <v>247</v>
      </c>
      <c r="F179" s="149" t="s">
        <v>245</v>
      </c>
      <c r="G179" s="150" t="s">
        <v>146</v>
      </c>
      <c r="H179" s="151">
        <v>1</v>
      </c>
      <c r="I179" s="275"/>
      <c r="J179" s="152">
        <f>ROUND(I179*H179,2)</f>
        <v>0</v>
      </c>
      <c r="K179" s="149" t="s">
        <v>1</v>
      </c>
      <c r="L179" s="31"/>
      <c r="M179" s="153" t="s">
        <v>1</v>
      </c>
      <c r="N179" s="154" t="s">
        <v>36</v>
      </c>
      <c r="O179" s="155">
        <v>0</v>
      </c>
      <c r="P179" s="155">
        <f>O179*H179</f>
        <v>0</v>
      </c>
      <c r="Q179" s="155">
        <v>0</v>
      </c>
      <c r="R179" s="155">
        <f>Q179*H179</f>
        <v>0</v>
      </c>
      <c r="S179" s="155">
        <v>0</v>
      </c>
      <c r="T179" s="156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7" t="s">
        <v>147</v>
      </c>
      <c r="AT179" s="157" t="s">
        <v>143</v>
      </c>
      <c r="AU179" s="157" t="s">
        <v>80</v>
      </c>
      <c r="AY179" s="18" t="s">
        <v>140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8" t="s">
        <v>78</v>
      </c>
      <c r="BK179" s="158">
        <f>ROUND(I179*H179,2)</f>
        <v>0</v>
      </c>
      <c r="BL179" s="18" t="s">
        <v>147</v>
      </c>
      <c r="BM179" s="157" t="s">
        <v>248</v>
      </c>
    </row>
    <row r="180" spans="1:65" s="2" customFormat="1" x14ac:dyDescent="0.2">
      <c r="A180" s="30"/>
      <c r="B180" s="31"/>
      <c r="C180" s="30"/>
      <c r="D180" s="159" t="s">
        <v>149</v>
      </c>
      <c r="E180" s="30"/>
      <c r="F180" s="160" t="s">
        <v>245</v>
      </c>
      <c r="G180" s="30"/>
      <c r="H180" s="30"/>
      <c r="I180" s="30"/>
      <c r="J180" s="30"/>
      <c r="K180" s="30"/>
      <c r="L180" s="31"/>
      <c r="M180" s="161"/>
      <c r="N180" s="162"/>
      <c r="O180" s="56"/>
      <c r="P180" s="56"/>
      <c r="Q180" s="56"/>
      <c r="R180" s="56"/>
      <c r="S180" s="56"/>
      <c r="T180" s="57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T180" s="18" t="s">
        <v>149</v>
      </c>
      <c r="AU180" s="18" t="s">
        <v>80</v>
      </c>
    </row>
    <row r="181" spans="1:65" s="2" customFormat="1" ht="29.25" x14ac:dyDescent="0.2">
      <c r="A181" s="30"/>
      <c r="B181" s="31"/>
      <c r="C181" s="30"/>
      <c r="D181" s="159" t="s">
        <v>154</v>
      </c>
      <c r="E181" s="30"/>
      <c r="F181" s="163" t="s">
        <v>249</v>
      </c>
      <c r="G181" s="30"/>
      <c r="H181" s="30"/>
      <c r="I181" s="30"/>
      <c r="J181" s="30"/>
      <c r="K181" s="30"/>
      <c r="L181" s="31"/>
      <c r="M181" s="161"/>
      <c r="N181" s="162"/>
      <c r="O181" s="56"/>
      <c r="P181" s="56"/>
      <c r="Q181" s="56"/>
      <c r="R181" s="56"/>
      <c r="S181" s="56"/>
      <c r="T181" s="57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T181" s="18" t="s">
        <v>154</v>
      </c>
      <c r="AU181" s="18" t="s">
        <v>80</v>
      </c>
    </row>
    <row r="182" spans="1:65" s="2" customFormat="1" ht="16.5" customHeight="1" x14ac:dyDescent="0.2">
      <c r="A182" s="30"/>
      <c r="B182" s="146"/>
      <c r="C182" s="147" t="s">
        <v>250</v>
      </c>
      <c r="D182" s="147" t="s">
        <v>143</v>
      </c>
      <c r="E182" s="148" t="s">
        <v>251</v>
      </c>
      <c r="F182" s="149" t="s">
        <v>252</v>
      </c>
      <c r="G182" s="150" t="s">
        <v>146</v>
      </c>
      <c r="H182" s="151">
        <v>1</v>
      </c>
      <c r="I182" s="275"/>
      <c r="J182" s="152">
        <f>ROUND(I182*H182,2)</f>
        <v>0</v>
      </c>
      <c r="K182" s="149" t="s">
        <v>1</v>
      </c>
      <c r="L182" s="31"/>
      <c r="M182" s="153" t="s">
        <v>1</v>
      </c>
      <c r="N182" s="154" t="s">
        <v>36</v>
      </c>
      <c r="O182" s="155">
        <v>0</v>
      </c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7" t="s">
        <v>147</v>
      </c>
      <c r="AT182" s="157" t="s">
        <v>143</v>
      </c>
      <c r="AU182" s="157" t="s">
        <v>80</v>
      </c>
      <c r="AY182" s="18" t="s">
        <v>140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8" t="s">
        <v>78</v>
      </c>
      <c r="BK182" s="158">
        <f>ROUND(I182*H182,2)</f>
        <v>0</v>
      </c>
      <c r="BL182" s="18" t="s">
        <v>147</v>
      </c>
      <c r="BM182" s="157" t="s">
        <v>253</v>
      </c>
    </row>
    <row r="183" spans="1:65" s="2" customFormat="1" x14ac:dyDescent="0.2">
      <c r="A183" s="30"/>
      <c r="B183" s="31"/>
      <c r="C183" s="30"/>
      <c r="D183" s="159" t="s">
        <v>149</v>
      </c>
      <c r="E183" s="30"/>
      <c r="F183" s="160" t="s">
        <v>252</v>
      </c>
      <c r="G183" s="30"/>
      <c r="H183" s="30"/>
      <c r="I183" s="30"/>
      <c r="J183" s="30"/>
      <c r="K183" s="30"/>
      <c r="L183" s="31"/>
      <c r="M183" s="161"/>
      <c r="N183" s="162"/>
      <c r="O183" s="56"/>
      <c r="P183" s="56"/>
      <c r="Q183" s="56"/>
      <c r="R183" s="56"/>
      <c r="S183" s="56"/>
      <c r="T183" s="57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T183" s="18" t="s">
        <v>149</v>
      </c>
      <c r="AU183" s="18" t="s">
        <v>80</v>
      </c>
    </row>
    <row r="184" spans="1:65" s="2" customFormat="1" ht="16.5" customHeight="1" x14ac:dyDescent="0.2">
      <c r="A184" s="30"/>
      <c r="B184" s="146"/>
      <c r="C184" s="147"/>
      <c r="D184" s="147"/>
      <c r="E184" s="148"/>
      <c r="F184" s="149"/>
      <c r="G184" s="150"/>
      <c r="H184" s="151"/>
      <c r="I184" s="152"/>
      <c r="J184" s="152"/>
      <c r="K184" s="149"/>
      <c r="L184" s="31"/>
      <c r="M184" s="153"/>
      <c r="N184" s="154"/>
      <c r="O184" s="155"/>
      <c r="P184" s="155"/>
      <c r="Q184" s="155"/>
      <c r="R184" s="155"/>
      <c r="S184" s="155"/>
      <c r="T184" s="156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7"/>
      <c r="AT184" s="157"/>
      <c r="AU184" s="157"/>
      <c r="AY184" s="18"/>
      <c r="BE184" s="158"/>
      <c r="BF184" s="158"/>
      <c r="BG184" s="158"/>
      <c r="BH184" s="158"/>
      <c r="BI184" s="158"/>
      <c r="BJ184" s="18"/>
      <c r="BK184" s="158"/>
      <c r="BL184" s="18"/>
      <c r="BM184" s="157"/>
    </row>
    <row r="185" spans="1:65" s="2" customFormat="1" x14ac:dyDescent="0.2">
      <c r="A185" s="30"/>
      <c r="B185" s="31"/>
      <c r="C185" s="30"/>
      <c r="D185" s="159"/>
      <c r="E185" s="30"/>
      <c r="F185" s="160"/>
      <c r="G185" s="30"/>
      <c r="H185" s="30"/>
      <c r="I185" s="30"/>
      <c r="J185" s="30"/>
      <c r="K185" s="30"/>
      <c r="L185" s="31"/>
      <c r="M185" s="161"/>
      <c r="N185" s="162"/>
      <c r="O185" s="56"/>
      <c r="P185" s="56"/>
      <c r="Q185" s="56"/>
      <c r="R185" s="56"/>
      <c r="S185" s="56"/>
      <c r="T185" s="57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T185" s="18"/>
      <c r="AU185" s="18"/>
    </row>
    <row r="186" spans="1:65" s="12" customFormat="1" ht="22.9" customHeight="1" x14ac:dyDescent="0.2">
      <c r="B186" s="134"/>
      <c r="D186" s="135" t="s">
        <v>69</v>
      </c>
      <c r="E186" s="144" t="s">
        <v>255</v>
      </c>
      <c r="F186" s="144" t="s">
        <v>256</v>
      </c>
      <c r="J186" s="145">
        <f>BK186</f>
        <v>0</v>
      </c>
      <c r="L186" s="134"/>
      <c r="M186" s="138"/>
      <c r="N186" s="139"/>
      <c r="O186" s="139"/>
      <c r="P186" s="140">
        <f>SUM(P187:P212)</f>
        <v>0</v>
      </c>
      <c r="Q186" s="139"/>
      <c r="R186" s="140">
        <f>SUM(R187:R212)</f>
        <v>0</v>
      </c>
      <c r="S186" s="139"/>
      <c r="T186" s="141">
        <f>SUM(T187:T212)</f>
        <v>0</v>
      </c>
      <c r="AR186" s="135" t="s">
        <v>139</v>
      </c>
      <c r="AT186" s="142" t="s">
        <v>69</v>
      </c>
      <c r="AU186" s="142" t="s">
        <v>78</v>
      </c>
      <c r="AY186" s="135" t="s">
        <v>140</v>
      </c>
      <c r="BK186" s="143">
        <f>SUM(BK187:BK212)</f>
        <v>0</v>
      </c>
    </row>
    <row r="187" spans="1:65" s="2" customFormat="1" ht="16.5" customHeight="1" x14ac:dyDescent="0.2">
      <c r="A187" s="30"/>
      <c r="B187" s="146"/>
      <c r="C187" s="147" t="s">
        <v>257</v>
      </c>
      <c r="D187" s="147" t="s">
        <v>143</v>
      </c>
      <c r="E187" s="148" t="s">
        <v>258</v>
      </c>
      <c r="F187" s="149" t="s">
        <v>259</v>
      </c>
      <c r="G187" s="150" t="s">
        <v>146</v>
      </c>
      <c r="H187" s="151">
        <v>1</v>
      </c>
      <c r="I187" s="275"/>
      <c r="J187" s="152">
        <f>ROUND(I187*H187,2)</f>
        <v>0</v>
      </c>
      <c r="K187" s="149" t="s">
        <v>1</v>
      </c>
      <c r="L187" s="31"/>
      <c r="M187" s="153" t="s">
        <v>1</v>
      </c>
      <c r="N187" s="154" t="s">
        <v>36</v>
      </c>
      <c r="O187" s="155">
        <v>0</v>
      </c>
      <c r="P187" s="155">
        <f>O187*H187</f>
        <v>0</v>
      </c>
      <c r="Q187" s="155">
        <v>0</v>
      </c>
      <c r="R187" s="155">
        <f>Q187*H187</f>
        <v>0</v>
      </c>
      <c r="S187" s="155">
        <v>0</v>
      </c>
      <c r="T187" s="156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7" t="s">
        <v>147</v>
      </c>
      <c r="AT187" s="157" t="s">
        <v>143</v>
      </c>
      <c r="AU187" s="157" t="s">
        <v>80</v>
      </c>
      <c r="AY187" s="18" t="s">
        <v>140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78</v>
      </c>
      <c r="BK187" s="158">
        <f>ROUND(I187*H187,2)</f>
        <v>0</v>
      </c>
      <c r="BL187" s="18" t="s">
        <v>147</v>
      </c>
      <c r="BM187" s="157" t="s">
        <v>260</v>
      </c>
    </row>
    <row r="188" spans="1:65" s="2" customFormat="1" ht="19.5" x14ac:dyDescent="0.2">
      <c r="A188" s="30"/>
      <c r="B188" s="31"/>
      <c r="C188" s="30"/>
      <c r="D188" s="159" t="s">
        <v>149</v>
      </c>
      <c r="E188" s="30"/>
      <c r="F188" s="160" t="s">
        <v>261</v>
      </c>
      <c r="G188" s="30"/>
      <c r="H188" s="30"/>
      <c r="I188" s="30"/>
      <c r="J188" s="30"/>
      <c r="K188" s="30"/>
      <c r="L188" s="31"/>
      <c r="M188" s="161"/>
      <c r="N188" s="162"/>
      <c r="O188" s="56"/>
      <c r="P188" s="56"/>
      <c r="Q188" s="56"/>
      <c r="R188" s="56"/>
      <c r="S188" s="56"/>
      <c r="T188" s="57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T188" s="18" t="s">
        <v>149</v>
      </c>
      <c r="AU188" s="18" t="s">
        <v>80</v>
      </c>
    </row>
    <row r="189" spans="1:65" s="2" customFormat="1" ht="24.2" customHeight="1" x14ac:dyDescent="0.2">
      <c r="A189" s="30"/>
      <c r="B189" s="146"/>
      <c r="C189" s="147" t="s">
        <v>262</v>
      </c>
      <c r="D189" s="147" t="s">
        <v>143</v>
      </c>
      <c r="E189" s="148" t="s">
        <v>263</v>
      </c>
      <c r="F189" s="149" t="s">
        <v>264</v>
      </c>
      <c r="G189" s="150" t="s">
        <v>146</v>
      </c>
      <c r="H189" s="151">
        <v>1</v>
      </c>
      <c r="I189" s="275"/>
      <c r="J189" s="152">
        <f>ROUND(I189*H189,2)</f>
        <v>0</v>
      </c>
      <c r="K189" s="149" t="s">
        <v>1</v>
      </c>
      <c r="L189" s="31"/>
      <c r="M189" s="153" t="s">
        <v>1</v>
      </c>
      <c r="N189" s="154" t="s">
        <v>36</v>
      </c>
      <c r="O189" s="155">
        <v>0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7" t="s">
        <v>147</v>
      </c>
      <c r="AT189" s="157" t="s">
        <v>143</v>
      </c>
      <c r="AU189" s="157" t="s">
        <v>80</v>
      </c>
      <c r="AY189" s="18" t="s">
        <v>140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8" t="s">
        <v>78</v>
      </c>
      <c r="BK189" s="158">
        <f>ROUND(I189*H189,2)</f>
        <v>0</v>
      </c>
      <c r="BL189" s="18" t="s">
        <v>147</v>
      </c>
      <c r="BM189" s="157" t="s">
        <v>265</v>
      </c>
    </row>
    <row r="190" spans="1:65" s="2" customFormat="1" ht="19.5" x14ac:dyDescent="0.2">
      <c r="A190" s="30"/>
      <c r="B190" s="31"/>
      <c r="C190" s="30"/>
      <c r="D190" s="159" t="s">
        <v>149</v>
      </c>
      <c r="E190" s="30"/>
      <c r="F190" s="160" t="s">
        <v>264</v>
      </c>
      <c r="G190" s="30"/>
      <c r="H190" s="30"/>
      <c r="I190" s="30"/>
      <c r="J190" s="30"/>
      <c r="K190" s="30"/>
      <c r="L190" s="31"/>
      <c r="M190" s="161"/>
      <c r="N190" s="162"/>
      <c r="O190" s="56"/>
      <c r="P190" s="56"/>
      <c r="Q190" s="56"/>
      <c r="R190" s="56"/>
      <c r="S190" s="56"/>
      <c r="T190" s="57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T190" s="18" t="s">
        <v>149</v>
      </c>
      <c r="AU190" s="18" t="s">
        <v>80</v>
      </c>
    </row>
    <row r="191" spans="1:65" s="2" customFormat="1" ht="16.5" customHeight="1" x14ac:dyDescent="0.2">
      <c r="A191" s="30"/>
      <c r="B191" s="146"/>
      <c r="C191" s="147" t="s">
        <v>266</v>
      </c>
      <c r="D191" s="147" t="s">
        <v>143</v>
      </c>
      <c r="E191" s="148" t="s">
        <v>267</v>
      </c>
      <c r="F191" s="149" t="s">
        <v>268</v>
      </c>
      <c r="G191" s="150" t="s">
        <v>146</v>
      </c>
      <c r="H191" s="151">
        <v>1</v>
      </c>
      <c r="I191" s="275"/>
      <c r="J191" s="152">
        <f>ROUND(I191*H191,2)</f>
        <v>0</v>
      </c>
      <c r="K191" s="149" t="s">
        <v>1</v>
      </c>
      <c r="L191" s="31"/>
      <c r="M191" s="153" t="s">
        <v>1</v>
      </c>
      <c r="N191" s="154" t="s">
        <v>36</v>
      </c>
      <c r="O191" s="155">
        <v>0</v>
      </c>
      <c r="P191" s="155">
        <f>O191*H191</f>
        <v>0</v>
      </c>
      <c r="Q191" s="155">
        <v>0</v>
      </c>
      <c r="R191" s="155">
        <f>Q191*H191</f>
        <v>0</v>
      </c>
      <c r="S191" s="155">
        <v>0</v>
      </c>
      <c r="T191" s="156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7" t="s">
        <v>147</v>
      </c>
      <c r="AT191" s="157" t="s">
        <v>143</v>
      </c>
      <c r="AU191" s="157" t="s">
        <v>80</v>
      </c>
      <c r="AY191" s="18" t="s">
        <v>140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8" t="s">
        <v>78</v>
      </c>
      <c r="BK191" s="158">
        <f>ROUND(I191*H191,2)</f>
        <v>0</v>
      </c>
      <c r="BL191" s="18" t="s">
        <v>147</v>
      </c>
      <c r="BM191" s="157" t="s">
        <v>269</v>
      </c>
    </row>
    <row r="192" spans="1:65" s="2" customFormat="1" x14ac:dyDescent="0.2">
      <c r="A192" s="30"/>
      <c r="B192" s="31"/>
      <c r="C192" s="30"/>
      <c r="D192" s="159" t="s">
        <v>149</v>
      </c>
      <c r="E192" s="30"/>
      <c r="F192" s="160" t="s">
        <v>268</v>
      </c>
      <c r="G192" s="30"/>
      <c r="H192" s="30"/>
      <c r="I192" s="30"/>
      <c r="J192" s="30"/>
      <c r="K192" s="30"/>
      <c r="L192" s="31"/>
      <c r="M192" s="161"/>
      <c r="N192" s="162"/>
      <c r="O192" s="56"/>
      <c r="P192" s="56"/>
      <c r="Q192" s="56"/>
      <c r="R192" s="56"/>
      <c r="S192" s="56"/>
      <c r="T192" s="57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T192" s="18" t="s">
        <v>149</v>
      </c>
      <c r="AU192" s="18" t="s">
        <v>80</v>
      </c>
    </row>
    <row r="193" spans="1:65" s="2" customFormat="1" ht="19.5" x14ac:dyDescent="0.2">
      <c r="A193" s="30"/>
      <c r="B193" s="31"/>
      <c r="C193" s="30"/>
      <c r="D193" s="159" t="s">
        <v>154</v>
      </c>
      <c r="E193" s="30"/>
      <c r="F193" s="163" t="s">
        <v>270</v>
      </c>
      <c r="G193" s="30"/>
      <c r="H193" s="30"/>
      <c r="I193" s="30"/>
      <c r="J193" s="30"/>
      <c r="K193" s="30"/>
      <c r="L193" s="31"/>
      <c r="M193" s="161"/>
      <c r="N193" s="162"/>
      <c r="O193" s="56"/>
      <c r="P193" s="56"/>
      <c r="Q193" s="56"/>
      <c r="R193" s="56"/>
      <c r="S193" s="56"/>
      <c r="T193" s="57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T193" s="18" t="s">
        <v>154</v>
      </c>
      <c r="AU193" s="18" t="s">
        <v>80</v>
      </c>
    </row>
    <row r="194" spans="1:65" s="2" customFormat="1" ht="16.5" customHeight="1" x14ac:dyDescent="0.2">
      <c r="A194" s="30"/>
      <c r="B194" s="146"/>
      <c r="C194" s="147" t="s">
        <v>271</v>
      </c>
      <c r="D194" s="147" t="s">
        <v>143</v>
      </c>
      <c r="E194" s="148" t="s">
        <v>272</v>
      </c>
      <c r="F194" s="149" t="s">
        <v>273</v>
      </c>
      <c r="G194" s="150" t="s">
        <v>146</v>
      </c>
      <c r="H194" s="151">
        <v>1</v>
      </c>
      <c r="I194" s="275"/>
      <c r="J194" s="152">
        <f>ROUND(I194*H194,2)</f>
        <v>0</v>
      </c>
      <c r="K194" s="149" t="s">
        <v>1</v>
      </c>
      <c r="L194" s="31"/>
      <c r="M194" s="153" t="s">
        <v>1</v>
      </c>
      <c r="N194" s="154" t="s">
        <v>36</v>
      </c>
      <c r="O194" s="155">
        <v>0</v>
      </c>
      <c r="P194" s="155">
        <f>O194*H194</f>
        <v>0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7" t="s">
        <v>147</v>
      </c>
      <c r="AT194" s="157" t="s">
        <v>143</v>
      </c>
      <c r="AU194" s="157" t="s">
        <v>80</v>
      </c>
      <c r="AY194" s="18" t="s">
        <v>140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8" t="s">
        <v>78</v>
      </c>
      <c r="BK194" s="158">
        <f>ROUND(I194*H194,2)</f>
        <v>0</v>
      </c>
      <c r="BL194" s="18" t="s">
        <v>147</v>
      </c>
      <c r="BM194" s="157" t="s">
        <v>274</v>
      </c>
    </row>
    <row r="195" spans="1:65" s="2" customFormat="1" ht="48.75" x14ac:dyDescent="0.2">
      <c r="A195" s="30"/>
      <c r="B195" s="31"/>
      <c r="C195" s="30"/>
      <c r="D195" s="159" t="s">
        <v>149</v>
      </c>
      <c r="E195" s="30"/>
      <c r="F195" s="160" t="s">
        <v>275</v>
      </c>
      <c r="G195" s="30"/>
      <c r="H195" s="30"/>
      <c r="I195" s="30"/>
      <c r="J195" s="30"/>
      <c r="K195" s="30"/>
      <c r="L195" s="31"/>
      <c r="M195" s="161"/>
      <c r="N195" s="162"/>
      <c r="O195" s="56"/>
      <c r="P195" s="56"/>
      <c r="Q195" s="56"/>
      <c r="R195" s="56"/>
      <c r="S195" s="56"/>
      <c r="T195" s="57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T195" s="18" t="s">
        <v>149</v>
      </c>
      <c r="AU195" s="18" t="s">
        <v>80</v>
      </c>
    </row>
    <row r="196" spans="1:65" s="2" customFormat="1" ht="16.5" customHeight="1" x14ac:dyDescent="0.2">
      <c r="A196" s="30"/>
      <c r="B196" s="146"/>
      <c r="C196" s="147" t="s">
        <v>276</v>
      </c>
      <c r="D196" s="147" t="s">
        <v>143</v>
      </c>
      <c r="E196" s="148" t="s">
        <v>277</v>
      </c>
      <c r="F196" s="149" t="s">
        <v>278</v>
      </c>
      <c r="G196" s="150" t="s">
        <v>146</v>
      </c>
      <c r="H196" s="151">
        <v>1</v>
      </c>
      <c r="I196" s="275"/>
      <c r="J196" s="152">
        <f>ROUND(I196*H196,2)</f>
        <v>0</v>
      </c>
      <c r="K196" s="149" t="s">
        <v>1</v>
      </c>
      <c r="L196" s="31"/>
      <c r="M196" s="153" t="s">
        <v>1</v>
      </c>
      <c r="N196" s="154" t="s">
        <v>36</v>
      </c>
      <c r="O196" s="155">
        <v>0</v>
      </c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7" t="s">
        <v>147</v>
      </c>
      <c r="AT196" s="157" t="s">
        <v>143</v>
      </c>
      <c r="AU196" s="157" t="s">
        <v>80</v>
      </c>
      <c r="AY196" s="18" t="s">
        <v>140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8" t="s">
        <v>78</v>
      </c>
      <c r="BK196" s="158">
        <f>ROUND(I196*H196,2)</f>
        <v>0</v>
      </c>
      <c r="BL196" s="18" t="s">
        <v>147</v>
      </c>
      <c r="BM196" s="157" t="s">
        <v>279</v>
      </c>
    </row>
    <row r="197" spans="1:65" s="2" customFormat="1" x14ac:dyDescent="0.2">
      <c r="A197" s="30"/>
      <c r="B197" s="31"/>
      <c r="C197" s="30"/>
      <c r="D197" s="159" t="s">
        <v>149</v>
      </c>
      <c r="E197" s="30"/>
      <c r="F197" s="160" t="s">
        <v>278</v>
      </c>
      <c r="G197" s="30"/>
      <c r="H197" s="30"/>
      <c r="I197" s="30"/>
      <c r="J197" s="30"/>
      <c r="K197" s="30"/>
      <c r="L197" s="31"/>
      <c r="M197" s="161"/>
      <c r="N197" s="162"/>
      <c r="O197" s="56"/>
      <c r="P197" s="56"/>
      <c r="Q197" s="56"/>
      <c r="R197" s="56"/>
      <c r="S197" s="56"/>
      <c r="T197" s="57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T197" s="18" t="s">
        <v>149</v>
      </c>
      <c r="AU197" s="18" t="s">
        <v>80</v>
      </c>
    </row>
    <row r="198" spans="1:65" s="2" customFormat="1" ht="29.25" x14ac:dyDescent="0.2">
      <c r="A198" s="30"/>
      <c r="B198" s="31"/>
      <c r="C198" s="30"/>
      <c r="D198" s="159" t="s">
        <v>154</v>
      </c>
      <c r="E198" s="30"/>
      <c r="F198" s="163" t="s">
        <v>280</v>
      </c>
      <c r="G198" s="30"/>
      <c r="H198" s="30"/>
      <c r="I198" s="30"/>
      <c r="J198" s="30"/>
      <c r="K198" s="30"/>
      <c r="L198" s="31"/>
      <c r="M198" s="161"/>
      <c r="N198" s="162"/>
      <c r="O198" s="56"/>
      <c r="P198" s="56"/>
      <c r="Q198" s="56"/>
      <c r="R198" s="56"/>
      <c r="S198" s="56"/>
      <c r="T198" s="57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T198" s="18" t="s">
        <v>154</v>
      </c>
      <c r="AU198" s="18" t="s">
        <v>80</v>
      </c>
    </row>
    <row r="199" spans="1:65" s="2" customFormat="1" ht="16.5" customHeight="1" x14ac:dyDescent="0.2">
      <c r="A199" s="30"/>
      <c r="B199" s="146"/>
      <c r="C199" s="147" t="s">
        <v>281</v>
      </c>
      <c r="D199" s="147" t="s">
        <v>143</v>
      </c>
      <c r="E199" s="148" t="s">
        <v>282</v>
      </c>
      <c r="F199" s="149" t="s">
        <v>283</v>
      </c>
      <c r="G199" s="150" t="s">
        <v>146</v>
      </c>
      <c r="H199" s="151">
        <v>1</v>
      </c>
      <c r="I199" s="275"/>
      <c r="J199" s="152">
        <f>ROUND(I199*H199,2)</f>
        <v>0</v>
      </c>
      <c r="K199" s="149" t="s">
        <v>1</v>
      </c>
      <c r="L199" s="31"/>
      <c r="M199" s="153" t="s">
        <v>1</v>
      </c>
      <c r="N199" s="154" t="s">
        <v>36</v>
      </c>
      <c r="O199" s="155">
        <v>0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7" t="s">
        <v>147</v>
      </c>
      <c r="AT199" s="157" t="s">
        <v>143</v>
      </c>
      <c r="AU199" s="157" t="s">
        <v>80</v>
      </c>
      <c r="AY199" s="18" t="s">
        <v>140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8" t="s">
        <v>78</v>
      </c>
      <c r="BK199" s="158">
        <f>ROUND(I199*H199,2)</f>
        <v>0</v>
      </c>
      <c r="BL199" s="18" t="s">
        <v>147</v>
      </c>
      <c r="BM199" s="157" t="s">
        <v>284</v>
      </c>
    </row>
    <row r="200" spans="1:65" s="2" customFormat="1" x14ac:dyDescent="0.2">
      <c r="A200" s="30"/>
      <c r="B200" s="31"/>
      <c r="C200" s="30"/>
      <c r="D200" s="159" t="s">
        <v>149</v>
      </c>
      <c r="E200" s="30"/>
      <c r="F200" s="160" t="s">
        <v>283</v>
      </c>
      <c r="G200" s="30"/>
      <c r="H200" s="30"/>
      <c r="I200" s="30"/>
      <c r="J200" s="30"/>
      <c r="K200" s="30"/>
      <c r="L200" s="31"/>
      <c r="M200" s="161"/>
      <c r="N200" s="162"/>
      <c r="O200" s="56"/>
      <c r="P200" s="56"/>
      <c r="Q200" s="56"/>
      <c r="R200" s="56"/>
      <c r="S200" s="56"/>
      <c r="T200" s="57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T200" s="18" t="s">
        <v>149</v>
      </c>
      <c r="AU200" s="18" t="s">
        <v>80</v>
      </c>
    </row>
    <row r="201" spans="1:65" s="2" customFormat="1" ht="16.5" customHeight="1" x14ac:dyDescent="0.2">
      <c r="A201" s="30"/>
      <c r="B201" s="146"/>
      <c r="C201" s="147" t="s">
        <v>285</v>
      </c>
      <c r="D201" s="147" t="s">
        <v>143</v>
      </c>
      <c r="E201" s="148" t="s">
        <v>286</v>
      </c>
      <c r="F201" s="149" t="s">
        <v>287</v>
      </c>
      <c r="G201" s="150" t="s">
        <v>146</v>
      </c>
      <c r="H201" s="151">
        <v>1</v>
      </c>
      <c r="I201" s="275"/>
      <c r="J201" s="152">
        <f>ROUND(I201*H201,2)</f>
        <v>0</v>
      </c>
      <c r="K201" s="149" t="s">
        <v>1</v>
      </c>
      <c r="L201" s="31"/>
      <c r="M201" s="153" t="s">
        <v>1</v>
      </c>
      <c r="N201" s="154" t="s">
        <v>36</v>
      </c>
      <c r="O201" s="155">
        <v>0</v>
      </c>
      <c r="P201" s="155">
        <f>O201*H201</f>
        <v>0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7" t="s">
        <v>147</v>
      </c>
      <c r="AT201" s="157" t="s">
        <v>143</v>
      </c>
      <c r="AU201" s="157" t="s">
        <v>80</v>
      </c>
      <c r="AY201" s="18" t="s">
        <v>140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78</v>
      </c>
      <c r="BK201" s="158">
        <f>ROUND(I201*H201,2)</f>
        <v>0</v>
      </c>
      <c r="BL201" s="18" t="s">
        <v>147</v>
      </c>
      <c r="BM201" s="157" t="s">
        <v>288</v>
      </c>
    </row>
    <row r="202" spans="1:65" s="2" customFormat="1" x14ac:dyDescent="0.2">
      <c r="A202" s="30"/>
      <c r="B202" s="31"/>
      <c r="C202" s="30"/>
      <c r="D202" s="159" t="s">
        <v>149</v>
      </c>
      <c r="E202" s="30"/>
      <c r="F202" s="160" t="s">
        <v>287</v>
      </c>
      <c r="G202" s="30"/>
      <c r="H202" s="30"/>
      <c r="I202" s="30"/>
      <c r="J202" s="30"/>
      <c r="K202" s="30"/>
      <c r="L202" s="31"/>
      <c r="M202" s="161"/>
      <c r="N202" s="162"/>
      <c r="O202" s="56"/>
      <c r="P202" s="56"/>
      <c r="Q202" s="56"/>
      <c r="R202" s="56"/>
      <c r="S202" s="56"/>
      <c r="T202" s="57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T202" s="18" t="s">
        <v>149</v>
      </c>
      <c r="AU202" s="18" t="s">
        <v>80</v>
      </c>
    </row>
    <row r="203" spans="1:65" s="2" customFormat="1" ht="24.2" customHeight="1" x14ac:dyDescent="0.2">
      <c r="A203" s="30"/>
      <c r="B203" s="146"/>
      <c r="C203" s="147" t="s">
        <v>289</v>
      </c>
      <c r="D203" s="147" t="s">
        <v>143</v>
      </c>
      <c r="E203" s="148" t="s">
        <v>290</v>
      </c>
      <c r="F203" s="149" t="s">
        <v>291</v>
      </c>
      <c r="G203" s="150" t="s">
        <v>146</v>
      </c>
      <c r="H203" s="151">
        <v>1</v>
      </c>
      <c r="I203" s="275"/>
      <c r="J203" s="152">
        <f>ROUND(I203*H203,2)</f>
        <v>0</v>
      </c>
      <c r="K203" s="149" t="s">
        <v>1</v>
      </c>
      <c r="L203" s="31"/>
      <c r="M203" s="153" t="s">
        <v>1</v>
      </c>
      <c r="N203" s="154" t="s">
        <v>36</v>
      </c>
      <c r="O203" s="155">
        <v>0</v>
      </c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57" t="s">
        <v>147</v>
      </c>
      <c r="AT203" s="157" t="s">
        <v>143</v>
      </c>
      <c r="AU203" s="157" t="s">
        <v>80</v>
      </c>
      <c r="AY203" s="18" t="s">
        <v>140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8" t="s">
        <v>78</v>
      </c>
      <c r="BK203" s="158">
        <f>ROUND(I203*H203,2)</f>
        <v>0</v>
      </c>
      <c r="BL203" s="18" t="s">
        <v>147</v>
      </c>
      <c r="BM203" s="157" t="s">
        <v>292</v>
      </c>
    </row>
    <row r="204" spans="1:65" s="2" customFormat="1" ht="19.5" x14ac:dyDescent="0.2">
      <c r="A204" s="30"/>
      <c r="B204" s="31"/>
      <c r="C204" s="30"/>
      <c r="D204" s="159" t="s">
        <v>149</v>
      </c>
      <c r="E204" s="30"/>
      <c r="F204" s="160" t="s">
        <v>291</v>
      </c>
      <c r="G204" s="30"/>
      <c r="H204" s="30"/>
      <c r="I204" s="30"/>
      <c r="J204" s="30"/>
      <c r="K204" s="30"/>
      <c r="L204" s="31"/>
      <c r="M204" s="161"/>
      <c r="N204" s="162"/>
      <c r="O204" s="56"/>
      <c r="P204" s="56"/>
      <c r="Q204" s="56"/>
      <c r="R204" s="56"/>
      <c r="S204" s="56"/>
      <c r="T204" s="57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T204" s="18" t="s">
        <v>149</v>
      </c>
      <c r="AU204" s="18" t="s">
        <v>80</v>
      </c>
    </row>
    <row r="205" spans="1:65" s="2" customFormat="1" ht="24.2" customHeight="1" x14ac:dyDescent="0.2">
      <c r="A205" s="30"/>
      <c r="B205" s="146"/>
      <c r="C205" s="147" t="s">
        <v>293</v>
      </c>
      <c r="D205" s="147" t="s">
        <v>143</v>
      </c>
      <c r="E205" s="148" t="s">
        <v>294</v>
      </c>
      <c r="F205" s="149" t="s">
        <v>295</v>
      </c>
      <c r="G205" s="150" t="s">
        <v>146</v>
      </c>
      <c r="H205" s="151">
        <v>1</v>
      </c>
      <c r="I205" s="275"/>
      <c r="J205" s="152">
        <f>ROUND(I205*H205,2)</f>
        <v>0</v>
      </c>
      <c r="K205" s="149" t="s">
        <v>1</v>
      </c>
      <c r="L205" s="31"/>
      <c r="M205" s="153" t="s">
        <v>1</v>
      </c>
      <c r="N205" s="154" t="s">
        <v>36</v>
      </c>
      <c r="O205" s="155">
        <v>0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7" t="s">
        <v>147</v>
      </c>
      <c r="AT205" s="157" t="s">
        <v>143</v>
      </c>
      <c r="AU205" s="157" t="s">
        <v>80</v>
      </c>
      <c r="AY205" s="18" t="s">
        <v>140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8" t="s">
        <v>78</v>
      </c>
      <c r="BK205" s="158">
        <f>ROUND(I205*H205,2)</f>
        <v>0</v>
      </c>
      <c r="BL205" s="18" t="s">
        <v>147</v>
      </c>
      <c r="BM205" s="157" t="s">
        <v>296</v>
      </c>
    </row>
    <row r="206" spans="1:65" s="2" customFormat="1" x14ac:dyDescent="0.2">
      <c r="A206" s="30"/>
      <c r="B206" s="31"/>
      <c r="C206" s="30"/>
      <c r="D206" s="159" t="s">
        <v>149</v>
      </c>
      <c r="E206" s="30"/>
      <c r="F206" s="160" t="s">
        <v>295</v>
      </c>
      <c r="G206" s="30"/>
      <c r="H206" s="30"/>
      <c r="I206" s="30"/>
      <c r="J206" s="30"/>
      <c r="K206" s="30"/>
      <c r="L206" s="31"/>
      <c r="M206" s="161"/>
      <c r="N206" s="162"/>
      <c r="O206" s="56"/>
      <c r="P206" s="56"/>
      <c r="Q206" s="56"/>
      <c r="R206" s="56"/>
      <c r="S206" s="56"/>
      <c r="T206" s="57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T206" s="18" t="s">
        <v>149</v>
      </c>
      <c r="AU206" s="18" t="s">
        <v>80</v>
      </c>
    </row>
    <row r="207" spans="1:65" s="2" customFormat="1" ht="16.5" customHeight="1" x14ac:dyDescent="0.2">
      <c r="A207" s="30"/>
      <c r="B207" s="146"/>
      <c r="C207" s="147" t="s">
        <v>297</v>
      </c>
      <c r="D207" s="147" t="s">
        <v>143</v>
      </c>
      <c r="E207" s="148" t="s">
        <v>298</v>
      </c>
      <c r="F207" s="149" t="s">
        <v>299</v>
      </c>
      <c r="G207" s="150" t="s">
        <v>146</v>
      </c>
      <c r="H207" s="151">
        <v>1</v>
      </c>
      <c r="I207" s="275"/>
      <c r="J207" s="152">
        <f>ROUND(I207*H207,2)</f>
        <v>0</v>
      </c>
      <c r="K207" s="149" t="s">
        <v>1</v>
      </c>
      <c r="L207" s="31"/>
      <c r="M207" s="153" t="s">
        <v>1</v>
      </c>
      <c r="N207" s="154" t="s">
        <v>36</v>
      </c>
      <c r="O207" s="155">
        <v>0</v>
      </c>
      <c r="P207" s="155">
        <f>O207*H207</f>
        <v>0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7" t="s">
        <v>147</v>
      </c>
      <c r="AT207" s="157" t="s">
        <v>143</v>
      </c>
      <c r="AU207" s="157" t="s">
        <v>80</v>
      </c>
      <c r="AY207" s="18" t="s">
        <v>140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8" t="s">
        <v>78</v>
      </c>
      <c r="BK207" s="158">
        <f>ROUND(I207*H207,2)</f>
        <v>0</v>
      </c>
      <c r="BL207" s="18" t="s">
        <v>147</v>
      </c>
      <c r="BM207" s="157" t="s">
        <v>300</v>
      </c>
    </row>
    <row r="208" spans="1:65" s="2" customFormat="1" x14ac:dyDescent="0.2">
      <c r="A208" s="30"/>
      <c r="B208" s="31"/>
      <c r="C208" s="30"/>
      <c r="D208" s="159" t="s">
        <v>149</v>
      </c>
      <c r="E208" s="30"/>
      <c r="F208" s="160" t="s">
        <v>299</v>
      </c>
      <c r="G208" s="30"/>
      <c r="H208" s="30"/>
      <c r="I208" s="30"/>
      <c r="J208" s="30"/>
      <c r="K208" s="30"/>
      <c r="L208" s="31"/>
      <c r="M208" s="161"/>
      <c r="N208" s="162"/>
      <c r="O208" s="56"/>
      <c r="P208" s="56"/>
      <c r="Q208" s="56"/>
      <c r="R208" s="56"/>
      <c r="S208" s="56"/>
      <c r="T208" s="57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T208" s="18" t="s">
        <v>149</v>
      </c>
      <c r="AU208" s="18" t="s">
        <v>80</v>
      </c>
    </row>
    <row r="209" spans="1:65" s="2" customFormat="1" ht="24.2" customHeight="1" x14ac:dyDescent="0.2">
      <c r="A209" s="30"/>
      <c r="B209" s="146"/>
      <c r="C209" s="147" t="s">
        <v>301</v>
      </c>
      <c r="D209" s="147" t="s">
        <v>143</v>
      </c>
      <c r="E209" s="148" t="s">
        <v>302</v>
      </c>
      <c r="F209" s="149" t="s">
        <v>303</v>
      </c>
      <c r="G209" s="150" t="s">
        <v>146</v>
      </c>
      <c r="H209" s="151">
        <v>1</v>
      </c>
      <c r="I209" s="275"/>
      <c r="J209" s="152">
        <f>ROUND(I209*H209,2)</f>
        <v>0</v>
      </c>
      <c r="K209" s="149" t="s">
        <v>1</v>
      </c>
      <c r="L209" s="31"/>
      <c r="M209" s="153" t="s">
        <v>1</v>
      </c>
      <c r="N209" s="154" t="s">
        <v>36</v>
      </c>
      <c r="O209" s="155">
        <v>0</v>
      </c>
      <c r="P209" s="155">
        <f>O209*H209</f>
        <v>0</v>
      </c>
      <c r="Q209" s="155">
        <v>0</v>
      </c>
      <c r="R209" s="155">
        <f>Q209*H209</f>
        <v>0</v>
      </c>
      <c r="S209" s="155">
        <v>0</v>
      </c>
      <c r="T209" s="156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7" t="s">
        <v>147</v>
      </c>
      <c r="AT209" s="157" t="s">
        <v>143</v>
      </c>
      <c r="AU209" s="157" t="s">
        <v>80</v>
      </c>
      <c r="AY209" s="18" t="s">
        <v>140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8" t="s">
        <v>78</v>
      </c>
      <c r="BK209" s="158">
        <f>ROUND(I209*H209,2)</f>
        <v>0</v>
      </c>
      <c r="BL209" s="18" t="s">
        <v>147</v>
      </c>
      <c r="BM209" s="157" t="s">
        <v>304</v>
      </c>
    </row>
    <row r="210" spans="1:65" s="2" customFormat="1" ht="48.75" x14ac:dyDescent="0.2">
      <c r="A210" s="30"/>
      <c r="B210" s="31"/>
      <c r="C210" s="30"/>
      <c r="D210" s="159" t="s">
        <v>149</v>
      </c>
      <c r="E210" s="30"/>
      <c r="F210" s="160" t="s">
        <v>305</v>
      </c>
      <c r="G210" s="30"/>
      <c r="H210" s="30"/>
      <c r="I210" s="30"/>
      <c r="J210" s="30"/>
      <c r="K210" s="30"/>
      <c r="L210" s="31"/>
      <c r="M210" s="161"/>
      <c r="N210" s="162"/>
      <c r="O210" s="56"/>
      <c r="P210" s="56"/>
      <c r="Q210" s="56"/>
      <c r="R210" s="56"/>
      <c r="S210" s="56"/>
      <c r="T210" s="57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T210" s="18" t="s">
        <v>149</v>
      </c>
      <c r="AU210" s="18" t="s">
        <v>80</v>
      </c>
    </row>
    <row r="211" spans="1:65" s="2" customFormat="1" ht="24.2" customHeight="1" x14ac:dyDescent="0.2">
      <c r="A211" s="30"/>
      <c r="B211" s="146"/>
      <c r="C211" s="147" t="s">
        <v>306</v>
      </c>
      <c r="D211" s="147" t="s">
        <v>143</v>
      </c>
      <c r="E211" s="148" t="s">
        <v>307</v>
      </c>
      <c r="F211" s="149" t="s">
        <v>308</v>
      </c>
      <c r="G211" s="150" t="s">
        <v>146</v>
      </c>
      <c r="H211" s="151">
        <v>1</v>
      </c>
      <c r="I211" s="275"/>
      <c r="J211" s="152">
        <f>ROUND(I211*H211,2)</f>
        <v>0</v>
      </c>
      <c r="K211" s="149" t="s">
        <v>1</v>
      </c>
      <c r="L211" s="31"/>
      <c r="M211" s="153" t="s">
        <v>1</v>
      </c>
      <c r="N211" s="154" t="s">
        <v>36</v>
      </c>
      <c r="O211" s="155">
        <v>0</v>
      </c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7" t="s">
        <v>147</v>
      </c>
      <c r="AT211" s="157" t="s">
        <v>143</v>
      </c>
      <c r="AU211" s="157" t="s">
        <v>80</v>
      </c>
      <c r="AY211" s="18" t="s">
        <v>140</v>
      </c>
      <c r="BE211" s="158">
        <f>IF(N211="základní",J211,0)</f>
        <v>0</v>
      </c>
      <c r="BF211" s="158">
        <f>IF(N211="snížená",J211,0)</f>
        <v>0</v>
      </c>
      <c r="BG211" s="158">
        <f>IF(N211="zákl. přenesená",J211,0)</f>
        <v>0</v>
      </c>
      <c r="BH211" s="158">
        <f>IF(N211="sníž. přenesená",J211,0)</f>
        <v>0</v>
      </c>
      <c r="BI211" s="158">
        <f>IF(N211="nulová",J211,0)</f>
        <v>0</v>
      </c>
      <c r="BJ211" s="18" t="s">
        <v>78</v>
      </c>
      <c r="BK211" s="158">
        <f>ROUND(I211*H211,2)</f>
        <v>0</v>
      </c>
      <c r="BL211" s="18" t="s">
        <v>147</v>
      </c>
      <c r="BM211" s="157" t="s">
        <v>309</v>
      </c>
    </row>
    <row r="212" spans="1:65" s="2" customFormat="1" x14ac:dyDescent="0.2">
      <c r="A212" s="30"/>
      <c r="B212" s="31"/>
      <c r="C212" s="30"/>
      <c r="D212" s="159" t="s">
        <v>149</v>
      </c>
      <c r="E212" s="30"/>
      <c r="F212" s="160" t="s">
        <v>308</v>
      </c>
      <c r="G212" s="30"/>
      <c r="H212" s="30"/>
      <c r="I212" s="30"/>
      <c r="J212" s="30"/>
      <c r="K212" s="30"/>
      <c r="L212" s="31"/>
      <c r="M212" s="161"/>
      <c r="N212" s="162"/>
      <c r="O212" s="56"/>
      <c r="P212" s="56"/>
      <c r="Q212" s="56"/>
      <c r="R212" s="56"/>
      <c r="S212" s="56"/>
      <c r="T212" s="57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T212" s="18" t="s">
        <v>149</v>
      </c>
      <c r="AU212" s="18" t="s">
        <v>80</v>
      </c>
    </row>
    <row r="213" spans="1:65" s="12" customFormat="1" ht="22.9" customHeight="1" x14ac:dyDescent="0.2">
      <c r="B213" s="134"/>
      <c r="D213" s="135" t="s">
        <v>69</v>
      </c>
      <c r="E213" s="144" t="s">
        <v>310</v>
      </c>
      <c r="F213" s="144" t="s">
        <v>311</v>
      </c>
      <c r="J213" s="145">
        <f>BK213</f>
        <v>0</v>
      </c>
      <c r="L213" s="134"/>
      <c r="M213" s="138"/>
      <c r="N213" s="139"/>
      <c r="O213" s="139"/>
      <c r="P213" s="140">
        <f>SUM(P214:P215)</f>
        <v>0</v>
      </c>
      <c r="Q213" s="139"/>
      <c r="R213" s="140">
        <f>SUM(R214:R215)</f>
        <v>0</v>
      </c>
      <c r="S213" s="139"/>
      <c r="T213" s="141">
        <f>SUM(T214:T215)</f>
        <v>0</v>
      </c>
      <c r="AR213" s="135" t="s">
        <v>139</v>
      </c>
      <c r="AT213" s="142" t="s">
        <v>69</v>
      </c>
      <c r="AU213" s="142" t="s">
        <v>78</v>
      </c>
      <c r="AY213" s="135" t="s">
        <v>140</v>
      </c>
      <c r="BK213" s="143">
        <f>SUM(BK214:BK215)</f>
        <v>0</v>
      </c>
    </row>
    <row r="214" spans="1:65" s="2" customFormat="1" ht="16.5" customHeight="1" x14ac:dyDescent="0.2">
      <c r="A214" s="30"/>
      <c r="B214" s="146"/>
      <c r="C214" s="147" t="s">
        <v>312</v>
      </c>
      <c r="D214" s="147" t="s">
        <v>143</v>
      </c>
      <c r="E214" s="148" t="s">
        <v>313</v>
      </c>
      <c r="F214" s="149" t="s">
        <v>314</v>
      </c>
      <c r="G214" s="150" t="s">
        <v>146</v>
      </c>
      <c r="H214" s="151">
        <v>1</v>
      </c>
      <c r="I214" s="275"/>
      <c r="J214" s="152">
        <f>ROUND(I214*H214,2)</f>
        <v>0</v>
      </c>
      <c r="K214" s="149" t="s">
        <v>1</v>
      </c>
      <c r="L214" s="31"/>
      <c r="M214" s="153" t="s">
        <v>1</v>
      </c>
      <c r="N214" s="154" t="s">
        <v>36</v>
      </c>
      <c r="O214" s="155">
        <v>0</v>
      </c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7" t="s">
        <v>147</v>
      </c>
      <c r="AT214" s="157" t="s">
        <v>143</v>
      </c>
      <c r="AU214" s="157" t="s">
        <v>80</v>
      </c>
      <c r="AY214" s="18" t="s">
        <v>140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8" t="s">
        <v>78</v>
      </c>
      <c r="BK214" s="158">
        <f>ROUND(I214*H214,2)</f>
        <v>0</v>
      </c>
      <c r="BL214" s="18" t="s">
        <v>147</v>
      </c>
      <c r="BM214" s="157" t="s">
        <v>315</v>
      </c>
    </row>
    <row r="215" spans="1:65" s="2" customFormat="1" x14ac:dyDescent="0.2">
      <c r="A215" s="30"/>
      <c r="B215" s="31"/>
      <c r="C215" s="30"/>
      <c r="D215" s="159" t="s">
        <v>149</v>
      </c>
      <c r="E215" s="30"/>
      <c r="F215" s="160" t="s">
        <v>314</v>
      </c>
      <c r="G215" s="30"/>
      <c r="H215" s="30"/>
      <c r="I215" s="30"/>
      <c r="J215" s="30"/>
      <c r="K215" s="30"/>
      <c r="L215" s="31"/>
      <c r="M215" s="161"/>
      <c r="N215" s="162"/>
      <c r="O215" s="56"/>
      <c r="P215" s="56"/>
      <c r="Q215" s="56"/>
      <c r="R215" s="56"/>
      <c r="S215" s="56"/>
      <c r="T215" s="57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T215" s="18" t="s">
        <v>149</v>
      </c>
      <c r="AU215" s="18" t="s">
        <v>80</v>
      </c>
    </row>
    <row r="216" spans="1:65" s="12" customFormat="1" ht="22.9" customHeight="1" x14ac:dyDescent="0.2">
      <c r="B216" s="134"/>
      <c r="D216" s="135" t="s">
        <v>69</v>
      </c>
      <c r="E216" s="144" t="s">
        <v>316</v>
      </c>
      <c r="F216" s="144" t="s">
        <v>317</v>
      </c>
      <c r="J216" s="145">
        <f>BK216</f>
        <v>0</v>
      </c>
      <c r="L216" s="134"/>
      <c r="M216" s="138"/>
      <c r="N216" s="139"/>
      <c r="O216" s="139"/>
      <c r="P216" s="140">
        <f>SUM(P217:P218)</f>
        <v>0</v>
      </c>
      <c r="Q216" s="139"/>
      <c r="R216" s="140">
        <f>SUM(R217:R218)</f>
        <v>0</v>
      </c>
      <c r="S216" s="139"/>
      <c r="T216" s="141">
        <f>SUM(T217:T218)</f>
        <v>0</v>
      </c>
      <c r="AR216" s="135" t="s">
        <v>139</v>
      </c>
      <c r="AT216" s="142" t="s">
        <v>69</v>
      </c>
      <c r="AU216" s="142" t="s">
        <v>78</v>
      </c>
      <c r="AY216" s="135" t="s">
        <v>140</v>
      </c>
      <c r="BK216" s="143">
        <f>SUM(BK217:BK218)</f>
        <v>0</v>
      </c>
    </row>
    <row r="217" spans="1:65" s="2" customFormat="1" ht="21.75" customHeight="1" x14ac:dyDescent="0.2">
      <c r="A217" s="30"/>
      <c r="B217" s="146"/>
      <c r="C217" s="147" t="s">
        <v>318</v>
      </c>
      <c r="D217" s="147" t="s">
        <v>143</v>
      </c>
      <c r="E217" s="148" t="s">
        <v>319</v>
      </c>
      <c r="F217" s="149" t="s">
        <v>320</v>
      </c>
      <c r="G217" s="150" t="s">
        <v>146</v>
      </c>
      <c r="H217" s="151">
        <v>1</v>
      </c>
      <c r="I217" s="275"/>
      <c r="J217" s="152">
        <f>ROUND(I217*H217,2)</f>
        <v>0</v>
      </c>
      <c r="K217" s="149" t="s">
        <v>1</v>
      </c>
      <c r="L217" s="31"/>
      <c r="M217" s="153" t="s">
        <v>1</v>
      </c>
      <c r="N217" s="154" t="s">
        <v>36</v>
      </c>
      <c r="O217" s="155">
        <v>0</v>
      </c>
      <c r="P217" s="155">
        <f>O217*H217</f>
        <v>0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7" t="s">
        <v>147</v>
      </c>
      <c r="AT217" s="157" t="s">
        <v>143</v>
      </c>
      <c r="AU217" s="157" t="s">
        <v>80</v>
      </c>
      <c r="AY217" s="18" t="s">
        <v>140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8" t="s">
        <v>78</v>
      </c>
      <c r="BK217" s="158">
        <f>ROUND(I217*H217,2)</f>
        <v>0</v>
      </c>
      <c r="BL217" s="18" t="s">
        <v>147</v>
      </c>
      <c r="BM217" s="157" t="s">
        <v>321</v>
      </c>
    </row>
    <row r="218" spans="1:65" s="2" customFormat="1" x14ac:dyDescent="0.2">
      <c r="A218" s="30"/>
      <c r="B218" s="31"/>
      <c r="C218" s="30"/>
      <c r="D218" s="159" t="s">
        <v>149</v>
      </c>
      <c r="E218" s="30"/>
      <c r="F218" s="160" t="s">
        <v>322</v>
      </c>
      <c r="G218" s="30"/>
      <c r="H218" s="30"/>
      <c r="I218" s="30"/>
      <c r="J218" s="30"/>
      <c r="K218" s="30"/>
      <c r="L218" s="31"/>
      <c r="M218" s="161"/>
      <c r="N218" s="162"/>
      <c r="O218" s="56"/>
      <c r="P218" s="56"/>
      <c r="Q218" s="56"/>
      <c r="R218" s="56"/>
      <c r="S218" s="56"/>
      <c r="T218" s="57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T218" s="18" t="s">
        <v>149</v>
      </c>
      <c r="AU218" s="18" t="s">
        <v>80</v>
      </c>
    </row>
    <row r="219" spans="1:65" s="12" customFormat="1" ht="22.9" customHeight="1" x14ac:dyDescent="0.2">
      <c r="B219" s="134"/>
      <c r="D219" s="135" t="s">
        <v>69</v>
      </c>
      <c r="E219" s="144" t="s">
        <v>323</v>
      </c>
      <c r="F219" s="144" t="s">
        <v>324</v>
      </c>
      <c r="J219" s="145">
        <f>BK219</f>
        <v>0</v>
      </c>
      <c r="L219" s="134"/>
      <c r="M219" s="138"/>
      <c r="N219" s="139"/>
      <c r="O219" s="139"/>
      <c r="P219" s="140">
        <f>SUM(P220:P226)</f>
        <v>0</v>
      </c>
      <c r="Q219" s="139"/>
      <c r="R219" s="140">
        <f>SUM(R220:R226)</f>
        <v>0</v>
      </c>
      <c r="S219" s="139"/>
      <c r="T219" s="141">
        <f>SUM(T220:T226)</f>
        <v>0</v>
      </c>
      <c r="AR219" s="135" t="s">
        <v>139</v>
      </c>
      <c r="AT219" s="142" t="s">
        <v>69</v>
      </c>
      <c r="AU219" s="142" t="s">
        <v>78</v>
      </c>
      <c r="AY219" s="135" t="s">
        <v>140</v>
      </c>
      <c r="BK219" s="143">
        <f>SUM(BK220:BK226)</f>
        <v>0</v>
      </c>
    </row>
    <row r="220" spans="1:65" s="2" customFormat="1" ht="16.5" customHeight="1" x14ac:dyDescent="0.2">
      <c r="A220" s="30"/>
      <c r="B220" s="146"/>
      <c r="C220" s="147" t="s">
        <v>325</v>
      </c>
      <c r="D220" s="147" t="s">
        <v>143</v>
      </c>
      <c r="E220" s="148" t="s">
        <v>326</v>
      </c>
      <c r="F220" s="149" t="s">
        <v>327</v>
      </c>
      <c r="G220" s="150" t="s">
        <v>146</v>
      </c>
      <c r="H220" s="151">
        <v>1</v>
      </c>
      <c r="I220" s="275"/>
      <c r="J220" s="152">
        <f>ROUND(I220*H220,2)</f>
        <v>0</v>
      </c>
      <c r="K220" s="149" t="s">
        <v>1</v>
      </c>
      <c r="L220" s="31"/>
      <c r="M220" s="153" t="s">
        <v>1</v>
      </c>
      <c r="N220" s="154" t="s">
        <v>36</v>
      </c>
      <c r="O220" s="155">
        <v>0</v>
      </c>
      <c r="P220" s="155">
        <f>O220*H220</f>
        <v>0</v>
      </c>
      <c r="Q220" s="155">
        <v>0</v>
      </c>
      <c r="R220" s="155">
        <f>Q220*H220</f>
        <v>0</v>
      </c>
      <c r="S220" s="155">
        <v>0</v>
      </c>
      <c r="T220" s="156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7" t="s">
        <v>147</v>
      </c>
      <c r="AT220" s="157" t="s">
        <v>143</v>
      </c>
      <c r="AU220" s="157" t="s">
        <v>80</v>
      </c>
      <c r="AY220" s="18" t="s">
        <v>140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8" t="s">
        <v>78</v>
      </c>
      <c r="BK220" s="158">
        <f>ROUND(I220*H220,2)</f>
        <v>0</v>
      </c>
      <c r="BL220" s="18" t="s">
        <v>147</v>
      </c>
      <c r="BM220" s="157" t="s">
        <v>328</v>
      </c>
    </row>
    <row r="221" spans="1:65" s="2" customFormat="1" x14ac:dyDescent="0.2">
      <c r="A221" s="30"/>
      <c r="B221" s="31"/>
      <c r="C221" s="30"/>
      <c r="D221" s="159" t="s">
        <v>149</v>
      </c>
      <c r="E221" s="30"/>
      <c r="F221" s="160" t="s">
        <v>327</v>
      </c>
      <c r="G221" s="30"/>
      <c r="H221" s="30"/>
      <c r="I221" s="30"/>
      <c r="J221" s="30"/>
      <c r="K221" s="30"/>
      <c r="L221" s="31"/>
      <c r="M221" s="161"/>
      <c r="N221" s="162"/>
      <c r="O221" s="56"/>
      <c r="P221" s="56"/>
      <c r="Q221" s="56"/>
      <c r="R221" s="56"/>
      <c r="S221" s="56"/>
      <c r="T221" s="57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T221" s="18" t="s">
        <v>149</v>
      </c>
      <c r="AU221" s="18" t="s">
        <v>80</v>
      </c>
    </row>
    <row r="222" spans="1:65" s="2" customFormat="1" ht="19.5" x14ac:dyDescent="0.2">
      <c r="A222" s="30"/>
      <c r="B222" s="31"/>
      <c r="C222" s="30"/>
      <c r="D222" s="159" t="s">
        <v>154</v>
      </c>
      <c r="E222" s="30"/>
      <c r="F222" s="163" t="s">
        <v>329</v>
      </c>
      <c r="G222" s="30"/>
      <c r="H222" s="30"/>
      <c r="I222" s="30"/>
      <c r="J222" s="30"/>
      <c r="K222" s="30"/>
      <c r="L222" s="31"/>
      <c r="M222" s="161"/>
      <c r="N222" s="162"/>
      <c r="O222" s="56"/>
      <c r="P222" s="56"/>
      <c r="Q222" s="56"/>
      <c r="R222" s="56"/>
      <c r="S222" s="56"/>
      <c r="T222" s="57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T222" s="18" t="s">
        <v>154</v>
      </c>
      <c r="AU222" s="18" t="s">
        <v>80</v>
      </c>
    </row>
    <row r="223" spans="1:65" s="2" customFormat="1" ht="16.5" customHeight="1" x14ac:dyDescent="0.2">
      <c r="A223" s="30"/>
      <c r="B223" s="146"/>
      <c r="C223" s="147"/>
      <c r="D223" s="147"/>
      <c r="E223" s="148"/>
      <c r="F223" s="149"/>
      <c r="G223" s="150"/>
      <c r="H223" s="151"/>
      <c r="I223" s="152"/>
      <c r="J223" s="152"/>
      <c r="K223" s="149"/>
      <c r="L223" s="31"/>
      <c r="M223" s="153"/>
      <c r="N223" s="154"/>
      <c r="O223" s="155"/>
      <c r="P223" s="155"/>
      <c r="Q223" s="155"/>
      <c r="R223" s="155"/>
      <c r="S223" s="155"/>
      <c r="T223" s="156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7"/>
      <c r="AT223" s="157"/>
      <c r="AU223" s="157"/>
      <c r="AY223" s="18"/>
      <c r="BE223" s="158"/>
      <c r="BF223" s="158"/>
      <c r="BG223" s="158"/>
      <c r="BH223" s="158"/>
      <c r="BI223" s="158"/>
      <c r="BJ223" s="18"/>
      <c r="BK223" s="158"/>
      <c r="BL223" s="18"/>
      <c r="BM223" s="157"/>
    </row>
    <row r="224" spans="1:65" s="2" customFormat="1" x14ac:dyDescent="0.2">
      <c r="A224" s="30"/>
      <c r="B224" s="31"/>
      <c r="C224" s="30"/>
      <c r="D224" s="159"/>
      <c r="E224" s="30"/>
      <c r="F224" s="160"/>
      <c r="G224" s="30"/>
      <c r="H224" s="30"/>
      <c r="I224" s="30"/>
      <c r="J224" s="30"/>
      <c r="K224" s="30"/>
      <c r="L224" s="31"/>
      <c r="M224" s="161"/>
      <c r="N224" s="162"/>
      <c r="O224" s="56"/>
      <c r="P224" s="56"/>
      <c r="Q224" s="56"/>
      <c r="R224" s="56"/>
      <c r="S224" s="56"/>
      <c r="T224" s="57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T224" s="18"/>
      <c r="AU224" s="18"/>
    </row>
    <row r="225" spans="1:65" s="2" customFormat="1" ht="24.2" customHeight="1" x14ac:dyDescent="0.2">
      <c r="A225" s="30"/>
      <c r="B225" s="146"/>
      <c r="C225" s="147" t="s">
        <v>331</v>
      </c>
      <c r="D225" s="147" t="s">
        <v>143</v>
      </c>
      <c r="E225" s="148" t="s">
        <v>332</v>
      </c>
      <c r="F225" s="149" t="s">
        <v>333</v>
      </c>
      <c r="G225" s="150" t="s">
        <v>146</v>
      </c>
      <c r="H225" s="151">
        <v>1</v>
      </c>
      <c r="I225" s="275"/>
      <c r="J225" s="152">
        <f>ROUND(I225*H225,2)</f>
        <v>0</v>
      </c>
      <c r="K225" s="149" t="s">
        <v>1</v>
      </c>
      <c r="L225" s="31"/>
      <c r="M225" s="153" t="s">
        <v>1</v>
      </c>
      <c r="N225" s="154" t="s">
        <v>36</v>
      </c>
      <c r="O225" s="155">
        <v>0</v>
      </c>
      <c r="P225" s="155">
        <f>O225*H225</f>
        <v>0</v>
      </c>
      <c r="Q225" s="155">
        <v>0</v>
      </c>
      <c r="R225" s="155">
        <f>Q225*H225</f>
        <v>0</v>
      </c>
      <c r="S225" s="155">
        <v>0</v>
      </c>
      <c r="T225" s="156">
        <f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7" t="s">
        <v>147</v>
      </c>
      <c r="AT225" s="157" t="s">
        <v>143</v>
      </c>
      <c r="AU225" s="157" t="s">
        <v>80</v>
      </c>
      <c r="AY225" s="18" t="s">
        <v>140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8" t="s">
        <v>78</v>
      </c>
      <c r="BK225" s="158">
        <f>ROUND(I225*H225,2)</f>
        <v>0</v>
      </c>
      <c r="BL225" s="18" t="s">
        <v>147</v>
      </c>
      <c r="BM225" s="157" t="s">
        <v>334</v>
      </c>
    </row>
    <row r="226" spans="1:65" s="2" customFormat="1" x14ac:dyDescent="0.2">
      <c r="A226" s="30"/>
      <c r="B226" s="31"/>
      <c r="C226" s="30"/>
      <c r="D226" s="159" t="s">
        <v>149</v>
      </c>
      <c r="E226" s="30"/>
      <c r="F226" s="160" t="s">
        <v>333</v>
      </c>
      <c r="G226" s="30"/>
      <c r="H226" s="30"/>
      <c r="I226" s="30"/>
      <c r="J226" s="30"/>
      <c r="K226" s="30"/>
      <c r="L226" s="31"/>
      <c r="M226" s="164"/>
      <c r="N226" s="165"/>
      <c r="O226" s="166"/>
      <c r="P226" s="166"/>
      <c r="Q226" s="166"/>
      <c r="R226" s="166"/>
      <c r="S226" s="166"/>
      <c r="T226" s="167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T226" s="18" t="s">
        <v>149</v>
      </c>
      <c r="AU226" s="18" t="s">
        <v>80</v>
      </c>
    </row>
    <row r="227" spans="1:65" s="2" customFormat="1" ht="6.95" customHeight="1" x14ac:dyDescent="0.2">
      <c r="A227" s="30"/>
      <c r="B227" s="45"/>
      <c r="C227" s="46"/>
      <c r="D227" s="46"/>
      <c r="E227" s="46"/>
      <c r="F227" s="46"/>
      <c r="G227" s="46"/>
      <c r="H227" s="46"/>
      <c r="I227" s="46"/>
      <c r="J227" s="46"/>
      <c r="K227" s="46"/>
      <c r="L227" s="31"/>
      <c r="M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</row>
  </sheetData>
  <autoFilter ref="C123:K226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26"/>
  <sheetViews>
    <sheetView showGridLines="0" view="pageBreakPreview" topLeftCell="A103" zoomScale="90" zoomScaleNormal="100" zoomScaleSheetLayoutView="90" workbookViewId="0">
      <selection activeCell="I624" sqref="I62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6"/>
    </row>
    <row r="2" spans="1:46" s="1" customFormat="1" ht="36.950000000000003" customHeight="1" x14ac:dyDescent="0.2">
      <c r="L2" s="245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88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 x14ac:dyDescent="0.2">
      <c r="B4" s="21"/>
      <c r="D4" s="22" t="s">
        <v>109</v>
      </c>
      <c r="L4" s="21"/>
      <c r="M4" s="97" t="s">
        <v>10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14</v>
      </c>
      <c r="L6" s="21"/>
    </row>
    <row r="7" spans="1:46" s="1" customFormat="1" ht="26.25" customHeight="1" x14ac:dyDescent="0.2">
      <c r="B7" s="21"/>
      <c r="E7" s="264" t="str">
        <f>'Rekapitulace stavby'!K6</f>
        <v>PROTIPOV. OPATŘENÍ NA VODNÍM TOKU POLANČICE PRO ZÁSTAVBU POLANKY NAD ODROU, STAVBA Č.5578 - SO 03 Malá vodní nádrž na Rakovci</v>
      </c>
      <c r="F7" s="265"/>
      <c r="G7" s="265"/>
      <c r="H7" s="265"/>
      <c r="L7" s="21"/>
    </row>
    <row r="8" spans="1:46" s="1" customFormat="1" ht="12" customHeight="1" x14ac:dyDescent="0.2">
      <c r="B8" s="21"/>
      <c r="D8" s="27" t="s">
        <v>110</v>
      </c>
      <c r="L8" s="21"/>
    </row>
    <row r="9" spans="1:46" s="2" customFormat="1" ht="16.5" customHeight="1" x14ac:dyDescent="0.2">
      <c r="A9" s="30"/>
      <c r="B9" s="31"/>
      <c r="C9" s="30"/>
      <c r="D9" s="30"/>
      <c r="E9" s="264" t="s">
        <v>335</v>
      </c>
      <c r="F9" s="263"/>
      <c r="G9" s="263"/>
      <c r="H9" s="263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 x14ac:dyDescent="0.2">
      <c r="A10" s="30"/>
      <c r="B10" s="31"/>
      <c r="C10" s="30"/>
      <c r="D10" s="27" t="s">
        <v>336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 x14ac:dyDescent="0.2">
      <c r="A11" s="30"/>
      <c r="B11" s="31"/>
      <c r="C11" s="30"/>
      <c r="D11" s="30"/>
      <c r="E11" s="252" t="s">
        <v>337</v>
      </c>
      <c r="F11" s="263"/>
      <c r="G11" s="263"/>
      <c r="H11" s="263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x14ac:dyDescent="0.2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 x14ac:dyDescent="0.2">
      <c r="A13" s="30"/>
      <c r="B13" s="31"/>
      <c r="C13" s="30"/>
      <c r="D13" s="27" t="s">
        <v>15</v>
      </c>
      <c r="E13" s="30"/>
      <c r="F13" s="25" t="s">
        <v>1</v>
      </c>
      <c r="G13" s="30"/>
      <c r="H13" s="30"/>
      <c r="I13" s="27" t="s">
        <v>16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17</v>
      </c>
      <c r="E14" s="30"/>
      <c r="F14" s="25" t="s">
        <v>18</v>
      </c>
      <c r="G14" s="30"/>
      <c r="H14" s="30"/>
      <c r="I14" s="27" t="s">
        <v>19</v>
      </c>
      <c r="J14" s="53">
        <f>'Rekapitulace stavby'!AN8</f>
        <v>0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 x14ac:dyDescent="0.2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2">
      <c r="A16" s="30"/>
      <c r="B16" s="31"/>
      <c r="C16" s="30"/>
      <c r="D16" s="27" t="s">
        <v>20</v>
      </c>
      <c r="E16" s="30"/>
      <c r="F16" s="30"/>
      <c r="G16" s="30"/>
      <c r="H16" s="30"/>
      <c r="I16" s="27" t="s">
        <v>21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7" s="2" customFormat="1" ht="18" customHeight="1" x14ac:dyDescent="0.2">
      <c r="A17" s="30"/>
      <c r="B17" s="31"/>
      <c r="C17" s="30"/>
      <c r="D17" s="30"/>
      <c r="E17" s="25" t="s">
        <v>22</v>
      </c>
      <c r="F17" s="30"/>
      <c r="G17" s="30"/>
      <c r="H17" s="30"/>
      <c r="I17" s="27" t="s">
        <v>23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7" s="2" customFormat="1" ht="6.95" customHeight="1" x14ac:dyDescent="0.2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7" s="2" customFormat="1" ht="12" customHeight="1" x14ac:dyDescent="0.2">
      <c r="A19" s="30"/>
      <c r="B19" s="31"/>
      <c r="C19" s="30"/>
      <c r="D19" s="27" t="s">
        <v>24</v>
      </c>
      <c r="E19" s="30"/>
      <c r="F19" s="30"/>
      <c r="G19" s="30"/>
      <c r="H19" s="30"/>
      <c r="I19" s="27" t="s">
        <v>21</v>
      </c>
      <c r="J19" s="25" t="str">
        <f>'Rekapitulace stavby'!AN13</f>
        <v/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7" s="2" customFormat="1" ht="18" customHeight="1" x14ac:dyDescent="0.2">
      <c r="A20" s="30"/>
      <c r="B20" s="31"/>
      <c r="C20" s="30"/>
      <c r="D20" s="30"/>
      <c r="E20" s="230" t="str">
        <f>'Rekapitulace stavby'!E14</f>
        <v xml:space="preserve"> </v>
      </c>
      <c r="F20" s="230"/>
      <c r="G20" s="230"/>
      <c r="H20" s="230"/>
      <c r="I20" s="27" t="s">
        <v>23</v>
      </c>
      <c r="J20" s="25" t="str">
        <f>'Rekapitulace stavby'!AN14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7" s="2" customFormat="1" ht="6.95" customHeight="1" x14ac:dyDescent="0.2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7" s="2" customFormat="1" ht="12" customHeight="1" x14ac:dyDescent="0.2">
      <c r="A22" s="30"/>
      <c r="B22" s="31"/>
      <c r="C22" s="30"/>
      <c r="D22" s="27" t="s">
        <v>25</v>
      </c>
      <c r="E22" s="30"/>
      <c r="F22" s="30"/>
      <c r="G22" s="30"/>
      <c r="H22" s="30"/>
      <c r="I22" s="27" t="s">
        <v>21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7" s="2" customFormat="1" ht="18" customHeight="1" x14ac:dyDescent="0.2">
      <c r="A23" s="30"/>
      <c r="B23" s="31"/>
      <c r="C23" s="30"/>
      <c r="D23" s="30"/>
      <c r="E23" s="25" t="s">
        <v>26</v>
      </c>
      <c r="F23" s="30"/>
      <c r="G23" s="30"/>
      <c r="H23" s="30"/>
      <c r="I23" s="27" t="s">
        <v>23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7" s="2" customFormat="1" ht="6.95" customHeight="1" x14ac:dyDescent="0.2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7" s="2" customFormat="1" ht="12" customHeight="1" x14ac:dyDescent="0.2">
      <c r="A25" s="30"/>
      <c r="B25" s="31"/>
      <c r="C25" s="30"/>
      <c r="D25" s="27" t="s">
        <v>28</v>
      </c>
      <c r="E25" s="30"/>
      <c r="F25" s="30"/>
      <c r="G25" s="30"/>
      <c r="H25" s="30"/>
      <c r="I25" s="27" t="s">
        <v>21</v>
      </c>
      <c r="J25" s="25" t="str">
        <f>IF('Rekapitulace stavby'!AN19="","",'Rekapitulace stavby'!AN19)</f>
        <v/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7" s="2" customFormat="1" ht="18" customHeight="1" x14ac:dyDescent="0.2">
      <c r="A26" s="30"/>
      <c r="B26" s="31"/>
      <c r="C26" s="30"/>
      <c r="D26" s="30"/>
      <c r="E26" s="25" t="str">
        <f>IF('Rekapitulace stavby'!E20="","",'Rekapitulace stavby'!E20)</f>
        <v xml:space="preserve"> </v>
      </c>
      <c r="F26" s="30"/>
      <c r="G26" s="30"/>
      <c r="H26" s="30"/>
      <c r="I26" s="27" t="s">
        <v>23</v>
      </c>
      <c r="J26" s="25" t="str">
        <f>IF('Rekapitulace stavby'!AN20="","",'Rekapitulace stavby'!AN20)</f>
        <v/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K26" s="2">
        <f>AG107</f>
        <v>0</v>
      </c>
    </row>
    <row r="27" spans="1:37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7" s="2" customFormat="1" ht="12" customHeight="1" x14ac:dyDescent="0.2">
      <c r="A28" s="30"/>
      <c r="B28" s="31"/>
      <c r="C28" s="30"/>
      <c r="D28" s="27" t="s">
        <v>29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7" s="8" customFormat="1" ht="16.5" customHeight="1" x14ac:dyDescent="0.2">
      <c r="A29" s="98"/>
      <c r="B29" s="99"/>
      <c r="C29" s="98"/>
      <c r="D29" s="98"/>
      <c r="E29" s="255" t="s">
        <v>1</v>
      </c>
      <c r="F29" s="255"/>
      <c r="G29" s="255"/>
      <c r="H29" s="255"/>
      <c r="I29" s="98"/>
      <c r="J29" s="98"/>
      <c r="K29" s="98"/>
      <c r="L29" s="100"/>
      <c r="S29" s="98"/>
      <c r="T29" s="98"/>
      <c r="U29" s="98"/>
      <c r="V29" s="98"/>
      <c r="W29" s="98">
        <f>AK26</f>
        <v>0</v>
      </c>
      <c r="X29" s="98"/>
      <c r="Y29" s="98"/>
      <c r="Z29" s="98"/>
      <c r="AA29" s="98"/>
      <c r="AB29" s="98"/>
      <c r="AC29" s="98"/>
      <c r="AD29" s="98"/>
      <c r="AE29" s="98"/>
      <c r="AK29" s="8">
        <f>W29*0.21</f>
        <v>0</v>
      </c>
    </row>
    <row r="30" spans="1:37" s="2" customFormat="1" ht="6.95" customHeight="1" x14ac:dyDescent="0.2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7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7" s="2" customFormat="1" ht="25.35" customHeight="1" x14ac:dyDescent="0.2">
      <c r="A32" s="30"/>
      <c r="B32" s="31"/>
      <c r="C32" s="30"/>
      <c r="D32" s="101" t="s">
        <v>31</v>
      </c>
      <c r="E32" s="30"/>
      <c r="F32" s="30"/>
      <c r="G32" s="30"/>
      <c r="H32" s="30"/>
      <c r="I32" s="30"/>
      <c r="J32" s="69">
        <f>ROUND(J128,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 x14ac:dyDescent="0.2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30"/>
      <c r="F34" s="34" t="s">
        <v>33</v>
      </c>
      <c r="G34" s="30"/>
      <c r="H34" s="30"/>
      <c r="I34" s="34" t="s">
        <v>32</v>
      </c>
      <c r="J34" s="34" t="s">
        <v>34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 x14ac:dyDescent="0.2">
      <c r="A35" s="30"/>
      <c r="B35" s="31"/>
      <c r="C35" s="30"/>
      <c r="D35" s="102" t="s">
        <v>35</v>
      </c>
      <c r="E35" s="27" t="s">
        <v>36</v>
      </c>
      <c r="F35" s="103">
        <f>ROUND((SUM(BE128:BE625)),  2)</f>
        <v>0</v>
      </c>
      <c r="G35" s="30"/>
      <c r="H35" s="30"/>
      <c r="I35" s="104">
        <v>0.21</v>
      </c>
      <c r="J35" s="103">
        <f>ROUND(((SUM(BE128:BE625))*I35),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 x14ac:dyDescent="0.2">
      <c r="A36" s="30"/>
      <c r="B36" s="31"/>
      <c r="C36" s="30"/>
      <c r="D36" s="30"/>
      <c r="E36" s="27" t="s">
        <v>37</v>
      </c>
      <c r="F36" s="103">
        <f>ROUND((SUM(BF128:BF625)),  2)</f>
        <v>0</v>
      </c>
      <c r="G36" s="30"/>
      <c r="H36" s="30"/>
      <c r="I36" s="104">
        <v>0.15</v>
      </c>
      <c r="J36" s="103">
        <f>ROUND(((SUM(BF128:BF625))*I36),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38</v>
      </c>
      <c r="F37" s="103">
        <f>ROUND((SUM(BG128:BG625)),  2)</f>
        <v>0</v>
      </c>
      <c r="G37" s="30"/>
      <c r="H37" s="30"/>
      <c r="I37" s="104">
        <v>0.21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 x14ac:dyDescent="0.2">
      <c r="A38" s="30"/>
      <c r="B38" s="31"/>
      <c r="C38" s="30"/>
      <c r="D38" s="30"/>
      <c r="E38" s="27" t="s">
        <v>39</v>
      </c>
      <c r="F38" s="103">
        <f>ROUND((SUM(BH128:BH625)),  2)</f>
        <v>0</v>
      </c>
      <c r="G38" s="30"/>
      <c r="H38" s="30"/>
      <c r="I38" s="104">
        <v>0.15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 x14ac:dyDescent="0.2">
      <c r="A39" s="30"/>
      <c r="B39" s="31"/>
      <c r="C39" s="30"/>
      <c r="D39" s="30"/>
      <c r="E39" s="27" t="s">
        <v>40</v>
      </c>
      <c r="F39" s="103">
        <f>ROUND((SUM(BI128:BI625)),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 x14ac:dyDescent="0.2">
      <c r="A41" s="30"/>
      <c r="B41" s="31"/>
      <c r="C41" s="105"/>
      <c r="D41" s="106" t="s">
        <v>41</v>
      </c>
      <c r="E41" s="58"/>
      <c r="F41" s="58"/>
      <c r="G41" s="107" t="s">
        <v>42</v>
      </c>
      <c r="H41" s="108" t="s">
        <v>43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 x14ac:dyDescent="0.2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46</v>
      </c>
      <c r="E61" s="33"/>
      <c r="F61" s="111" t="s">
        <v>47</v>
      </c>
      <c r="G61" s="43" t="s">
        <v>46</v>
      </c>
      <c r="H61" s="33"/>
      <c r="I61" s="33"/>
      <c r="J61" s="112" t="s">
        <v>47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48</v>
      </c>
      <c r="E65" s="44"/>
      <c r="F65" s="44"/>
      <c r="G65" s="41" t="s">
        <v>49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46</v>
      </c>
      <c r="E76" s="33"/>
      <c r="F76" s="111" t="s">
        <v>47</v>
      </c>
      <c r="G76" s="43" t="s">
        <v>46</v>
      </c>
      <c r="H76" s="33"/>
      <c r="I76" s="33"/>
      <c r="J76" s="112" t="s">
        <v>47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4.95" customHeight="1" x14ac:dyDescent="0.2">
      <c r="A82" s="30"/>
      <c r="B82" s="31"/>
      <c r="C82" s="22" t="s">
        <v>112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2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2">
      <c r="A85" s="30"/>
      <c r="B85" s="31"/>
      <c r="C85" s="30"/>
      <c r="D85" s="30"/>
      <c r="E85" s="264" t="str">
        <f>E7</f>
        <v>PROTIPOV. OPATŘENÍ NA VODNÍM TOKU POLANČICE PRO ZÁSTAVBU POLANKY NAD ODROU, STAVBA Č.5578 - SO 03 Malá vodní nádrž na Rakovci</v>
      </c>
      <c r="F85" s="265"/>
      <c r="G85" s="265"/>
      <c r="H85" s="265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2">
      <c r="B86" s="21"/>
      <c r="C86" s="27" t="s">
        <v>110</v>
      </c>
      <c r="L86" s="21"/>
    </row>
    <row r="87" spans="1:31" s="2" customFormat="1" ht="16.5" customHeight="1" x14ac:dyDescent="0.2">
      <c r="A87" s="30"/>
      <c r="B87" s="31"/>
      <c r="C87" s="30"/>
      <c r="D87" s="30"/>
      <c r="E87" s="264" t="s">
        <v>335</v>
      </c>
      <c r="F87" s="263"/>
      <c r="G87" s="263"/>
      <c r="H87" s="263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 x14ac:dyDescent="0.2">
      <c r="A88" s="30"/>
      <c r="B88" s="31"/>
      <c r="C88" s="27" t="s">
        <v>336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 x14ac:dyDescent="0.2">
      <c r="A89" s="30"/>
      <c r="B89" s="31"/>
      <c r="C89" s="30"/>
      <c r="D89" s="30"/>
      <c r="E89" s="252" t="str">
        <f>E11</f>
        <v>03.01 - TERÉNNÍ ÚPRAVY</v>
      </c>
      <c r="F89" s="263"/>
      <c r="G89" s="263"/>
      <c r="H89" s="263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 x14ac:dyDescent="0.2">
      <c r="A91" s="30"/>
      <c r="B91" s="31"/>
      <c r="C91" s="27" t="s">
        <v>17</v>
      </c>
      <c r="D91" s="30"/>
      <c r="E91" s="30"/>
      <c r="F91" s="25" t="str">
        <f>F14</f>
        <v xml:space="preserve"> </v>
      </c>
      <c r="G91" s="30"/>
      <c r="H91" s="30"/>
      <c r="I91" s="27" t="s">
        <v>19</v>
      </c>
      <c r="J91" s="53">
        <f>IF(J14="","",J14)</f>
        <v>0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6.95" customHeight="1" x14ac:dyDescent="0.2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2" customHeight="1" x14ac:dyDescent="0.2">
      <c r="A93" s="30"/>
      <c r="B93" s="31"/>
      <c r="C93" s="27" t="s">
        <v>20</v>
      </c>
      <c r="D93" s="30"/>
      <c r="E93" s="30"/>
      <c r="F93" s="25" t="str">
        <f>E17</f>
        <v>POVODÍ ODRY, STÁTNÍ PODNIK</v>
      </c>
      <c r="G93" s="30"/>
      <c r="H93" s="30"/>
      <c r="I93" s="27" t="s">
        <v>25</v>
      </c>
      <c r="J93" s="28" t="str">
        <f>E23</f>
        <v>Valbek spol.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2" customHeight="1" x14ac:dyDescent="0.2">
      <c r="A94" s="30"/>
      <c r="B94" s="31"/>
      <c r="C94" s="27" t="s">
        <v>24</v>
      </c>
      <c r="D94" s="30"/>
      <c r="E94" s="30"/>
      <c r="F94" s="25" t="str">
        <f>IF(E20="","",E20)</f>
        <v xml:space="preserve"> </v>
      </c>
      <c r="G94" s="30"/>
      <c r="H94" s="30"/>
      <c r="I94" s="27" t="s">
        <v>28</v>
      </c>
      <c r="J94" s="28" t="str">
        <f>E26</f>
        <v xml:space="preserve"> 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 x14ac:dyDescent="0.2">
      <c r="A96" s="30"/>
      <c r="B96" s="31"/>
      <c r="C96" s="113" t="s">
        <v>113</v>
      </c>
      <c r="D96" s="105"/>
      <c r="E96" s="105"/>
      <c r="F96" s="105"/>
      <c r="G96" s="105"/>
      <c r="H96" s="105"/>
      <c r="I96" s="105"/>
      <c r="J96" s="114" t="s">
        <v>114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35" customHeight="1" x14ac:dyDescent="0.2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9" customHeight="1" x14ac:dyDescent="0.2">
      <c r="A98" s="30"/>
      <c r="B98" s="31"/>
      <c r="C98" s="115" t="s">
        <v>115</v>
      </c>
      <c r="D98" s="30"/>
      <c r="E98" s="30"/>
      <c r="F98" s="30"/>
      <c r="G98" s="30"/>
      <c r="H98" s="30"/>
      <c r="I98" s="30"/>
      <c r="J98" s="69">
        <f>J128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116</v>
      </c>
    </row>
    <row r="99" spans="1:47" s="9" customFormat="1" ht="24.95" customHeight="1" x14ac:dyDescent="0.2">
      <c r="B99" s="116"/>
      <c r="D99" s="117" t="s">
        <v>338</v>
      </c>
      <c r="E99" s="118"/>
      <c r="F99" s="118"/>
      <c r="G99" s="118"/>
      <c r="H99" s="118"/>
      <c r="I99" s="118"/>
      <c r="J99" s="119">
        <f>J129</f>
        <v>0</v>
      </c>
      <c r="L99" s="116"/>
    </row>
    <row r="100" spans="1:47" s="10" customFormat="1" ht="19.899999999999999" customHeight="1" x14ac:dyDescent="0.2">
      <c r="B100" s="120"/>
      <c r="D100" s="121" t="s">
        <v>339</v>
      </c>
      <c r="E100" s="122"/>
      <c r="F100" s="122"/>
      <c r="G100" s="122"/>
      <c r="H100" s="122"/>
      <c r="I100" s="122"/>
      <c r="J100" s="123">
        <f>J130</f>
        <v>0</v>
      </c>
      <c r="L100" s="120"/>
    </row>
    <row r="101" spans="1:47" s="10" customFormat="1" ht="19.899999999999999" customHeight="1" x14ac:dyDescent="0.2">
      <c r="B101" s="120"/>
      <c r="D101" s="121" t="s">
        <v>340</v>
      </c>
      <c r="E101" s="122"/>
      <c r="F101" s="122"/>
      <c r="G101" s="122"/>
      <c r="H101" s="122"/>
      <c r="I101" s="122"/>
      <c r="J101" s="123">
        <f>J476</f>
        <v>0</v>
      </c>
      <c r="L101" s="120"/>
    </row>
    <row r="102" spans="1:47" s="10" customFormat="1" ht="19.899999999999999" customHeight="1" x14ac:dyDescent="0.2">
      <c r="B102" s="120"/>
      <c r="D102" s="121" t="s">
        <v>341</v>
      </c>
      <c r="E102" s="122"/>
      <c r="F102" s="122"/>
      <c r="G102" s="122"/>
      <c r="H102" s="122"/>
      <c r="I102" s="122"/>
      <c r="J102" s="123">
        <f>J504</f>
        <v>0</v>
      </c>
      <c r="L102" s="120"/>
    </row>
    <row r="103" spans="1:47" s="10" customFormat="1" ht="19.899999999999999" customHeight="1" x14ac:dyDescent="0.2">
      <c r="B103" s="120"/>
      <c r="D103" s="121" t="s">
        <v>342</v>
      </c>
      <c r="E103" s="122"/>
      <c r="F103" s="122"/>
      <c r="G103" s="122"/>
      <c r="H103" s="122"/>
      <c r="I103" s="122"/>
      <c r="J103" s="123">
        <f>J528</f>
        <v>0</v>
      </c>
      <c r="L103" s="120"/>
    </row>
    <row r="104" spans="1:47" s="10" customFormat="1" ht="19.899999999999999" customHeight="1" x14ac:dyDescent="0.2">
      <c r="B104" s="120"/>
      <c r="D104" s="121" t="s">
        <v>343</v>
      </c>
      <c r="E104" s="122"/>
      <c r="F104" s="122"/>
      <c r="G104" s="122"/>
      <c r="H104" s="122"/>
      <c r="I104" s="122"/>
      <c r="J104" s="123">
        <f>J545</f>
        <v>0</v>
      </c>
      <c r="L104" s="120"/>
    </row>
    <row r="105" spans="1:47" s="10" customFormat="1" ht="19.899999999999999" customHeight="1" x14ac:dyDescent="0.2">
      <c r="B105" s="120"/>
      <c r="D105" s="121" t="s">
        <v>344</v>
      </c>
      <c r="E105" s="122"/>
      <c r="F105" s="122"/>
      <c r="G105" s="122"/>
      <c r="H105" s="122"/>
      <c r="I105" s="122"/>
      <c r="J105" s="123">
        <f>J616</f>
        <v>0</v>
      </c>
      <c r="L105" s="120"/>
    </row>
    <row r="106" spans="1:47" s="10" customFormat="1" ht="19.899999999999999" customHeight="1" x14ac:dyDescent="0.2">
      <c r="B106" s="120"/>
      <c r="D106" s="121" t="s">
        <v>345</v>
      </c>
      <c r="E106" s="122"/>
      <c r="F106" s="122"/>
      <c r="G106" s="122"/>
      <c r="H106" s="122"/>
      <c r="I106" s="122"/>
      <c r="J106" s="123">
        <f>J623</f>
        <v>0</v>
      </c>
      <c r="L106" s="120"/>
    </row>
    <row r="107" spans="1:47" s="2" customFormat="1" ht="21.75" customHeight="1" x14ac:dyDescent="0.2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47" s="2" customFormat="1" ht="6.95" customHeight="1" x14ac:dyDescent="0.2">
      <c r="A108" s="30"/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12" spans="1:47" s="2" customFormat="1" ht="6.95" customHeight="1" x14ac:dyDescent="0.2">
      <c r="A112" s="30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3" s="2" customFormat="1" ht="24.95" customHeight="1" x14ac:dyDescent="0.2">
      <c r="A113" s="30"/>
      <c r="B113" s="31"/>
      <c r="C113" s="22" t="s">
        <v>125</v>
      </c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3" s="2" customFormat="1" ht="6.95" customHeight="1" x14ac:dyDescent="0.2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12" customHeight="1" x14ac:dyDescent="0.2">
      <c r="A115" s="30"/>
      <c r="B115" s="31"/>
      <c r="C115" s="27" t="s">
        <v>14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2" customFormat="1" ht="26.25" customHeight="1" x14ac:dyDescent="0.2">
      <c r="A116" s="30"/>
      <c r="B116" s="31"/>
      <c r="C116" s="30"/>
      <c r="D116" s="30"/>
      <c r="E116" s="264" t="str">
        <f>E7</f>
        <v>PROTIPOV. OPATŘENÍ NA VODNÍM TOKU POLANČICE PRO ZÁSTAVBU POLANKY NAD ODROU, STAVBA Č.5578 - SO 03 Malá vodní nádrž na Rakovci</v>
      </c>
      <c r="F116" s="265"/>
      <c r="G116" s="265"/>
      <c r="H116" s="265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1" customFormat="1" ht="12" customHeight="1" x14ac:dyDescent="0.2">
      <c r="B117" s="21"/>
      <c r="C117" s="27" t="s">
        <v>110</v>
      </c>
      <c r="L117" s="21"/>
    </row>
    <row r="118" spans="1:63" s="2" customFormat="1" ht="16.5" customHeight="1" x14ac:dyDescent="0.2">
      <c r="A118" s="30"/>
      <c r="B118" s="31"/>
      <c r="C118" s="30"/>
      <c r="D118" s="30"/>
      <c r="E118" s="264" t="s">
        <v>335</v>
      </c>
      <c r="F118" s="263"/>
      <c r="G118" s="263"/>
      <c r="H118" s="263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12" customHeight="1" x14ac:dyDescent="0.2">
      <c r="A119" s="30"/>
      <c r="B119" s="31"/>
      <c r="C119" s="27" t="s">
        <v>336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16.5" customHeight="1" x14ac:dyDescent="0.2">
      <c r="A120" s="30"/>
      <c r="B120" s="31"/>
      <c r="C120" s="30"/>
      <c r="D120" s="30"/>
      <c r="E120" s="252" t="str">
        <f>E11</f>
        <v>03.01 - TERÉNNÍ ÚPRAVY</v>
      </c>
      <c r="F120" s="263"/>
      <c r="G120" s="263"/>
      <c r="H120" s="263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5" customHeight="1" x14ac:dyDescent="0.2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12" customHeight="1" x14ac:dyDescent="0.2">
      <c r="A122" s="30"/>
      <c r="B122" s="31"/>
      <c r="C122" s="27" t="s">
        <v>17</v>
      </c>
      <c r="D122" s="30"/>
      <c r="E122" s="30"/>
      <c r="F122" s="25" t="str">
        <f>F14</f>
        <v xml:space="preserve"> </v>
      </c>
      <c r="G122" s="30"/>
      <c r="H122" s="30"/>
      <c r="I122" s="27" t="s">
        <v>19</v>
      </c>
      <c r="J122" s="53">
        <f>IF(J14="","",J14)</f>
        <v>0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6.95" customHeight="1" x14ac:dyDescent="0.2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5.2" customHeight="1" x14ac:dyDescent="0.2">
      <c r="A124" s="30"/>
      <c r="B124" s="31"/>
      <c r="C124" s="27" t="s">
        <v>20</v>
      </c>
      <c r="D124" s="30"/>
      <c r="E124" s="30"/>
      <c r="F124" s="25" t="str">
        <f>E17</f>
        <v>POVODÍ ODRY, STÁTNÍ PODNIK</v>
      </c>
      <c r="G124" s="30"/>
      <c r="H124" s="30"/>
      <c r="I124" s="27" t="s">
        <v>25</v>
      </c>
      <c r="J124" s="28" t="str">
        <f>E23</f>
        <v>Valbek spol. s.r.o.</v>
      </c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2" customFormat="1" ht="15.2" customHeight="1" x14ac:dyDescent="0.2">
      <c r="A125" s="30"/>
      <c r="B125" s="31"/>
      <c r="C125" s="27" t="s">
        <v>24</v>
      </c>
      <c r="D125" s="30"/>
      <c r="E125" s="30"/>
      <c r="F125" s="25" t="str">
        <f>IF(E20="","",E20)</f>
        <v xml:space="preserve"> </v>
      </c>
      <c r="G125" s="30"/>
      <c r="H125" s="30"/>
      <c r="I125" s="27" t="s">
        <v>28</v>
      </c>
      <c r="J125" s="28" t="str">
        <f>E26</f>
        <v xml:space="preserve"> 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63" s="2" customFormat="1" ht="10.35" customHeight="1" x14ac:dyDescent="0.2">
      <c r="A126" s="30"/>
      <c r="B126" s="31"/>
      <c r="C126" s="30"/>
      <c r="D126" s="30"/>
      <c r="E126" s="30"/>
      <c r="F126" s="30"/>
      <c r="G126" s="30"/>
      <c r="H126" s="30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63" s="11" customFormat="1" ht="29.25" customHeight="1" x14ac:dyDescent="0.2">
      <c r="A127" s="124"/>
      <c r="B127" s="125"/>
      <c r="C127" s="126" t="s">
        <v>126</v>
      </c>
      <c r="D127" s="127" t="s">
        <v>56</v>
      </c>
      <c r="E127" s="127" t="s">
        <v>52</v>
      </c>
      <c r="F127" s="127" t="s">
        <v>53</v>
      </c>
      <c r="G127" s="127" t="s">
        <v>127</v>
      </c>
      <c r="H127" s="127" t="s">
        <v>128</v>
      </c>
      <c r="I127" s="127" t="s">
        <v>129</v>
      </c>
      <c r="J127" s="127" t="s">
        <v>114</v>
      </c>
      <c r="K127" s="128" t="s">
        <v>130</v>
      </c>
      <c r="L127" s="129"/>
      <c r="M127" s="60" t="s">
        <v>1</v>
      </c>
      <c r="N127" s="61" t="s">
        <v>35</v>
      </c>
      <c r="O127" s="61" t="s">
        <v>131</v>
      </c>
      <c r="P127" s="61" t="s">
        <v>132</v>
      </c>
      <c r="Q127" s="61" t="s">
        <v>133</v>
      </c>
      <c r="R127" s="61" t="s">
        <v>134</v>
      </c>
      <c r="S127" s="61" t="s">
        <v>135</v>
      </c>
      <c r="T127" s="62" t="s">
        <v>136</v>
      </c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</row>
    <row r="128" spans="1:63" s="2" customFormat="1" ht="22.9" customHeight="1" x14ac:dyDescent="0.25">
      <c r="A128" s="30"/>
      <c r="B128" s="31"/>
      <c r="C128" s="67" t="s">
        <v>137</v>
      </c>
      <c r="D128" s="30"/>
      <c r="E128" s="30"/>
      <c r="F128" s="30"/>
      <c r="G128" s="30"/>
      <c r="H128" s="30"/>
      <c r="I128" s="30"/>
      <c r="J128" s="130">
        <f>BK128</f>
        <v>0</v>
      </c>
      <c r="K128" s="30"/>
      <c r="L128" s="31"/>
      <c r="M128" s="63"/>
      <c r="N128" s="54"/>
      <c r="O128" s="64"/>
      <c r="P128" s="131">
        <f>P129</f>
        <v>6707.9234669999987</v>
      </c>
      <c r="Q128" s="64"/>
      <c r="R128" s="131">
        <f>R129</f>
        <v>221.73788540000004</v>
      </c>
      <c r="S128" s="64"/>
      <c r="T128" s="132">
        <f>T129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T128" s="18" t="s">
        <v>69</v>
      </c>
      <c r="AU128" s="18" t="s">
        <v>116</v>
      </c>
      <c r="BK128" s="133">
        <f>BK129</f>
        <v>0</v>
      </c>
    </row>
    <row r="129" spans="1:65" s="12" customFormat="1" ht="25.9" customHeight="1" x14ac:dyDescent="0.2">
      <c r="B129" s="134"/>
      <c r="D129" s="135" t="s">
        <v>69</v>
      </c>
      <c r="E129" s="136" t="s">
        <v>346</v>
      </c>
      <c r="F129" s="136" t="s">
        <v>347</v>
      </c>
      <c r="J129" s="137">
        <f>BK129</f>
        <v>0</v>
      </c>
      <c r="L129" s="134"/>
      <c r="M129" s="138"/>
      <c r="N129" s="139"/>
      <c r="O129" s="139"/>
      <c r="P129" s="140">
        <f>P130+P476+P504+P528+P545+P616+P623</f>
        <v>6707.9234669999987</v>
      </c>
      <c r="Q129" s="139"/>
      <c r="R129" s="140">
        <f>R130+R476+R504+R528+R545+R616+R623</f>
        <v>221.73788540000004</v>
      </c>
      <c r="S129" s="139"/>
      <c r="T129" s="141">
        <f>T130+T476+T504+T528+T545+T616+T623</f>
        <v>0</v>
      </c>
      <c r="AR129" s="135" t="s">
        <v>78</v>
      </c>
      <c r="AT129" s="142" t="s">
        <v>69</v>
      </c>
      <c r="AU129" s="142" t="s">
        <v>70</v>
      </c>
      <c r="AY129" s="135" t="s">
        <v>140</v>
      </c>
      <c r="BK129" s="143">
        <f>BK130+BK476+BK504+BK528+BK545+BK616+BK623</f>
        <v>0</v>
      </c>
    </row>
    <row r="130" spans="1:65" s="12" customFormat="1" ht="22.9" customHeight="1" x14ac:dyDescent="0.2">
      <c r="B130" s="134"/>
      <c r="D130" s="135" t="s">
        <v>69</v>
      </c>
      <c r="E130" s="144" t="s">
        <v>78</v>
      </c>
      <c r="F130" s="144" t="s">
        <v>348</v>
      </c>
      <c r="J130" s="145">
        <f>BK130</f>
        <v>0</v>
      </c>
      <c r="L130" s="134"/>
      <c r="M130" s="138"/>
      <c r="N130" s="139"/>
      <c r="O130" s="139"/>
      <c r="P130" s="140">
        <f>SUM(P131:P475)</f>
        <v>5292.6927159999996</v>
      </c>
      <c r="Q130" s="139"/>
      <c r="R130" s="140">
        <f>SUM(R131:R475)</f>
        <v>5.5471027600000005</v>
      </c>
      <c r="S130" s="139"/>
      <c r="T130" s="141">
        <f>SUM(T131:T475)</f>
        <v>0</v>
      </c>
      <c r="AR130" s="135" t="s">
        <v>78</v>
      </c>
      <c r="AT130" s="142" t="s">
        <v>69</v>
      </c>
      <c r="AU130" s="142" t="s">
        <v>78</v>
      </c>
      <c r="AY130" s="135" t="s">
        <v>140</v>
      </c>
      <c r="BK130" s="143">
        <f>SUM(BK131:BK475)</f>
        <v>0</v>
      </c>
    </row>
    <row r="131" spans="1:65" s="2" customFormat="1" ht="24.2" customHeight="1" x14ac:dyDescent="0.2">
      <c r="A131" s="30"/>
      <c r="B131" s="146"/>
      <c r="C131" s="147" t="s">
        <v>78</v>
      </c>
      <c r="D131" s="147" t="s">
        <v>143</v>
      </c>
      <c r="E131" s="148" t="s">
        <v>349</v>
      </c>
      <c r="F131" s="149" t="s">
        <v>350</v>
      </c>
      <c r="G131" s="150" t="s">
        <v>351</v>
      </c>
      <c r="H131" s="151">
        <v>73.13</v>
      </c>
      <c r="I131" s="275"/>
      <c r="J131" s="152">
        <f>ROUND(I131*H131,2)</f>
        <v>0</v>
      </c>
      <c r="K131" s="149"/>
      <c r="L131" s="31"/>
      <c r="M131" s="153" t="s">
        <v>1</v>
      </c>
      <c r="N131" s="154" t="s">
        <v>36</v>
      </c>
      <c r="O131" s="155">
        <v>0.17199999999999999</v>
      </c>
      <c r="P131" s="155">
        <f>O131*H131</f>
        <v>12.578359999999998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7" t="s">
        <v>160</v>
      </c>
      <c r="AT131" s="157" t="s">
        <v>143</v>
      </c>
      <c r="AU131" s="157" t="s">
        <v>80</v>
      </c>
      <c r="AY131" s="18" t="s">
        <v>140</v>
      </c>
      <c r="BE131" s="158">
        <f>IF(N131="základní",J131,0)</f>
        <v>0</v>
      </c>
      <c r="BF131" s="158">
        <f>IF(N131="snížená",J131,0)</f>
        <v>0</v>
      </c>
      <c r="BG131" s="158">
        <f>IF(N131="zákl. přenesená",J131,0)</f>
        <v>0</v>
      </c>
      <c r="BH131" s="158">
        <f>IF(N131="sníž. přenesená",J131,0)</f>
        <v>0</v>
      </c>
      <c r="BI131" s="158">
        <f>IF(N131="nulová",J131,0)</f>
        <v>0</v>
      </c>
      <c r="BJ131" s="18" t="s">
        <v>78</v>
      </c>
      <c r="BK131" s="158">
        <f>ROUND(I131*H131,2)</f>
        <v>0</v>
      </c>
      <c r="BL131" s="18" t="s">
        <v>160</v>
      </c>
      <c r="BM131" s="157" t="s">
        <v>352</v>
      </c>
    </row>
    <row r="132" spans="1:65" s="2" customFormat="1" ht="19.5" x14ac:dyDescent="0.2">
      <c r="A132" s="30"/>
      <c r="B132" s="31"/>
      <c r="C132" s="30"/>
      <c r="D132" s="159" t="s">
        <v>149</v>
      </c>
      <c r="E132" s="30"/>
      <c r="F132" s="160" t="s">
        <v>353</v>
      </c>
      <c r="G132" s="30"/>
      <c r="H132" s="30"/>
      <c r="I132" s="30"/>
      <c r="J132" s="30"/>
      <c r="K132" s="30"/>
      <c r="L132" s="31"/>
      <c r="M132" s="161"/>
      <c r="N132" s="162"/>
      <c r="O132" s="56"/>
      <c r="P132" s="56"/>
      <c r="Q132" s="56"/>
      <c r="R132" s="56"/>
      <c r="S132" s="56"/>
      <c r="T132" s="57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T132" s="18" t="s">
        <v>149</v>
      </c>
      <c r="AU132" s="18" t="s">
        <v>80</v>
      </c>
    </row>
    <row r="133" spans="1:65" s="13" customFormat="1" x14ac:dyDescent="0.2">
      <c r="B133" s="168"/>
      <c r="D133" s="159" t="s">
        <v>354</v>
      </c>
      <c r="E133" s="169" t="s">
        <v>1</v>
      </c>
      <c r="F133" s="170" t="s">
        <v>355</v>
      </c>
      <c r="H133" s="171">
        <v>73.13</v>
      </c>
      <c r="L133" s="168"/>
      <c r="M133" s="172"/>
      <c r="N133" s="173"/>
      <c r="O133" s="173"/>
      <c r="P133" s="173"/>
      <c r="Q133" s="173"/>
      <c r="R133" s="173"/>
      <c r="S133" s="173"/>
      <c r="T133" s="174"/>
      <c r="AT133" s="169" t="s">
        <v>354</v>
      </c>
      <c r="AU133" s="169" t="s">
        <v>80</v>
      </c>
      <c r="AV133" s="13" t="s">
        <v>80</v>
      </c>
      <c r="AW133" s="13" t="s">
        <v>27</v>
      </c>
      <c r="AX133" s="13" t="s">
        <v>78</v>
      </c>
      <c r="AY133" s="169" t="s">
        <v>140</v>
      </c>
    </row>
    <row r="134" spans="1:65" s="2" customFormat="1" ht="16.5" customHeight="1" x14ac:dyDescent="0.2">
      <c r="A134" s="30"/>
      <c r="B134" s="146"/>
      <c r="C134" s="147" t="s">
        <v>80</v>
      </c>
      <c r="D134" s="147" t="s">
        <v>143</v>
      </c>
      <c r="E134" s="148" t="s">
        <v>356</v>
      </c>
      <c r="F134" s="149" t="s">
        <v>357</v>
      </c>
      <c r="G134" s="150" t="s">
        <v>358</v>
      </c>
      <c r="H134" s="151">
        <v>101</v>
      </c>
      <c r="I134" s="275"/>
      <c r="J134" s="152">
        <f>ROUND(I134*H134,2)</f>
        <v>0</v>
      </c>
      <c r="K134" s="149"/>
      <c r="L134" s="31"/>
      <c r="M134" s="153" t="s">
        <v>1</v>
      </c>
      <c r="N134" s="154" t="s">
        <v>36</v>
      </c>
      <c r="O134" s="155">
        <v>0.49</v>
      </c>
      <c r="P134" s="155">
        <f>O134*H134</f>
        <v>49.49</v>
      </c>
      <c r="Q134" s="155">
        <v>0</v>
      </c>
      <c r="R134" s="155">
        <f>Q134*H134</f>
        <v>0</v>
      </c>
      <c r="S134" s="155">
        <v>0</v>
      </c>
      <c r="T134" s="156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7" t="s">
        <v>160</v>
      </c>
      <c r="AT134" s="157" t="s">
        <v>143</v>
      </c>
      <c r="AU134" s="157" t="s">
        <v>80</v>
      </c>
      <c r="AY134" s="18" t="s">
        <v>140</v>
      </c>
      <c r="BE134" s="158">
        <f>IF(N134="základní",J134,0)</f>
        <v>0</v>
      </c>
      <c r="BF134" s="158">
        <f>IF(N134="snížená",J134,0)</f>
        <v>0</v>
      </c>
      <c r="BG134" s="158">
        <f>IF(N134="zákl. přenesená",J134,0)</f>
        <v>0</v>
      </c>
      <c r="BH134" s="158">
        <f>IF(N134="sníž. přenesená",J134,0)</f>
        <v>0</v>
      </c>
      <c r="BI134" s="158">
        <f>IF(N134="nulová",J134,0)</f>
        <v>0</v>
      </c>
      <c r="BJ134" s="18" t="s">
        <v>78</v>
      </c>
      <c r="BK134" s="158">
        <f>ROUND(I134*H134,2)</f>
        <v>0</v>
      </c>
      <c r="BL134" s="18" t="s">
        <v>160</v>
      </c>
      <c r="BM134" s="157" t="s">
        <v>359</v>
      </c>
    </row>
    <row r="135" spans="1:65" s="2" customFormat="1" x14ac:dyDescent="0.2">
      <c r="A135" s="30"/>
      <c r="B135" s="31"/>
      <c r="C135" s="30"/>
      <c r="D135" s="159" t="s">
        <v>149</v>
      </c>
      <c r="E135" s="30"/>
      <c r="F135" s="160" t="s">
        <v>360</v>
      </c>
      <c r="G135" s="30"/>
      <c r="H135" s="30"/>
      <c r="I135" s="30"/>
      <c r="J135" s="30"/>
      <c r="K135" s="30"/>
      <c r="L135" s="31"/>
      <c r="M135" s="161"/>
      <c r="N135" s="162"/>
      <c r="O135" s="56"/>
      <c r="P135" s="56"/>
      <c r="Q135" s="56"/>
      <c r="R135" s="56"/>
      <c r="S135" s="56"/>
      <c r="T135" s="57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T135" s="18" t="s">
        <v>149</v>
      </c>
      <c r="AU135" s="18" t="s">
        <v>80</v>
      </c>
    </row>
    <row r="136" spans="1:65" s="13" customFormat="1" x14ac:dyDescent="0.2">
      <c r="B136" s="168"/>
      <c r="D136" s="159" t="s">
        <v>354</v>
      </c>
      <c r="E136" s="169" t="s">
        <v>1</v>
      </c>
      <c r="F136" s="170" t="s">
        <v>361</v>
      </c>
      <c r="H136" s="171">
        <v>71</v>
      </c>
      <c r="L136" s="168"/>
      <c r="M136" s="172"/>
      <c r="N136" s="173"/>
      <c r="O136" s="173"/>
      <c r="P136" s="173"/>
      <c r="Q136" s="173"/>
      <c r="R136" s="173"/>
      <c r="S136" s="173"/>
      <c r="T136" s="174"/>
      <c r="AT136" s="169" t="s">
        <v>354</v>
      </c>
      <c r="AU136" s="169" t="s">
        <v>80</v>
      </c>
      <c r="AV136" s="13" t="s">
        <v>80</v>
      </c>
      <c r="AW136" s="13" t="s">
        <v>27</v>
      </c>
      <c r="AX136" s="13" t="s">
        <v>70</v>
      </c>
      <c r="AY136" s="169" t="s">
        <v>140</v>
      </c>
    </row>
    <row r="137" spans="1:65" s="13" customFormat="1" x14ac:dyDescent="0.2">
      <c r="B137" s="168"/>
      <c r="D137" s="159" t="s">
        <v>354</v>
      </c>
      <c r="E137" s="169" t="s">
        <v>1</v>
      </c>
      <c r="F137" s="170" t="s">
        <v>362</v>
      </c>
      <c r="H137" s="171">
        <v>30</v>
      </c>
      <c r="L137" s="168"/>
      <c r="M137" s="172"/>
      <c r="N137" s="173"/>
      <c r="O137" s="173"/>
      <c r="P137" s="173"/>
      <c r="Q137" s="173"/>
      <c r="R137" s="173"/>
      <c r="S137" s="173"/>
      <c r="T137" s="174"/>
      <c r="AT137" s="169" t="s">
        <v>354</v>
      </c>
      <c r="AU137" s="169" t="s">
        <v>80</v>
      </c>
      <c r="AV137" s="13" t="s">
        <v>80</v>
      </c>
      <c r="AW137" s="13" t="s">
        <v>27</v>
      </c>
      <c r="AX137" s="13" t="s">
        <v>70</v>
      </c>
      <c r="AY137" s="169" t="s">
        <v>140</v>
      </c>
    </row>
    <row r="138" spans="1:65" s="14" customFormat="1" x14ac:dyDescent="0.2">
      <c r="B138" s="175"/>
      <c r="D138" s="159" t="s">
        <v>354</v>
      </c>
      <c r="E138" s="176" t="s">
        <v>1</v>
      </c>
      <c r="F138" s="177" t="s">
        <v>363</v>
      </c>
      <c r="H138" s="178">
        <v>101</v>
      </c>
      <c r="L138" s="175"/>
      <c r="M138" s="179"/>
      <c r="N138" s="180"/>
      <c r="O138" s="180"/>
      <c r="P138" s="180"/>
      <c r="Q138" s="180"/>
      <c r="R138" s="180"/>
      <c r="S138" s="180"/>
      <c r="T138" s="181"/>
      <c r="AT138" s="176" t="s">
        <v>354</v>
      </c>
      <c r="AU138" s="176" t="s">
        <v>80</v>
      </c>
      <c r="AV138" s="14" t="s">
        <v>160</v>
      </c>
      <c r="AW138" s="14" t="s">
        <v>27</v>
      </c>
      <c r="AX138" s="14" t="s">
        <v>78</v>
      </c>
      <c r="AY138" s="176" t="s">
        <v>140</v>
      </c>
    </row>
    <row r="139" spans="1:65" s="2" customFormat="1" ht="16.5" customHeight="1" x14ac:dyDescent="0.2">
      <c r="A139" s="30"/>
      <c r="B139" s="146"/>
      <c r="C139" s="147" t="s">
        <v>156</v>
      </c>
      <c r="D139" s="147" t="s">
        <v>143</v>
      </c>
      <c r="E139" s="148" t="s">
        <v>364</v>
      </c>
      <c r="F139" s="149" t="s">
        <v>365</v>
      </c>
      <c r="G139" s="150" t="s">
        <v>358</v>
      </c>
      <c r="H139" s="151">
        <v>71</v>
      </c>
      <c r="I139" s="275"/>
      <c r="J139" s="152">
        <f>ROUND(I139*H139,2)</f>
        <v>0</v>
      </c>
      <c r="K139" s="149"/>
      <c r="L139" s="31"/>
      <c r="M139" s="153" t="s">
        <v>1</v>
      </c>
      <c r="N139" s="154" t="s">
        <v>36</v>
      </c>
      <c r="O139" s="155">
        <v>0.88</v>
      </c>
      <c r="P139" s="155">
        <f>O139*H139</f>
        <v>62.48</v>
      </c>
      <c r="Q139" s="155">
        <v>0</v>
      </c>
      <c r="R139" s="155">
        <f>Q139*H139</f>
        <v>0</v>
      </c>
      <c r="S139" s="155">
        <v>0</v>
      </c>
      <c r="T139" s="156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7" t="s">
        <v>160</v>
      </c>
      <c r="AT139" s="157" t="s">
        <v>143</v>
      </c>
      <c r="AU139" s="157" t="s">
        <v>80</v>
      </c>
      <c r="AY139" s="18" t="s">
        <v>140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8" t="s">
        <v>78</v>
      </c>
      <c r="BK139" s="158">
        <f>ROUND(I139*H139,2)</f>
        <v>0</v>
      </c>
      <c r="BL139" s="18" t="s">
        <v>160</v>
      </c>
      <c r="BM139" s="157" t="s">
        <v>366</v>
      </c>
    </row>
    <row r="140" spans="1:65" s="2" customFormat="1" x14ac:dyDescent="0.2">
      <c r="A140" s="30"/>
      <c r="B140" s="31"/>
      <c r="C140" s="30"/>
      <c r="D140" s="159" t="s">
        <v>149</v>
      </c>
      <c r="E140" s="30"/>
      <c r="F140" s="160" t="s">
        <v>367</v>
      </c>
      <c r="G140" s="30"/>
      <c r="H140" s="30"/>
      <c r="I140" s="30"/>
      <c r="J140" s="30"/>
      <c r="K140" s="30"/>
      <c r="L140" s="31"/>
      <c r="M140" s="161"/>
      <c r="N140" s="162"/>
      <c r="O140" s="56"/>
      <c r="P140" s="56"/>
      <c r="Q140" s="56"/>
      <c r="R140" s="56"/>
      <c r="S140" s="56"/>
      <c r="T140" s="57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T140" s="18" t="s">
        <v>149</v>
      </c>
      <c r="AU140" s="18" t="s">
        <v>80</v>
      </c>
    </row>
    <row r="141" spans="1:65" s="13" customFormat="1" x14ac:dyDescent="0.2">
      <c r="B141" s="168"/>
      <c r="D141" s="159" t="s">
        <v>354</v>
      </c>
      <c r="E141" s="169" t="s">
        <v>1</v>
      </c>
      <c r="F141" s="170" t="s">
        <v>368</v>
      </c>
      <c r="H141" s="171">
        <v>27</v>
      </c>
      <c r="L141" s="168"/>
      <c r="M141" s="172"/>
      <c r="N141" s="173"/>
      <c r="O141" s="173"/>
      <c r="P141" s="173"/>
      <c r="Q141" s="173"/>
      <c r="R141" s="173"/>
      <c r="S141" s="173"/>
      <c r="T141" s="174"/>
      <c r="AT141" s="169" t="s">
        <v>354</v>
      </c>
      <c r="AU141" s="169" t="s">
        <v>80</v>
      </c>
      <c r="AV141" s="13" t="s">
        <v>80</v>
      </c>
      <c r="AW141" s="13" t="s">
        <v>27</v>
      </c>
      <c r="AX141" s="13" t="s">
        <v>70</v>
      </c>
      <c r="AY141" s="169" t="s">
        <v>140</v>
      </c>
    </row>
    <row r="142" spans="1:65" s="13" customFormat="1" x14ac:dyDescent="0.2">
      <c r="B142" s="168"/>
      <c r="D142" s="159" t="s">
        <v>354</v>
      </c>
      <c r="E142" s="169" t="s">
        <v>1</v>
      </c>
      <c r="F142" s="170" t="s">
        <v>369</v>
      </c>
      <c r="H142" s="171">
        <v>44</v>
      </c>
      <c r="L142" s="168"/>
      <c r="M142" s="172"/>
      <c r="N142" s="173"/>
      <c r="O142" s="173"/>
      <c r="P142" s="173"/>
      <c r="Q142" s="173"/>
      <c r="R142" s="173"/>
      <c r="S142" s="173"/>
      <c r="T142" s="174"/>
      <c r="AT142" s="169" t="s">
        <v>354</v>
      </c>
      <c r="AU142" s="169" t="s">
        <v>80</v>
      </c>
      <c r="AV142" s="13" t="s">
        <v>80</v>
      </c>
      <c r="AW142" s="13" t="s">
        <v>27</v>
      </c>
      <c r="AX142" s="13" t="s">
        <v>70</v>
      </c>
      <c r="AY142" s="169" t="s">
        <v>140</v>
      </c>
    </row>
    <row r="143" spans="1:65" s="14" customFormat="1" x14ac:dyDescent="0.2">
      <c r="B143" s="175"/>
      <c r="D143" s="159" t="s">
        <v>354</v>
      </c>
      <c r="E143" s="176" t="s">
        <v>1</v>
      </c>
      <c r="F143" s="177" t="s">
        <v>363</v>
      </c>
      <c r="H143" s="178">
        <v>71</v>
      </c>
      <c r="L143" s="175"/>
      <c r="M143" s="179"/>
      <c r="N143" s="180"/>
      <c r="O143" s="180"/>
      <c r="P143" s="180"/>
      <c r="Q143" s="180"/>
      <c r="R143" s="180"/>
      <c r="S143" s="180"/>
      <c r="T143" s="181"/>
      <c r="AT143" s="176" t="s">
        <v>354</v>
      </c>
      <c r="AU143" s="176" t="s">
        <v>80</v>
      </c>
      <c r="AV143" s="14" t="s">
        <v>160</v>
      </c>
      <c r="AW143" s="14" t="s">
        <v>27</v>
      </c>
      <c r="AX143" s="14" t="s">
        <v>78</v>
      </c>
      <c r="AY143" s="176" t="s">
        <v>140</v>
      </c>
    </row>
    <row r="144" spans="1:65" s="2" customFormat="1" ht="16.5" customHeight="1" x14ac:dyDescent="0.2">
      <c r="A144" s="30"/>
      <c r="B144" s="146"/>
      <c r="C144" s="147" t="s">
        <v>160</v>
      </c>
      <c r="D144" s="147" t="s">
        <v>143</v>
      </c>
      <c r="E144" s="148" t="s">
        <v>370</v>
      </c>
      <c r="F144" s="149" t="s">
        <v>371</v>
      </c>
      <c r="G144" s="150" t="s">
        <v>358</v>
      </c>
      <c r="H144" s="151">
        <v>42</v>
      </c>
      <c r="I144" s="275"/>
      <c r="J144" s="152">
        <f>ROUND(I144*H144,2)</f>
        <v>0</v>
      </c>
      <c r="K144" s="149"/>
      <c r="L144" s="31"/>
      <c r="M144" s="153" t="s">
        <v>1</v>
      </c>
      <c r="N144" s="154" t="s">
        <v>36</v>
      </c>
      <c r="O144" s="155">
        <v>1.42</v>
      </c>
      <c r="P144" s="155">
        <f>O144*H144</f>
        <v>59.64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160</v>
      </c>
      <c r="AT144" s="157" t="s">
        <v>143</v>
      </c>
      <c r="AU144" s="157" t="s">
        <v>80</v>
      </c>
      <c r="AY144" s="18" t="s">
        <v>140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78</v>
      </c>
      <c r="BK144" s="158">
        <f>ROUND(I144*H144,2)</f>
        <v>0</v>
      </c>
      <c r="BL144" s="18" t="s">
        <v>160</v>
      </c>
      <c r="BM144" s="157" t="s">
        <v>372</v>
      </c>
    </row>
    <row r="145" spans="1:65" s="2" customFormat="1" x14ac:dyDescent="0.2">
      <c r="A145" s="30"/>
      <c r="B145" s="31"/>
      <c r="C145" s="30"/>
      <c r="D145" s="159" t="s">
        <v>149</v>
      </c>
      <c r="E145" s="30"/>
      <c r="F145" s="160" t="s">
        <v>373</v>
      </c>
      <c r="G145" s="30"/>
      <c r="H145" s="30"/>
      <c r="I145" s="30"/>
      <c r="J145" s="30"/>
      <c r="K145" s="30"/>
      <c r="L145" s="31"/>
      <c r="M145" s="161"/>
      <c r="N145" s="162"/>
      <c r="O145" s="56"/>
      <c r="P145" s="56"/>
      <c r="Q145" s="56"/>
      <c r="R145" s="56"/>
      <c r="S145" s="56"/>
      <c r="T145" s="57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8" t="s">
        <v>149</v>
      </c>
      <c r="AU145" s="18" t="s">
        <v>80</v>
      </c>
    </row>
    <row r="146" spans="1:65" s="13" customFormat="1" x14ac:dyDescent="0.2">
      <c r="B146" s="168"/>
      <c r="D146" s="159" t="s">
        <v>354</v>
      </c>
      <c r="E146" s="169" t="s">
        <v>1</v>
      </c>
      <c r="F146" s="170" t="s">
        <v>374</v>
      </c>
      <c r="H146" s="171">
        <v>5</v>
      </c>
      <c r="L146" s="168"/>
      <c r="M146" s="172"/>
      <c r="N146" s="173"/>
      <c r="O146" s="173"/>
      <c r="P146" s="173"/>
      <c r="Q146" s="173"/>
      <c r="R146" s="173"/>
      <c r="S146" s="173"/>
      <c r="T146" s="174"/>
      <c r="AT146" s="169" t="s">
        <v>354</v>
      </c>
      <c r="AU146" s="169" t="s">
        <v>80</v>
      </c>
      <c r="AV146" s="13" t="s">
        <v>80</v>
      </c>
      <c r="AW146" s="13" t="s">
        <v>27</v>
      </c>
      <c r="AX146" s="13" t="s">
        <v>70</v>
      </c>
      <c r="AY146" s="169" t="s">
        <v>140</v>
      </c>
    </row>
    <row r="147" spans="1:65" s="13" customFormat="1" x14ac:dyDescent="0.2">
      <c r="B147" s="168"/>
      <c r="D147" s="159" t="s">
        <v>354</v>
      </c>
      <c r="E147" s="169" t="s">
        <v>1</v>
      </c>
      <c r="F147" s="170" t="s">
        <v>375</v>
      </c>
      <c r="H147" s="171">
        <v>37</v>
      </c>
      <c r="L147" s="168"/>
      <c r="M147" s="172"/>
      <c r="N147" s="173"/>
      <c r="O147" s="173"/>
      <c r="P147" s="173"/>
      <c r="Q147" s="173"/>
      <c r="R147" s="173"/>
      <c r="S147" s="173"/>
      <c r="T147" s="174"/>
      <c r="AT147" s="169" t="s">
        <v>354</v>
      </c>
      <c r="AU147" s="169" t="s">
        <v>80</v>
      </c>
      <c r="AV147" s="13" t="s">
        <v>80</v>
      </c>
      <c r="AW147" s="13" t="s">
        <v>27</v>
      </c>
      <c r="AX147" s="13" t="s">
        <v>70</v>
      </c>
      <c r="AY147" s="169" t="s">
        <v>140</v>
      </c>
    </row>
    <row r="148" spans="1:65" s="14" customFormat="1" x14ac:dyDescent="0.2">
      <c r="B148" s="175"/>
      <c r="D148" s="159" t="s">
        <v>354</v>
      </c>
      <c r="E148" s="176" t="s">
        <v>1</v>
      </c>
      <c r="F148" s="177" t="s">
        <v>363</v>
      </c>
      <c r="H148" s="178">
        <v>42</v>
      </c>
      <c r="L148" s="175"/>
      <c r="M148" s="179"/>
      <c r="N148" s="180"/>
      <c r="O148" s="180"/>
      <c r="P148" s="180"/>
      <c r="Q148" s="180"/>
      <c r="R148" s="180"/>
      <c r="S148" s="180"/>
      <c r="T148" s="181"/>
      <c r="AT148" s="176" t="s">
        <v>354</v>
      </c>
      <c r="AU148" s="176" t="s">
        <v>80</v>
      </c>
      <c r="AV148" s="14" t="s">
        <v>160</v>
      </c>
      <c r="AW148" s="14" t="s">
        <v>27</v>
      </c>
      <c r="AX148" s="14" t="s">
        <v>78</v>
      </c>
      <c r="AY148" s="176" t="s">
        <v>140</v>
      </c>
    </row>
    <row r="149" spans="1:65" s="2" customFormat="1" ht="16.5" customHeight="1" x14ac:dyDescent="0.2">
      <c r="A149" s="30"/>
      <c r="B149" s="146"/>
      <c r="C149" s="147" t="s">
        <v>139</v>
      </c>
      <c r="D149" s="147" t="s">
        <v>143</v>
      </c>
      <c r="E149" s="148" t="s">
        <v>376</v>
      </c>
      <c r="F149" s="149" t="s">
        <v>377</v>
      </c>
      <c r="G149" s="150" t="s">
        <v>358</v>
      </c>
      <c r="H149" s="151">
        <v>17</v>
      </c>
      <c r="I149" s="275"/>
      <c r="J149" s="152">
        <f>ROUND(I149*H149,2)</f>
        <v>0</v>
      </c>
      <c r="K149" s="149"/>
      <c r="L149" s="31"/>
      <c r="M149" s="153" t="s">
        <v>1</v>
      </c>
      <c r="N149" s="154" t="s">
        <v>36</v>
      </c>
      <c r="O149" s="155">
        <v>2.02</v>
      </c>
      <c r="P149" s="155">
        <f>O149*H149</f>
        <v>34.340000000000003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7" t="s">
        <v>160</v>
      </c>
      <c r="AT149" s="157" t="s">
        <v>143</v>
      </c>
      <c r="AU149" s="157" t="s">
        <v>80</v>
      </c>
      <c r="AY149" s="18" t="s">
        <v>140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18" t="s">
        <v>78</v>
      </c>
      <c r="BK149" s="158">
        <f>ROUND(I149*H149,2)</f>
        <v>0</v>
      </c>
      <c r="BL149" s="18" t="s">
        <v>160</v>
      </c>
      <c r="BM149" s="157" t="s">
        <v>378</v>
      </c>
    </row>
    <row r="150" spans="1:65" s="2" customFormat="1" x14ac:dyDescent="0.2">
      <c r="A150" s="30"/>
      <c r="B150" s="31"/>
      <c r="C150" s="30"/>
      <c r="D150" s="159" t="s">
        <v>149</v>
      </c>
      <c r="E150" s="30"/>
      <c r="F150" s="160" t="s">
        <v>379</v>
      </c>
      <c r="G150" s="30"/>
      <c r="H150" s="30"/>
      <c r="I150" s="30"/>
      <c r="J150" s="30"/>
      <c r="K150" s="30"/>
      <c r="L150" s="31"/>
      <c r="M150" s="161"/>
      <c r="N150" s="162"/>
      <c r="O150" s="56"/>
      <c r="P150" s="56"/>
      <c r="Q150" s="56"/>
      <c r="R150" s="56"/>
      <c r="S150" s="56"/>
      <c r="T150" s="57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T150" s="18" t="s">
        <v>149</v>
      </c>
      <c r="AU150" s="18" t="s">
        <v>80</v>
      </c>
    </row>
    <row r="151" spans="1:65" s="13" customFormat="1" x14ac:dyDescent="0.2">
      <c r="B151" s="168"/>
      <c r="D151" s="159" t="s">
        <v>354</v>
      </c>
      <c r="E151" s="169" t="s">
        <v>1</v>
      </c>
      <c r="F151" s="170" t="s">
        <v>380</v>
      </c>
      <c r="H151" s="171">
        <v>2</v>
      </c>
      <c r="L151" s="168"/>
      <c r="M151" s="172"/>
      <c r="N151" s="173"/>
      <c r="O151" s="173"/>
      <c r="P151" s="173"/>
      <c r="Q151" s="173"/>
      <c r="R151" s="173"/>
      <c r="S151" s="173"/>
      <c r="T151" s="174"/>
      <c r="AT151" s="169" t="s">
        <v>354</v>
      </c>
      <c r="AU151" s="169" t="s">
        <v>80</v>
      </c>
      <c r="AV151" s="13" t="s">
        <v>80</v>
      </c>
      <c r="AW151" s="13" t="s">
        <v>27</v>
      </c>
      <c r="AX151" s="13" t="s">
        <v>70</v>
      </c>
      <c r="AY151" s="169" t="s">
        <v>140</v>
      </c>
    </row>
    <row r="152" spans="1:65" s="13" customFormat="1" x14ac:dyDescent="0.2">
      <c r="B152" s="168"/>
      <c r="D152" s="159" t="s">
        <v>354</v>
      </c>
      <c r="E152" s="169" t="s">
        <v>1</v>
      </c>
      <c r="F152" s="170" t="s">
        <v>381</v>
      </c>
      <c r="H152" s="171">
        <v>15</v>
      </c>
      <c r="L152" s="168"/>
      <c r="M152" s="172"/>
      <c r="N152" s="173"/>
      <c r="O152" s="173"/>
      <c r="P152" s="173"/>
      <c r="Q152" s="173"/>
      <c r="R152" s="173"/>
      <c r="S152" s="173"/>
      <c r="T152" s="174"/>
      <c r="AT152" s="169" t="s">
        <v>354</v>
      </c>
      <c r="AU152" s="169" t="s">
        <v>80</v>
      </c>
      <c r="AV152" s="13" t="s">
        <v>80</v>
      </c>
      <c r="AW152" s="13" t="s">
        <v>27</v>
      </c>
      <c r="AX152" s="13" t="s">
        <v>70</v>
      </c>
      <c r="AY152" s="169" t="s">
        <v>140</v>
      </c>
    </row>
    <row r="153" spans="1:65" s="14" customFormat="1" x14ac:dyDescent="0.2">
      <c r="B153" s="175"/>
      <c r="D153" s="159" t="s">
        <v>354</v>
      </c>
      <c r="E153" s="176" t="s">
        <v>1</v>
      </c>
      <c r="F153" s="177" t="s">
        <v>363</v>
      </c>
      <c r="H153" s="178">
        <v>17</v>
      </c>
      <c r="L153" s="175"/>
      <c r="M153" s="179"/>
      <c r="N153" s="180"/>
      <c r="O153" s="180"/>
      <c r="P153" s="180"/>
      <c r="Q153" s="180"/>
      <c r="R153" s="180"/>
      <c r="S153" s="180"/>
      <c r="T153" s="181"/>
      <c r="AT153" s="176" t="s">
        <v>354</v>
      </c>
      <c r="AU153" s="176" t="s">
        <v>80</v>
      </c>
      <c r="AV153" s="14" t="s">
        <v>160</v>
      </c>
      <c r="AW153" s="14" t="s">
        <v>27</v>
      </c>
      <c r="AX153" s="14" t="s">
        <v>78</v>
      </c>
      <c r="AY153" s="176" t="s">
        <v>140</v>
      </c>
    </row>
    <row r="154" spans="1:65" s="2" customFormat="1" ht="16.5" customHeight="1" x14ac:dyDescent="0.2">
      <c r="A154" s="30"/>
      <c r="B154" s="146"/>
      <c r="C154" s="147" t="s">
        <v>166</v>
      </c>
      <c r="D154" s="147" t="s">
        <v>143</v>
      </c>
      <c r="E154" s="148" t="s">
        <v>382</v>
      </c>
      <c r="F154" s="149" t="s">
        <v>383</v>
      </c>
      <c r="G154" s="150" t="s">
        <v>358</v>
      </c>
      <c r="H154" s="151">
        <v>8</v>
      </c>
      <c r="I154" s="275"/>
      <c r="J154" s="152">
        <f>ROUND(I154*H154,2)</f>
        <v>0</v>
      </c>
      <c r="K154" s="149"/>
      <c r="L154" s="31"/>
      <c r="M154" s="153" t="s">
        <v>1</v>
      </c>
      <c r="N154" s="154" t="s">
        <v>36</v>
      </c>
      <c r="O154" s="155">
        <v>2.8460000000000001</v>
      </c>
      <c r="P154" s="155">
        <f>O154*H154</f>
        <v>22.768000000000001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7" t="s">
        <v>160</v>
      </c>
      <c r="AT154" s="157" t="s">
        <v>143</v>
      </c>
      <c r="AU154" s="157" t="s">
        <v>80</v>
      </c>
      <c r="AY154" s="18" t="s">
        <v>140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8" t="s">
        <v>78</v>
      </c>
      <c r="BK154" s="158">
        <f>ROUND(I154*H154,2)</f>
        <v>0</v>
      </c>
      <c r="BL154" s="18" t="s">
        <v>160</v>
      </c>
      <c r="BM154" s="157" t="s">
        <v>384</v>
      </c>
    </row>
    <row r="155" spans="1:65" s="2" customFormat="1" x14ac:dyDescent="0.2">
      <c r="A155" s="30"/>
      <c r="B155" s="31"/>
      <c r="C155" s="30"/>
      <c r="D155" s="159" t="s">
        <v>149</v>
      </c>
      <c r="E155" s="30"/>
      <c r="F155" s="160" t="s">
        <v>385</v>
      </c>
      <c r="G155" s="30"/>
      <c r="H155" s="30"/>
      <c r="I155" s="30"/>
      <c r="J155" s="30"/>
      <c r="K155" s="30"/>
      <c r="L155" s="31"/>
      <c r="M155" s="161"/>
      <c r="N155" s="162"/>
      <c r="O155" s="56"/>
      <c r="P155" s="56"/>
      <c r="Q155" s="56"/>
      <c r="R155" s="56"/>
      <c r="S155" s="56"/>
      <c r="T155" s="57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T155" s="18" t="s">
        <v>149</v>
      </c>
      <c r="AU155" s="18" t="s">
        <v>80</v>
      </c>
    </row>
    <row r="156" spans="1:65" s="13" customFormat="1" x14ac:dyDescent="0.2">
      <c r="B156" s="168"/>
      <c r="D156" s="159" t="s">
        <v>354</v>
      </c>
      <c r="E156" s="169" t="s">
        <v>1</v>
      </c>
      <c r="F156" s="170" t="s">
        <v>386</v>
      </c>
      <c r="H156" s="171">
        <v>1</v>
      </c>
      <c r="L156" s="168"/>
      <c r="M156" s="172"/>
      <c r="N156" s="173"/>
      <c r="O156" s="173"/>
      <c r="P156" s="173"/>
      <c r="Q156" s="173"/>
      <c r="R156" s="173"/>
      <c r="S156" s="173"/>
      <c r="T156" s="174"/>
      <c r="AT156" s="169" t="s">
        <v>354</v>
      </c>
      <c r="AU156" s="169" t="s">
        <v>80</v>
      </c>
      <c r="AV156" s="13" t="s">
        <v>80</v>
      </c>
      <c r="AW156" s="13" t="s">
        <v>27</v>
      </c>
      <c r="AX156" s="13" t="s">
        <v>70</v>
      </c>
      <c r="AY156" s="169" t="s">
        <v>140</v>
      </c>
    </row>
    <row r="157" spans="1:65" s="13" customFormat="1" x14ac:dyDescent="0.2">
      <c r="B157" s="168"/>
      <c r="D157" s="159" t="s">
        <v>354</v>
      </c>
      <c r="E157" s="169" t="s">
        <v>1</v>
      </c>
      <c r="F157" s="170" t="s">
        <v>387</v>
      </c>
      <c r="H157" s="171">
        <v>7</v>
      </c>
      <c r="L157" s="168"/>
      <c r="M157" s="172"/>
      <c r="N157" s="173"/>
      <c r="O157" s="173"/>
      <c r="P157" s="173"/>
      <c r="Q157" s="173"/>
      <c r="R157" s="173"/>
      <c r="S157" s="173"/>
      <c r="T157" s="174"/>
      <c r="AT157" s="169" t="s">
        <v>354</v>
      </c>
      <c r="AU157" s="169" t="s">
        <v>80</v>
      </c>
      <c r="AV157" s="13" t="s">
        <v>80</v>
      </c>
      <c r="AW157" s="13" t="s">
        <v>27</v>
      </c>
      <c r="AX157" s="13" t="s">
        <v>70</v>
      </c>
      <c r="AY157" s="169" t="s">
        <v>140</v>
      </c>
    </row>
    <row r="158" spans="1:65" s="14" customFormat="1" x14ac:dyDescent="0.2">
      <c r="B158" s="175"/>
      <c r="D158" s="159" t="s">
        <v>354</v>
      </c>
      <c r="E158" s="176" t="s">
        <v>1</v>
      </c>
      <c r="F158" s="177" t="s">
        <v>363</v>
      </c>
      <c r="H158" s="178">
        <v>8</v>
      </c>
      <c r="L158" s="175"/>
      <c r="M158" s="179"/>
      <c r="N158" s="180"/>
      <c r="O158" s="180"/>
      <c r="P158" s="180"/>
      <c r="Q158" s="180"/>
      <c r="R158" s="180"/>
      <c r="S158" s="180"/>
      <c r="T158" s="181"/>
      <c r="AT158" s="176" t="s">
        <v>354</v>
      </c>
      <c r="AU158" s="176" t="s">
        <v>80</v>
      </c>
      <c r="AV158" s="14" t="s">
        <v>160</v>
      </c>
      <c r="AW158" s="14" t="s">
        <v>27</v>
      </c>
      <c r="AX158" s="14" t="s">
        <v>78</v>
      </c>
      <c r="AY158" s="176" t="s">
        <v>140</v>
      </c>
    </row>
    <row r="159" spans="1:65" s="2" customFormat="1" ht="16.5" customHeight="1" x14ac:dyDescent="0.2">
      <c r="A159" s="30"/>
      <c r="B159" s="146"/>
      <c r="C159" s="147" t="s">
        <v>170</v>
      </c>
      <c r="D159" s="147" t="s">
        <v>143</v>
      </c>
      <c r="E159" s="148" t="s">
        <v>388</v>
      </c>
      <c r="F159" s="149" t="s">
        <v>389</v>
      </c>
      <c r="G159" s="150" t="s">
        <v>358</v>
      </c>
      <c r="H159" s="151">
        <v>7</v>
      </c>
      <c r="I159" s="275"/>
      <c r="J159" s="152">
        <f>ROUND(I159*H159,2)</f>
        <v>0</v>
      </c>
      <c r="K159" s="149"/>
      <c r="L159" s="31"/>
      <c r="M159" s="153" t="s">
        <v>1</v>
      </c>
      <c r="N159" s="154" t="s">
        <v>36</v>
      </c>
      <c r="O159" s="155">
        <v>4.0579999999999998</v>
      </c>
      <c r="P159" s="155">
        <f>O159*H159</f>
        <v>28.405999999999999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7" t="s">
        <v>160</v>
      </c>
      <c r="AT159" s="157" t="s">
        <v>143</v>
      </c>
      <c r="AU159" s="157" t="s">
        <v>80</v>
      </c>
      <c r="AY159" s="18" t="s">
        <v>140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8" t="s">
        <v>78</v>
      </c>
      <c r="BK159" s="158">
        <f>ROUND(I159*H159,2)</f>
        <v>0</v>
      </c>
      <c r="BL159" s="18" t="s">
        <v>160</v>
      </c>
      <c r="BM159" s="157" t="s">
        <v>390</v>
      </c>
    </row>
    <row r="160" spans="1:65" s="2" customFormat="1" x14ac:dyDescent="0.2">
      <c r="A160" s="30"/>
      <c r="B160" s="31"/>
      <c r="C160" s="30"/>
      <c r="D160" s="159" t="s">
        <v>149</v>
      </c>
      <c r="E160" s="30"/>
      <c r="F160" s="160" t="s">
        <v>391</v>
      </c>
      <c r="G160" s="30"/>
      <c r="H160" s="30"/>
      <c r="I160" s="30"/>
      <c r="J160" s="30"/>
      <c r="K160" s="30"/>
      <c r="L160" s="31"/>
      <c r="M160" s="161"/>
      <c r="N160" s="162"/>
      <c r="O160" s="56"/>
      <c r="P160" s="56"/>
      <c r="Q160" s="56"/>
      <c r="R160" s="56"/>
      <c r="S160" s="56"/>
      <c r="T160" s="57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T160" s="18" t="s">
        <v>149</v>
      </c>
      <c r="AU160" s="18" t="s">
        <v>80</v>
      </c>
    </row>
    <row r="161" spans="1:65" s="13" customFormat="1" x14ac:dyDescent="0.2">
      <c r="B161" s="168"/>
      <c r="D161" s="159" t="s">
        <v>354</v>
      </c>
      <c r="E161" s="169" t="s">
        <v>1</v>
      </c>
      <c r="F161" s="170" t="s">
        <v>387</v>
      </c>
      <c r="H161" s="171">
        <v>7</v>
      </c>
      <c r="L161" s="168"/>
      <c r="M161" s="172"/>
      <c r="N161" s="173"/>
      <c r="O161" s="173"/>
      <c r="P161" s="173"/>
      <c r="Q161" s="173"/>
      <c r="R161" s="173"/>
      <c r="S161" s="173"/>
      <c r="T161" s="174"/>
      <c r="AT161" s="169" t="s">
        <v>354</v>
      </c>
      <c r="AU161" s="169" t="s">
        <v>80</v>
      </c>
      <c r="AV161" s="13" t="s">
        <v>80</v>
      </c>
      <c r="AW161" s="13" t="s">
        <v>27</v>
      </c>
      <c r="AX161" s="13" t="s">
        <v>78</v>
      </c>
      <c r="AY161" s="169" t="s">
        <v>140</v>
      </c>
    </row>
    <row r="162" spans="1:65" s="2" customFormat="1" ht="16.5" customHeight="1" x14ac:dyDescent="0.2">
      <c r="A162" s="30"/>
      <c r="B162" s="146"/>
      <c r="C162" s="147" t="s">
        <v>174</v>
      </c>
      <c r="D162" s="147" t="s">
        <v>143</v>
      </c>
      <c r="E162" s="148" t="s">
        <v>392</v>
      </c>
      <c r="F162" s="149" t="s">
        <v>393</v>
      </c>
      <c r="G162" s="150" t="s">
        <v>358</v>
      </c>
      <c r="H162" s="151">
        <v>7</v>
      </c>
      <c r="I162" s="275"/>
      <c r="J162" s="152">
        <f>ROUND(I162*H162,2)</f>
        <v>0</v>
      </c>
      <c r="K162" s="149"/>
      <c r="L162" s="31"/>
      <c r="M162" s="153" t="s">
        <v>1</v>
      </c>
      <c r="N162" s="154" t="s">
        <v>36</v>
      </c>
      <c r="O162" s="155">
        <v>4.8319999999999999</v>
      </c>
      <c r="P162" s="155">
        <f>O162*H162</f>
        <v>33.823999999999998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7" t="s">
        <v>160</v>
      </c>
      <c r="AT162" s="157" t="s">
        <v>143</v>
      </c>
      <c r="AU162" s="157" t="s">
        <v>80</v>
      </c>
      <c r="AY162" s="18" t="s">
        <v>140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8" t="s">
        <v>78</v>
      </c>
      <c r="BK162" s="158">
        <f>ROUND(I162*H162,2)</f>
        <v>0</v>
      </c>
      <c r="BL162" s="18" t="s">
        <v>160</v>
      </c>
      <c r="BM162" s="157" t="s">
        <v>394</v>
      </c>
    </row>
    <row r="163" spans="1:65" s="2" customFormat="1" x14ac:dyDescent="0.2">
      <c r="A163" s="30"/>
      <c r="B163" s="31"/>
      <c r="C163" s="30"/>
      <c r="D163" s="159" t="s">
        <v>149</v>
      </c>
      <c r="E163" s="30"/>
      <c r="F163" s="160" t="s">
        <v>395</v>
      </c>
      <c r="G163" s="30"/>
      <c r="H163" s="30"/>
      <c r="I163" s="30"/>
      <c r="J163" s="30"/>
      <c r="K163" s="30"/>
      <c r="L163" s="31"/>
      <c r="M163" s="161"/>
      <c r="N163" s="162"/>
      <c r="O163" s="56"/>
      <c r="P163" s="56"/>
      <c r="Q163" s="56"/>
      <c r="R163" s="56"/>
      <c r="S163" s="56"/>
      <c r="T163" s="57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T163" s="18" t="s">
        <v>149</v>
      </c>
      <c r="AU163" s="18" t="s">
        <v>80</v>
      </c>
    </row>
    <row r="164" spans="1:65" s="13" customFormat="1" x14ac:dyDescent="0.2">
      <c r="B164" s="168"/>
      <c r="D164" s="159" t="s">
        <v>354</v>
      </c>
      <c r="E164" s="169" t="s">
        <v>1</v>
      </c>
      <c r="F164" s="170" t="s">
        <v>387</v>
      </c>
      <c r="H164" s="171">
        <v>7</v>
      </c>
      <c r="L164" s="168"/>
      <c r="M164" s="172"/>
      <c r="N164" s="173"/>
      <c r="O164" s="173"/>
      <c r="P164" s="173"/>
      <c r="Q164" s="173"/>
      <c r="R164" s="173"/>
      <c r="S164" s="173"/>
      <c r="T164" s="174"/>
      <c r="AT164" s="169" t="s">
        <v>354</v>
      </c>
      <c r="AU164" s="169" t="s">
        <v>80</v>
      </c>
      <c r="AV164" s="13" t="s">
        <v>80</v>
      </c>
      <c r="AW164" s="13" t="s">
        <v>27</v>
      </c>
      <c r="AX164" s="13" t="s">
        <v>78</v>
      </c>
      <c r="AY164" s="169" t="s">
        <v>140</v>
      </c>
    </row>
    <row r="165" spans="1:65" s="2" customFormat="1" ht="16.5" customHeight="1" x14ac:dyDescent="0.2">
      <c r="A165" s="30"/>
      <c r="B165" s="146"/>
      <c r="C165" s="147" t="s">
        <v>178</v>
      </c>
      <c r="D165" s="147" t="s">
        <v>143</v>
      </c>
      <c r="E165" s="148" t="s">
        <v>396</v>
      </c>
      <c r="F165" s="149" t="s">
        <v>397</v>
      </c>
      <c r="G165" s="150" t="s">
        <v>358</v>
      </c>
      <c r="H165" s="151">
        <v>102</v>
      </c>
      <c r="I165" s="275"/>
      <c r="J165" s="152">
        <f>ROUND(I165*H165,2)</f>
        <v>0</v>
      </c>
      <c r="K165" s="149"/>
      <c r="L165" s="31"/>
      <c r="M165" s="153" t="s">
        <v>1</v>
      </c>
      <c r="N165" s="154" t="s">
        <v>36</v>
      </c>
      <c r="O165" s="155">
        <v>0.27</v>
      </c>
      <c r="P165" s="155">
        <f>O165*H165</f>
        <v>27.540000000000003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7" t="s">
        <v>160</v>
      </c>
      <c r="AT165" s="157" t="s">
        <v>143</v>
      </c>
      <c r="AU165" s="157" t="s">
        <v>80</v>
      </c>
      <c r="AY165" s="18" t="s">
        <v>140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8" t="s">
        <v>78</v>
      </c>
      <c r="BK165" s="158">
        <f>ROUND(I165*H165,2)</f>
        <v>0</v>
      </c>
      <c r="BL165" s="18" t="s">
        <v>160</v>
      </c>
      <c r="BM165" s="157" t="s">
        <v>398</v>
      </c>
    </row>
    <row r="166" spans="1:65" s="2" customFormat="1" x14ac:dyDescent="0.2">
      <c r="A166" s="30"/>
      <c r="B166" s="31"/>
      <c r="C166" s="30"/>
      <c r="D166" s="159" t="s">
        <v>149</v>
      </c>
      <c r="E166" s="30"/>
      <c r="F166" s="160" t="s">
        <v>397</v>
      </c>
      <c r="G166" s="30"/>
      <c r="H166" s="30"/>
      <c r="I166" s="30"/>
      <c r="J166" s="30"/>
      <c r="K166" s="30"/>
      <c r="L166" s="31"/>
      <c r="M166" s="161"/>
      <c r="N166" s="162"/>
      <c r="O166" s="56"/>
      <c r="P166" s="56"/>
      <c r="Q166" s="56"/>
      <c r="R166" s="56"/>
      <c r="S166" s="56"/>
      <c r="T166" s="57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T166" s="18" t="s">
        <v>149</v>
      </c>
      <c r="AU166" s="18" t="s">
        <v>80</v>
      </c>
    </row>
    <row r="167" spans="1:65" s="13" customFormat="1" x14ac:dyDescent="0.2">
      <c r="B167" s="168"/>
      <c r="D167" s="159" t="s">
        <v>354</v>
      </c>
      <c r="E167" s="169" t="s">
        <v>1</v>
      </c>
      <c r="F167" s="170" t="s">
        <v>399</v>
      </c>
      <c r="H167" s="171">
        <v>102</v>
      </c>
      <c r="L167" s="168"/>
      <c r="M167" s="172"/>
      <c r="N167" s="173"/>
      <c r="O167" s="173"/>
      <c r="P167" s="173"/>
      <c r="Q167" s="173"/>
      <c r="R167" s="173"/>
      <c r="S167" s="173"/>
      <c r="T167" s="174"/>
      <c r="AT167" s="169" t="s">
        <v>354</v>
      </c>
      <c r="AU167" s="169" t="s">
        <v>80</v>
      </c>
      <c r="AV167" s="13" t="s">
        <v>80</v>
      </c>
      <c r="AW167" s="13" t="s">
        <v>27</v>
      </c>
      <c r="AX167" s="13" t="s">
        <v>78</v>
      </c>
      <c r="AY167" s="169" t="s">
        <v>140</v>
      </c>
    </row>
    <row r="168" spans="1:65" s="2" customFormat="1" ht="16.5" customHeight="1" x14ac:dyDescent="0.2">
      <c r="A168" s="30"/>
      <c r="B168" s="146"/>
      <c r="C168" s="147" t="s">
        <v>182</v>
      </c>
      <c r="D168" s="147" t="s">
        <v>143</v>
      </c>
      <c r="E168" s="148" t="s">
        <v>400</v>
      </c>
      <c r="F168" s="149" t="s">
        <v>401</v>
      </c>
      <c r="G168" s="150" t="s">
        <v>358</v>
      </c>
      <c r="H168" s="151">
        <v>72</v>
      </c>
      <c r="I168" s="275"/>
      <c r="J168" s="152">
        <f>ROUND(I168*H168,2)</f>
        <v>0</v>
      </c>
      <c r="K168" s="149"/>
      <c r="L168" s="31"/>
      <c r="M168" s="153" t="s">
        <v>1</v>
      </c>
      <c r="N168" s="154" t="s">
        <v>36</v>
      </c>
      <c r="O168" s="155">
        <v>0.39</v>
      </c>
      <c r="P168" s="155">
        <f>O168*H168</f>
        <v>28.080000000000002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7" t="s">
        <v>160</v>
      </c>
      <c r="AT168" s="157" t="s">
        <v>143</v>
      </c>
      <c r="AU168" s="157" t="s">
        <v>80</v>
      </c>
      <c r="AY168" s="18" t="s">
        <v>140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8" t="s">
        <v>78</v>
      </c>
      <c r="BK168" s="158">
        <f>ROUND(I168*H168,2)</f>
        <v>0</v>
      </c>
      <c r="BL168" s="18" t="s">
        <v>160</v>
      </c>
      <c r="BM168" s="157" t="s">
        <v>402</v>
      </c>
    </row>
    <row r="169" spans="1:65" s="2" customFormat="1" x14ac:dyDescent="0.2">
      <c r="A169" s="30"/>
      <c r="B169" s="31"/>
      <c r="C169" s="30"/>
      <c r="D169" s="159" t="s">
        <v>149</v>
      </c>
      <c r="E169" s="30"/>
      <c r="F169" s="160" t="s">
        <v>401</v>
      </c>
      <c r="G169" s="30"/>
      <c r="H169" s="30"/>
      <c r="I169" s="30"/>
      <c r="J169" s="30"/>
      <c r="K169" s="30"/>
      <c r="L169" s="31"/>
      <c r="M169" s="161"/>
      <c r="N169" s="162"/>
      <c r="O169" s="56"/>
      <c r="P169" s="56"/>
      <c r="Q169" s="56"/>
      <c r="R169" s="56"/>
      <c r="S169" s="56"/>
      <c r="T169" s="57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T169" s="18" t="s">
        <v>149</v>
      </c>
      <c r="AU169" s="18" t="s">
        <v>80</v>
      </c>
    </row>
    <row r="170" spans="1:65" s="13" customFormat="1" x14ac:dyDescent="0.2">
      <c r="B170" s="168"/>
      <c r="D170" s="159" t="s">
        <v>354</v>
      </c>
      <c r="E170" s="169" t="s">
        <v>1</v>
      </c>
      <c r="F170" s="170" t="s">
        <v>403</v>
      </c>
      <c r="H170" s="171">
        <v>72</v>
      </c>
      <c r="L170" s="168"/>
      <c r="M170" s="172"/>
      <c r="N170" s="173"/>
      <c r="O170" s="173"/>
      <c r="P170" s="173"/>
      <c r="Q170" s="173"/>
      <c r="R170" s="173"/>
      <c r="S170" s="173"/>
      <c r="T170" s="174"/>
      <c r="AT170" s="169" t="s">
        <v>354</v>
      </c>
      <c r="AU170" s="169" t="s">
        <v>80</v>
      </c>
      <c r="AV170" s="13" t="s">
        <v>80</v>
      </c>
      <c r="AW170" s="13" t="s">
        <v>27</v>
      </c>
      <c r="AX170" s="13" t="s">
        <v>78</v>
      </c>
      <c r="AY170" s="169" t="s">
        <v>140</v>
      </c>
    </row>
    <row r="171" spans="1:65" s="2" customFormat="1" ht="16.5" customHeight="1" x14ac:dyDescent="0.2">
      <c r="A171" s="30"/>
      <c r="B171" s="146"/>
      <c r="C171" s="147" t="s">
        <v>186</v>
      </c>
      <c r="D171" s="147" t="s">
        <v>143</v>
      </c>
      <c r="E171" s="148" t="s">
        <v>404</v>
      </c>
      <c r="F171" s="149" t="s">
        <v>405</v>
      </c>
      <c r="G171" s="150" t="s">
        <v>358</v>
      </c>
      <c r="H171" s="151">
        <v>43</v>
      </c>
      <c r="I171" s="275"/>
      <c r="J171" s="152">
        <f>ROUND(I171*H171,2)</f>
        <v>0</v>
      </c>
      <c r="K171" s="149"/>
      <c r="L171" s="31"/>
      <c r="M171" s="153" t="s">
        <v>1</v>
      </c>
      <c r="N171" s="154" t="s">
        <v>36</v>
      </c>
      <c r="O171" s="155">
        <v>0.56399999999999995</v>
      </c>
      <c r="P171" s="155">
        <f>O171*H171</f>
        <v>24.251999999999999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7" t="s">
        <v>160</v>
      </c>
      <c r="AT171" s="157" t="s">
        <v>143</v>
      </c>
      <c r="AU171" s="157" t="s">
        <v>80</v>
      </c>
      <c r="AY171" s="18" t="s">
        <v>140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8" t="s">
        <v>78</v>
      </c>
      <c r="BK171" s="158">
        <f>ROUND(I171*H171,2)</f>
        <v>0</v>
      </c>
      <c r="BL171" s="18" t="s">
        <v>160</v>
      </c>
      <c r="BM171" s="157" t="s">
        <v>406</v>
      </c>
    </row>
    <row r="172" spans="1:65" s="2" customFormat="1" x14ac:dyDescent="0.2">
      <c r="A172" s="30"/>
      <c r="B172" s="31"/>
      <c r="C172" s="30"/>
      <c r="D172" s="159" t="s">
        <v>149</v>
      </c>
      <c r="E172" s="30"/>
      <c r="F172" s="160" t="s">
        <v>405</v>
      </c>
      <c r="G172" s="30"/>
      <c r="H172" s="30"/>
      <c r="I172" s="30"/>
      <c r="J172" s="30"/>
      <c r="K172" s="30"/>
      <c r="L172" s="31"/>
      <c r="M172" s="161"/>
      <c r="N172" s="162"/>
      <c r="O172" s="56"/>
      <c r="P172" s="56"/>
      <c r="Q172" s="56"/>
      <c r="R172" s="56"/>
      <c r="S172" s="56"/>
      <c r="T172" s="57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T172" s="18" t="s">
        <v>149</v>
      </c>
      <c r="AU172" s="18" t="s">
        <v>80</v>
      </c>
    </row>
    <row r="173" spans="1:65" s="13" customFormat="1" x14ac:dyDescent="0.2">
      <c r="B173" s="168"/>
      <c r="D173" s="159" t="s">
        <v>354</v>
      </c>
      <c r="E173" s="169" t="s">
        <v>1</v>
      </c>
      <c r="F173" s="170" t="s">
        <v>407</v>
      </c>
      <c r="H173" s="171">
        <v>43</v>
      </c>
      <c r="L173" s="168"/>
      <c r="M173" s="172"/>
      <c r="N173" s="173"/>
      <c r="O173" s="173"/>
      <c r="P173" s="173"/>
      <c r="Q173" s="173"/>
      <c r="R173" s="173"/>
      <c r="S173" s="173"/>
      <c r="T173" s="174"/>
      <c r="AT173" s="169" t="s">
        <v>354</v>
      </c>
      <c r="AU173" s="169" t="s">
        <v>80</v>
      </c>
      <c r="AV173" s="13" t="s">
        <v>80</v>
      </c>
      <c r="AW173" s="13" t="s">
        <v>27</v>
      </c>
      <c r="AX173" s="13" t="s">
        <v>78</v>
      </c>
      <c r="AY173" s="169" t="s">
        <v>140</v>
      </c>
    </row>
    <row r="174" spans="1:65" s="2" customFormat="1" ht="16.5" customHeight="1" x14ac:dyDescent="0.2">
      <c r="A174" s="30"/>
      <c r="B174" s="146"/>
      <c r="C174" s="147" t="s">
        <v>190</v>
      </c>
      <c r="D174" s="147" t="s">
        <v>143</v>
      </c>
      <c r="E174" s="148" t="s">
        <v>408</v>
      </c>
      <c r="F174" s="149" t="s">
        <v>409</v>
      </c>
      <c r="G174" s="150" t="s">
        <v>358</v>
      </c>
      <c r="H174" s="151">
        <v>17</v>
      </c>
      <c r="I174" s="275"/>
      <c r="J174" s="152">
        <f>ROUND(I174*H174,2)</f>
        <v>0</v>
      </c>
      <c r="K174" s="149"/>
      <c r="L174" s="31"/>
      <c r="M174" s="153" t="s">
        <v>1</v>
      </c>
      <c r="N174" s="154" t="s">
        <v>36</v>
      </c>
      <c r="O174" s="155">
        <v>0.56399999999999995</v>
      </c>
      <c r="P174" s="155">
        <f>O174*H174</f>
        <v>9.5879999999999992</v>
      </c>
      <c r="Q174" s="155">
        <v>0</v>
      </c>
      <c r="R174" s="155">
        <f>Q174*H174</f>
        <v>0</v>
      </c>
      <c r="S174" s="155">
        <v>0</v>
      </c>
      <c r="T174" s="156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7" t="s">
        <v>160</v>
      </c>
      <c r="AT174" s="157" t="s">
        <v>143</v>
      </c>
      <c r="AU174" s="157" t="s">
        <v>80</v>
      </c>
      <c r="AY174" s="18" t="s">
        <v>140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8" t="s">
        <v>78</v>
      </c>
      <c r="BK174" s="158">
        <f>ROUND(I174*H174,2)</f>
        <v>0</v>
      </c>
      <c r="BL174" s="18" t="s">
        <v>160</v>
      </c>
      <c r="BM174" s="157" t="s">
        <v>410</v>
      </c>
    </row>
    <row r="175" spans="1:65" s="2" customFormat="1" x14ac:dyDescent="0.2">
      <c r="A175" s="30"/>
      <c r="B175" s="31"/>
      <c r="C175" s="30"/>
      <c r="D175" s="159" t="s">
        <v>149</v>
      </c>
      <c r="E175" s="30"/>
      <c r="F175" s="160" t="s">
        <v>409</v>
      </c>
      <c r="G175" s="30"/>
      <c r="H175" s="30"/>
      <c r="I175" s="30"/>
      <c r="J175" s="30"/>
      <c r="K175" s="30"/>
      <c r="L175" s="31"/>
      <c r="M175" s="161"/>
      <c r="N175" s="162"/>
      <c r="O175" s="56"/>
      <c r="P175" s="56"/>
      <c r="Q175" s="56"/>
      <c r="R175" s="56"/>
      <c r="S175" s="56"/>
      <c r="T175" s="57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T175" s="18" t="s">
        <v>149</v>
      </c>
      <c r="AU175" s="18" t="s">
        <v>80</v>
      </c>
    </row>
    <row r="176" spans="1:65" s="13" customFormat="1" x14ac:dyDescent="0.2">
      <c r="B176" s="168"/>
      <c r="D176" s="159" t="s">
        <v>354</v>
      </c>
      <c r="E176" s="169" t="s">
        <v>1</v>
      </c>
      <c r="F176" s="170" t="s">
        <v>411</v>
      </c>
      <c r="H176" s="171">
        <v>17</v>
      </c>
      <c r="L176" s="168"/>
      <c r="M176" s="172"/>
      <c r="N176" s="173"/>
      <c r="O176" s="173"/>
      <c r="P176" s="173"/>
      <c r="Q176" s="173"/>
      <c r="R176" s="173"/>
      <c r="S176" s="173"/>
      <c r="T176" s="174"/>
      <c r="AT176" s="169" t="s">
        <v>354</v>
      </c>
      <c r="AU176" s="169" t="s">
        <v>80</v>
      </c>
      <c r="AV176" s="13" t="s">
        <v>80</v>
      </c>
      <c r="AW176" s="13" t="s">
        <v>27</v>
      </c>
      <c r="AX176" s="13" t="s">
        <v>78</v>
      </c>
      <c r="AY176" s="169" t="s">
        <v>140</v>
      </c>
    </row>
    <row r="177" spans="1:65" s="2" customFormat="1" ht="16.5" customHeight="1" x14ac:dyDescent="0.2">
      <c r="A177" s="30"/>
      <c r="B177" s="146"/>
      <c r="C177" s="147" t="s">
        <v>194</v>
      </c>
      <c r="D177" s="147" t="s">
        <v>143</v>
      </c>
      <c r="E177" s="148" t="s">
        <v>412</v>
      </c>
      <c r="F177" s="149" t="s">
        <v>413</v>
      </c>
      <c r="G177" s="150" t="s">
        <v>358</v>
      </c>
      <c r="H177" s="151">
        <v>8</v>
      </c>
      <c r="I177" s="275"/>
      <c r="J177" s="152">
        <f>ROUND(I177*H177,2)</f>
        <v>0</v>
      </c>
      <c r="K177" s="149"/>
      <c r="L177" s="31"/>
      <c r="M177" s="153" t="s">
        <v>1</v>
      </c>
      <c r="N177" s="154" t="s">
        <v>36</v>
      </c>
      <c r="O177" s="155">
        <v>0.56399999999999995</v>
      </c>
      <c r="P177" s="155">
        <f>O177*H177</f>
        <v>4.5119999999999996</v>
      </c>
      <c r="Q177" s="155">
        <v>0</v>
      </c>
      <c r="R177" s="155">
        <f>Q177*H177</f>
        <v>0</v>
      </c>
      <c r="S177" s="155">
        <v>0</v>
      </c>
      <c r="T177" s="156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7" t="s">
        <v>160</v>
      </c>
      <c r="AT177" s="157" t="s">
        <v>143</v>
      </c>
      <c r="AU177" s="157" t="s">
        <v>80</v>
      </c>
      <c r="AY177" s="18" t="s">
        <v>140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8" t="s">
        <v>78</v>
      </c>
      <c r="BK177" s="158">
        <f>ROUND(I177*H177,2)</f>
        <v>0</v>
      </c>
      <c r="BL177" s="18" t="s">
        <v>160</v>
      </c>
      <c r="BM177" s="157" t="s">
        <v>414</v>
      </c>
    </row>
    <row r="178" spans="1:65" s="2" customFormat="1" x14ac:dyDescent="0.2">
      <c r="A178" s="30"/>
      <c r="B178" s="31"/>
      <c r="C178" s="30"/>
      <c r="D178" s="159" t="s">
        <v>149</v>
      </c>
      <c r="E178" s="30"/>
      <c r="F178" s="160" t="s">
        <v>413</v>
      </c>
      <c r="G178" s="30"/>
      <c r="H178" s="30"/>
      <c r="I178" s="30"/>
      <c r="J178" s="30"/>
      <c r="K178" s="30"/>
      <c r="L178" s="31"/>
      <c r="M178" s="161"/>
      <c r="N178" s="162"/>
      <c r="O178" s="56"/>
      <c r="P178" s="56"/>
      <c r="Q178" s="56"/>
      <c r="R178" s="56"/>
      <c r="S178" s="56"/>
      <c r="T178" s="57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T178" s="18" t="s">
        <v>149</v>
      </c>
      <c r="AU178" s="18" t="s">
        <v>80</v>
      </c>
    </row>
    <row r="179" spans="1:65" s="13" customFormat="1" x14ac:dyDescent="0.2">
      <c r="B179" s="168"/>
      <c r="D179" s="159" t="s">
        <v>354</v>
      </c>
      <c r="E179" s="169" t="s">
        <v>1</v>
      </c>
      <c r="F179" s="170" t="s">
        <v>415</v>
      </c>
      <c r="H179" s="171">
        <v>8</v>
      </c>
      <c r="L179" s="168"/>
      <c r="M179" s="172"/>
      <c r="N179" s="173"/>
      <c r="O179" s="173"/>
      <c r="P179" s="173"/>
      <c r="Q179" s="173"/>
      <c r="R179" s="173"/>
      <c r="S179" s="173"/>
      <c r="T179" s="174"/>
      <c r="AT179" s="169" t="s">
        <v>354</v>
      </c>
      <c r="AU179" s="169" t="s">
        <v>80</v>
      </c>
      <c r="AV179" s="13" t="s">
        <v>80</v>
      </c>
      <c r="AW179" s="13" t="s">
        <v>27</v>
      </c>
      <c r="AX179" s="13" t="s">
        <v>78</v>
      </c>
      <c r="AY179" s="169" t="s">
        <v>140</v>
      </c>
    </row>
    <row r="180" spans="1:65" s="2" customFormat="1" ht="16.5" customHeight="1" x14ac:dyDescent="0.2">
      <c r="A180" s="30"/>
      <c r="B180" s="146"/>
      <c r="C180" s="147" t="s">
        <v>198</v>
      </c>
      <c r="D180" s="147" t="s">
        <v>143</v>
      </c>
      <c r="E180" s="148" t="s">
        <v>416</v>
      </c>
      <c r="F180" s="149" t="s">
        <v>417</v>
      </c>
      <c r="G180" s="150" t="s">
        <v>358</v>
      </c>
      <c r="H180" s="151">
        <v>7</v>
      </c>
      <c r="I180" s="275"/>
      <c r="J180" s="152">
        <f>ROUND(I180*H180,2)</f>
        <v>0</v>
      </c>
      <c r="K180" s="149"/>
      <c r="L180" s="31"/>
      <c r="M180" s="153" t="s">
        <v>1</v>
      </c>
      <c r="N180" s="154" t="s">
        <v>36</v>
      </c>
      <c r="O180" s="155">
        <v>0.56399999999999995</v>
      </c>
      <c r="P180" s="155">
        <f>O180*H180</f>
        <v>3.9479999999999995</v>
      </c>
      <c r="Q180" s="155">
        <v>0</v>
      </c>
      <c r="R180" s="155">
        <f>Q180*H180</f>
        <v>0</v>
      </c>
      <c r="S180" s="155">
        <v>0</v>
      </c>
      <c r="T180" s="156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7" t="s">
        <v>160</v>
      </c>
      <c r="AT180" s="157" t="s">
        <v>143</v>
      </c>
      <c r="AU180" s="157" t="s">
        <v>80</v>
      </c>
      <c r="AY180" s="18" t="s">
        <v>140</v>
      </c>
      <c r="BE180" s="158">
        <f>IF(N180="základní",J180,0)</f>
        <v>0</v>
      </c>
      <c r="BF180" s="158">
        <f>IF(N180="snížená",J180,0)</f>
        <v>0</v>
      </c>
      <c r="BG180" s="158">
        <f>IF(N180="zákl. přenesená",J180,0)</f>
        <v>0</v>
      </c>
      <c r="BH180" s="158">
        <f>IF(N180="sníž. přenesená",J180,0)</f>
        <v>0</v>
      </c>
      <c r="BI180" s="158">
        <f>IF(N180="nulová",J180,0)</f>
        <v>0</v>
      </c>
      <c r="BJ180" s="18" t="s">
        <v>78</v>
      </c>
      <c r="BK180" s="158">
        <f>ROUND(I180*H180,2)</f>
        <v>0</v>
      </c>
      <c r="BL180" s="18" t="s">
        <v>160</v>
      </c>
      <c r="BM180" s="157" t="s">
        <v>418</v>
      </c>
    </row>
    <row r="181" spans="1:65" s="2" customFormat="1" x14ac:dyDescent="0.2">
      <c r="A181" s="30"/>
      <c r="B181" s="31"/>
      <c r="C181" s="30"/>
      <c r="D181" s="159" t="s">
        <v>149</v>
      </c>
      <c r="E181" s="30"/>
      <c r="F181" s="160" t="s">
        <v>417</v>
      </c>
      <c r="G181" s="30"/>
      <c r="H181" s="30"/>
      <c r="I181" s="30"/>
      <c r="J181" s="30"/>
      <c r="K181" s="30"/>
      <c r="L181" s="31"/>
      <c r="M181" s="161"/>
      <c r="N181" s="162"/>
      <c r="O181" s="56"/>
      <c r="P181" s="56"/>
      <c r="Q181" s="56"/>
      <c r="R181" s="56"/>
      <c r="S181" s="56"/>
      <c r="T181" s="57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T181" s="18" t="s">
        <v>149</v>
      </c>
      <c r="AU181" s="18" t="s">
        <v>80</v>
      </c>
    </row>
    <row r="182" spans="1:65" s="13" customFormat="1" x14ac:dyDescent="0.2">
      <c r="B182" s="168"/>
      <c r="D182" s="159" t="s">
        <v>354</v>
      </c>
      <c r="E182" s="169" t="s">
        <v>1</v>
      </c>
      <c r="F182" s="170" t="s">
        <v>419</v>
      </c>
      <c r="H182" s="171">
        <v>7</v>
      </c>
      <c r="L182" s="168"/>
      <c r="M182" s="172"/>
      <c r="N182" s="173"/>
      <c r="O182" s="173"/>
      <c r="P182" s="173"/>
      <c r="Q182" s="173"/>
      <c r="R182" s="173"/>
      <c r="S182" s="173"/>
      <c r="T182" s="174"/>
      <c r="AT182" s="169" t="s">
        <v>354</v>
      </c>
      <c r="AU182" s="169" t="s">
        <v>80</v>
      </c>
      <c r="AV182" s="13" t="s">
        <v>80</v>
      </c>
      <c r="AW182" s="13" t="s">
        <v>27</v>
      </c>
      <c r="AX182" s="13" t="s">
        <v>78</v>
      </c>
      <c r="AY182" s="169" t="s">
        <v>140</v>
      </c>
    </row>
    <row r="183" spans="1:65" s="2" customFormat="1" ht="16.5" customHeight="1" x14ac:dyDescent="0.2">
      <c r="A183" s="30"/>
      <c r="B183" s="146"/>
      <c r="C183" s="147" t="s">
        <v>8</v>
      </c>
      <c r="D183" s="147" t="s">
        <v>143</v>
      </c>
      <c r="E183" s="148" t="s">
        <v>420</v>
      </c>
      <c r="F183" s="149" t="s">
        <v>421</v>
      </c>
      <c r="G183" s="150" t="s">
        <v>358</v>
      </c>
      <c r="H183" s="151">
        <v>7</v>
      </c>
      <c r="I183" s="275"/>
      <c r="J183" s="152">
        <f>ROUND(I183*H183,2)</f>
        <v>0</v>
      </c>
      <c r="K183" s="149"/>
      <c r="L183" s="31"/>
      <c r="M183" s="153" t="s">
        <v>1</v>
      </c>
      <c r="N183" s="154" t="s">
        <v>36</v>
      </c>
      <c r="O183" s="155">
        <v>0.56399999999999995</v>
      </c>
      <c r="P183" s="155">
        <f>O183*H183</f>
        <v>3.9479999999999995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7" t="s">
        <v>160</v>
      </c>
      <c r="AT183" s="157" t="s">
        <v>143</v>
      </c>
      <c r="AU183" s="157" t="s">
        <v>80</v>
      </c>
      <c r="AY183" s="18" t="s">
        <v>140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8" t="s">
        <v>78</v>
      </c>
      <c r="BK183" s="158">
        <f>ROUND(I183*H183,2)</f>
        <v>0</v>
      </c>
      <c r="BL183" s="18" t="s">
        <v>160</v>
      </c>
      <c r="BM183" s="157" t="s">
        <v>422</v>
      </c>
    </row>
    <row r="184" spans="1:65" s="2" customFormat="1" x14ac:dyDescent="0.2">
      <c r="A184" s="30"/>
      <c r="B184" s="31"/>
      <c r="C184" s="30"/>
      <c r="D184" s="159" t="s">
        <v>149</v>
      </c>
      <c r="E184" s="30"/>
      <c r="F184" s="160" t="s">
        <v>421</v>
      </c>
      <c r="G184" s="30"/>
      <c r="H184" s="30"/>
      <c r="I184" s="30"/>
      <c r="J184" s="30"/>
      <c r="K184" s="30"/>
      <c r="L184" s="31"/>
      <c r="M184" s="161"/>
      <c r="N184" s="162"/>
      <c r="O184" s="56"/>
      <c r="P184" s="56"/>
      <c r="Q184" s="56"/>
      <c r="R184" s="56"/>
      <c r="S184" s="56"/>
      <c r="T184" s="57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T184" s="18" t="s">
        <v>149</v>
      </c>
      <c r="AU184" s="18" t="s">
        <v>80</v>
      </c>
    </row>
    <row r="185" spans="1:65" s="13" customFormat="1" x14ac:dyDescent="0.2">
      <c r="B185" s="168"/>
      <c r="D185" s="159" t="s">
        <v>354</v>
      </c>
      <c r="E185" s="169" t="s">
        <v>1</v>
      </c>
      <c r="F185" s="170" t="s">
        <v>419</v>
      </c>
      <c r="H185" s="171">
        <v>7</v>
      </c>
      <c r="L185" s="168"/>
      <c r="M185" s="172"/>
      <c r="N185" s="173"/>
      <c r="O185" s="173"/>
      <c r="P185" s="173"/>
      <c r="Q185" s="173"/>
      <c r="R185" s="173"/>
      <c r="S185" s="173"/>
      <c r="T185" s="174"/>
      <c r="AT185" s="169" t="s">
        <v>354</v>
      </c>
      <c r="AU185" s="169" t="s">
        <v>80</v>
      </c>
      <c r="AV185" s="13" t="s">
        <v>80</v>
      </c>
      <c r="AW185" s="13" t="s">
        <v>27</v>
      </c>
      <c r="AX185" s="13" t="s">
        <v>78</v>
      </c>
      <c r="AY185" s="169" t="s">
        <v>140</v>
      </c>
    </row>
    <row r="186" spans="1:65" s="2" customFormat="1" ht="16.5" customHeight="1" x14ac:dyDescent="0.2">
      <c r="A186" s="30"/>
      <c r="B186" s="146"/>
      <c r="C186" s="147" t="s">
        <v>205</v>
      </c>
      <c r="D186" s="147" t="s">
        <v>143</v>
      </c>
      <c r="E186" s="148" t="s">
        <v>423</v>
      </c>
      <c r="F186" s="149" t="s">
        <v>424</v>
      </c>
      <c r="G186" s="150" t="s">
        <v>351</v>
      </c>
      <c r="H186" s="151">
        <v>73.13</v>
      </c>
      <c r="I186" s="275"/>
      <c r="J186" s="152">
        <f>ROUND(I186*H186,2)</f>
        <v>0</v>
      </c>
      <c r="K186" s="149"/>
      <c r="L186" s="31"/>
      <c r="M186" s="153" t="s">
        <v>1</v>
      </c>
      <c r="N186" s="154" t="s">
        <v>36</v>
      </c>
      <c r="O186" s="155">
        <v>1.4E-2</v>
      </c>
      <c r="P186" s="155">
        <f>O186*H186</f>
        <v>1.02382</v>
      </c>
      <c r="Q186" s="155">
        <v>0</v>
      </c>
      <c r="R186" s="155">
        <f>Q186*H186</f>
        <v>0</v>
      </c>
      <c r="S186" s="155">
        <v>0</v>
      </c>
      <c r="T186" s="156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7" t="s">
        <v>160</v>
      </c>
      <c r="AT186" s="157" t="s">
        <v>143</v>
      </c>
      <c r="AU186" s="157" t="s">
        <v>80</v>
      </c>
      <c r="AY186" s="18" t="s">
        <v>140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8" t="s">
        <v>78</v>
      </c>
      <c r="BK186" s="158">
        <f>ROUND(I186*H186,2)</f>
        <v>0</v>
      </c>
      <c r="BL186" s="18" t="s">
        <v>160</v>
      </c>
      <c r="BM186" s="157" t="s">
        <v>425</v>
      </c>
    </row>
    <row r="187" spans="1:65" s="2" customFormat="1" x14ac:dyDescent="0.2">
      <c r="A187" s="30"/>
      <c r="B187" s="31"/>
      <c r="C187" s="30"/>
      <c r="D187" s="159" t="s">
        <v>149</v>
      </c>
      <c r="E187" s="30"/>
      <c r="F187" s="160" t="s">
        <v>424</v>
      </c>
      <c r="G187" s="30"/>
      <c r="H187" s="30"/>
      <c r="I187" s="30"/>
      <c r="J187" s="30"/>
      <c r="K187" s="30"/>
      <c r="L187" s="31"/>
      <c r="M187" s="161"/>
      <c r="N187" s="162"/>
      <c r="O187" s="56"/>
      <c r="P187" s="56"/>
      <c r="Q187" s="56"/>
      <c r="R187" s="56"/>
      <c r="S187" s="56"/>
      <c r="T187" s="57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T187" s="18" t="s">
        <v>149</v>
      </c>
      <c r="AU187" s="18" t="s">
        <v>80</v>
      </c>
    </row>
    <row r="188" spans="1:65" s="13" customFormat="1" x14ac:dyDescent="0.2">
      <c r="B188" s="168"/>
      <c r="D188" s="159" t="s">
        <v>354</v>
      </c>
      <c r="E188" s="169" t="s">
        <v>1</v>
      </c>
      <c r="F188" s="170" t="s">
        <v>426</v>
      </c>
      <c r="H188" s="171">
        <v>73.13</v>
      </c>
      <c r="L188" s="168"/>
      <c r="M188" s="172"/>
      <c r="N188" s="173"/>
      <c r="O188" s="173"/>
      <c r="P188" s="173"/>
      <c r="Q188" s="173"/>
      <c r="R188" s="173"/>
      <c r="S188" s="173"/>
      <c r="T188" s="174"/>
      <c r="AT188" s="169" t="s">
        <v>354</v>
      </c>
      <c r="AU188" s="169" t="s">
        <v>80</v>
      </c>
      <c r="AV188" s="13" t="s">
        <v>80</v>
      </c>
      <c r="AW188" s="13" t="s">
        <v>27</v>
      </c>
      <c r="AX188" s="13" t="s">
        <v>78</v>
      </c>
      <c r="AY188" s="169" t="s">
        <v>140</v>
      </c>
    </row>
    <row r="189" spans="1:65" s="2" customFormat="1" ht="16.5" customHeight="1" x14ac:dyDescent="0.2">
      <c r="A189" s="30"/>
      <c r="B189" s="146"/>
      <c r="C189" s="147" t="s">
        <v>209</v>
      </c>
      <c r="D189" s="147" t="s">
        <v>143</v>
      </c>
      <c r="E189" s="148" t="s">
        <v>427</v>
      </c>
      <c r="F189" s="149" t="s">
        <v>428</v>
      </c>
      <c r="G189" s="150" t="s">
        <v>358</v>
      </c>
      <c r="H189" s="151">
        <v>102</v>
      </c>
      <c r="I189" s="275"/>
      <c r="J189" s="152">
        <f>ROUND(I189*H189,2)</f>
        <v>0</v>
      </c>
      <c r="K189" s="149"/>
      <c r="L189" s="31"/>
      <c r="M189" s="153" t="s">
        <v>1</v>
      </c>
      <c r="N189" s="154" t="s">
        <v>36</v>
      </c>
      <c r="O189" s="155">
        <v>0.38900000000000001</v>
      </c>
      <c r="P189" s="155">
        <f>O189*H189</f>
        <v>39.678000000000004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7" t="s">
        <v>160</v>
      </c>
      <c r="AT189" s="157" t="s">
        <v>143</v>
      </c>
      <c r="AU189" s="157" t="s">
        <v>80</v>
      </c>
      <c r="AY189" s="18" t="s">
        <v>140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8" t="s">
        <v>78</v>
      </c>
      <c r="BK189" s="158">
        <f>ROUND(I189*H189,2)</f>
        <v>0</v>
      </c>
      <c r="BL189" s="18" t="s">
        <v>160</v>
      </c>
      <c r="BM189" s="157" t="s">
        <v>429</v>
      </c>
    </row>
    <row r="190" spans="1:65" s="2" customFormat="1" x14ac:dyDescent="0.2">
      <c r="A190" s="30"/>
      <c r="B190" s="31"/>
      <c r="C190" s="30"/>
      <c r="D190" s="159" t="s">
        <v>149</v>
      </c>
      <c r="E190" s="30"/>
      <c r="F190" s="160" t="s">
        <v>430</v>
      </c>
      <c r="G190" s="30"/>
      <c r="H190" s="30"/>
      <c r="I190" s="30"/>
      <c r="J190" s="30"/>
      <c r="K190" s="30"/>
      <c r="L190" s="31"/>
      <c r="M190" s="161"/>
      <c r="N190" s="162"/>
      <c r="O190" s="56"/>
      <c r="P190" s="56"/>
      <c r="Q190" s="56"/>
      <c r="R190" s="56"/>
      <c r="S190" s="56"/>
      <c r="T190" s="57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T190" s="18" t="s">
        <v>149</v>
      </c>
      <c r="AU190" s="18" t="s">
        <v>80</v>
      </c>
    </row>
    <row r="191" spans="1:65" s="13" customFormat="1" x14ac:dyDescent="0.2">
      <c r="B191" s="168"/>
      <c r="D191" s="159" t="s">
        <v>354</v>
      </c>
      <c r="E191" s="169" t="s">
        <v>1</v>
      </c>
      <c r="F191" s="170" t="s">
        <v>431</v>
      </c>
      <c r="H191" s="171">
        <v>71</v>
      </c>
      <c r="L191" s="168"/>
      <c r="M191" s="172"/>
      <c r="N191" s="173"/>
      <c r="O191" s="173"/>
      <c r="P191" s="173"/>
      <c r="Q191" s="173"/>
      <c r="R191" s="173"/>
      <c r="S191" s="173"/>
      <c r="T191" s="174"/>
      <c r="AT191" s="169" t="s">
        <v>354</v>
      </c>
      <c r="AU191" s="169" t="s">
        <v>80</v>
      </c>
      <c r="AV191" s="13" t="s">
        <v>80</v>
      </c>
      <c r="AW191" s="13" t="s">
        <v>27</v>
      </c>
      <c r="AX191" s="13" t="s">
        <v>70</v>
      </c>
      <c r="AY191" s="169" t="s">
        <v>140</v>
      </c>
    </row>
    <row r="192" spans="1:65" s="13" customFormat="1" x14ac:dyDescent="0.2">
      <c r="B192" s="168"/>
      <c r="D192" s="159" t="s">
        <v>354</v>
      </c>
      <c r="E192" s="169" t="s">
        <v>1</v>
      </c>
      <c r="F192" s="170" t="s">
        <v>432</v>
      </c>
      <c r="H192" s="171">
        <v>30</v>
      </c>
      <c r="L192" s="168"/>
      <c r="M192" s="172"/>
      <c r="N192" s="173"/>
      <c r="O192" s="173"/>
      <c r="P192" s="173"/>
      <c r="Q192" s="173"/>
      <c r="R192" s="173"/>
      <c r="S192" s="173"/>
      <c r="T192" s="174"/>
      <c r="AT192" s="169" t="s">
        <v>354</v>
      </c>
      <c r="AU192" s="169" t="s">
        <v>80</v>
      </c>
      <c r="AV192" s="13" t="s">
        <v>80</v>
      </c>
      <c r="AW192" s="13" t="s">
        <v>27</v>
      </c>
      <c r="AX192" s="13" t="s">
        <v>70</v>
      </c>
      <c r="AY192" s="169" t="s">
        <v>140</v>
      </c>
    </row>
    <row r="193" spans="1:65" s="13" customFormat="1" x14ac:dyDescent="0.2">
      <c r="B193" s="168"/>
      <c r="D193" s="159" t="s">
        <v>354</v>
      </c>
      <c r="E193" s="169" t="s">
        <v>1</v>
      </c>
      <c r="F193" s="170" t="s">
        <v>433</v>
      </c>
      <c r="H193" s="171">
        <v>1</v>
      </c>
      <c r="L193" s="168"/>
      <c r="M193" s="172"/>
      <c r="N193" s="173"/>
      <c r="O193" s="173"/>
      <c r="P193" s="173"/>
      <c r="Q193" s="173"/>
      <c r="R193" s="173"/>
      <c r="S193" s="173"/>
      <c r="T193" s="174"/>
      <c r="AT193" s="169" t="s">
        <v>354</v>
      </c>
      <c r="AU193" s="169" t="s">
        <v>80</v>
      </c>
      <c r="AV193" s="13" t="s">
        <v>80</v>
      </c>
      <c r="AW193" s="13" t="s">
        <v>27</v>
      </c>
      <c r="AX193" s="13" t="s">
        <v>70</v>
      </c>
      <c r="AY193" s="169" t="s">
        <v>140</v>
      </c>
    </row>
    <row r="194" spans="1:65" s="14" customFormat="1" x14ac:dyDescent="0.2">
      <c r="B194" s="175"/>
      <c r="D194" s="159" t="s">
        <v>354</v>
      </c>
      <c r="E194" s="176" t="s">
        <v>1</v>
      </c>
      <c r="F194" s="177" t="s">
        <v>363</v>
      </c>
      <c r="H194" s="178">
        <v>102</v>
      </c>
      <c r="L194" s="175"/>
      <c r="M194" s="179"/>
      <c r="N194" s="180"/>
      <c r="O194" s="180"/>
      <c r="P194" s="180"/>
      <c r="Q194" s="180"/>
      <c r="R194" s="180"/>
      <c r="S194" s="180"/>
      <c r="T194" s="181"/>
      <c r="AT194" s="176" t="s">
        <v>354</v>
      </c>
      <c r="AU194" s="176" t="s">
        <v>80</v>
      </c>
      <c r="AV194" s="14" t="s">
        <v>160</v>
      </c>
      <c r="AW194" s="14" t="s">
        <v>27</v>
      </c>
      <c r="AX194" s="14" t="s">
        <v>78</v>
      </c>
      <c r="AY194" s="176" t="s">
        <v>140</v>
      </c>
    </row>
    <row r="195" spans="1:65" s="2" customFormat="1" ht="16.5" customHeight="1" x14ac:dyDescent="0.2">
      <c r="A195" s="30"/>
      <c r="B195" s="146"/>
      <c r="C195" s="147" t="s">
        <v>213</v>
      </c>
      <c r="D195" s="147" t="s">
        <v>143</v>
      </c>
      <c r="E195" s="148" t="s">
        <v>434</v>
      </c>
      <c r="F195" s="149" t="s">
        <v>435</v>
      </c>
      <c r="G195" s="150" t="s">
        <v>358</v>
      </c>
      <c r="H195" s="151">
        <v>72</v>
      </c>
      <c r="I195" s="275"/>
      <c r="J195" s="152">
        <f>ROUND(I195*H195,2)</f>
        <v>0</v>
      </c>
      <c r="K195" s="149"/>
      <c r="L195" s="31"/>
      <c r="M195" s="153" t="s">
        <v>1</v>
      </c>
      <c r="N195" s="154" t="s">
        <v>36</v>
      </c>
      <c r="O195" s="155">
        <v>0.73399999999999999</v>
      </c>
      <c r="P195" s="155">
        <f>O195*H195</f>
        <v>52.847999999999999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7" t="s">
        <v>160</v>
      </c>
      <c r="AT195" s="157" t="s">
        <v>143</v>
      </c>
      <c r="AU195" s="157" t="s">
        <v>80</v>
      </c>
      <c r="AY195" s="18" t="s">
        <v>140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8" t="s">
        <v>78</v>
      </c>
      <c r="BK195" s="158">
        <f>ROUND(I195*H195,2)</f>
        <v>0</v>
      </c>
      <c r="BL195" s="18" t="s">
        <v>160</v>
      </c>
      <c r="BM195" s="157" t="s">
        <v>436</v>
      </c>
    </row>
    <row r="196" spans="1:65" s="2" customFormat="1" x14ac:dyDescent="0.2">
      <c r="A196" s="30"/>
      <c r="B196" s="31"/>
      <c r="C196" s="30"/>
      <c r="D196" s="159" t="s">
        <v>149</v>
      </c>
      <c r="E196" s="30"/>
      <c r="F196" s="160" t="s">
        <v>437</v>
      </c>
      <c r="G196" s="30"/>
      <c r="H196" s="30"/>
      <c r="I196" s="30"/>
      <c r="J196" s="30"/>
      <c r="K196" s="30"/>
      <c r="L196" s="31"/>
      <c r="M196" s="161"/>
      <c r="N196" s="162"/>
      <c r="O196" s="56"/>
      <c r="P196" s="56"/>
      <c r="Q196" s="56"/>
      <c r="R196" s="56"/>
      <c r="S196" s="56"/>
      <c r="T196" s="57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T196" s="18" t="s">
        <v>149</v>
      </c>
      <c r="AU196" s="18" t="s">
        <v>80</v>
      </c>
    </row>
    <row r="197" spans="1:65" s="13" customFormat="1" x14ac:dyDescent="0.2">
      <c r="B197" s="168"/>
      <c r="D197" s="159" t="s">
        <v>354</v>
      </c>
      <c r="E197" s="169" t="s">
        <v>1</v>
      </c>
      <c r="F197" s="170" t="s">
        <v>438</v>
      </c>
      <c r="H197" s="171">
        <v>27</v>
      </c>
      <c r="L197" s="168"/>
      <c r="M197" s="172"/>
      <c r="N197" s="173"/>
      <c r="O197" s="173"/>
      <c r="P197" s="173"/>
      <c r="Q197" s="173"/>
      <c r="R197" s="173"/>
      <c r="S197" s="173"/>
      <c r="T197" s="174"/>
      <c r="AT197" s="169" t="s">
        <v>354</v>
      </c>
      <c r="AU197" s="169" t="s">
        <v>80</v>
      </c>
      <c r="AV197" s="13" t="s">
        <v>80</v>
      </c>
      <c r="AW197" s="13" t="s">
        <v>27</v>
      </c>
      <c r="AX197" s="13" t="s">
        <v>70</v>
      </c>
      <c r="AY197" s="169" t="s">
        <v>140</v>
      </c>
    </row>
    <row r="198" spans="1:65" s="13" customFormat="1" x14ac:dyDescent="0.2">
      <c r="B198" s="168"/>
      <c r="D198" s="159" t="s">
        <v>354</v>
      </c>
      <c r="E198" s="169" t="s">
        <v>1</v>
      </c>
      <c r="F198" s="170" t="s">
        <v>439</v>
      </c>
      <c r="H198" s="171">
        <v>44</v>
      </c>
      <c r="L198" s="168"/>
      <c r="M198" s="172"/>
      <c r="N198" s="173"/>
      <c r="O198" s="173"/>
      <c r="P198" s="173"/>
      <c r="Q198" s="173"/>
      <c r="R198" s="173"/>
      <c r="S198" s="173"/>
      <c r="T198" s="174"/>
      <c r="AT198" s="169" t="s">
        <v>354</v>
      </c>
      <c r="AU198" s="169" t="s">
        <v>80</v>
      </c>
      <c r="AV198" s="13" t="s">
        <v>80</v>
      </c>
      <c r="AW198" s="13" t="s">
        <v>27</v>
      </c>
      <c r="AX198" s="13" t="s">
        <v>70</v>
      </c>
      <c r="AY198" s="169" t="s">
        <v>140</v>
      </c>
    </row>
    <row r="199" spans="1:65" s="13" customFormat="1" x14ac:dyDescent="0.2">
      <c r="B199" s="168"/>
      <c r="D199" s="159" t="s">
        <v>354</v>
      </c>
      <c r="E199" s="169" t="s">
        <v>1</v>
      </c>
      <c r="F199" s="170" t="s">
        <v>433</v>
      </c>
      <c r="H199" s="171">
        <v>1</v>
      </c>
      <c r="L199" s="168"/>
      <c r="M199" s="172"/>
      <c r="N199" s="173"/>
      <c r="O199" s="173"/>
      <c r="P199" s="173"/>
      <c r="Q199" s="173"/>
      <c r="R199" s="173"/>
      <c r="S199" s="173"/>
      <c r="T199" s="174"/>
      <c r="AT199" s="169" t="s">
        <v>354</v>
      </c>
      <c r="AU199" s="169" t="s">
        <v>80</v>
      </c>
      <c r="AV199" s="13" t="s">
        <v>80</v>
      </c>
      <c r="AW199" s="13" t="s">
        <v>27</v>
      </c>
      <c r="AX199" s="13" t="s">
        <v>70</v>
      </c>
      <c r="AY199" s="169" t="s">
        <v>140</v>
      </c>
    </row>
    <row r="200" spans="1:65" s="14" customFormat="1" x14ac:dyDescent="0.2">
      <c r="B200" s="175"/>
      <c r="D200" s="159" t="s">
        <v>354</v>
      </c>
      <c r="E200" s="176" t="s">
        <v>1</v>
      </c>
      <c r="F200" s="177" t="s">
        <v>363</v>
      </c>
      <c r="H200" s="178">
        <v>72</v>
      </c>
      <c r="L200" s="175"/>
      <c r="M200" s="179"/>
      <c r="N200" s="180"/>
      <c r="O200" s="180"/>
      <c r="P200" s="180"/>
      <c r="Q200" s="180"/>
      <c r="R200" s="180"/>
      <c r="S200" s="180"/>
      <c r="T200" s="181"/>
      <c r="AT200" s="176" t="s">
        <v>354</v>
      </c>
      <c r="AU200" s="176" t="s">
        <v>80</v>
      </c>
      <c r="AV200" s="14" t="s">
        <v>160</v>
      </c>
      <c r="AW200" s="14" t="s">
        <v>27</v>
      </c>
      <c r="AX200" s="14" t="s">
        <v>78</v>
      </c>
      <c r="AY200" s="176" t="s">
        <v>140</v>
      </c>
    </row>
    <row r="201" spans="1:65" s="2" customFormat="1" ht="16.5" customHeight="1" x14ac:dyDescent="0.2">
      <c r="A201" s="30"/>
      <c r="B201" s="146"/>
      <c r="C201" s="147" t="s">
        <v>218</v>
      </c>
      <c r="D201" s="147" t="s">
        <v>143</v>
      </c>
      <c r="E201" s="148" t="s">
        <v>440</v>
      </c>
      <c r="F201" s="149" t="s">
        <v>441</v>
      </c>
      <c r="G201" s="150" t="s">
        <v>358</v>
      </c>
      <c r="H201" s="151">
        <v>43</v>
      </c>
      <c r="I201" s="275"/>
      <c r="J201" s="152">
        <f>ROUND(I201*H201,2)</f>
        <v>0</v>
      </c>
      <c r="K201" s="149"/>
      <c r="L201" s="31"/>
      <c r="M201" s="153" t="s">
        <v>1</v>
      </c>
      <c r="N201" s="154" t="s">
        <v>36</v>
      </c>
      <c r="O201" s="155">
        <v>1.175</v>
      </c>
      <c r="P201" s="155">
        <f>O201*H201</f>
        <v>50.524999999999999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7" t="s">
        <v>160</v>
      </c>
      <c r="AT201" s="157" t="s">
        <v>143</v>
      </c>
      <c r="AU201" s="157" t="s">
        <v>80</v>
      </c>
      <c r="AY201" s="18" t="s">
        <v>140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78</v>
      </c>
      <c r="BK201" s="158">
        <f>ROUND(I201*H201,2)</f>
        <v>0</v>
      </c>
      <c r="BL201" s="18" t="s">
        <v>160</v>
      </c>
      <c r="BM201" s="157" t="s">
        <v>442</v>
      </c>
    </row>
    <row r="202" spans="1:65" s="2" customFormat="1" x14ac:dyDescent="0.2">
      <c r="A202" s="30"/>
      <c r="B202" s="31"/>
      <c r="C202" s="30"/>
      <c r="D202" s="159" t="s">
        <v>149</v>
      </c>
      <c r="E202" s="30"/>
      <c r="F202" s="160" t="s">
        <v>443</v>
      </c>
      <c r="G202" s="30"/>
      <c r="H202" s="30"/>
      <c r="I202" s="30"/>
      <c r="J202" s="30"/>
      <c r="K202" s="30"/>
      <c r="L202" s="31"/>
      <c r="M202" s="161"/>
      <c r="N202" s="162"/>
      <c r="O202" s="56"/>
      <c r="P202" s="56"/>
      <c r="Q202" s="56"/>
      <c r="R202" s="56"/>
      <c r="S202" s="56"/>
      <c r="T202" s="57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T202" s="18" t="s">
        <v>149</v>
      </c>
      <c r="AU202" s="18" t="s">
        <v>80</v>
      </c>
    </row>
    <row r="203" spans="1:65" s="13" customFormat="1" x14ac:dyDescent="0.2">
      <c r="B203" s="168"/>
      <c r="D203" s="159" t="s">
        <v>354</v>
      </c>
      <c r="E203" s="169" t="s">
        <v>1</v>
      </c>
      <c r="F203" s="170" t="s">
        <v>444</v>
      </c>
      <c r="H203" s="171">
        <v>5</v>
      </c>
      <c r="L203" s="168"/>
      <c r="M203" s="172"/>
      <c r="N203" s="173"/>
      <c r="O203" s="173"/>
      <c r="P203" s="173"/>
      <c r="Q203" s="173"/>
      <c r="R203" s="173"/>
      <c r="S203" s="173"/>
      <c r="T203" s="174"/>
      <c r="AT203" s="169" t="s">
        <v>354</v>
      </c>
      <c r="AU203" s="169" t="s">
        <v>80</v>
      </c>
      <c r="AV203" s="13" t="s">
        <v>80</v>
      </c>
      <c r="AW203" s="13" t="s">
        <v>27</v>
      </c>
      <c r="AX203" s="13" t="s">
        <v>70</v>
      </c>
      <c r="AY203" s="169" t="s">
        <v>140</v>
      </c>
    </row>
    <row r="204" spans="1:65" s="13" customFormat="1" x14ac:dyDescent="0.2">
      <c r="B204" s="168"/>
      <c r="D204" s="159" t="s">
        <v>354</v>
      </c>
      <c r="E204" s="169" t="s">
        <v>1</v>
      </c>
      <c r="F204" s="170" t="s">
        <v>445</v>
      </c>
      <c r="H204" s="171">
        <v>37</v>
      </c>
      <c r="L204" s="168"/>
      <c r="M204" s="172"/>
      <c r="N204" s="173"/>
      <c r="O204" s="173"/>
      <c r="P204" s="173"/>
      <c r="Q204" s="173"/>
      <c r="R204" s="173"/>
      <c r="S204" s="173"/>
      <c r="T204" s="174"/>
      <c r="AT204" s="169" t="s">
        <v>354</v>
      </c>
      <c r="AU204" s="169" t="s">
        <v>80</v>
      </c>
      <c r="AV204" s="13" t="s">
        <v>80</v>
      </c>
      <c r="AW204" s="13" t="s">
        <v>27</v>
      </c>
      <c r="AX204" s="13" t="s">
        <v>70</v>
      </c>
      <c r="AY204" s="169" t="s">
        <v>140</v>
      </c>
    </row>
    <row r="205" spans="1:65" s="13" customFormat="1" x14ac:dyDescent="0.2">
      <c r="B205" s="168"/>
      <c r="D205" s="159" t="s">
        <v>354</v>
      </c>
      <c r="E205" s="169" t="s">
        <v>1</v>
      </c>
      <c r="F205" s="170" t="s">
        <v>433</v>
      </c>
      <c r="H205" s="171">
        <v>1</v>
      </c>
      <c r="L205" s="168"/>
      <c r="M205" s="172"/>
      <c r="N205" s="173"/>
      <c r="O205" s="173"/>
      <c r="P205" s="173"/>
      <c r="Q205" s="173"/>
      <c r="R205" s="173"/>
      <c r="S205" s="173"/>
      <c r="T205" s="174"/>
      <c r="AT205" s="169" t="s">
        <v>354</v>
      </c>
      <c r="AU205" s="169" t="s">
        <v>80</v>
      </c>
      <c r="AV205" s="13" t="s">
        <v>80</v>
      </c>
      <c r="AW205" s="13" t="s">
        <v>27</v>
      </c>
      <c r="AX205" s="13" t="s">
        <v>70</v>
      </c>
      <c r="AY205" s="169" t="s">
        <v>140</v>
      </c>
    </row>
    <row r="206" spans="1:65" s="14" customFormat="1" x14ac:dyDescent="0.2">
      <c r="B206" s="175"/>
      <c r="D206" s="159" t="s">
        <v>354</v>
      </c>
      <c r="E206" s="176" t="s">
        <v>1</v>
      </c>
      <c r="F206" s="177" t="s">
        <v>363</v>
      </c>
      <c r="H206" s="178">
        <v>43</v>
      </c>
      <c r="L206" s="175"/>
      <c r="M206" s="179"/>
      <c r="N206" s="180"/>
      <c r="O206" s="180"/>
      <c r="P206" s="180"/>
      <c r="Q206" s="180"/>
      <c r="R206" s="180"/>
      <c r="S206" s="180"/>
      <c r="T206" s="181"/>
      <c r="AT206" s="176" t="s">
        <v>354</v>
      </c>
      <c r="AU206" s="176" t="s">
        <v>80</v>
      </c>
      <c r="AV206" s="14" t="s">
        <v>160</v>
      </c>
      <c r="AW206" s="14" t="s">
        <v>27</v>
      </c>
      <c r="AX206" s="14" t="s">
        <v>78</v>
      </c>
      <c r="AY206" s="176" t="s">
        <v>140</v>
      </c>
    </row>
    <row r="207" spans="1:65" s="2" customFormat="1" ht="16.5" customHeight="1" x14ac:dyDescent="0.2">
      <c r="A207" s="30"/>
      <c r="B207" s="146"/>
      <c r="C207" s="147" t="s">
        <v>222</v>
      </c>
      <c r="D207" s="147" t="s">
        <v>143</v>
      </c>
      <c r="E207" s="148" t="s">
        <v>446</v>
      </c>
      <c r="F207" s="149" t="s">
        <v>447</v>
      </c>
      <c r="G207" s="150" t="s">
        <v>358</v>
      </c>
      <c r="H207" s="151">
        <v>17</v>
      </c>
      <c r="I207" s="275"/>
      <c r="J207" s="152">
        <f>ROUND(I207*H207,2)</f>
        <v>0</v>
      </c>
      <c r="K207" s="149"/>
      <c r="L207" s="31"/>
      <c r="M207" s="153" t="s">
        <v>1</v>
      </c>
      <c r="N207" s="154" t="s">
        <v>36</v>
      </c>
      <c r="O207" s="155">
        <v>1.8560000000000001</v>
      </c>
      <c r="P207" s="155">
        <f>O207*H207</f>
        <v>31.552000000000003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7" t="s">
        <v>160</v>
      </c>
      <c r="AT207" s="157" t="s">
        <v>143</v>
      </c>
      <c r="AU207" s="157" t="s">
        <v>80</v>
      </c>
      <c r="AY207" s="18" t="s">
        <v>140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8" t="s">
        <v>78</v>
      </c>
      <c r="BK207" s="158">
        <f>ROUND(I207*H207,2)</f>
        <v>0</v>
      </c>
      <c r="BL207" s="18" t="s">
        <v>160</v>
      </c>
      <c r="BM207" s="157" t="s">
        <v>448</v>
      </c>
    </row>
    <row r="208" spans="1:65" s="2" customFormat="1" x14ac:dyDescent="0.2">
      <c r="A208" s="30"/>
      <c r="B208" s="31"/>
      <c r="C208" s="30"/>
      <c r="D208" s="159" t="s">
        <v>149</v>
      </c>
      <c r="E208" s="30"/>
      <c r="F208" s="160" t="s">
        <v>449</v>
      </c>
      <c r="G208" s="30"/>
      <c r="H208" s="30"/>
      <c r="I208" s="30"/>
      <c r="J208" s="30"/>
      <c r="K208" s="30"/>
      <c r="L208" s="31"/>
      <c r="M208" s="161"/>
      <c r="N208" s="162"/>
      <c r="O208" s="56"/>
      <c r="P208" s="56"/>
      <c r="Q208" s="56"/>
      <c r="R208" s="56"/>
      <c r="S208" s="56"/>
      <c r="T208" s="57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T208" s="18" t="s">
        <v>149</v>
      </c>
      <c r="AU208" s="18" t="s">
        <v>80</v>
      </c>
    </row>
    <row r="209" spans="1:65" s="13" customFormat="1" x14ac:dyDescent="0.2">
      <c r="B209" s="168"/>
      <c r="D209" s="159" t="s">
        <v>354</v>
      </c>
      <c r="E209" s="169" t="s">
        <v>1</v>
      </c>
      <c r="F209" s="170" t="s">
        <v>450</v>
      </c>
      <c r="H209" s="171">
        <v>2</v>
      </c>
      <c r="L209" s="168"/>
      <c r="M209" s="172"/>
      <c r="N209" s="173"/>
      <c r="O209" s="173"/>
      <c r="P209" s="173"/>
      <c r="Q209" s="173"/>
      <c r="R209" s="173"/>
      <c r="S209" s="173"/>
      <c r="T209" s="174"/>
      <c r="AT209" s="169" t="s">
        <v>354</v>
      </c>
      <c r="AU209" s="169" t="s">
        <v>80</v>
      </c>
      <c r="AV209" s="13" t="s">
        <v>80</v>
      </c>
      <c r="AW209" s="13" t="s">
        <v>27</v>
      </c>
      <c r="AX209" s="13" t="s">
        <v>70</v>
      </c>
      <c r="AY209" s="169" t="s">
        <v>140</v>
      </c>
    </row>
    <row r="210" spans="1:65" s="13" customFormat="1" x14ac:dyDescent="0.2">
      <c r="B210" s="168"/>
      <c r="D210" s="159" t="s">
        <v>354</v>
      </c>
      <c r="E210" s="169" t="s">
        <v>1</v>
      </c>
      <c r="F210" s="170" t="s">
        <v>451</v>
      </c>
      <c r="H210" s="171">
        <v>15</v>
      </c>
      <c r="L210" s="168"/>
      <c r="M210" s="172"/>
      <c r="N210" s="173"/>
      <c r="O210" s="173"/>
      <c r="P210" s="173"/>
      <c r="Q210" s="173"/>
      <c r="R210" s="173"/>
      <c r="S210" s="173"/>
      <c r="T210" s="174"/>
      <c r="AT210" s="169" t="s">
        <v>354</v>
      </c>
      <c r="AU210" s="169" t="s">
        <v>80</v>
      </c>
      <c r="AV210" s="13" t="s">
        <v>80</v>
      </c>
      <c r="AW210" s="13" t="s">
        <v>27</v>
      </c>
      <c r="AX210" s="13" t="s">
        <v>70</v>
      </c>
      <c r="AY210" s="169" t="s">
        <v>140</v>
      </c>
    </row>
    <row r="211" spans="1:65" s="14" customFormat="1" x14ac:dyDescent="0.2">
      <c r="B211" s="175"/>
      <c r="D211" s="159" t="s">
        <v>354</v>
      </c>
      <c r="E211" s="176" t="s">
        <v>1</v>
      </c>
      <c r="F211" s="177" t="s">
        <v>363</v>
      </c>
      <c r="H211" s="178">
        <v>17</v>
      </c>
      <c r="L211" s="175"/>
      <c r="M211" s="179"/>
      <c r="N211" s="180"/>
      <c r="O211" s="180"/>
      <c r="P211" s="180"/>
      <c r="Q211" s="180"/>
      <c r="R211" s="180"/>
      <c r="S211" s="180"/>
      <c r="T211" s="181"/>
      <c r="AT211" s="176" t="s">
        <v>354</v>
      </c>
      <c r="AU211" s="176" t="s">
        <v>80</v>
      </c>
      <c r="AV211" s="14" t="s">
        <v>160</v>
      </c>
      <c r="AW211" s="14" t="s">
        <v>27</v>
      </c>
      <c r="AX211" s="14" t="s">
        <v>78</v>
      </c>
      <c r="AY211" s="176" t="s">
        <v>140</v>
      </c>
    </row>
    <row r="212" spans="1:65" s="2" customFormat="1" ht="16.5" customHeight="1" x14ac:dyDescent="0.2">
      <c r="A212" s="30"/>
      <c r="B212" s="146"/>
      <c r="C212" s="147" t="s">
        <v>7</v>
      </c>
      <c r="D212" s="147" t="s">
        <v>143</v>
      </c>
      <c r="E212" s="148" t="s">
        <v>452</v>
      </c>
      <c r="F212" s="149" t="s">
        <v>453</v>
      </c>
      <c r="G212" s="150" t="s">
        <v>358</v>
      </c>
      <c r="H212" s="151">
        <v>8</v>
      </c>
      <c r="I212" s="275"/>
      <c r="J212" s="152">
        <f>ROUND(I212*H212,2)</f>
        <v>0</v>
      </c>
      <c r="K212" s="149"/>
      <c r="L212" s="31"/>
      <c r="M212" s="153" t="s">
        <v>1</v>
      </c>
      <c r="N212" s="154" t="s">
        <v>36</v>
      </c>
      <c r="O212" s="155">
        <v>2.5299999999999998</v>
      </c>
      <c r="P212" s="155">
        <f>O212*H212</f>
        <v>20.239999999999998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7" t="s">
        <v>160</v>
      </c>
      <c r="AT212" s="157" t="s">
        <v>143</v>
      </c>
      <c r="AU212" s="157" t="s">
        <v>80</v>
      </c>
      <c r="AY212" s="18" t="s">
        <v>140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8" t="s">
        <v>78</v>
      </c>
      <c r="BK212" s="158">
        <f>ROUND(I212*H212,2)</f>
        <v>0</v>
      </c>
      <c r="BL212" s="18" t="s">
        <v>160</v>
      </c>
      <c r="BM212" s="157" t="s">
        <v>454</v>
      </c>
    </row>
    <row r="213" spans="1:65" s="2" customFormat="1" x14ac:dyDescent="0.2">
      <c r="A213" s="30"/>
      <c r="B213" s="31"/>
      <c r="C213" s="30"/>
      <c r="D213" s="159" t="s">
        <v>149</v>
      </c>
      <c r="E213" s="30"/>
      <c r="F213" s="160" t="s">
        <v>455</v>
      </c>
      <c r="G213" s="30"/>
      <c r="H213" s="30"/>
      <c r="I213" s="30"/>
      <c r="J213" s="30"/>
      <c r="K213" s="30"/>
      <c r="L213" s="31"/>
      <c r="M213" s="161"/>
      <c r="N213" s="162"/>
      <c r="O213" s="56"/>
      <c r="P213" s="56"/>
      <c r="Q213" s="56"/>
      <c r="R213" s="56"/>
      <c r="S213" s="56"/>
      <c r="T213" s="57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T213" s="18" t="s">
        <v>149</v>
      </c>
      <c r="AU213" s="18" t="s">
        <v>80</v>
      </c>
    </row>
    <row r="214" spans="1:65" s="13" customFormat="1" x14ac:dyDescent="0.2">
      <c r="B214" s="168"/>
      <c r="D214" s="159" t="s">
        <v>354</v>
      </c>
      <c r="E214" s="169" t="s">
        <v>1</v>
      </c>
      <c r="F214" s="170" t="s">
        <v>456</v>
      </c>
      <c r="H214" s="171">
        <v>1</v>
      </c>
      <c r="L214" s="168"/>
      <c r="M214" s="172"/>
      <c r="N214" s="173"/>
      <c r="O214" s="173"/>
      <c r="P214" s="173"/>
      <c r="Q214" s="173"/>
      <c r="R214" s="173"/>
      <c r="S214" s="173"/>
      <c r="T214" s="174"/>
      <c r="AT214" s="169" t="s">
        <v>354</v>
      </c>
      <c r="AU214" s="169" t="s">
        <v>80</v>
      </c>
      <c r="AV214" s="13" t="s">
        <v>80</v>
      </c>
      <c r="AW214" s="13" t="s">
        <v>27</v>
      </c>
      <c r="AX214" s="13" t="s">
        <v>70</v>
      </c>
      <c r="AY214" s="169" t="s">
        <v>140</v>
      </c>
    </row>
    <row r="215" spans="1:65" s="13" customFormat="1" x14ac:dyDescent="0.2">
      <c r="B215" s="168"/>
      <c r="D215" s="159" t="s">
        <v>354</v>
      </c>
      <c r="E215" s="169" t="s">
        <v>1</v>
      </c>
      <c r="F215" s="170" t="s">
        <v>457</v>
      </c>
      <c r="H215" s="171">
        <v>7</v>
      </c>
      <c r="L215" s="168"/>
      <c r="M215" s="172"/>
      <c r="N215" s="173"/>
      <c r="O215" s="173"/>
      <c r="P215" s="173"/>
      <c r="Q215" s="173"/>
      <c r="R215" s="173"/>
      <c r="S215" s="173"/>
      <c r="T215" s="174"/>
      <c r="AT215" s="169" t="s">
        <v>354</v>
      </c>
      <c r="AU215" s="169" t="s">
        <v>80</v>
      </c>
      <c r="AV215" s="13" t="s">
        <v>80</v>
      </c>
      <c r="AW215" s="13" t="s">
        <v>27</v>
      </c>
      <c r="AX215" s="13" t="s">
        <v>70</v>
      </c>
      <c r="AY215" s="169" t="s">
        <v>140</v>
      </c>
    </row>
    <row r="216" spans="1:65" s="14" customFormat="1" x14ac:dyDescent="0.2">
      <c r="B216" s="175"/>
      <c r="D216" s="159" t="s">
        <v>354</v>
      </c>
      <c r="E216" s="176" t="s">
        <v>1</v>
      </c>
      <c r="F216" s="177" t="s">
        <v>363</v>
      </c>
      <c r="H216" s="178">
        <v>8</v>
      </c>
      <c r="L216" s="175"/>
      <c r="M216" s="179"/>
      <c r="N216" s="180"/>
      <c r="O216" s="180"/>
      <c r="P216" s="180"/>
      <c r="Q216" s="180"/>
      <c r="R216" s="180"/>
      <c r="S216" s="180"/>
      <c r="T216" s="181"/>
      <c r="AT216" s="176" t="s">
        <v>354</v>
      </c>
      <c r="AU216" s="176" t="s">
        <v>80</v>
      </c>
      <c r="AV216" s="14" t="s">
        <v>160</v>
      </c>
      <c r="AW216" s="14" t="s">
        <v>27</v>
      </c>
      <c r="AX216" s="14" t="s">
        <v>78</v>
      </c>
      <c r="AY216" s="176" t="s">
        <v>140</v>
      </c>
    </row>
    <row r="217" spans="1:65" s="2" customFormat="1" ht="16.5" customHeight="1" x14ac:dyDescent="0.2">
      <c r="A217" s="30"/>
      <c r="B217" s="146"/>
      <c r="C217" s="147" t="s">
        <v>229</v>
      </c>
      <c r="D217" s="147" t="s">
        <v>143</v>
      </c>
      <c r="E217" s="148" t="s">
        <v>458</v>
      </c>
      <c r="F217" s="149" t="s">
        <v>459</v>
      </c>
      <c r="G217" s="150" t="s">
        <v>358</v>
      </c>
      <c r="H217" s="151">
        <v>7</v>
      </c>
      <c r="I217" s="275"/>
      <c r="J217" s="152">
        <f>ROUND(I217*H217,2)</f>
        <v>0</v>
      </c>
      <c r="K217" s="149"/>
      <c r="L217" s="31"/>
      <c r="M217" s="153" t="s">
        <v>1</v>
      </c>
      <c r="N217" s="154" t="s">
        <v>36</v>
      </c>
      <c r="O217" s="155">
        <v>3.8069999999999999</v>
      </c>
      <c r="P217" s="155">
        <f>O217*H217</f>
        <v>26.649000000000001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7" t="s">
        <v>160</v>
      </c>
      <c r="AT217" s="157" t="s">
        <v>143</v>
      </c>
      <c r="AU217" s="157" t="s">
        <v>80</v>
      </c>
      <c r="AY217" s="18" t="s">
        <v>140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8" t="s">
        <v>78</v>
      </c>
      <c r="BK217" s="158">
        <f>ROUND(I217*H217,2)</f>
        <v>0</v>
      </c>
      <c r="BL217" s="18" t="s">
        <v>160</v>
      </c>
      <c r="BM217" s="157" t="s">
        <v>460</v>
      </c>
    </row>
    <row r="218" spans="1:65" s="2" customFormat="1" x14ac:dyDescent="0.2">
      <c r="A218" s="30"/>
      <c r="B218" s="31"/>
      <c r="C218" s="30"/>
      <c r="D218" s="159" t="s">
        <v>149</v>
      </c>
      <c r="E218" s="30"/>
      <c r="F218" s="160" t="s">
        <v>461</v>
      </c>
      <c r="G218" s="30"/>
      <c r="H218" s="30"/>
      <c r="I218" s="30"/>
      <c r="J218" s="30"/>
      <c r="K218" s="30"/>
      <c r="L218" s="31"/>
      <c r="M218" s="161"/>
      <c r="N218" s="162"/>
      <c r="O218" s="56"/>
      <c r="P218" s="56"/>
      <c r="Q218" s="56"/>
      <c r="R218" s="56"/>
      <c r="S218" s="56"/>
      <c r="T218" s="57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T218" s="18" t="s">
        <v>149</v>
      </c>
      <c r="AU218" s="18" t="s">
        <v>80</v>
      </c>
    </row>
    <row r="219" spans="1:65" s="13" customFormat="1" x14ac:dyDescent="0.2">
      <c r="B219" s="168"/>
      <c r="D219" s="159" t="s">
        <v>354</v>
      </c>
      <c r="E219" s="169" t="s">
        <v>1</v>
      </c>
      <c r="F219" s="170" t="s">
        <v>457</v>
      </c>
      <c r="H219" s="171">
        <v>7</v>
      </c>
      <c r="L219" s="168"/>
      <c r="M219" s="172"/>
      <c r="N219" s="173"/>
      <c r="O219" s="173"/>
      <c r="P219" s="173"/>
      <c r="Q219" s="173"/>
      <c r="R219" s="173"/>
      <c r="S219" s="173"/>
      <c r="T219" s="174"/>
      <c r="AT219" s="169" t="s">
        <v>354</v>
      </c>
      <c r="AU219" s="169" t="s">
        <v>80</v>
      </c>
      <c r="AV219" s="13" t="s">
        <v>80</v>
      </c>
      <c r="AW219" s="13" t="s">
        <v>27</v>
      </c>
      <c r="AX219" s="13" t="s">
        <v>78</v>
      </c>
      <c r="AY219" s="169" t="s">
        <v>140</v>
      </c>
    </row>
    <row r="220" spans="1:65" s="2" customFormat="1" ht="16.5" customHeight="1" x14ac:dyDescent="0.2">
      <c r="A220" s="30"/>
      <c r="B220" s="146"/>
      <c r="C220" s="147" t="s">
        <v>233</v>
      </c>
      <c r="D220" s="147" t="s">
        <v>143</v>
      </c>
      <c r="E220" s="148" t="s">
        <v>462</v>
      </c>
      <c r="F220" s="149" t="s">
        <v>463</v>
      </c>
      <c r="G220" s="150" t="s">
        <v>358</v>
      </c>
      <c r="H220" s="151">
        <v>7</v>
      </c>
      <c r="I220" s="275"/>
      <c r="J220" s="152">
        <f>ROUND(I220*H220,2)</f>
        <v>0</v>
      </c>
      <c r="K220" s="149"/>
      <c r="L220" s="31"/>
      <c r="M220" s="153" t="s">
        <v>1</v>
      </c>
      <c r="N220" s="154" t="s">
        <v>36</v>
      </c>
      <c r="O220" s="155">
        <v>5.07</v>
      </c>
      <c r="P220" s="155">
        <f>O220*H220</f>
        <v>35.49</v>
      </c>
      <c r="Q220" s="155">
        <v>0</v>
      </c>
      <c r="R220" s="155">
        <f>Q220*H220</f>
        <v>0</v>
      </c>
      <c r="S220" s="155">
        <v>0</v>
      </c>
      <c r="T220" s="156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7" t="s">
        <v>160</v>
      </c>
      <c r="AT220" s="157" t="s">
        <v>143</v>
      </c>
      <c r="AU220" s="157" t="s">
        <v>80</v>
      </c>
      <c r="AY220" s="18" t="s">
        <v>140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8" t="s">
        <v>78</v>
      </c>
      <c r="BK220" s="158">
        <f>ROUND(I220*H220,2)</f>
        <v>0</v>
      </c>
      <c r="BL220" s="18" t="s">
        <v>160</v>
      </c>
      <c r="BM220" s="157" t="s">
        <v>464</v>
      </c>
    </row>
    <row r="221" spans="1:65" s="2" customFormat="1" x14ac:dyDescent="0.2">
      <c r="A221" s="30"/>
      <c r="B221" s="31"/>
      <c r="C221" s="30"/>
      <c r="D221" s="159" t="s">
        <v>149</v>
      </c>
      <c r="E221" s="30"/>
      <c r="F221" s="160" t="s">
        <v>465</v>
      </c>
      <c r="G221" s="30"/>
      <c r="H221" s="30"/>
      <c r="I221" s="30"/>
      <c r="J221" s="30"/>
      <c r="K221" s="30"/>
      <c r="L221" s="31"/>
      <c r="M221" s="161"/>
      <c r="N221" s="162"/>
      <c r="O221" s="56"/>
      <c r="P221" s="56"/>
      <c r="Q221" s="56"/>
      <c r="R221" s="56"/>
      <c r="S221" s="56"/>
      <c r="T221" s="57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T221" s="18" t="s">
        <v>149</v>
      </c>
      <c r="AU221" s="18" t="s">
        <v>80</v>
      </c>
    </row>
    <row r="222" spans="1:65" s="13" customFormat="1" x14ac:dyDescent="0.2">
      <c r="B222" s="168"/>
      <c r="D222" s="159" t="s">
        <v>354</v>
      </c>
      <c r="E222" s="169" t="s">
        <v>1</v>
      </c>
      <c r="F222" s="170" t="s">
        <v>457</v>
      </c>
      <c r="H222" s="171">
        <v>7</v>
      </c>
      <c r="L222" s="168"/>
      <c r="M222" s="172"/>
      <c r="N222" s="173"/>
      <c r="O222" s="173"/>
      <c r="P222" s="173"/>
      <c r="Q222" s="173"/>
      <c r="R222" s="173"/>
      <c r="S222" s="173"/>
      <c r="T222" s="174"/>
      <c r="AT222" s="169" t="s">
        <v>354</v>
      </c>
      <c r="AU222" s="169" t="s">
        <v>80</v>
      </c>
      <c r="AV222" s="13" t="s">
        <v>80</v>
      </c>
      <c r="AW222" s="13" t="s">
        <v>27</v>
      </c>
      <c r="AX222" s="13" t="s">
        <v>78</v>
      </c>
      <c r="AY222" s="169" t="s">
        <v>140</v>
      </c>
    </row>
    <row r="223" spans="1:65" s="2" customFormat="1" ht="16.5" customHeight="1" x14ac:dyDescent="0.2">
      <c r="A223" s="30"/>
      <c r="B223" s="146"/>
      <c r="C223" s="147" t="s">
        <v>240</v>
      </c>
      <c r="D223" s="147" t="s">
        <v>143</v>
      </c>
      <c r="E223" s="148" t="s">
        <v>466</v>
      </c>
      <c r="F223" s="149" t="s">
        <v>467</v>
      </c>
      <c r="G223" s="150" t="s">
        <v>468</v>
      </c>
      <c r="H223" s="151">
        <v>50</v>
      </c>
      <c r="I223" s="275"/>
      <c r="J223" s="152">
        <f>ROUND(I223*H223,2)</f>
        <v>0</v>
      </c>
      <c r="K223" s="149"/>
      <c r="L223" s="31"/>
      <c r="M223" s="153" t="s">
        <v>1</v>
      </c>
      <c r="N223" s="154" t="s">
        <v>36</v>
      </c>
      <c r="O223" s="155">
        <v>0.184</v>
      </c>
      <c r="P223" s="155">
        <f>O223*H223</f>
        <v>9.1999999999999993</v>
      </c>
      <c r="Q223" s="155">
        <v>3.0000000000000001E-5</v>
      </c>
      <c r="R223" s="155">
        <f>Q223*H223</f>
        <v>1.5E-3</v>
      </c>
      <c r="S223" s="155">
        <v>0</v>
      </c>
      <c r="T223" s="156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7" t="s">
        <v>160</v>
      </c>
      <c r="AT223" s="157" t="s">
        <v>143</v>
      </c>
      <c r="AU223" s="157" t="s">
        <v>80</v>
      </c>
      <c r="AY223" s="18" t="s">
        <v>140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8" t="s">
        <v>78</v>
      </c>
      <c r="BK223" s="158">
        <f>ROUND(I223*H223,2)</f>
        <v>0</v>
      </c>
      <c r="BL223" s="18" t="s">
        <v>160</v>
      </c>
      <c r="BM223" s="157" t="s">
        <v>469</v>
      </c>
    </row>
    <row r="224" spans="1:65" s="2" customFormat="1" x14ac:dyDescent="0.2">
      <c r="A224" s="30"/>
      <c r="B224" s="31"/>
      <c r="C224" s="30"/>
      <c r="D224" s="159" t="s">
        <v>149</v>
      </c>
      <c r="E224" s="30"/>
      <c r="F224" s="160" t="s">
        <v>470</v>
      </c>
      <c r="G224" s="30"/>
      <c r="H224" s="30"/>
      <c r="I224" s="30"/>
      <c r="J224" s="30"/>
      <c r="K224" s="30"/>
      <c r="L224" s="31"/>
      <c r="M224" s="161"/>
      <c r="N224" s="162"/>
      <c r="O224" s="56"/>
      <c r="P224" s="56"/>
      <c r="Q224" s="56"/>
      <c r="R224" s="56"/>
      <c r="S224" s="56"/>
      <c r="T224" s="57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T224" s="18" t="s">
        <v>149</v>
      </c>
      <c r="AU224" s="18" t="s">
        <v>80</v>
      </c>
    </row>
    <row r="225" spans="1:65" s="13" customFormat="1" x14ac:dyDescent="0.2">
      <c r="B225" s="168"/>
      <c r="D225" s="159" t="s">
        <v>354</v>
      </c>
      <c r="E225" s="169" t="s">
        <v>1</v>
      </c>
      <c r="F225" s="170" t="s">
        <v>471</v>
      </c>
      <c r="H225" s="171">
        <v>50</v>
      </c>
      <c r="L225" s="168"/>
      <c r="M225" s="172"/>
      <c r="N225" s="173"/>
      <c r="O225" s="173"/>
      <c r="P225" s="173"/>
      <c r="Q225" s="173"/>
      <c r="R225" s="173"/>
      <c r="S225" s="173"/>
      <c r="T225" s="174"/>
      <c r="AT225" s="169" t="s">
        <v>354</v>
      </c>
      <c r="AU225" s="169" t="s">
        <v>80</v>
      </c>
      <c r="AV225" s="13" t="s">
        <v>80</v>
      </c>
      <c r="AW225" s="13" t="s">
        <v>27</v>
      </c>
      <c r="AX225" s="13" t="s">
        <v>78</v>
      </c>
      <c r="AY225" s="169" t="s">
        <v>140</v>
      </c>
    </row>
    <row r="226" spans="1:65" s="2" customFormat="1" ht="16.5" customHeight="1" x14ac:dyDescent="0.2">
      <c r="A226" s="30"/>
      <c r="B226" s="146"/>
      <c r="C226" s="147" t="s">
        <v>246</v>
      </c>
      <c r="D226" s="147" t="s">
        <v>143</v>
      </c>
      <c r="E226" s="148" t="s">
        <v>472</v>
      </c>
      <c r="F226" s="149" t="s">
        <v>473</v>
      </c>
      <c r="G226" s="150" t="s">
        <v>474</v>
      </c>
      <c r="H226" s="151">
        <v>20</v>
      </c>
      <c r="I226" s="275"/>
      <c r="J226" s="152">
        <f>ROUND(I226*H226,2)</f>
        <v>0</v>
      </c>
      <c r="K226" s="149"/>
      <c r="L226" s="31"/>
      <c r="M226" s="153" t="s">
        <v>1</v>
      </c>
      <c r="N226" s="154" t="s">
        <v>36</v>
      </c>
      <c r="O226" s="155">
        <v>0</v>
      </c>
      <c r="P226" s="155">
        <f>O226*H226</f>
        <v>0</v>
      </c>
      <c r="Q226" s="155">
        <v>0</v>
      </c>
      <c r="R226" s="155">
        <f>Q226*H226</f>
        <v>0</v>
      </c>
      <c r="S226" s="155">
        <v>0</v>
      </c>
      <c r="T226" s="156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7" t="s">
        <v>160</v>
      </c>
      <c r="AT226" s="157" t="s">
        <v>143</v>
      </c>
      <c r="AU226" s="157" t="s">
        <v>80</v>
      </c>
      <c r="AY226" s="18" t="s">
        <v>140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8" t="s">
        <v>78</v>
      </c>
      <c r="BK226" s="158">
        <f>ROUND(I226*H226,2)</f>
        <v>0</v>
      </c>
      <c r="BL226" s="18" t="s">
        <v>160</v>
      </c>
      <c r="BM226" s="157" t="s">
        <v>475</v>
      </c>
    </row>
    <row r="227" spans="1:65" s="2" customFormat="1" x14ac:dyDescent="0.2">
      <c r="A227" s="30"/>
      <c r="B227" s="31"/>
      <c r="C227" s="30"/>
      <c r="D227" s="159" t="s">
        <v>149</v>
      </c>
      <c r="E227" s="30"/>
      <c r="F227" s="160" t="s">
        <v>476</v>
      </c>
      <c r="G227" s="30"/>
      <c r="H227" s="30"/>
      <c r="I227" s="30"/>
      <c r="J227" s="30"/>
      <c r="K227" s="30"/>
      <c r="L227" s="31"/>
      <c r="M227" s="161"/>
      <c r="N227" s="162"/>
      <c r="O227" s="56"/>
      <c r="P227" s="56"/>
      <c r="Q227" s="56"/>
      <c r="R227" s="56"/>
      <c r="S227" s="56"/>
      <c r="T227" s="57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T227" s="18" t="s">
        <v>149</v>
      </c>
      <c r="AU227" s="18" t="s">
        <v>80</v>
      </c>
    </row>
    <row r="228" spans="1:65" s="13" customFormat="1" x14ac:dyDescent="0.2">
      <c r="B228" s="168"/>
      <c r="D228" s="159" t="s">
        <v>354</v>
      </c>
      <c r="E228" s="169" t="s">
        <v>1</v>
      </c>
      <c r="F228" s="170" t="s">
        <v>477</v>
      </c>
      <c r="H228" s="171">
        <v>20</v>
      </c>
      <c r="L228" s="168"/>
      <c r="M228" s="172"/>
      <c r="N228" s="173"/>
      <c r="O228" s="173"/>
      <c r="P228" s="173"/>
      <c r="Q228" s="173"/>
      <c r="R228" s="173"/>
      <c r="S228" s="173"/>
      <c r="T228" s="174"/>
      <c r="AT228" s="169" t="s">
        <v>354</v>
      </c>
      <c r="AU228" s="169" t="s">
        <v>80</v>
      </c>
      <c r="AV228" s="13" t="s">
        <v>80</v>
      </c>
      <c r="AW228" s="13" t="s">
        <v>27</v>
      </c>
      <c r="AX228" s="13" t="s">
        <v>78</v>
      </c>
      <c r="AY228" s="169" t="s">
        <v>140</v>
      </c>
    </row>
    <row r="229" spans="1:65" s="2" customFormat="1" ht="16.5" customHeight="1" x14ac:dyDescent="0.2">
      <c r="A229" s="30"/>
      <c r="B229" s="146"/>
      <c r="C229" s="147" t="s">
        <v>250</v>
      </c>
      <c r="D229" s="147" t="s">
        <v>143</v>
      </c>
      <c r="E229" s="148" t="s">
        <v>478</v>
      </c>
      <c r="F229" s="149" t="s">
        <v>479</v>
      </c>
      <c r="G229" s="150" t="s">
        <v>351</v>
      </c>
      <c r="H229" s="151">
        <v>5459</v>
      </c>
      <c r="I229" s="275"/>
      <c r="J229" s="152">
        <f>ROUND(I229*H229,2)</f>
        <v>0</v>
      </c>
      <c r="K229" s="149"/>
      <c r="L229" s="31"/>
      <c r="M229" s="153" t="s">
        <v>1</v>
      </c>
      <c r="N229" s="154" t="s">
        <v>36</v>
      </c>
      <c r="O229" s="155">
        <v>9.1999999999999998E-2</v>
      </c>
      <c r="P229" s="155">
        <f>O229*H229</f>
        <v>502.22800000000001</v>
      </c>
      <c r="Q229" s="155">
        <v>0</v>
      </c>
      <c r="R229" s="155">
        <f>Q229*H229</f>
        <v>0</v>
      </c>
      <c r="S229" s="155">
        <v>0</v>
      </c>
      <c r="T229" s="156">
        <f>S229*H229</f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7" t="s">
        <v>160</v>
      </c>
      <c r="AT229" s="157" t="s">
        <v>143</v>
      </c>
      <c r="AU229" s="157" t="s">
        <v>80</v>
      </c>
      <c r="AY229" s="18" t="s">
        <v>140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8" t="s">
        <v>78</v>
      </c>
      <c r="BK229" s="158">
        <f>ROUND(I229*H229,2)</f>
        <v>0</v>
      </c>
      <c r="BL229" s="18" t="s">
        <v>160</v>
      </c>
      <c r="BM229" s="157" t="s">
        <v>480</v>
      </c>
    </row>
    <row r="230" spans="1:65" s="2" customFormat="1" x14ac:dyDescent="0.2">
      <c r="A230" s="30"/>
      <c r="B230" s="31"/>
      <c r="C230" s="30"/>
      <c r="D230" s="159" t="s">
        <v>149</v>
      </c>
      <c r="E230" s="30"/>
      <c r="F230" s="160" t="s">
        <v>481</v>
      </c>
      <c r="G230" s="30"/>
      <c r="H230" s="30"/>
      <c r="I230" s="30"/>
      <c r="J230" s="30"/>
      <c r="K230" s="30"/>
      <c r="L230" s="31"/>
      <c r="M230" s="161"/>
      <c r="N230" s="162"/>
      <c r="O230" s="56"/>
      <c r="P230" s="56"/>
      <c r="Q230" s="56"/>
      <c r="R230" s="56"/>
      <c r="S230" s="56"/>
      <c r="T230" s="57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T230" s="18" t="s">
        <v>149</v>
      </c>
      <c r="AU230" s="18" t="s">
        <v>80</v>
      </c>
    </row>
    <row r="231" spans="1:65" s="13" customFormat="1" x14ac:dyDescent="0.2">
      <c r="B231" s="168"/>
      <c r="D231" s="159" t="s">
        <v>354</v>
      </c>
      <c r="E231" s="169" t="s">
        <v>1</v>
      </c>
      <c r="F231" s="170" t="s">
        <v>482</v>
      </c>
      <c r="H231" s="171">
        <v>5459</v>
      </c>
      <c r="L231" s="168"/>
      <c r="M231" s="172"/>
      <c r="N231" s="173"/>
      <c r="O231" s="173"/>
      <c r="P231" s="173"/>
      <c r="Q231" s="173"/>
      <c r="R231" s="173"/>
      <c r="S231" s="173"/>
      <c r="T231" s="174"/>
      <c r="AT231" s="169" t="s">
        <v>354</v>
      </c>
      <c r="AU231" s="169" t="s">
        <v>80</v>
      </c>
      <c r="AV231" s="13" t="s">
        <v>80</v>
      </c>
      <c r="AW231" s="13" t="s">
        <v>27</v>
      </c>
      <c r="AX231" s="13" t="s">
        <v>78</v>
      </c>
      <c r="AY231" s="169" t="s">
        <v>140</v>
      </c>
    </row>
    <row r="232" spans="1:65" s="2" customFormat="1" ht="16.5" customHeight="1" x14ac:dyDescent="0.2">
      <c r="A232" s="30"/>
      <c r="B232" s="146"/>
      <c r="C232" s="147" t="s">
        <v>254</v>
      </c>
      <c r="D232" s="147" t="s">
        <v>143</v>
      </c>
      <c r="E232" s="148" t="s">
        <v>483</v>
      </c>
      <c r="F232" s="149" t="s">
        <v>484</v>
      </c>
      <c r="G232" s="150" t="s">
        <v>351</v>
      </c>
      <c r="H232" s="151">
        <v>7692</v>
      </c>
      <c r="I232" s="275"/>
      <c r="J232" s="152">
        <f>ROUND(I232*H232,2)</f>
        <v>0</v>
      </c>
      <c r="K232" s="149"/>
      <c r="L232" s="31"/>
      <c r="M232" s="153" t="s">
        <v>1</v>
      </c>
      <c r="N232" s="154" t="s">
        <v>36</v>
      </c>
      <c r="O232" s="155">
        <v>1.4999999999999999E-2</v>
      </c>
      <c r="P232" s="155">
        <f>O232*H232</f>
        <v>115.38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7" t="s">
        <v>160</v>
      </c>
      <c r="AT232" s="157" t="s">
        <v>143</v>
      </c>
      <c r="AU232" s="157" t="s">
        <v>80</v>
      </c>
      <c r="AY232" s="18" t="s">
        <v>140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8" t="s">
        <v>78</v>
      </c>
      <c r="BK232" s="158">
        <f>ROUND(I232*H232,2)</f>
        <v>0</v>
      </c>
      <c r="BL232" s="18" t="s">
        <v>160</v>
      </c>
      <c r="BM232" s="157" t="s">
        <v>485</v>
      </c>
    </row>
    <row r="233" spans="1:65" s="2" customFormat="1" x14ac:dyDescent="0.2">
      <c r="A233" s="30"/>
      <c r="B233" s="31"/>
      <c r="C233" s="30"/>
      <c r="D233" s="159" t="s">
        <v>149</v>
      </c>
      <c r="E233" s="30"/>
      <c r="F233" s="160" t="s">
        <v>486</v>
      </c>
      <c r="G233" s="30"/>
      <c r="H233" s="30"/>
      <c r="I233" s="30"/>
      <c r="J233" s="30"/>
      <c r="K233" s="30"/>
      <c r="L233" s="31"/>
      <c r="M233" s="161"/>
      <c r="N233" s="162"/>
      <c r="O233" s="56"/>
      <c r="P233" s="56"/>
      <c r="Q233" s="56"/>
      <c r="R233" s="56"/>
      <c r="S233" s="56"/>
      <c r="T233" s="57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T233" s="18" t="s">
        <v>149</v>
      </c>
      <c r="AU233" s="18" t="s">
        <v>80</v>
      </c>
    </row>
    <row r="234" spans="1:65" s="13" customFormat="1" x14ac:dyDescent="0.2">
      <c r="B234" s="168"/>
      <c r="D234" s="159" t="s">
        <v>354</v>
      </c>
      <c r="E234" s="169" t="s">
        <v>1</v>
      </c>
      <c r="F234" s="170" t="s">
        <v>487</v>
      </c>
      <c r="H234" s="171">
        <v>7692</v>
      </c>
      <c r="L234" s="168"/>
      <c r="M234" s="172"/>
      <c r="N234" s="173"/>
      <c r="O234" s="173"/>
      <c r="P234" s="173"/>
      <c r="Q234" s="173"/>
      <c r="R234" s="173"/>
      <c r="S234" s="173"/>
      <c r="T234" s="174"/>
      <c r="AT234" s="169" t="s">
        <v>354</v>
      </c>
      <c r="AU234" s="169" t="s">
        <v>80</v>
      </c>
      <c r="AV234" s="13" t="s">
        <v>80</v>
      </c>
      <c r="AW234" s="13" t="s">
        <v>27</v>
      </c>
      <c r="AX234" s="13" t="s">
        <v>78</v>
      </c>
      <c r="AY234" s="169" t="s">
        <v>140</v>
      </c>
    </row>
    <row r="235" spans="1:65" s="2" customFormat="1" ht="16.5" customHeight="1" x14ac:dyDescent="0.2">
      <c r="A235" s="30"/>
      <c r="B235" s="146"/>
      <c r="C235" s="147" t="s">
        <v>257</v>
      </c>
      <c r="D235" s="147" t="s">
        <v>143</v>
      </c>
      <c r="E235" s="148" t="s">
        <v>488</v>
      </c>
      <c r="F235" s="149" t="s">
        <v>489</v>
      </c>
      <c r="G235" s="150" t="s">
        <v>351</v>
      </c>
      <c r="H235" s="151">
        <v>6267</v>
      </c>
      <c r="I235" s="275"/>
      <c r="J235" s="152">
        <f>ROUND(I235*H235,2)</f>
        <v>0</v>
      </c>
      <c r="K235" s="149"/>
      <c r="L235" s="31"/>
      <c r="M235" s="153" t="s">
        <v>1</v>
      </c>
      <c r="N235" s="154" t="s">
        <v>36</v>
      </c>
      <c r="O235" s="155">
        <v>1.9E-2</v>
      </c>
      <c r="P235" s="155">
        <f>O235*H235</f>
        <v>119.07299999999999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7" t="s">
        <v>160</v>
      </c>
      <c r="AT235" s="157" t="s">
        <v>143</v>
      </c>
      <c r="AU235" s="157" t="s">
        <v>80</v>
      </c>
      <c r="AY235" s="18" t="s">
        <v>140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8" t="s">
        <v>78</v>
      </c>
      <c r="BK235" s="158">
        <f>ROUND(I235*H235,2)</f>
        <v>0</v>
      </c>
      <c r="BL235" s="18" t="s">
        <v>160</v>
      </c>
      <c r="BM235" s="157" t="s">
        <v>490</v>
      </c>
    </row>
    <row r="236" spans="1:65" s="2" customFormat="1" x14ac:dyDescent="0.2">
      <c r="A236" s="30"/>
      <c r="B236" s="31"/>
      <c r="C236" s="30"/>
      <c r="D236" s="159" t="s">
        <v>149</v>
      </c>
      <c r="E236" s="30"/>
      <c r="F236" s="160" t="s">
        <v>491</v>
      </c>
      <c r="G236" s="30"/>
      <c r="H236" s="30"/>
      <c r="I236" s="30"/>
      <c r="J236" s="30"/>
      <c r="K236" s="30"/>
      <c r="L236" s="31"/>
      <c r="M236" s="161"/>
      <c r="N236" s="162"/>
      <c r="O236" s="56"/>
      <c r="P236" s="56"/>
      <c r="Q236" s="56"/>
      <c r="R236" s="56"/>
      <c r="S236" s="56"/>
      <c r="T236" s="57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T236" s="18" t="s">
        <v>149</v>
      </c>
      <c r="AU236" s="18" t="s">
        <v>80</v>
      </c>
    </row>
    <row r="237" spans="1:65" s="13" customFormat="1" x14ac:dyDescent="0.2">
      <c r="B237" s="168"/>
      <c r="D237" s="159" t="s">
        <v>354</v>
      </c>
      <c r="E237" s="169" t="s">
        <v>1</v>
      </c>
      <c r="F237" s="170" t="s">
        <v>492</v>
      </c>
      <c r="H237" s="171">
        <v>6267</v>
      </c>
      <c r="L237" s="168"/>
      <c r="M237" s="172"/>
      <c r="N237" s="173"/>
      <c r="O237" s="173"/>
      <c r="P237" s="173"/>
      <c r="Q237" s="173"/>
      <c r="R237" s="173"/>
      <c r="S237" s="173"/>
      <c r="T237" s="174"/>
      <c r="AT237" s="169" t="s">
        <v>354</v>
      </c>
      <c r="AU237" s="169" t="s">
        <v>80</v>
      </c>
      <c r="AV237" s="13" t="s">
        <v>80</v>
      </c>
      <c r="AW237" s="13" t="s">
        <v>27</v>
      </c>
      <c r="AX237" s="13" t="s">
        <v>78</v>
      </c>
      <c r="AY237" s="169" t="s">
        <v>140</v>
      </c>
    </row>
    <row r="238" spans="1:65" s="2" customFormat="1" ht="16.5" customHeight="1" x14ac:dyDescent="0.2">
      <c r="A238" s="30"/>
      <c r="B238" s="146"/>
      <c r="C238" s="147" t="s">
        <v>262</v>
      </c>
      <c r="D238" s="147" t="s">
        <v>143</v>
      </c>
      <c r="E238" s="148" t="s">
        <v>493</v>
      </c>
      <c r="F238" s="149" t="s">
        <v>494</v>
      </c>
      <c r="G238" s="150" t="s">
        <v>351</v>
      </c>
      <c r="H238" s="151">
        <v>3205</v>
      </c>
      <c r="I238" s="275"/>
      <c r="J238" s="152">
        <f>ROUND(I238*H238,2)</f>
        <v>0</v>
      </c>
      <c r="K238" s="149"/>
      <c r="L238" s="31"/>
      <c r="M238" s="153" t="s">
        <v>1</v>
      </c>
      <c r="N238" s="154" t="s">
        <v>36</v>
      </c>
      <c r="O238" s="155">
        <v>2.4E-2</v>
      </c>
      <c r="P238" s="155">
        <f>O238*H238</f>
        <v>76.92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7" t="s">
        <v>160</v>
      </c>
      <c r="AT238" s="157" t="s">
        <v>143</v>
      </c>
      <c r="AU238" s="157" t="s">
        <v>80</v>
      </c>
      <c r="AY238" s="18" t="s">
        <v>140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8" t="s">
        <v>78</v>
      </c>
      <c r="BK238" s="158">
        <f>ROUND(I238*H238,2)</f>
        <v>0</v>
      </c>
      <c r="BL238" s="18" t="s">
        <v>160</v>
      </c>
      <c r="BM238" s="157" t="s">
        <v>495</v>
      </c>
    </row>
    <row r="239" spans="1:65" s="2" customFormat="1" x14ac:dyDescent="0.2">
      <c r="A239" s="30"/>
      <c r="B239" s="31"/>
      <c r="C239" s="30"/>
      <c r="D239" s="159" t="s">
        <v>149</v>
      </c>
      <c r="E239" s="30"/>
      <c r="F239" s="160" t="s">
        <v>496</v>
      </c>
      <c r="G239" s="30"/>
      <c r="H239" s="30"/>
      <c r="I239" s="30"/>
      <c r="J239" s="30"/>
      <c r="K239" s="30"/>
      <c r="L239" s="31"/>
      <c r="M239" s="161"/>
      <c r="N239" s="162"/>
      <c r="O239" s="56"/>
      <c r="P239" s="56"/>
      <c r="Q239" s="56"/>
      <c r="R239" s="56"/>
      <c r="S239" s="56"/>
      <c r="T239" s="57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T239" s="18" t="s">
        <v>149</v>
      </c>
      <c r="AU239" s="18" t="s">
        <v>80</v>
      </c>
    </row>
    <row r="240" spans="1:65" s="13" customFormat="1" x14ac:dyDescent="0.2">
      <c r="B240" s="168"/>
      <c r="D240" s="159" t="s">
        <v>354</v>
      </c>
      <c r="E240" s="169" t="s">
        <v>1</v>
      </c>
      <c r="F240" s="170" t="s">
        <v>497</v>
      </c>
      <c r="H240" s="171">
        <v>3205</v>
      </c>
      <c r="L240" s="168"/>
      <c r="M240" s="172"/>
      <c r="N240" s="173"/>
      <c r="O240" s="173"/>
      <c r="P240" s="173"/>
      <c r="Q240" s="173"/>
      <c r="R240" s="173"/>
      <c r="S240" s="173"/>
      <c r="T240" s="174"/>
      <c r="AT240" s="169" t="s">
        <v>354</v>
      </c>
      <c r="AU240" s="169" t="s">
        <v>80</v>
      </c>
      <c r="AV240" s="13" t="s">
        <v>80</v>
      </c>
      <c r="AW240" s="13" t="s">
        <v>27</v>
      </c>
      <c r="AX240" s="13" t="s">
        <v>78</v>
      </c>
      <c r="AY240" s="169" t="s">
        <v>140</v>
      </c>
    </row>
    <row r="241" spans="1:65" s="2" customFormat="1" ht="16.5" customHeight="1" x14ac:dyDescent="0.2">
      <c r="A241" s="30"/>
      <c r="B241" s="146"/>
      <c r="C241" s="147" t="s">
        <v>266</v>
      </c>
      <c r="D241" s="147" t="s">
        <v>143</v>
      </c>
      <c r="E241" s="148" t="s">
        <v>498</v>
      </c>
      <c r="F241" s="149" t="s">
        <v>499</v>
      </c>
      <c r="G241" s="150" t="s">
        <v>351</v>
      </c>
      <c r="H241" s="151">
        <v>4519</v>
      </c>
      <c r="I241" s="275"/>
      <c r="J241" s="152">
        <f>ROUND(I241*H241,2)</f>
        <v>0</v>
      </c>
      <c r="K241" s="149"/>
      <c r="L241" s="31"/>
      <c r="M241" s="153" t="s">
        <v>1</v>
      </c>
      <c r="N241" s="154" t="s">
        <v>36</v>
      </c>
      <c r="O241" s="155">
        <v>2.9000000000000001E-2</v>
      </c>
      <c r="P241" s="155">
        <f>O241*H241</f>
        <v>131.05100000000002</v>
      </c>
      <c r="Q241" s="155">
        <v>0</v>
      </c>
      <c r="R241" s="155">
        <f>Q241*H241</f>
        <v>0</v>
      </c>
      <c r="S241" s="155">
        <v>0</v>
      </c>
      <c r="T241" s="156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7" t="s">
        <v>160</v>
      </c>
      <c r="AT241" s="157" t="s">
        <v>143</v>
      </c>
      <c r="AU241" s="157" t="s">
        <v>80</v>
      </c>
      <c r="AY241" s="18" t="s">
        <v>140</v>
      </c>
      <c r="BE241" s="158">
        <f>IF(N241="základní",J241,0)</f>
        <v>0</v>
      </c>
      <c r="BF241" s="158">
        <f>IF(N241="snížená",J241,0)</f>
        <v>0</v>
      </c>
      <c r="BG241" s="158">
        <f>IF(N241="zákl. přenesená",J241,0)</f>
        <v>0</v>
      </c>
      <c r="BH241" s="158">
        <f>IF(N241="sníž. přenesená",J241,0)</f>
        <v>0</v>
      </c>
      <c r="BI241" s="158">
        <f>IF(N241="nulová",J241,0)</f>
        <v>0</v>
      </c>
      <c r="BJ241" s="18" t="s">
        <v>78</v>
      </c>
      <c r="BK241" s="158">
        <f>ROUND(I241*H241,2)</f>
        <v>0</v>
      </c>
      <c r="BL241" s="18" t="s">
        <v>160</v>
      </c>
      <c r="BM241" s="157" t="s">
        <v>500</v>
      </c>
    </row>
    <row r="242" spans="1:65" s="2" customFormat="1" x14ac:dyDescent="0.2">
      <c r="A242" s="30"/>
      <c r="B242" s="31"/>
      <c r="C242" s="30"/>
      <c r="D242" s="159" t="s">
        <v>149</v>
      </c>
      <c r="E242" s="30"/>
      <c r="F242" s="160" t="s">
        <v>501</v>
      </c>
      <c r="G242" s="30"/>
      <c r="H242" s="30"/>
      <c r="I242" s="30"/>
      <c r="J242" s="30"/>
      <c r="K242" s="30"/>
      <c r="L242" s="31"/>
      <c r="M242" s="161"/>
      <c r="N242" s="162"/>
      <c r="O242" s="56"/>
      <c r="P242" s="56"/>
      <c r="Q242" s="56"/>
      <c r="R242" s="56"/>
      <c r="S242" s="56"/>
      <c r="T242" s="57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T242" s="18" t="s">
        <v>149</v>
      </c>
      <c r="AU242" s="18" t="s">
        <v>80</v>
      </c>
    </row>
    <row r="243" spans="1:65" s="13" customFormat="1" x14ac:dyDescent="0.2">
      <c r="B243" s="168"/>
      <c r="D243" s="159" t="s">
        <v>354</v>
      </c>
      <c r="E243" s="169" t="s">
        <v>1</v>
      </c>
      <c r="F243" s="170" t="s">
        <v>502</v>
      </c>
      <c r="H243" s="171">
        <v>4519</v>
      </c>
      <c r="L243" s="168"/>
      <c r="M243" s="172"/>
      <c r="N243" s="173"/>
      <c r="O243" s="173"/>
      <c r="P243" s="173"/>
      <c r="Q243" s="173"/>
      <c r="R243" s="173"/>
      <c r="S243" s="173"/>
      <c r="T243" s="174"/>
      <c r="AT243" s="169" t="s">
        <v>354</v>
      </c>
      <c r="AU243" s="169" t="s">
        <v>80</v>
      </c>
      <c r="AV243" s="13" t="s">
        <v>80</v>
      </c>
      <c r="AW243" s="13" t="s">
        <v>27</v>
      </c>
      <c r="AX243" s="13" t="s">
        <v>78</v>
      </c>
      <c r="AY243" s="169" t="s">
        <v>140</v>
      </c>
    </row>
    <row r="244" spans="1:65" s="2" customFormat="1" ht="21.75" customHeight="1" x14ac:dyDescent="0.2">
      <c r="A244" s="30"/>
      <c r="B244" s="146"/>
      <c r="C244" s="147" t="s">
        <v>271</v>
      </c>
      <c r="D244" s="147" t="s">
        <v>143</v>
      </c>
      <c r="E244" s="148" t="s">
        <v>503</v>
      </c>
      <c r="F244" s="149" t="s">
        <v>504</v>
      </c>
      <c r="G244" s="150" t="s">
        <v>505</v>
      </c>
      <c r="H244" s="151">
        <v>66.191999999999993</v>
      </c>
      <c r="I244" s="275"/>
      <c r="J244" s="152">
        <f>ROUND(I244*H244,2)</f>
        <v>0</v>
      </c>
      <c r="K244" s="149"/>
      <c r="L244" s="31"/>
      <c r="M244" s="153" t="s">
        <v>1</v>
      </c>
      <c r="N244" s="154" t="s">
        <v>36</v>
      </c>
      <c r="O244" s="155">
        <v>0.23</v>
      </c>
      <c r="P244" s="155">
        <f>O244*H244</f>
        <v>15.224159999999999</v>
      </c>
      <c r="Q244" s="155">
        <v>0</v>
      </c>
      <c r="R244" s="155">
        <f>Q244*H244</f>
        <v>0</v>
      </c>
      <c r="S244" s="155">
        <v>0</v>
      </c>
      <c r="T244" s="156">
        <f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57" t="s">
        <v>160</v>
      </c>
      <c r="AT244" s="157" t="s">
        <v>143</v>
      </c>
      <c r="AU244" s="157" t="s">
        <v>80</v>
      </c>
      <c r="AY244" s="18" t="s">
        <v>140</v>
      </c>
      <c r="BE244" s="158">
        <f>IF(N244="základní",J244,0)</f>
        <v>0</v>
      </c>
      <c r="BF244" s="158">
        <f>IF(N244="snížená",J244,0)</f>
        <v>0</v>
      </c>
      <c r="BG244" s="158">
        <f>IF(N244="zákl. přenesená",J244,0)</f>
        <v>0</v>
      </c>
      <c r="BH244" s="158">
        <f>IF(N244="sníž. přenesená",J244,0)</f>
        <v>0</v>
      </c>
      <c r="BI244" s="158">
        <f>IF(N244="nulová",J244,0)</f>
        <v>0</v>
      </c>
      <c r="BJ244" s="18" t="s">
        <v>78</v>
      </c>
      <c r="BK244" s="158">
        <f>ROUND(I244*H244,2)</f>
        <v>0</v>
      </c>
      <c r="BL244" s="18" t="s">
        <v>160</v>
      </c>
      <c r="BM244" s="157" t="s">
        <v>506</v>
      </c>
    </row>
    <row r="245" spans="1:65" s="2" customFormat="1" x14ac:dyDescent="0.2">
      <c r="A245" s="30"/>
      <c r="B245" s="31"/>
      <c r="C245" s="30"/>
      <c r="D245" s="159" t="s">
        <v>149</v>
      </c>
      <c r="E245" s="30"/>
      <c r="F245" s="160" t="s">
        <v>507</v>
      </c>
      <c r="G245" s="30"/>
      <c r="H245" s="30"/>
      <c r="I245" s="30"/>
      <c r="J245" s="30"/>
      <c r="K245" s="30"/>
      <c r="L245" s="31"/>
      <c r="M245" s="161"/>
      <c r="N245" s="162"/>
      <c r="O245" s="56"/>
      <c r="P245" s="56"/>
      <c r="Q245" s="56"/>
      <c r="R245" s="56"/>
      <c r="S245" s="56"/>
      <c r="T245" s="57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T245" s="18" t="s">
        <v>149</v>
      </c>
      <c r="AU245" s="18" t="s">
        <v>80</v>
      </c>
    </row>
    <row r="246" spans="1:65" s="13" customFormat="1" x14ac:dyDescent="0.2">
      <c r="B246" s="168"/>
      <c r="D246" s="159" t="s">
        <v>354</v>
      </c>
      <c r="E246" s="169" t="s">
        <v>1</v>
      </c>
      <c r="F246" s="170" t="s">
        <v>508</v>
      </c>
      <c r="H246" s="171">
        <v>66.191999999999993</v>
      </c>
      <c r="L246" s="168"/>
      <c r="M246" s="172"/>
      <c r="N246" s="173"/>
      <c r="O246" s="173"/>
      <c r="P246" s="173"/>
      <c r="Q246" s="173"/>
      <c r="R246" s="173"/>
      <c r="S246" s="173"/>
      <c r="T246" s="174"/>
      <c r="AT246" s="169" t="s">
        <v>354</v>
      </c>
      <c r="AU246" s="169" t="s">
        <v>80</v>
      </c>
      <c r="AV246" s="13" t="s">
        <v>80</v>
      </c>
      <c r="AW246" s="13" t="s">
        <v>27</v>
      </c>
      <c r="AX246" s="13" t="s">
        <v>78</v>
      </c>
      <c r="AY246" s="169" t="s">
        <v>140</v>
      </c>
    </row>
    <row r="247" spans="1:65" s="2" customFormat="1" ht="21.75" customHeight="1" x14ac:dyDescent="0.2">
      <c r="A247" s="30"/>
      <c r="B247" s="146"/>
      <c r="C247" s="147" t="s">
        <v>276</v>
      </c>
      <c r="D247" s="147" t="s">
        <v>143</v>
      </c>
      <c r="E247" s="148" t="s">
        <v>509</v>
      </c>
      <c r="F247" s="149" t="s">
        <v>510</v>
      </c>
      <c r="G247" s="150" t="s">
        <v>505</v>
      </c>
      <c r="H247" s="151">
        <v>1300.607</v>
      </c>
      <c r="I247" s="275"/>
      <c r="J247" s="152">
        <f>ROUND(I247*H247,2)</f>
        <v>0</v>
      </c>
      <c r="K247" s="149"/>
      <c r="L247" s="31"/>
      <c r="M247" s="153" t="s">
        <v>1</v>
      </c>
      <c r="N247" s="154" t="s">
        <v>36</v>
      </c>
      <c r="O247" s="155">
        <v>0.36199999999999999</v>
      </c>
      <c r="P247" s="155">
        <f>O247*H247</f>
        <v>470.81973399999998</v>
      </c>
      <c r="Q247" s="155">
        <v>0</v>
      </c>
      <c r="R247" s="155">
        <f>Q247*H247</f>
        <v>0</v>
      </c>
      <c r="S247" s="155">
        <v>0</v>
      </c>
      <c r="T247" s="156">
        <f>S247*H247</f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57" t="s">
        <v>160</v>
      </c>
      <c r="AT247" s="157" t="s">
        <v>143</v>
      </c>
      <c r="AU247" s="157" t="s">
        <v>80</v>
      </c>
      <c r="AY247" s="18" t="s">
        <v>140</v>
      </c>
      <c r="BE247" s="158">
        <f>IF(N247="základní",J247,0)</f>
        <v>0</v>
      </c>
      <c r="BF247" s="158">
        <f>IF(N247="snížená",J247,0)</f>
        <v>0</v>
      </c>
      <c r="BG247" s="158">
        <f>IF(N247="zákl. přenesená",J247,0)</f>
        <v>0</v>
      </c>
      <c r="BH247" s="158">
        <f>IF(N247="sníž. přenesená",J247,0)</f>
        <v>0</v>
      </c>
      <c r="BI247" s="158">
        <f>IF(N247="nulová",J247,0)</f>
        <v>0</v>
      </c>
      <c r="BJ247" s="18" t="s">
        <v>78</v>
      </c>
      <c r="BK247" s="158">
        <f>ROUND(I247*H247,2)</f>
        <v>0</v>
      </c>
      <c r="BL247" s="18" t="s">
        <v>160</v>
      </c>
      <c r="BM247" s="157" t="s">
        <v>511</v>
      </c>
    </row>
    <row r="248" spans="1:65" s="2" customFormat="1" ht="19.5" x14ac:dyDescent="0.2">
      <c r="A248" s="30"/>
      <c r="B248" s="31"/>
      <c r="C248" s="30"/>
      <c r="D248" s="159" t="s">
        <v>149</v>
      </c>
      <c r="E248" s="30"/>
      <c r="F248" s="160" t="s">
        <v>512</v>
      </c>
      <c r="G248" s="30"/>
      <c r="H248" s="30"/>
      <c r="I248" s="30"/>
      <c r="J248" s="30"/>
      <c r="K248" s="30"/>
      <c r="L248" s="31"/>
      <c r="M248" s="161"/>
      <c r="N248" s="162"/>
      <c r="O248" s="56"/>
      <c r="P248" s="56"/>
      <c r="Q248" s="56"/>
      <c r="R248" s="56"/>
      <c r="S248" s="56"/>
      <c r="T248" s="57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T248" s="18" t="s">
        <v>149</v>
      </c>
      <c r="AU248" s="18" t="s">
        <v>80</v>
      </c>
    </row>
    <row r="249" spans="1:65" s="15" customFormat="1" x14ac:dyDescent="0.2">
      <c r="B249" s="182"/>
      <c r="D249" s="159" t="s">
        <v>354</v>
      </c>
      <c r="E249" s="183" t="s">
        <v>1</v>
      </c>
      <c r="F249" s="184" t="s">
        <v>513</v>
      </c>
      <c r="H249" s="183" t="s">
        <v>1</v>
      </c>
      <c r="L249" s="182"/>
      <c r="M249" s="185"/>
      <c r="N249" s="186"/>
      <c r="O249" s="186"/>
      <c r="P249" s="186"/>
      <c r="Q249" s="186"/>
      <c r="R249" s="186"/>
      <c r="S249" s="186"/>
      <c r="T249" s="187"/>
      <c r="AT249" s="183" t="s">
        <v>354</v>
      </c>
      <c r="AU249" s="183" t="s">
        <v>80</v>
      </c>
      <c r="AV249" s="15" t="s">
        <v>78</v>
      </c>
      <c r="AW249" s="15" t="s">
        <v>27</v>
      </c>
      <c r="AX249" s="15" t="s">
        <v>70</v>
      </c>
      <c r="AY249" s="183" t="s">
        <v>140</v>
      </c>
    </row>
    <row r="250" spans="1:65" s="15" customFormat="1" x14ac:dyDescent="0.2">
      <c r="B250" s="182"/>
      <c r="D250" s="159" t="s">
        <v>354</v>
      </c>
      <c r="E250" s="183" t="s">
        <v>1</v>
      </c>
      <c r="F250" s="184" t="s">
        <v>514</v>
      </c>
      <c r="H250" s="183" t="s">
        <v>1</v>
      </c>
      <c r="L250" s="182"/>
      <c r="M250" s="185"/>
      <c r="N250" s="186"/>
      <c r="O250" s="186"/>
      <c r="P250" s="186"/>
      <c r="Q250" s="186"/>
      <c r="R250" s="186"/>
      <c r="S250" s="186"/>
      <c r="T250" s="187"/>
      <c r="AT250" s="183" t="s">
        <v>354</v>
      </c>
      <c r="AU250" s="183" t="s">
        <v>80</v>
      </c>
      <c r="AV250" s="15" t="s">
        <v>78</v>
      </c>
      <c r="AW250" s="15" t="s">
        <v>27</v>
      </c>
      <c r="AX250" s="15" t="s">
        <v>70</v>
      </c>
      <c r="AY250" s="183" t="s">
        <v>140</v>
      </c>
    </row>
    <row r="251" spans="1:65" s="15" customFormat="1" x14ac:dyDescent="0.2">
      <c r="B251" s="182"/>
      <c r="D251" s="159" t="s">
        <v>354</v>
      </c>
      <c r="E251" s="183" t="s">
        <v>1</v>
      </c>
      <c r="F251" s="184" t="s">
        <v>515</v>
      </c>
      <c r="H251" s="183" t="s">
        <v>1</v>
      </c>
      <c r="L251" s="182"/>
      <c r="M251" s="185"/>
      <c r="N251" s="186"/>
      <c r="O251" s="186"/>
      <c r="P251" s="186"/>
      <c r="Q251" s="186"/>
      <c r="R251" s="186"/>
      <c r="S251" s="186"/>
      <c r="T251" s="187"/>
      <c r="AT251" s="183" t="s">
        <v>354</v>
      </c>
      <c r="AU251" s="183" t="s">
        <v>80</v>
      </c>
      <c r="AV251" s="15" t="s">
        <v>78</v>
      </c>
      <c r="AW251" s="15" t="s">
        <v>27</v>
      </c>
      <c r="AX251" s="15" t="s">
        <v>70</v>
      </c>
      <c r="AY251" s="183" t="s">
        <v>140</v>
      </c>
    </row>
    <row r="252" spans="1:65" s="13" customFormat="1" x14ac:dyDescent="0.2">
      <c r="B252" s="168"/>
      <c r="D252" s="159" t="s">
        <v>354</v>
      </c>
      <c r="E252" s="169" t="s">
        <v>1</v>
      </c>
      <c r="F252" s="170" t="s">
        <v>516</v>
      </c>
      <c r="H252" s="171">
        <v>14.685</v>
      </c>
      <c r="L252" s="168"/>
      <c r="M252" s="172"/>
      <c r="N252" s="173"/>
      <c r="O252" s="173"/>
      <c r="P252" s="173"/>
      <c r="Q252" s="173"/>
      <c r="R252" s="173"/>
      <c r="S252" s="173"/>
      <c r="T252" s="174"/>
      <c r="AT252" s="169" t="s">
        <v>354</v>
      </c>
      <c r="AU252" s="169" t="s">
        <v>80</v>
      </c>
      <c r="AV252" s="13" t="s">
        <v>80</v>
      </c>
      <c r="AW252" s="13" t="s">
        <v>27</v>
      </c>
      <c r="AX252" s="13" t="s">
        <v>70</v>
      </c>
      <c r="AY252" s="169" t="s">
        <v>140</v>
      </c>
    </row>
    <row r="253" spans="1:65" s="13" customFormat="1" x14ac:dyDescent="0.2">
      <c r="B253" s="168"/>
      <c r="D253" s="159" t="s">
        <v>354</v>
      </c>
      <c r="E253" s="169" t="s">
        <v>1</v>
      </c>
      <c r="F253" s="170" t="s">
        <v>517</v>
      </c>
      <c r="H253" s="171">
        <v>117.697</v>
      </c>
      <c r="L253" s="168"/>
      <c r="M253" s="172"/>
      <c r="N253" s="173"/>
      <c r="O253" s="173"/>
      <c r="P253" s="173"/>
      <c r="Q253" s="173"/>
      <c r="R253" s="173"/>
      <c r="S253" s="173"/>
      <c r="T253" s="174"/>
      <c r="AT253" s="169" t="s">
        <v>354</v>
      </c>
      <c r="AU253" s="169" t="s">
        <v>80</v>
      </c>
      <c r="AV253" s="13" t="s">
        <v>80</v>
      </c>
      <c r="AW253" s="13" t="s">
        <v>27</v>
      </c>
      <c r="AX253" s="13" t="s">
        <v>70</v>
      </c>
      <c r="AY253" s="169" t="s">
        <v>140</v>
      </c>
    </row>
    <row r="254" spans="1:65" s="13" customFormat="1" x14ac:dyDescent="0.2">
      <c r="B254" s="168"/>
      <c r="D254" s="159" t="s">
        <v>354</v>
      </c>
      <c r="E254" s="169" t="s">
        <v>1</v>
      </c>
      <c r="F254" s="170" t="s">
        <v>518</v>
      </c>
      <c r="H254" s="171">
        <v>170.404</v>
      </c>
      <c r="L254" s="168"/>
      <c r="M254" s="172"/>
      <c r="N254" s="173"/>
      <c r="O254" s="173"/>
      <c r="P254" s="173"/>
      <c r="Q254" s="173"/>
      <c r="R254" s="173"/>
      <c r="S254" s="173"/>
      <c r="T254" s="174"/>
      <c r="AT254" s="169" t="s">
        <v>354</v>
      </c>
      <c r="AU254" s="169" t="s">
        <v>80</v>
      </c>
      <c r="AV254" s="13" t="s">
        <v>80</v>
      </c>
      <c r="AW254" s="13" t="s">
        <v>27</v>
      </c>
      <c r="AX254" s="13" t="s">
        <v>70</v>
      </c>
      <c r="AY254" s="169" t="s">
        <v>140</v>
      </c>
    </row>
    <row r="255" spans="1:65" s="13" customFormat="1" x14ac:dyDescent="0.2">
      <c r="B255" s="168"/>
      <c r="D255" s="159" t="s">
        <v>354</v>
      </c>
      <c r="E255" s="169" t="s">
        <v>1</v>
      </c>
      <c r="F255" s="170" t="s">
        <v>519</v>
      </c>
      <c r="H255" s="171">
        <v>34.155000000000001</v>
      </c>
      <c r="L255" s="168"/>
      <c r="M255" s="172"/>
      <c r="N255" s="173"/>
      <c r="O255" s="173"/>
      <c r="P255" s="173"/>
      <c r="Q255" s="173"/>
      <c r="R255" s="173"/>
      <c r="S255" s="173"/>
      <c r="T255" s="174"/>
      <c r="AT255" s="169" t="s">
        <v>354</v>
      </c>
      <c r="AU255" s="169" t="s">
        <v>80</v>
      </c>
      <c r="AV255" s="13" t="s">
        <v>80</v>
      </c>
      <c r="AW255" s="13" t="s">
        <v>27</v>
      </c>
      <c r="AX255" s="13" t="s">
        <v>70</v>
      </c>
      <c r="AY255" s="169" t="s">
        <v>140</v>
      </c>
    </row>
    <row r="256" spans="1:65" s="13" customFormat="1" x14ac:dyDescent="0.2">
      <c r="B256" s="168"/>
      <c r="D256" s="159" t="s">
        <v>354</v>
      </c>
      <c r="E256" s="169" t="s">
        <v>1</v>
      </c>
      <c r="F256" s="170" t="s">
        <v>520</v>
      </c>
      <c r="H256" s="171">
        <v>54.765000000000001</v>
      </c>
      <c r="L256" s="168"/>
      <c r="M256" s="172"/>
      <c r="N256" s="173"/>
      <c r="O256" s="173"/>
      <c r="P256" s="173"/>
      <c r="Q256" s="173"/>
      <c r="R256" s="173"/>
      <c r="S256" s="173"/>
      <c r="T256" s="174"/>
      <c r="AT256" s="169" t="s">
        <v>354</v>
      </c>
      <c r="AU256" s="169" t="s">
        <v>80</v>
      </c>
      <c r="AV256" s="13" t="s">
        <v>80</v>
      </c>
      <c r="AW256" s="13" t="s">
        <v>27</v>
      </c>
      <c r="AX256" s="13" t="s">
        <v>70</v>
      </c>
      <c r="AY256" s="169" t="s">
        <v>140</v>
      </c>
    </row>
    <row r="257" spans="2:51" s="13" customFormat="1" x14ac:dyDescent="0.2">
      <c r="B257" s="168"/>
      <c r="D257" s="159" t="s">
        <v>354</v>
      </c>
      <c r="E257" s="169" t="s">
        <v>1</v>
      </c>
      <c r="F257" s="170" t="s">
        <v>521</v>
      </c>
      <c r="H257" s="171">
        <v>62.308999999999997</v>
      </c>
      <c r="L257" s="168"/>
      <c r="M257" s="172"/>
      <c r="N257" s="173"/>
      <c r="O257" s="173"/>
      <c r="P257" s="173"/>
      <c r="Q257" s="173"/>
      <c r="R257" s="173"/>
      <c r="S257" s="173"/>
      <c r="T257" s="174"/>
      <c r="AT257" s="169" t="s">
        <v>354</v>
      </c>
      <c r="AU257" s="169" t="s">
        <v>80</v>
      </c>
      <c r="AV257" s="13" t="s">
        <v>80</v>
      </c>
      <c r="AW257" s="13" t="s">
        <v>27</v>
      </c>
      <c r="AX257" s="13" t="s">
        <v>70</v>
      </c>
      <c r="AY257" s="169" t="s">
        <v>140</v>
      </c>
    </row>
    <row r="258" spans="2:51" s="13" customFormat="1" x14ac:dyDescent="0.2">
      <c r="B258" s="168"/>
      <c r="D258" s="159" t="s">
        <v>354</v>
      </c>
      <c r="E258" s="169" t="s">
        <v>1</v>
      </c>
      <c r="F258" s="170" t="s">
        <v>522</v>
      </c>
      <c r="H258" s="171">
        <v>134.41200000000001</v>
      </c>
      <c r="L258" s="168"/>
      <c r="M258" s="172"/>
      <c r="N258" s="173"/>
      <c r="O258" s="173"/>
      <c r="P258" s="173"/>
      <c r="Q258" s="173"/>
      <c r="R258" s="173"/>
      <c r="S258" s="173"/>
      <c r="T258" s="174"/>
      <c r="AT258" s="169" t="s">
        <v>354</v>
      </c>
      <c r="AU258" s="169" t="s">
        <v>80</v>
      </c>
      <c r="AV258" s="13" t="s">
        <v>80</v>
      </c>
      <c r="AW258" s="13" t="s">
        <v>27</v>
      </c>
      <c r="AX258" s="13" t="s">
        <v>70</v>
      </c>
      <c r="AY258" s="169" t="s">
        <v>140</v>
      </c>
    </row>
    <row r="259" spans="2:51" s="13" customFormat="1" x14ac:dyDescent="0.2">
      <c r="B259" s="168"/>
      <c r="D259" s="159" t="s">
        <v>354</v>
      </c>
      <c r="E259" s="169" t="s">
        <v>1</v>
      </c>
      <c r="F259" s="170" t="s">
        <v>523</v>
      </c>
      <c r="H259" s="171">
        <v>101.06399999999999</v>
      </c>
      <c r="L259" s="168"/>
      <c r="M259" s="172"/>
      <c r="N259" s="173"/>
      <c r="O259" s="173"/>
      <c r="P259" s="173"/>
      <c r="Q259" s="173"/>
      <c r="R259" s="173"/>
      <c r="S259" s="173"/>
      <c r="T259" s="174"/>
      <c r="AT259" s="169" t="s">
        <v>354</v>
      </c>
      <c r="AU259" s="169" t="s">
        <v>80</v>
      </c>
      <c r="AV259" s="13" t="s">
        <v>80</v>
      </c>
      <c r="AW259" s="13" t="s">
        <v>27</v>
      </c>
      <c r="AX259" s="13" t="s">
        <v>70</v>
      </c>
      <c r="AY259" s="169" t="s">
        <v>140</v>
      </c>
    </row>
    <row r="260" spans="2:51" s="13" customFormat="1" x14ac:dyDescent="0.2">
      <c r="B260" s="168"/>
      <c r="D260" s="159" t="s">
        <v>354</v>
      </c>
      <c r="E260" s="169" t="s">
        <v>1</v>
      </c>
      <c r="F260" s="170" t="s">
        <v>524</v>
      </c>
      <c r="H260" s="171">
        <v>94.813000000000002</v>
      </c>
      <c r="L260" s="168"/>
      <c r="M260" s="172"/>
      <c r="N260" s="173"/>
      <c r="O260" s="173"/>
      <c r="P260" s="173"/>
      <c r="Q260" s="173"/>
      <c r="R260" s="173"/>
      <c r="S260" s="173"/>
      <c r="T260" s="174"/>
      <c r="AT260" s="169" t="s">
        <v>354</v>
      </c>
      <c r="AU260" s="169" t="s">
        <v>80</v>
      </c>
      <c r="AV260" s="13" t="s">
        <v>80</v>
      </c>
      <c r="AW260" s="13" t="s">
        <v>27</v>
      </c>
      <c r="AX260" s="13" t="s">
        <v>70</v>
      </c>
      <c r="AY260" s="169" t="s">
        <v>140</v>
      </c>
    </row>
    <row r="261" spans="2:51" s="13" customFormat="1" x14ac:dyDescent="0.2">
      <c r="B261" s="168"/>
      <c r="D261" s="159" t="s">
        <v>354</v>
      </c>
      <c r="E261" s="169" t="s">
        <v>1</v>
      </c>
      <c r="F261" s="170" t="s">
        <v>525</v>
      </c>
      <c r="H261" s="171">
        <v>94.397000000000006</v>
      </c>
      <c r="L261" s="168"/>
      <c r="M261" s="172"/>
      <c r="N261" s="173"/>
      <c r="O261" s="173"/>
      <c r="P261" s="173"/>
      <c r="Q261" s="173"/>
      <c r="R261" s="173"/>
      <c r="S261" s="173"/>
      <c r="T261" s="174"/>
      <c r="AT261" s="169" t="s">
        <v>354</v>
      </c>
      <c r="AU261" s="169" t="s">
        <v>80</v>
      </c>
      <c r="AV261" s="13" t="s">
        <v>80</v>
      </c>
      <c r="AW261" s="13" t="s">
        <v>27</v>
      </c>
      <c r="AX261" s="13" t="s">
        <v>70</v>
      </c>
      <c r="AY261" s="169" t="s">
        <v>140</v>
      </c>
    </row>
    <row r="262" spans="2:51" s="13" customFormat="1" x14ac:dyDescent="0.2">
      <c r="B262" s="168"/>
      <c r="D262" s="159" t="s">
        <v>354</v>
      </c>
      <c r="E262" s="169" t="s">
        <v>1</v>
      </c>
      <c r="F262" s="170" t="s">
        <v>526</v>
      </c>
      <c r="H262" s="171">
        <v>89.804000000000002</v>
      </c>
      <c r="L262" s="168"/>
      <c r="M262" s="172"/>
      <c r="N262" s="173"/>
      <c r="O262" s="173"/>
      <c r="P262" s="173"/>
      <c r="Q262" s="173"/>
      <c r="R262" s="173"/>
      <c r="S262" s="173"/>
      <c r="T262" s="174"/>
      <c r="AT262" s="169" t="s">
        <v>354</v>
      </c>
      <c r="AU262" s="169" t="s">
        <v>80</v>
      </c>
      <c r="AV262" s="13" t="s">
        <v>80</v>
      </c>
      <c r="AW262" s="13" t="s">
        <v>27</v>
      </c>
      <c r="AX262" s="13" t="s">
        <v>70</v>
      </c>
      <c r="AY262" s="169" t="s">
        <v>140</v>
      </c>
    </row>
    <row r="263" spans="2:51" s="13" customFormat="1" x14ac:dyDescent="0.2">
      <c r="B263" s="168"/>
      <c r="D263" s="159" t="s">
        <v>354</v>
      </c>
      <c r="E263" s="169" t="s">
        <v>1</v>
      </c>
      <c r="F263" s="170" t="s">
        <v>527</v>
      </c>
      <c r="H263" s="171">
        <v>81.352999999999994</v>
      </c>
      <c r="L263" s="168"/>
      <c r="M263" s="172"/>
      <c r="N263" s="173"/>
      <c r="O263" s="173"/>
      <c r="P263" s="173"/>
      <c r="Q263" s="173"/>
      <c r="R263" s="173"/>
      <c r="S263" s="173"/>
      <c r="T263" s="174"/>
      <c r="AT263" s="169" t="s">
        <v>354</v>
      </c>
      <c r="AU263" s="169" t="s">
        <v>80</v>
      </c>
      <c r="AV263" s="13" t="s">
        <v>80</v>
      </c>
      <c r="AW263" s="13" t="s">
        <v>27</v>
      </c>
      <c r="AX263" s="13" t="s">
        <v>70</v>
      </c>
      <c r="AY263" s="169" t="s">
        <v>140</v>
      </c>
    </row>
    <row r="264" spans="2:51" s="13" customFormat="1" x14ac:dyDescent="0.2">
      <c r="B264" s="168"/>
      <c r="D264" s="159" t="s">
        <v>354</v>
      </c>
      <c r="E264" s="169" t="s">
        <v>1</v>
      </c>
      <c r="F264" s="170" t="s">
        <v>528</v>
      </c>
      <c r="H264" s="171">
        <v>46.917999999999999</v>
      </c>
      <c r="L264" s="168"/>
      <c r="M264" s="172"/>
      <c r="N264" s="173"/>
      <c r="O264" s="173"/>
      <c r="P264" s="173"/>
      <c r="Q264" s="173"/>
      <c r="R264" s="173"/>
      <c r="S264" s="173"/>
      <c r="T264" s="174"/>
      <c r="AT264" s="169" t="s">
        <v>354</v>
      </c>
      <c r="AU264" s="169" t="s">
        <v>80</v>
      </c>
      <c r="AV264" s="13" t="s">
        <v>80</v>
      </c>
      <c r="AW264" s="13" t="s">
        <v>27</v>
      </c>
      <c r="AX264" s="13" t="s">
        <v>70</v>
      </c>
      <c r="AY264" s="169" t="s">
        <v>140</v>
      </c>
    </row>
    <row r="265" spans="2:51" s="13" customFormat="1" x14ac:dyDescent="0.2">
      <c r="B265" s="168"/>
      <c r="D265" s="159" t="s">
        <v>354</v>
      </c>
      <c r="E265" s="169" t="s">
        <v>1</v>
      </c>
      <c r="F265" s="170" t="s">
        <v>529</v>
      </c>
      <c r="H265" s="171">
        <v>-191.77699999999999</v>
      </c>
      <c r="L265" s="168"/>
      <c r="M265" s="172"/>
      <c r="N265" s="173"/>
      <c r="O265" s="173"/>
      <c r="P265" s="173"/>
      <c r="Q265" s="173"/>
      <c r="R265" s="173"/>
      <c r="S265" s="173"/>
      <c r="T265" s="174"/>
      <c r="AT265" s="169" t="s">
        <v>354</v>
      </c>
      <c r="AU265" s="169" t="s">
        <v>80</v>
      </c>
      <c r="AV265" s="13" t="s">
        <v>80</v>
      </c>
      <c r="AW265" s="13" t="s">
        <v>27</v>
      </c>
      <c r="AX265" s="13" t="s">
        <v>70</v>
      </c>
      <c r="AY265" s="169" t="s">
        <v>140</v>
      </c>
    </row>
    <row r="266" spans="2:51" s="16" customFormat="1" x14ac:dyDescent="0.2">
      <c r="B266" s="188"/>
      <c r="D266" s="159" t="s">
        <v>354</v>
      </c>
      <c r="E266" s="189" t="s">
        <v>1</v>
      </c>
      <c r="F266" s="190" t="s">
        <v>530</v>
      </c>
      <c r="H266" s="191">
        <v>904.99900000000002</v>
      </c>
      <c r="L266" s="188"/>
      <c r="M266" s="192"/>
      <c r="N266" s="193"/>
      <c r="O266" s="193"/>
      <c r="P266" s="193"/>
      <c r="Q266" s="193"/>
      <c r="R266" s="193"/>
      <c r="S266" s="193"/>
      <c r="T266" s="194"/>
      <c r="AT266" s="189" t="s">
        <v>354</v>
      </c>
      <c r="AU266" s="189" t="s">
        <v>80</v>
      </c>
      <c r="AV266" s="16" t="s">
        <v>156</v>
      </c>
      <c r="AW266" s="16" t="s">
        <v>27</v>
      </c>
      <c r="AX266" s="16" t="s">
        <v>70</v>
      </c>
      <c r="AY266" s="189" t="s">
        <v>140</v>
      </c>
    </row>
    <row r="267" spans="2:51" s="15" customFormat="1" x14ac:dyDescent="0.2">
      <c r="B267" s="182"/>
      <c r="D267" s="159" t="s">
        <v>354</v>
      </c>
      <c r="E267" s="183" t="s">
        <v>1</v>
      </c>
      <c r="F267" s="184" t="s">
        <v>531</v>
      </c>
      <c r="H267" s="183" t="s">
        <v>1</v>
      </c>
      <c r="L267" s="182"/>
      <c r="M267" s="185"/>
      <c r="N267" s="186"/>
      <c r="O267" s="186"/>
      <c r="P267" s="186"/>
      <c r="Q267" s="186"/>
      <c r="R267" s="186"/>
      <c r="S267" s="186"/>
      <c r="T267" s="187"/>
      <c r="AT267" s="183" t="s">
        <v>354</v>
      </c>
      <c r="AU267" s="183" t="s">
        <v>80</v>
      </c>
      <c r="AV267" s="15" t="s">
        <v>78</v>
      </c>
      <c r="AW267" s="15" t="s">
        <v>27</v>
      </c>
      <c r="AX267" s="15" t="s">
        <v>70</v>
      </c>
      <c r="AY267" s="183" t="s">
        <v>140</v>
      </c>
    </row>
    <row r="268" spans="2:51" s="13" customFormat="1" x14ac:dyDescent="0.2">
      <c r="B268" s="168"/>
      <c r="D268" s="159" t="s">
        <v>354</v>
      </c>
      <c r="E268" s="169" t="s">
        <v>1</v>
      </c>
      <c r="F268" s="170" t="s">
        <v>532</v>
      </c>
      <c r="H268" s="171">
        <v>106.349</v>
      </c>
      <c r="L268" s="168"/>
      <c r="M268" s="172"/>
      <c r="N268" s="173"/>
      <c r="O268" s="173"/>
      <c r="P268" s="173"/>
      <c r="Q268" s="173"/>
      <c r="R268" s="173"/>
      <c r="S268" s="173"/>
      <c r="T268" s="174"/>
      <c r="AT268" s="169" t="s">
        <v>354</v>
      </c>
      <c r="AU268" s="169" t="s">
        <v>80</v>
      </c>
      <c r="AV268" s="13" t="s">
        <v>80</v>
      </c>
      <c r="AW268" s="13" t="s">
        <v>27</v>
      </c>
      <c r="AX268" s="13" t="s">
        <v>70</v>
      </c>
      <c r="AY268" s="169" t="s">
        <v>140</v>
      </c>
    </row>
    <row r="269" spans="2:51" s="13" customFormat="1" x14ac:dyDescent="0.2">
      <c r="B269" s="168"/>
      <c r="D269" s="159" t="s">
        <v>354</v>
      </c>
      <c r="E269" s="169" t="s">
        <v>1</v>
      </c>
      <c r="F269" s="170" t="s">
        <v>533</v>
      </c>
      <c r="H269" s="171">
        <v>-13.294</v>
      </c>
      <c r="L269" s="168"/>
      <c r="M269" s="172"/>
      <c r="N269" s="173"/>
      <c r="O269" s="173"/>
      <c r="P269" s="173"/>
      <c r="Q269" s="173"/>
      <c r="R269" s="173"/>
      <c r="S269" s="173"/>
      <c r="T269" s="174"/>
      <c r="AT269" s="169" t="s">
        <v>354</v>
      </c>
      <c r="AU269" s="169" t="s">
        <v>80</v>
      </c>
      <c r="AV269" s="13" t="s">
        <v>80</v>
      </c>
      <c r="AW269" s="13" t="s">
        <v>27</v>
      </c>
      <c r="AX269" s="13" t="s">
        <v>70</v>
      </c>
      <c r="AY269" s="169" t="s">
        <v>140</v>
      </c>
    </row>
    <row r="270" spans="2:51" s="16" customFormat="1" x14ac:dyDescent="0.2">
      <c r="B270" s="188"/>
      <c r="D270" s="159" t="s">
        <v>354</v>
      </c>
      <c r="E270" s="189" t="s">
        <v>1</v>
      </c>
      <c r="F270" s="190" t="s">
        <v>530</v>
      </c>
      <c r="H270" s="191">
        <v>93.055000000000007</v>
      </c>
      <c r="L270" s="188"/>
      <c r="M270" s="192"/>
      <c r="N270" s="193"/>
      <c r="O270" s="193"/>
      <c r="P270" s="193"/>
      <c r="Q270" s="193"/>
      <c r="R270" s="193"/>
      <c r="S270" s="193"/>
      <c r="T270" s="194"/>
      <c r="AT270" s="189" t="s">
        <v>354</v>
      </c>
      <c r="AU270" s="189" t="s">
        <v>80</v>
      </c>
      <c r="AV270" s="16" t="s">
        <v>156</v>
      </c>
      <c r="AW270" s="16" t="s">
        <v>27</v>
      </c>
      <c r="AX270" s="16" t="s">
        <v>70</v>
      </c>
      <c r="AY270" s="189" t="s">
        <v>140</v>
      </c>
    </row>
    <row r="271" spans="2:51" s="15" customFormat="1" x14ac:dyDescent="0.2">
      <c r="B271" s="182"/>
      <c r="D271" s="159" t="s">
        <v>354</v>
      </c>
      <c r="E271" s="183" t="s">
        <v>1</v>
      </c>
      <c r="F271" s="184" t="s">
        <v>534</v>
      </c>
      <c r="H271" s="183" t="s">
        <v>1</v>
      </c>
      <c r="L271" s="182"/>
      <c r="M271" s="185"/>
      <c r="N271" s="186"/>
      <c r="O271" s="186"/>
      <c r="P271" s="186"/>
      <c r="Q271" s="186"/>
      <c r="R271" s="186"/>
      <c r="S271" s="186"/>
      <c r="T271" s="187"/>
      <c r="AT271" s="183" t="s">
        <v>354</v>
      </c>
      <c r="AU271" s="183" t="s">
        <v>80</v>
      </c>
      <c r="AV271" s="15" t="s">
        <v>78</v>
      </c>
      <c r="AW271" s="15" t="s">
        <v>27</v>
      </c>
      <c r="AX271" s="15" t="s">
        <v>70</v>
      </c>
      <c r="AY271" s="183" t="s">
        <v>140</v>
      </c>
    </row>
    <row r="272" spans="2:51" s="13" customFormat="1" x14ac:dyDescent="0.2">
      <c r="B272" s="168"/>
      <c r="D272" s="159" t="s">
        <v>354</v>
      </c>
      <c r="E272" s="169" t="s">
        <v>1</v>
      </c>
      <c r="F272" s="170" t="s">
        <v>535</v>
      </c>
      <c r="H272" s="171">
        <v>2.19</v>
      </c>
      <c r="L272" s="168"/>
      <c r="M272" s="172"/>
      <c r="N272" s="173"/>
      <c r="O272" s="173"/>
      <c r="P272" s="173"/>
      <c r="Q272" s="173"/>
      <c r="R272" s="173"/>
      <c r="S272" s="173"/>
      <c r="T272" s="174"/>
      <c r="AT272" s="169" t="s">
        <v>354</v>
      </c>
      <c r="AU272" s="169" t="s">
        <v>80</v>
      </c>
      <c r="AV272" s="13" t="s">
        <v>80</v>
      </c>
      <c r="AW272" s="13" t="s">
        <v>27</v>
      </c>
      <c r="AX272" s="13" t="s">
        <v>70</v>
      </c>
      <c r="AY272" s="169" t="s">
        <v>140</v>
      </c>
    </row>
    <row r="273" spans="2:51" s="13" customFormat="1" x14ac:dyDescent="0.2">
      <c r="B273" s="168"/>
      <c r="D273" s="159" t="s">
        <v>354</v>
      </c>
      <c r="E273" s="169" t="s">
        <v>1</v>
      </c>
      <c r="F273" s="170" t="s">
        <v>536</v>
      </c>
      <c r="H273" s="171">
        <v>18.834</v>
      </c>
      <c r="L273" s="168"/>
      <c r="M273" s="172"/>
      <c r="N273" s="173"/>
      <c r="O273" s="173"/>
      <c r="P273" s="173"/>
      <c r="Q273" s="173"/>
      <c r="R273" s="173"/>
      <c r="S273" s="173"/>
      <c r="T273" s="174"/>
      <c r="AT273" s="169" t="s">
        <v>354</v>
      </c>
      <c r="AU273" s="169" t="s">
        <v>80</v>
      </c>
      <c r="AV273" s="13" t="s">
        <v>80</v>
      </c>
      <c r="AW273" s="13" t="s">
        <v>27</v>
      </c>
      <c r="AX273" s="13" t="s">
        <v>70</v>
      </c>
      <c r="AY273" s="169" t="s">
        <v>140</v>
      </c>
    </row>
    <row r="274" spans="2:51" s="13" customFormat="1" x14ac:dyDescent="0.2">
      <c r="B274" s="168"/>
      <c r="D274" s="159" t="s">
        <v>354</v>
      </c>
      <c r="E274" s="169" t="s">
        <v>1</v>
      </c>
      <c r="F274" s="170" t="s">
        <v>537</v>
      </c>
      <c r="H274" s="171">
        <v>68.356999999999999</v>
      </c>
      <c r="L274" s="168"/>
      <c r="M274" s="172"/>
      <c r="N274" s="173"/>
      <c r="O274" s="173"/>
      <c r="P274" s="173"/>
      <c r="Q274" s="173"/>
      <c r="R274" s="173"/>
      <c r="S274" s="173"/>
      <c r="T274" s="174"/>
      <c r="AT274" s="169" t="s">
        <v>354</v>
      </c>
      <c r="AU274" s="169" t="s">
        <v>80</v>
      </c>
      <c r="AV274" s="13" t="s">
        <v>80</v>
      </c>
      <c r="AW274" s="13" t="s">
        <v>27</v>
      </c>
      <c r="AX274" s="13" t="s">
        <v>70</v>
      </c>
      <c r="AY274" s="169" t="s">
        <v>140</v>
      </c>
    </row>
    <row r="275" spans="2:51" s="13" customFormat="1" x14ac:dyDescent="0.2">
      <c r="B275" s="168"/>
      <c r="D275" s="159" t="s">
        <v>354</v>
      </c>
      <c r="E275" s="169" t="s">
        <v>1</v>
      </c>
      <c r="F275" s="170" t="s">
        <v>538</v>
      </c>
      <c r="H275" s="171">
        <v>55.146000000000001</v>
      </c>
      <c r="L275" s="168"/>
      <c r="M275" s="172"/>
      <c r="N275" s="173"/>
      <c r="O275" s="173"/>
      <c r="P275" s="173"/>
      <c r="Q275" s="173"/>
      <c r="R275" s="173"/>
      <c r="S275" s="173"/>
      <c r="T275" s="174"/>
      <c r="AT275" s="169" t="s">
        <v>354</v>
      </c>
      <c r="AU275" s="169" t="s">
        <v>80</v>
      </c>
      <c r="AV275" s="13" t="s">
        <v>80</v>
      </c>
      <c r="AW275" s="13" t="s">
        <v>27</v>
      </c>
      <c r="AX275" s="13" t="s">
        <v>70</v>
      </c>
      <c r="AY275" s="169" t="s">
        <v>140</v>
      </c>
    </row>
    <row r="276" spans="2:51" s="13" customFormat="1" x14ac:dyDescent="0.2">
      <c r="B276" s="168"/>
      <c r="D276" s="159" t="s">
        <v>354</v>
      </c>
      <c r="E276" s="169" t="s">
        <v>1</v>
      </c>
      <c r="F276" s="170" t="s">
        <v>539</v>
      </c>
      <c r="H276" s="171">
        <v>-42.570999999999998</v>
      </c>
      <c r="L276" s="168"/>
      <c r="M276" s="172"/>
      <c r="N276" s="173"/>
      <c r="O276" s="173"/>
      <c r="P276" s="173"/>
      <c r="Q276" s="173"/>
      <c r="R276" s="173"/>
      <c r="S276" s="173"/>
      <c r="T276" s="174"/>
      <c r="AT276" s="169" t="s">
        <v>354</v>
      </c>
      <c r="AU276" s="169" t="s">
        <v>80</v>
      </c>
      <c r="AV276" s="13" t="s">
        <v>80</v>
      </c>
      <c r="AW276" s="13" t="s">
        <v>27</v>
      </c>
      <c r="AX276" s="13" t="s">
        <v>70</v>
      </c>
      <c r="AY276" s="169" t="s">
        <v>140</v>
      </c>
    </row>
    <row r="277" spans="2:51" s="16" customFormat="1" x14ac:dyDescent="0.2">
      <c r="B277" s="188"/>
      <c r="D277" s="159" t="s">
        <v>354</v>
      </c>
      <c r="E277" s="189" t="s">
        <v>1</v>
      </c>
      <c r="F277" s="190" t="s">
        <v>530</v>
      </c>
      <c r="H277" s="191">
        <v>101.956</v>
      </c>
      <c r="L277" s="188"/>
      <c r="M277" s="192"/>
      <c r="N277" s="193"/>
      <c r="O277" s="193"/>
      <c r="P277" s="193"/>
      <c r="Q277" s="193"/>
      <c r="R277" s="193"/>
      <c r="S277" s="193"/>
      <c r="T277" s="194"/>
      <c r="AT277" s="189" t="s">
        <v>354</v>
      </c>
      <c r="AU277" s="189" t="s">
        <v>80</v>
      </c>
      <c r="AV277" s="16" t="s">
        <v>156</v>
      </c>
      <c r="AW277" s="16" t="s">
        <v>27</v>
      </c>
      <c r="AX277" s="16" t="s">
        <v>70</v>
      </c>
      <c r="AY277" s="189" t="s">
        <v>140</v>
      </c>
    </row>
    <row r="278" spans="2:51" s="15" customFormat="1" x14ac:dyDescent="0.2">
      <c r="B278" s="182"/>
      <c r="D278" s="159" t="s">
        <v>354</v>
      </c>
      <c r="E278" s="183" t="s">
        <v>1</v>
      </c>
      <c r="F278" s="184" t="s">
        <v>540</v>
      </c>
      <c r="H278" s="183" t="s">
        <v>1</v>
      </c>
      <c r="L278" s="182"/>
      <c r="M278" s="185"/>
      <c r="N278" s="186"/>
      <c r="O278" s="186"/>
      <c r="P278" s="186"/>
      <c r="Q278" s="186"/>
      <c r="R278" s="186"/>
      <c r="S278" s="186"/>
      <c r="T278" s="187"/>
      <c r="AT278" s="183" t="s">
        <v>354</v>
      </c>
      <c r="AU278" s="183" t="s">
        <v>80</v>
      </c>
      <c r="AV278" s="15" t="s">
        <v>78</v>
      </c>
      <c r="AW278" s="15" t="s">
        <v>27</v>
      </c>
      <c r="AX278" s="15" t="s">
        <v>70</v>
      </c>
      <c r="AY278" s="183" t="s">
        <v>140</v>
      </c>
    </row>
    <row r="279" spans="2:51" s="13" customFormat="1" x14ac:dyDescent="0.2">
      <c r="B279" s="168"/>
      <c r="D279" s="159" t="s">
        <v>354</v>
      </c>
      <c r="E279" s="169" t="s">
        <v>1</v>
      </c>
      <c r="F279" s="170" t="s">
        <v>541</v>
      </c>
      <c r="H279" s="171">
        <v>13.113</v>
      </c>
      <c r="L279" s="168"/>
      <c r="M279" s="172"/>
      <c r="N279" s="173"/>
      <c r="O279" s="173"/>
      <c r="P279" s="173"/>
      <c r="Q279" s="173"/>
      <c r="R279" s="173"/>
      <c r="S279" s="173"/>
      <c r="T279" s="174"/>
      <c r="AT279" s="169" t="s">
        <v>354</v>
      </c>
      <c r="AU279" s="169" t="s">
        <v>80</v>
      </c>
      <c r="AV279" s="13" t="s">
        <v>80</v>
      </c>
      <c r="AW279" s="13" t="s">
        <v>27</v>
      </c>
      <c r="AX279" s="13" t="s">
        <v>70</v>
      </c>
      <c r="AY279" s="169" t="s">
        <v>140</v>
      </c>
    </row>
    <row r="280" spans="2:51" s="13" customFormat="1" x14ac:dyDescent="0.2">
      <c r="B280" s="168"/>
      <c r="D280" s="159" t="s">
        <v>354</v>
      </c>
      <c r="E280" s="169" t="s">
        <v>1</v>
      </c>
      <c r="F280" s="170" t="s">
        <v>542</v>
      </c>
      <c r="H280" s="171">
        <v>41.567</v>
      </c>
      <c r="L280" s="168"/>
      <c r="M280" s="172"/>
      <c r="N280" s="173"/>
      <c r="O280" s="173"/>
      <c r="P280" s="173"/>
      <c r="Q280" s="173"/>
      <c r="R280" s="173"/>
      <c r="S280" s="173"/>
      <c r="T280" s="174"/>
      <c r="AT280" s="169" t="s">
        <v>354</v>
      </c>
      <c r="AU280" s="169" t="s">
        <v>80</v>
      </c>
      <c r="AV280" s="13" t="s">
        <v>80</v>
      </c>
      <c r="AW280" s="13" t="s">
        <v>27</v>
      </c>
      <c r="AX280" s="13" t="s">
        <v>70</v>
      </c>
      <c r="AY280" s="169" t="s">
        <v>140</v>
      </c>
    </row>
    <row r="281" spans="2:51" s="13" customFormat="1" x14ac:dyDescent="0.2">
      <c r="B281" s="168"/>
      <c r="D281" s="159" t="s">
        <v>354</v>
      </c>
      <c r="E281" s="169" t="s">
        <v>1</v>
      </c>
      <c r="F281" s="170" t="s">
        <v>543</v>
      </c>
      <c r="H281" s="171">
        <v>-10.723000000000001</v>
      </c>
      <c r="L281" s="168"/>
      <c r="M281" s="172"/>
      <c r="N281" s="173"/>
      <c r="O281" s="173"/>
      <c r="P281" s="173"/>
      <c r="Q281" s="173"/>
      <c r="R281" s="173"/>
      <c r="S281" s="173"/>
      <c r="T281" s="174"/>
      <c r="AT281" s="169" t="s">
        <v>354</v>
      </c>
      <c r="AU281" s="169" t="s">
        <v>80</v>
      </c>
      <c r="AV281" s="13" t="s">
        <v>80</v>
      </c>
      <c r="AW281" s="13" t="s">
        <v>27</v>
      </c>
      <c r="AX281" s="13" t="s">
        <v>70</v>
      </c>
      <c r="AY281" s="169" t="s">
        <v>140</v>
      </c>
    </row>
    <row r="282" spans="2:51" s="16" customFormat="1" x14ac:dyDescent="0.2">
      <c r="B282" s="188"/>
      <c r="D282" s="159" t="s">
        <v>354</v>
      </c>
      <c r="E282" s="189" t="s">
        <v>1</v>
      </c>
      <c r="F282" s="190" t="s">
        <v>530</v>
      </c>
      <c r="H282" s="191">
        <v>43.957000000000001</v>
      </c>
      <c r="L282" s="188"/>
      <c r="M282" s="192"/>
      <c r="N282" s="193"/>
      <c r="O282" s="193"/>
      <c r="P282" s="193"/>
      <c r="Q282" s="193"/>
      <c r="R282" s="193"/>
      <c r="S282" s="193"/>
      <c r="T282" s="194"/>
      <c r="AT282" s="189" t="s">
        <v>354</v>
      </c>
      <c r="AU282" s="189" t="s">
        <v>80</v>
      </c>
      <c r="AV282" s="16" t="s">
        <v>156</v>
      </c>
      <c r="AW282" s="16" t="s">
        <v>27</v>
      </c>
      <c r="AX282" s="16" t="s">
        <v>70</v>
      </c>
      <c r="AY282" s="189" t="s">
        <v>140</v>
      </c>
    </row>
    <row r="283" spans="2:51" s="15" customFormat="1" x14ac:dyDescent="0.2">
      <c r="B283" s="182"/>
      <c r="D283" s="159" t="s">
        <v>354</v>
      </c>
      <c r="E283" s="183" t="s">
        <v>1</v>
      </c>
      <c r="F283" s="184" t="s">
        <v>544</v>
      </c>
      <c r="H283" s="183" t="s">
        <v>1</v>
      </c>
      <c r="L283" s="182"/>
      <c r="M283" s="185"/>
      <c r="N283" s="186"/>
      <c r="O283" s="186"/>
      <c r="P283" s="186"/>
      <c r="Q283" s="186"/>
      <c r="R283" s="186"/>
      <c r="S283" s="186"/>
      <c r="T283" s="187"/>
      <c r="AT283" s="183" t="s">
        <v>354</v>
      </c>
      <c r="AU283" s="183" t="s">
        <v>80</v>
      </c>
      <c r="AV283" s="15" t="s">
        <v>78</v>
      </c>
      <c r="AW283" s="15" t="s">
        <v>27</v>
      </c>
      <c r="AX283" s="15" t="s">
        <v>70</v>
      </c>
      <c r="AY283" s="183" t="s">
        <v>140</v>
      </c>
    </row>
    <row r="284" spans="2:51" s="13" customFormat="1" x14ac:dyDescent="0.2">
      <c r="B284" s="168"/>
      <c r="D284" s="159" t="s">
        <v>354</v>
      </c>
      <c r="E284" s="169" t="s">
        <v>1</v>
      </c>
      <c r="F284" s="170" t="s">
        <v>545</v>
      </c>
      <c r="H284" s="171">
        <v>35.384999999999998</v>
      </c>
      <c r="L284" s="168"/>
      <c r="M284" s="172"/>
      <c r="N284" s="173"/>
      <c r="O284" s="173"/>
      <c r="P284" s="173"/>
      <c r="Q284" s="173"/>
      <c r="R284" s="173"/>
      <c r="S284" s="173"/>
      <c r="T284" s="174"/>
      <c r="AT284" s="169" t="s">
        <v>354</v>
      </c>
      <c r="AU284" s="169" t="s">
        <v>80</v>
      </c>
      <c r="AV284" s="13" t="s">
        <v>80</v>
      </c>
      <c r="AW284" s="13" t="s">
        <v>27</v>
      </c>
      <c r="AX284" s="13" t="s">
        <v>70</v>
      </c>
      <c r="AY284" s="169" t="s">
        <v>140</v>
      </c>
    </row>
    <row r="285" spans="2:51" s="13" customFormat="1" x14ac:dyDescent="0.2">
      <c r="B285" s="168"/>
      <c r="D285" s="159" t="s">
        <v>354</v>
      </c>
      <c r="E285" s="169" t="s">
        <v>1</v>
      </c>
      <c r="F285" s="170" t="s">
        <v>546</v>
      </c>
      <c r="H285" s="171">
        <v>48.432000000000002</v>
      </c>
      <c r="L285" s="168"/>
      <c r="M285" s="172"/>
      <c r="N285" s="173"/>
      <c r="O285" s="173"/>
      <c r="P285" s="173"/>
      <c r="Q285" s="173"/>
      <c r="R285" s="173"/>
      <c r="S285" s="173"/>
      <c r="T285" s="174"/>
      <c r="AT285" s="169" t="s">
        <v>354</v>
      </c>
      <c r="AU285" s="169" t="s">
        <v>80</v>
      </c>
      <c r="AV285" s="13" t="s">
        <v>80</v>
      </c>
      <c r="AW285" s="13" t="s">
        <v>27</v>
      </c>
      <c r="AX285" s="13" t="s">
        <v>70</v>
      </c>
      <c r="AY285" s="169" t="s">
        <v>140</v>
      </c>
    </row>
    <row r="286" spans="2:51" s="13" customFormat="1" x14ac:dyDescent="0.2">
      <c r="B286" s="168"/>
      <c r="D286" s="159" t="s">
        <v>354</v>
      </c>
      <c r="E286" s="169" t="s">
        <v>1</v>
      </c>
      <c r="F286" s="170" t="s">
        <v>547</v>
      </c>
      <c r="H286" s="171">
        <v>34.807000000000002</v>
      </c>
      <c r="L286" s="168"/>
      <c r="M286" s="172"/>
      <c r="N286" s="173"/>
      <c r="O286" s="173"/>
      <c r="P286" s="173"/>
      <c r="Q286" s="173"/>
      <c r="R286" s="173"/>
      <c r="S286" s="173"/>
      <c r="T286" s="174"/>
      <c r="AT286" s="169" t="s">
        <v>354</v>
      </c>
      <c r="AU286" s="169" t="s">
        <v>80</v>
      </c>
      <c r="AV286" s="13" t="s">
        <v>80</v>
      </c>
      <c r="AW286" s="13" t="s">
        <v>27</v>
      </c>
      <c r="AX286" s="13" t="s">
        <v>70</v>
      </c>
      <c r="AY286" s="169" t="s">
        <v>140</v>
      </c>
    </row>
    <row r="287" spans="2:51" s="13" customFormat="1" x14ac:dyDescent="0.2">
      <c r="B287" s="168"/>
      <c r="D287" s="159" t="s">
        <v>354</v>
      </c>
      <c r="E287" s="169" t="s">
        <v>1</v>
      </c>
      <c r="F287" s="170" t="s">
        <v>548</v>
      </c>
      <c r="H287" s="171">
        <v>-17.247</v>
      </c>
      <c r="L287" s="168"/>
      <c r="M287" s="172"/>
      <c r="N287" s="173"/>
      <c r="O287" s="173"/>
      <c r="P287" s="173"/>
      <c r="Q287" s="173"/>
      <c r="R287" s="173"/>
      <c r="S287" s="173"/>
      <c r="T287" s="174"/>
      <c r="AT287" s="169" t="s">
        <v>354</v>
      </c>
      <c r="AU287" s="169" t="s">
        <v>80</v>
      </c>
      <c r="AV287" s="13" t="s">
        <v>80</v>
      </c>
      <c r="AW287" s="13" t="s">
        <v>27</v>
      </c>
      <c r="AX287" s="13" t="s">
        <v>70</v>
      </c>
      <c r="AY287" s="169" t="s">
        <v>140</v>
      </c>
    </row>
    <row r="288" spans="2:51" s="16" customFormat="1" x14ac:dyDescent="0.2">
      <c r="B288" s="188"/>
      <c r="D288" s="159" t="s">
        <v>354</v>
      </c>
      <c r="E288" s="189" t="s">
        <v>1</v>
      </c>
      <c r="F288" s="190" t="s">
        <v>530</v>
      </c>
      <c r="H288" s="191">
        <v>101.377</v>
      </c>
      <c r="L288" s="188"/>
      <c r="M288" s="192"/>
      <c r="N288" s="193"/>
      <c r="O288" s="193"/>
      <c r="P288" s="193"/>
      <c r="Q288" s="193"/>
      <c r="R288" s="193"/>
      <c r="S288" s="193"/>
      <c r="T288" s="194"/>
      <c r="AT288" s="189" t="s">
        <v>354</v>
      </c>
      <c r="AU288" s="189" t="s">
        <v>80</v>
      </c>
      <c r="AV288" s="16" t="s">
        <v>156</v>
      </c>
      <c r="AW288" s="16" t="s">
        <v>27</v>
      </c>
      <c r="AX288" s="16" t="s">
        <v>70</v>
      </c>
      <c r="AY288" s="189" t="s">
        <v>140</v>
      </c>
    </row>
    <row r="289" spans="1:65" s="15" customFormat="1" x14ac:dyDescent="0.2">
      <c r="B289" s="182"/>
      <c r="D289" s="159" t="s">
        <v>354</v>
      </c>
      <c r="E289" s="183" t="s">
        <v>1</v>
      </c>
      <c r="F289" s="184" t="s">
        <v>549</v>
      </c>
      <c r="H289" s="183" t="s">
        <v>1</v>
      </c>
      <c r="L289" s="182"/>
      <c r="M289" s="185"/>
      <c r="N289" s="186"/>
      <c r="O289" s="186"/>
      <c r="P289" s="186"/>
      <c r="Q289" s="186"/>
      <c r="R289" s="186"/>
      <c r="S289" s="186"/>
      <c r="T289" s="187"/>
      <c r="AT289" s="183" t="s">
        <v>354</v>
      </c>
      <c r="AU289" s="183" t="s">
        <v>80</v>
      </c>
      <c r="AV289" s="15" t="s">
        <v>78</v>
      </c>
      <c r="AW289" s="15" t="s">
        <v>27</v>
      </c>
      <c r="AX289" s="15" t="s">
        <v>70</v>
      </c>
      <c r="AY289" s="183" t="s">
        <v>140</v>
      </c>
    </row>
    <row r="290" spans="1:65" s="13" customFormat="1" x14ac:dyDescent="0.2">
      <c r="B290" s="168"/>
      <c r="D290" s="159" t="s">
        <v>354</v>
      </c>
      <c r="E290" s="169" t="s">
        <v>1</v>
      </c>
      <c r="F290" s="170" t="s">
        <v>550</v>
      </c>
      <c r="H290" s="171">
        <v>4.0430000000000001</v>
      </c>
      <c r="L290" s="168"/>
      <c r="M290" s="172"/>
      <c r="N290" s="173"/>
      <c r="O290" s="173"/>
      <c r="P290" s="173"/>
      <c r="Q290" s="173"/>
      <c r="R290" s="173"/>
      <c r="S290" s="173"/>
      <c r="T290" s="174"/>
      <c r="AT290" s="169" t="s">
        <v>354</v>
      </c>
      <c r="AU290" s="169" t="s">
        <v>80</v>
      </c>
      <c r="AV290" s="13" t="s">
        <v>80</v>
      </c>
      <c r="AW290" s="13" t="s">
        <v>27</v>
      </c>
      <c r="AX290" s="13" t="s">
        <v>70</v>
      </c>
      <c r="AY290" s="169" t="s">
        <v>140</v>
      </c>
    </row>
    <row r="291" spans="1:65" s="13" customFormat="1" x14ac:dyDescent="0.2">
      <c r="B291" s="168"/>
      <c r="D291" s="159" t="s">
        <v>354</v>
      </c>
      <c r="E291" s="169" t="s">
        <v>1</v>
      </c>
      <c r="F291" s="170" t="s">
        <v>551</v>
      </c>
      <c r="H291" s="171">
        <v>13.925000000000001</v>
      </c>
      <c r="L291" s="168"/>
      <c r="M291" s="172"/>
      <c r="N291" s="173"/>
      <c r="O291" s="173"/>
      <c r="P291" s="173"/>
      <c r="Q291" s="173"/>
      <c r="R291" s="173"/>
      <c r="S291" s="173"/>
      <c r="T291" s="174"/>
      <c r="AT291" s="169" t="s">
        <v>354</v>
      </c>
      <c r="AU291" s="169" t="s">
        <v>80</v>
      </c>
      <c r="AV291" s="13" t="s">
        <v>80</v>
      </c>
      <c r="AW291" s="13" t="s">
        <v>27</v>
      </c>
      <c r="AX291" s="13" t="s">
        <v>70</v>
      </c>
      <c r="AY291" s="169" t="s">
        <v>140</v>
      </c>
    </row>
    <row r="292" spans="1:65" s="13" customFormat="1" x14ac:dyDescent="0.2">
      <c r="B292" s="168"/>
      <c r="D292" s="159" t="s">
        <v>354</v>
      </c>
      <c r="E292" s="169" t="s">
        <v>1</v>
      </c>
      <c r="F292" s="170" t="s">
        <v>552</v>
      </c>
      <c r="H292" s="171">
        <v>27.122</v>
      </c>
      <c r="L292" s="168"/>
      <c r="M292" s="172"/>
      <c r="N292" s="173"/>
      <c r="O292" s="173"/>
      <c r="P292" s="173"/>
      <c r="Q292" s="173"/>
      <c r="R292" s="173"/>
      <c r="S292" s="173"/>
      <c r="T292" s="174"/>
      <c r="AT292" s="169" t="s">
        <v>354</v>
      </c>
      <c r="AU292" s="169" t="s">
        <v>80</v>
      </c>
      <c r="AV292" s="13" t="s">
        <v>80</v>
      </c>
      <c r="AW292" s="13" t="s">
        <v>27</v>
      </c>
      <c r="AX292" s="13" t="s">
        <v>70</v>
      </c>
      <c r="AY292" s="169" t="s">
        <v>140</v>
      </c>
    </row>
    <row r="293" spans="1:65" s="13" customFormat="1" x14ac:dyDescent="0.2">
      <c r="B293" s="168"/>
      <c r="D293" s="159" t="s">
        <v>354</v>
      </c>
      <c r="E293" s="169" t="s">
        <v>1</v>
      </c>
      <c r="F293" s="170" t="s">
        <v>553</v>
      </c>
      <c r="H293" s="171">
        <v>27.164999999999999</v>
      </c>
      <c r="L293" s="168"/>
      <c r="M293" s="172"/>
      <c r="N293" s="173"/>
      <c r="O293" s="173"/>
      <c r="P293" s="173"/>
      <c r="Q293" s="173"/>
      <c r="R293" s="173"/>
      <c r="S293" s="173"/>
      <c r="T293" s="174"/>
      <c r="AT293" s="169" t="s">
        <v>354</v>
      </c>
      <c r="AU293" s="169" t="s">
        <v>80</v>
      </c>
      <c r="AV293" s="13" t="s">
        <v>80</v>
      </c>
      <c r="AW293" s="13" t="s">
        <v>27</v>
      </c>
      <c r="AX293" s="13" t="s">
        <v>70</v>
      </c>
      <c r="AY293" s="169" t="s">
        <v>140</v>
      </c>
    </row>
    <row r="294" spans="1:65" s="13" customFormat="1" x14ac:dyDescent="0.2">
      <c r="B294" s="168"/>
      <c r="D294" s="159" t="s">
        <v>354</v>
      </c>
      <c r="E294" s="169" t="s">
        <v>1</v>
      </c>
      <c r="F294" s="170" t="s">
        <v>554</v>
      </c>
      <c r="H294" s="171">
        <v>-16.992000000000001</v>
      </c>
      <c r="L294" s="168"/>
      <c r="M294" s="172"/>
      <c r="N294" s="173"/>
      <c r="O294" s="173"/>
      <c r="P294" s="173"/>
      <c r="Q294" s="173"/>
      <c r="R294" s="173"/>
      <c r="S294" s="173"/>
      <c r="T294" s="174"/>
      <c r="AT294" s="169" t="s">
        <v>354</v>
      </c>
      <c r="AU294" s="169" t="s">
        <v>80</v>
      </c>
      <c r="AV294" s="13" t="s">
        <v>80</v>
      </c>
      <c r="AW294" s="13" t="s">
        <v>27</v>
      </c>
      <c r="AX294" s="13" t="s">
        <v>70</v>
      </c>
      <c r="AY294" s="169" t="s">
        <v>140</v>
      </c>
    </row>
    <row r="295" spans="1:65" s="16" customFormat="1" x14ac:dyDescent="0.2">
      <c r="B295" s="188"/>
      <c r="D295" s="159" t="s">
        <v>354</v>
      </c>
      <c r="E295" s="189" t="s">
        <v>1</v>
      </c>
      <c r="F295" s="190" t="s">
        <v>530</v>
      </c>
      <c r="H295" s="191">
        <v>55.262999999999998</v>
      </c>
      <c r="L295" s="188"/>
      <c r="M295" s="192"/>
      <c r="N295" s="193"/>
      <c r="O295" s="193"/>
      <c r="P295" s="193"/>
      <c r="Q295" s="193"/>
      <c r="R295" s="193"/>
      <c r="S295" s="193"/>
      <c r="T295" s="194"/>
      <c r="AT295" s="189" t="s">
        <v>354</v>
      </c>
      <c r="AU295" s="189" t="s">
        <v>80</v>
      </c>
      <c r="AV295" s="16" t="s">
        <v>156</v>
      </c>
      <c r="AW295" s="16" t="s">
        <v>27</v>
      </c>
      <c r="AX295" s="16" t="s">
        <v>70</v>
      </c>
      <c r="AY295" s="189" t="s">
        <v>140</v>
      </c>
    </row>
    <row r="296" spans="1:65" s="14" customFormat="1" x14ac:dyDescent="0.2">
      <c r="B296" s="175"/>
      <c r="D296" s="159" t="s">
        <v>354</v>
      </c>
      <c r="E296" s="176" t="s">
        <v>1</v>
      </c>
      <c r="F296" s="177" t="s">
        <v>363</v>
      </c>
      <c r="H296" s="178">
        <v>1300.607</v>
      </c>
      <c r="L296" s="175"/>
      <c r="M296" s="179"/>
      <c r="N296" s="180"/>
      <c r="O296" s="180"/>
      <c r="P296" s="180"/>
      <c r="Q296" s="180"/>
      <c r="R296" s="180"/>
      <c r="S296" s="180"/>
      <c r="T296" s="181"/>
      <c r="AT296" s="176" t="s">
        <v>354</v>
      </c>
      <c r="AU296" s="176" t="s">
        <v>80</v>
      </c>
      <c r="AV296" s="14" t="s">
        <v>160</v>
      </c>
      <c r="AW296" s="14" t="s">
        <v>27</v>
      </c>
      <c r="AX296" s="14" t="s">
        <v>78</v>
      </c>
      <c r="AY296" s="176" t="s">
        <v>140</v>
      </c>
    </row>
    <row r="297" spans="1:65" s="2" customFormat="1" ht="16.5" customHeight="1" x14ac:dyDescent="0.2">
      <c r="A297" s="30"/>
      <c r="B297" s="146"/>
      <c r="C297" s="147" t="s">
        <v>281</v>
      </c>
      <c r="D297" s="147" t="s">
        <v>143</v>
      </c>
      <c r="E297" s="148" t="s">
        <v>555</v>
      </c>
      <c r="F297" s="149" t="s">
        <v>556</v>
      </c>
      <c r="G297" s="150" t="s">
        <v>351</v>
      </c>
      <c r="H297" s="151">
        <v>1554.289</v>
      </c>
      <c r="I297" s="275"/>
      <c r="J297" s="152">
        <f>ROUND(I297*H297,2)</f>
        <v>0</v>
      </c>
      <c r="K297" s="149"/>
      <c r="L297" s="31"/>
      <c r="M297" s="153" t="s">
        <v>1</v>
      </c>
      <c r="N297" s="154" t="s">
        <v>36</v>
      </c>
      <c r="O297" s="155">
        <v>0.23599999999999999</v>
      </c>
      <c r="P297" s="155">
        <f>O297*H297</f>
        <v>366.81220399999995</v>
      </c>
      <c r="Q297" s="155">
        <v>8.4000000000000003E-4</v>
      </c>
      <c r="R297" s="155">
        <f>Q297*H297</f>
        <v>1.30560276</v>
      </c>
      <c r="S297" s="155">
        <v>0</v>
      </c>
      <c r="T297" s="156">
        <f>S297*H297</f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7" t="s">
        <v>160</v>
      </c>
      <c r="AT297" s="157" t="s">
        <v>143</v>
      </c>
      <c r="AU297" s="157" t="s">
        <v>80</v>
      </c>
      <c r="AY297" s="18" t="s">
        <v>140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8" t="s">
        <v>78</v>
      </c>
      <c r="BK297" s="158">
        <f>ROUND(I297*H297,2)</f>
        <v>0</v>
      </c>
      <c r="BL297" s="18" t="s">
        <v>160</v>
      </c>
      <c r="BM297" s="157" t="s">
        <v>557</v>
      </c>
    </row>
    <row r="298" spans="1:65" s="2" customFormat="1" x14ac:dyDescent="0.2">
      <c r="A298" s="30"/>
      <c r="B298" s="31"/>
      <c r="C298" s="30"/>
      <c r="D298" s="159" t="s">
        <v>149</v>
      </c>
      <c r="E298" s="30"/>
      <c r="F298" s="160" t="s">
        <v>558</v>
      </c>
      <c r="G298" s="30"/>
      <c r="H298" s="30"/>
      <c r="I298" s="30"/>
      <c r="J298" s="30"/>
      <c r="K298" s="30"/>
      <c r="L298" s="31"/>
      <c r="M298" s="161"/>
      <c r="N298" s="162"/>
      <c r="O298" s="56"/>
      <c r="P298" s="56"/>
      <c r="Q298" s="56"/>
      <c r="R298" s="56"/>
      <c r="S298" s="56"/>
      <c r="T298" s="57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T298" s="18" t="s">
        <v>149</v>
      </c>
      <c r="AU298" s="18" t="s">
        <v>80</v>
      </c>
    </row>
    <row r="299" spans="1:65" s="15" customFormat="1" x14ac:dyDescent="0.2">
      <c r="B299" s="182"/>
      <c r="D299" s="159" t="s">
        <v>354</v>
      </c>
      <c r="E299" s="183" t="s">
        <v>1</v>
      </c>
      <c r="F299" s="184" t="s">
        <v>514</v>
      </c>
      <c r="H299" s="183" t="s">
        <v>1</v>
      </c>
      <c r="L299" s="182"/>
      <c r="M299" s="185"/>
      <c r="N299" s="186"/>
      <c r="O299" s="186"/>
      <c r="P299" s="186"/>
      <c r="Q299" s="186"/>
      <c r="R299" s="186"/>
      <c r="S299" s="186"/>
      <c r="T299" s="187"/>
      <c r="AT299" s="183" t="s">
        <v>354</v>
      </c>
      <c r="AU299" s="183" t="s">
        <v>80</v>
      </c>
      <c r="AV299" s="15" t="s">
        <v>78</v>
      </c>
      <c r="AW299" s="15" t="s">
        <v>27</v>
      </c>
      <c r="AX299" s="15" t="s">
        <v>70</v>
      </c>
      <c r="AY299" s="183" t="s">
        <v>140</v>
      </c>
    </row>
    <row r="300" spans="1:65" s="15" customFormat="1" x14ac:dyDescent="0.2">
      <c r="B300" s="182"/>
      <c r="D300" s="159" t="s">
        <v>354</v>
      </c>
      <c r="E300" s="183" t="s">
        <v>1</v>
      </c>
      <c r="F300" s="184" t="s">
        <v>515</v>
      </c>
      <c r="H300" s="183" t="s">
        <v>1</v>
      </c>
      <c r="L300" s="182"/>
      <c r="M300" s="185"/>
      <c r="N300" s="186"/>
      <c r="O300" s="186"/>
      <c r="P300" s="186"/>
      <c r="Q300" s="186"/>
      <c r="R300" s="186"/>
      <c r="S300" s="186"/>
      <c r="T300" s="187"/>
      <c r="AT300" s="183" t="s">
        <v>354</v>
      </c>
      <c r="AU300" s="183" t="s">
        <v>80</v>
      </c>
      <c r="AV300" s="15" t="s">
        <v>78</v>
      </c>
      <c r="AW300" s="15" t="s">
        <v>27</v>
      </c>
      <c r="AX300" s="15" t="s">
        <v>70</v>
      </c>
      <c r="AY300" s="183" t="s">
        <v>140</v>
      </c>
    </row>
    <row r="301" spans="1:65" s="13" customFormat="1" x14ac:dyDescent="0.2">
      <c r="B301" s="168"/>
      <c r="D301" s="159" t="s">
        <v>354</v>
      </c>
      <c r="E301" s="169" t="s">
        <v>1</v>
      </c>
      <c r="F301" s="170" t="s">
        <v>559</v>
      </c>
      <c r="H301" s="171">
        <v>162.34</v>
      </c>
      <c r="L301" s="168"/>
      <c r="M301" s="172"/>
      <c r="N301" s="173"/>
      <c r="O301" s="173"/>
      <c r="P301" s="173"/>
      <c r="Q301" s="173"/>
      <c r="R301" s="173"/>
      <c r="S301" s="173"/>
      <c r="T301" s="174"/>
      <c r="AT301" s="169" t="s">
        <v>354</v>
      </c>
      <c r="AU301" s="169" t="s">
        <v>80</v>
      </c>
      <c r="AV301" s="13" t="s">
        <v>80</v>
      </c>
      <c r="AW301" s="13" t="s">
        <v>27</v>
      </c>
      <c r="AX301" s="13" t="s">
        <v>70</v>
      </c>
      <c r="AY301" s="169" t="s">
        <v>140</v>
      </c>
    </row>
    <row r="302" spans="1:65" s="13" customFormat="1" x14ac:dyDescent="0.2">
      <c r="B302" s="168"/>
      <c r="D302" s="159" t="s">
        <v>354</v>
      </c>
      <c r="E302" s="169" t="s">
        <v>1</v>
      </c>
      <c r="F302" s="170" t="s">
        <v>560</v>
      </c>
      <c r="H302" s="171">
        <v>235.04</v>
      </c>
      <c r="L302" s="168"/>
      <c r="M302" s="172"/>
      <c r="N302" s="173"/>
      <c r="O302" s="173"/>
      <c r="P302" s="173"/>
      <c r="Q302" s="173"/>
      <c r="R302" s="173"/>
      <c r="S302" s="173"/>
      <c r="T302" s="174"/>
      <c r="AT302" s="169" t="s">
        <v>354</v>
      </c>
      <c r="AU302" s="169" t="s">
        <v>80</v>
      </c>
      <c r="AV302" s="13" t="s">
        <v>80</v>
      </c>
      <c r="AW302" s="13" t="s">
        <v>27</v>
      </c>
      <c r="AX302" s="13" t="s">
        <v>70</v>
      </c>
      <c r="AY302" s="169" t="s">
        <v>140</v>
      </c>
    </row>
    <row r="303" spans="1:65" s="13" customFormat="1" x14ac:dyDescent="0.2">
      <c r="B303" s="168"/>
      <c r="D303" s="159" t="s">
        <v>354</v>
      </c>
      <c r="E303" s="169" t="s">
        <v>1</v>
      </c>
      <c r="F303" s="170" t="s">
        <v>561</v>
      </c>
      <c r="H303" s="171">
        <v>47.110999999999997</v>
      </c>
      <c r="L303" s="168"/>
      <c r="M303" s="172"/>
      <c r="N303" s="173"/>
      <c r="O303" s="173"/>
      <c r="P303" s="173"/>
      <c r="Q303" s="173"/>
      <c r="R303" s="173"/>
      <c r="S303" s="173"/>
      <c r="T303" s="174"/>
      <c r="AT303" s="169" t="s">
        <v>354</v>
      </c>
      <c r="AU303" s="169" t="s">
        <v>80</v>
      </c>
      <c r="AV303" s="13" t="s">
        <v>80</v>
      </c>
      <c r="AW303" s="13" t="s">
        <v>27</v>
      </c>
      <c r="AX303" s="13" t="s">
        <v>70</v>
      </c>
      <c r="AY303" s="169" t="s">
        <v>140</v>
      </c>
    </row>
    <row r="304" spans="1:65" s="13" customFormat="1" x14ac:dyDescent="0.2">
      <c r="B304" s="168"/>
      <c r="D304" s="159" t="s">
        <v>354</v>
      </c>
      <c r="E304" s="169" t="s">
        <v>1</v>
      </c>
      <c r="F304" s="170" t="s">
        <v>562</v>
      </c>
      <c r="H304" s="171">
        <v>75.537999999999997</v>
      </c>
      <c r="L304" s="168"/>
      <c r="M304" s="172"/>
      <c r="N304" s="173"/>
      <c r="O304" s="173"/>
      <c r="P304" s="173"/>
      <c r="Q304" s="173"/>
      <c r="R304" s="173"/>
      <c r="S304" s="173"/>
      <c r="T304" s="174"/>
      <c r="AT304" s="169" t="s">
        <v>354</v>
      </c>
      <c r="AU304" s="169" t="s">
        <v>80</v>
      </c>
      <c r="AV304" s="13" t="s">
        <v>80</v>
      </c>
      <c r="AW304" s="13" t="s">
        <v>27</v>
      </c>
      <c r="AX304" s="13" t="s">
        <v>70</v>
      </c>
      <c r="AY304" s="169" t="s">
        <v>140</v>
      </c>
    </row>
    <row r="305" spans="2:51" s="13" customFormat="1" x14ac:dyDescent="0.2">
      <c r="B305" s="168"/>
      <c r="D305" s="159" t="s">
        <v>354</v>
      </c>
      <c r="E305" s="169" t="s">
        <v>1</v>
      </c>
      <c r="F305" s="170" t="s">
        <v>563</v>
      </c>
      <c r="H305" s="171">
        <v>85.942999999999998</v>
      </c>
      <c r="L305" s="168"/>
      <c r="M305" s="172"/>
      <c r="N305" s="173"/>
      <c r="O305" s="173"/>
      <c r="P305" s="173"/>
      <c r="Q305" s="173"/>
      <c r="R305" s="173"/>
      <c r="S305" s="173"/>
      <c r="T305" s="174"/>
      <c r="AT305" s="169" t="s">
        <v>354</v>
      </c>
      <c r="AU305" s="169" t="s">
        <v>80</v>
      </c>
      <c r="AV305" s="13" t="s">
        <v>80</v>
      </c>
      <c r="AW305" s="13" t="s">
        <v>27</v>
      </c>
      <c r="AX305" s="13" t="s">
        <v>70</v>
      </c>
      <c r="AY305" s="169" t="s">
        <v>140</v>
      </c>
    </row>
    <row r="306" spans="2:51" s="13" customFormat="1" x14ac:dyDescent="0.2">
      <c r="B306" s="168"/>
      <c r="D306" s="159" t="s">
        <v>354</v>
      </c>
      <c r="E306" s="169" t="s">
        <v>1</v>
      </c>
      <c r="F306" s="170" t="s">
        <v>564</v>
      </c>
      <c r="H306" s="171">
        <v>185.39599999999999</v>
      </c>
      <c r="L306" s="168"/>
      <c r="M306" s="172"/>
      <c r="N306" s="173"/>
      <c r="O306" s="173"/>
      <c r="P306" s="173"/>
      <c r="Q306" s="173"/>
      <c r="R306" s="173"/>
      <c r="S306" s="173"/>
      <c r="T306" s="174"/>
      <c r="AT306" s="169" t="s">
        <v>354</v>
      </c>
      <c r="AU306" s="169" t="s">
        <v>80</v>
      </c>
      <c r="AV306" s="13" t="s">
        <v>80</v>
      </c>
      <c r="AW306" s="13" t="s">
        <v>27</v>
      </c>
      <c r="AX306" s="13" t="s">
        <v>70</v>
      </c>
      <c r="AY306" s="169" t="s">
        <v>140</v>
      </c>
    </row>
    <row r="307" spans="2:51" s="13" customFormat="1" x14ac:dyDescent="0.2">
      <c r="B307" s="168"/>
      <c r="D307" s="159" t="s">
        <v>354</v>
      </c>
      <c r="E307" s="169" t="s">
        <v>1</v>
      </c>
      <c r="F307" s="170" t="s">
        <v>565</v>
      </c>
      <c r="H307" s="171">
        <v>139.398</v>
      </c>
      <c r="L307" s="168"/>
      <c r="M307" s="172"/>
      <c r="N307" s="173"/>
      <c r="O307" s="173"/>
      <c r="P307" s="173"/>
      <c r="Q307" s="173"/>
      <c r="R307" s="173"/>
      <c r="S307" s="173"/>
      <c r="T307" s="174"/>
      <c r="AT307" s="169" t="s">
        <v>354</v>
      </c>
      <c r="AU307" s="169" t="s">
        <v>80</v>
      </c>
      <c r="AV307" s="13" t="s">
        <v>80</v>
      </c>
      <c r="AW307" s="13" t="s">
        <v>27</v>
      </c>
      <c r="AX307" s="13" t="s">
        <v>70</v>
      </c>
      <c r="AY307" s="169" t="s">
        <v>140</v>
      </c>
    </row>
    <row r="308" spans="2:51" s="13" customFormat="1" x14ac:dyDescent="0.2">
      <c r="B308" s="168"/>
      <c r="D308" s="159" t="s">
        <v>354</v>
      </c>
      <c r="E308" s="169" t="s">
        <v>1</v>
      </c>
      <c r="F308" s="170" t="s">
        <v>566</v>
      </c>
      <c r="H308" s="171">
        <v>130.77699999999999</v>
      </c>
      <c r="L308" s="168"/>
      <c r="M308" s="172"/>
      <c r="N308" s="173"/>
      <c r="O308" s="173"/>
      <c r="P308" s="173"/>
      <c r="Q308" s="173"/>
      <c r="R308" s="173"/>
      <c r="S308" s="173"/>
      <c r="T308" s="174"/>
      <c r="AT308" s="169" t="s">
        <v>354</v>
      </c>
      <c r="AU308" s="169" t="s">
        <v>80</v>
      </c>
      <c r="AV308" s="13" t="s">
        <v>80</v>
      </c>
      <c r="AW308" s="13" t="s">
        <v>27</v>
      </c>
      <c r="AX308" s="13" t="s">
        <v>70</v>
      </c>
      <c r="AY308" s="169" t="s">
        <v>140</v>
      </c>
    </row>
    <row r="309" spans="2:51" s="13" customFormat="1" x14ac:dyDescent="0.2">
      <c r="B309" s="168"/>
      <c r="D309" s="159" t="s">
        <v>354</v>
      </c>
      <c r="E309" s="169" t="s">
        <v>1</v>
      </c>
      <c r="F309" s="170" t="s">
        <v>567</v>
      </c>
      <c r="H309" s="171">
        <v>130.203</v>
      </c>
      <c r="L309" s="168"/>
      <c r="M309" s="172"/>
      <c r="N309" s="173"/>
      <c r="O309" s="173"/>
      <c r="P309" s="173"/>
      <c r="Q309" s="173"/>
      <c r="R309" s="173"/>
      <c r="S309" s="173"/>
      <c r="T309" s="174"/>
      <c r="AT309" s="169" t="s">
        <v>354</v>
      </c>
      <c r="AU309" s="169" t="s">
        <v>80</v>
      </c>
      <c r="AV309" s="13" t="s">
        <v>80</v>
      </c>
      <c r="AW309" s="13" t="s">
        <v>27</v>
      </c>
      <c r="AX309" s="13" t="s">
        <v>70</v>
      </c>
      <c r="AY309" s="169" t="s">
        <v>140</v>
      </c>
    </row>
    <row r="310" spans="2:51" s="13" customFormat="1" x14ac:dyDescent="0.2">
      <c r="B310" s="168"/>
      <c r="D310" s="159" t="s">
        <v>354</v>
      </c>
      <c r="E310" s="169" t="s">
        <v>1</v>
      </c>
      <c r="F310" s="170" t="s">
        <v>568</v>
      </c>
      <c r="H310" s="171">
        <v>123.86799999999999</v>
      </c>
      <c r="L310" s="168"/>
      <c r="M310" s="172"/>
      <c r="N310" s="173"/>
      <c r="O310" s="173"/>
      <c r="P310" s="173"/>
      <c r="Q310" s="173"/>
      <c r="R310" s="173"/>
      <c r="S310" s="173"/>
      <c r="T310" s="174"/>
      <c r="AT310" s="169" t="s">
        <v>354</v>
      </c>
      <c r="AU310" s="169" t="s">
        <v>80</v>
      </c>
      <c r="AV310" s="13" t="s">
        <v>80</v>
      </c>
      <c r="AW310" s="13" t="s">
        <v>27</v>
      </c>
      <c r="AX310" s="13" t="s">
        <v>70</v>
      </c>
      <c r="AY310" s="169" t="s">
        <v>140</v>
      </c>
    </row>
    <row r="311" spans="2:51" s="13" customFormat="1" x14ac:dyDescent="0.2">
      <c r="B311" s="168"/>
      <c r="D311" s="159" t="s">
        <v>354</v>
      </c>
      <c r="E311" s="169" t="s">
        <v>1</v>
      </c>
      <c r="F311" s="170" t="s">
        <v>569</v>
      </c>
      <c r="H311" s="171">
        <v>112.211</v>
      </c>
      <c r="L311" s="168"/>
      <c r="M311" s="172"/>
      <c r="N311" s="173"/>
      <c r="O311" s="173"/>
      <c r="P311" s="173"/>
      <c r="Q311" s="173"/>
      <c r="R311" s="173"/>
      <c r="S311" s="173"/>
      <c r="T311" s="174"/>
      <c r="AT311" s="169" t="s">
        <v>354</v>
      </c>
      <c r="AU311" s="169" t="s">
        <v>80</v>
      </c>
      <c r="AV311" s="13" t="s">
        <v>80</v>
      </c>
      <c r="AW311" s="13" t="s">
        <v>27</v>
      </c>
      <c r="AX311" s="13" t="s">
        <v>70</v>
      </c>
      <c r="AY311" s="169" t="s">
        <v>140</v>
      </c>
    </row>
    <row r="312" spans="2:51" s="13" customFormat="1" x14ac:dyDescent="0.2">
      <c r="B312" s="168"/>
      <c r="D312" s="159" t="s">
        <v>354</v>
      </c>
      <c r="E312" s="169" t="s">
        <v>1</v>
      </c>
      <c r="F312" s="170" t="s">
        <v>570</v>
      </c>
      <c r="H312" s="171">
        <v>64.715000000000003</v>
      </c>
      <c r="L312" s="168"/>
      <c r="M312" s="172"/>
      <c r="N312" s="173"/>
      <c r="O312" s="173"/>
      <c r="P312" s="173"/>
      <c r="Q312" s="173"/>
      <c r="R312" s="173"/>
      <c r="S312" s="173"/>
      <c r="T312" s="174"/>
      <c r="AT312" s="169" t="s">
        <v>354</v>
      </c>
      <c r="AU312" s="169" t="s">
        <v>80</v>
      </c>
      <c r="AV312" s="13" t="s">
        <v>80</v>
      </c>
      <c r="AW312" s="13" t="s">
        <v>27</v>
      </c>
      <c r="AX312" s="13" t="s">
        <v>70</v>
      </c>
      <c r="AY312" s="169" t="s">
        <v>140</v>
      </c>
    </row>
    <row r="313" spans="2:51" s="13" customFormat="1" x14ac:dyDescent="0.2">
      <c r="B313" s="168"/>
      <c r="D313" s="159" t="s">
        <v>354</v>
      </c>
      <c r="E313" s="169" t="s">
        <v>1</v>
      </c>
      <c r="F313" s="170" t="s">
        <v>571</v>
      </c>
      <c r="H313" s="171">
        <v>-262.83199999999999</v>
      </c>
      <c r="L313" s="168"/>
      <c r="M313" s="172"/>
      <c r="N313" s="173"/>
      <c r="O313" s="173"/>
      <c r="P313" s="173"/>
      <c r="Q313" s="173"/>
      <c r="R313" s="173"/>
      <c r="S313" s="173"/>
      <c r="T313" s="174"/>
      <c r="AT313" s="169" t="s">
        <v>354</v>
      </c>
      <c r="AU313" s="169" t="s">
        <v>80</v>
      </c>
      <c r="AV313" s="13" t="s">
        <v>80</v>
      </c>
      <c r="AW313" s="13" t="s">
        <v>27</v>
      </c>
      <c r="AX313" s="13" t="s">
        <v>70</v>
      </c>
      <c r="AY313" s="169" t="s">
        <v>140</v>
      </c>
    </row>
    <row r="314" spans="2:51" s="16" customFormat="1" x14ac:dyDescent="0.2">
      <c r="B314" s="188"/>
      <c r="D314" s="159" t="s">
        <v>354</v>
      </c>
      <c r="E314" s="189" t="s">
        <v>1</v>
      </c>
      <c r="F314" s="190" t="s">
        <v>530</v>
      </c>
      <c r="H314" s="191">
        <v>1229.7080000000001</v>
      </c>
      <c r="L314" s="188"/>
      <c r="M314" s="192"/>
      <c r="N314" s="193"/>
      <c r="O314" s="193"/>
      <c r="P314" s="193"/>
      <c r="Q314" s="193"/>
      <c r="R314" s="193"/>
      <c r="S314" s="193"/>
      <c r="T314" s="194"/>
      <c r="AT314" s="189" t="s">
        <v>354</v>
      </c>
      <c r="AU314" s="189" t="s">
        <v>80</v>
      </c>
      <c r="AV314" s="16" t="s">
        <v>156</v>
      </c>
      <c r="AW314" s="16" t="s">
        <v>27</v>
      </c>
      <c r="AX314" s="16" t="s">
        <v>70</v>
      </c>
      <c r="AY314" s="189" t="s">
        <v>140</v>
      </c>
    </row>
    <row r="315" spans="2:51" s="15" customFormat="1" x14ac:dyDescent="0.2">
      <c r="B315" s="182"/>
      <c r="D315" s="159" t="s">
        <v>354</v>
      </c>
      <c r="E315" s="183" t="s">
        <v>1</v>
      </c>
      <c r="F315" s="184" t="s">
        <v>531</v>
      </c>
      <c r="H315" s="183" t="s">
        <v>1</v>
      </c>
      <c r="L315" s="182"/>
      <c r="M315" s="185"/>
      <c r="N315" s="186"/>
      <c r="O315" s="186"/>
      <c r="P315" s="186"/>
      <c r="Q315" s="186"/>
      <c r="R315" s="186"/>
      <c r="S315" s="186"/>
      <c r="T315" s="187"/>
      <c r="AT315" s="183" t="s">
        <v>354</v>
      </c>
      <c r="AU315" s="183" t="s">
        <v>80</v>
      </c>
      <c r="AV315" s="15" t="s">
        <v>78</v>
      </c>
      <c r="AW315" s="15" t="s">
        <v>27</v>
      </c>
      <c r="AX315" s="15" t="s">
        <v>70</v>
      </c>
      <c r="AY315" s="183" t="s">
        <v>140</v>
      </c>
    </row>
    <row r="316" spans="2:51" s="13" customFormat="1" x14ac:dyDescent="0.2">
      <c r="B316" s="168"/>
      <c r="D316" s="159" t="s">
        <v>354</v>
      </c>
      <c r="E316" s="169" t="s">
        <v>1</v>
      </c>
      <c r="F316" s="170" t="s">
        <v>572</v>
      </c>
      <c r="H316" s="171">
        <v>146.68799999999999</v>
      </c>
      <c r="L316" s="168"/>
      <c r="M316" s="172"/>
      <c r="N316" s="173"/>
      <c r="O316" s="173"/>
      <c r="P316" s="173"/>
      <c r="Q316" s="173"/>
      <c r="R316" s="173"/>
      <c r="S316" s="173"/>
      <c r="T316" s="174"/>
      <c r="AT316" s="169" t="s">
        <v>354</v>
      </c>
      <c r="AU316" s="169" t="s">
        <v>80</v>
      </c>
      <c r="AV316" s="13" t="s">
        <v>80</v>
      </c>
      <c r="AW316" s="13" t="s">
        <v>27</v>
      </c>
      <c r="AX316" s="13" t="s">
        <v>70</v>
      </c>
      <c r="AY316" s="169" t="s">
        <v>140</v>
      </c>
    </row>
    <row r="317" spans="2:51" s="13" customFormat="1" x14ac:dyDescent="0.2">
      <c r="B317" s="168"/>
      <c r="D317" s="159" t="s">
        <v>354</v>
      </c>
      <c r="E317" s="169" t="s">
        <v>1</v>
      </c>
      <c r="F317" s="170" t="s">
        <v>573</v>
      </c>
      <c r="H317" s="171">
        <v>-18.335999999999999</v>
      </c>
      <c r="L317" s="168"/>
      <c r="M317" s="172"/>
      <c r="N317" s="173"/>
      <c r="O317" s="173"/>
      <c r="P317" s="173"/>
      <c r="Q317" s="173"/>
      <c r="R317" s="173"/>
      <c r="S317" s="173"/>
      <c r="T317" s="174"/>
      <c r="AT317" s="169" t="s">
        <v>354</v>
      </c>
      <c r="AU317" s="169" t="s">
        <v>80</v>
      </c>
      <c r="AV317" s="13" t="s">
        <v>80</v>
      </c>
      <c r="AW317" s="13" t="s">
        <v>27</v>
      </c>
      <c r="AX317" s="13" t="s">
        <v>70</v>
      </c>
      <c r="AY317" s="169" t="s">
        <v>140</v>
      </c>
    </row>
    <row r="318" spans="2:51" s="16" customFormat="1" x14ac:dyDescent="0.2">
      <c r="B318" s="188"/>
      <c r="D318" s="159" t="s">
        <v>354</v>
      </c>
      <c r="E318" s="189" t="s">
        <v>1</v>
      </c>
      <c r="F318" s="190" t="s">
        <v>530</v>
      </c>
      <c r="H318" s="191">
        <v>128.352</v>
      </c>
      <c r="L318" s="188"/>
      <c r="M318" s="192"/>
      <c r="N318" s="193"/>
      <c r="O318" s="193"/>
      <c r="P318" s="193"/>
      <c r="Q318" s="193"/>
      <c r="R318" s="193"/>
      <c r="S318" s="193"/>
      <c r="T318" s="194"/>
      <c r="AT318" s="189" t="s">
        <v>354</v>
      </c>
      <c r="AU318" s="189" t="s">
        <v>80</v>
      </c>
      <c r="AV318" s="16" t="s">
        <v>156</v>
      </c>
      <c r="AW318" s="16" t="s">
        <v>27</v>
      </c>
      <c r="AX318" s="16" t="s">
        <v>70</v>
      </c>
      <c r="AY318" s="189" t="s">
        <v>140</v>
      </c>
    </row>
    <row r="319" spans="2:51" s="15" customFormat="1" x14ac:dyDescent="0.2">
      <c r="B319" s="182"/>
      <c r="D319" s="159" t="s">
        <v>354</v>
      </c>
      <c r="E319" s="183" t="s">
        <v>1</v>
      </c>
      <c r="F319" s="184" t="s">
        <v>534</v>
      </c>
      <c r="H319" s="183" t="s">
        <v>1</v>
      </c>
      <c r="L319" s="182"/>
      <c r="M319" s="185"/>
      <c r="N319" s="186"/>
      <c r="O319" s="186"/>
      <c r="P319" s="186"/>
      <c r="Q319" s="186"/>
      <c r="R319" s="186"/>
      <c r="S319" s="186"/>
      <c r="T319" s="187"/>
      <c r="AT319" s="183" t="s">
        <v>354</v>
      </c>
      <c r="AU319" s="183" t="s">
        <v>80</v>
      </c>
      <c r="AV319" s="15" t="s">
        <v>78</v>
      </c>
      <c r="AW319" s="15" t="s">
        <v>27</v>
      </c>
      <c r="AX319" s="15" t="s">
        <v>70</v>
      </c>
      <c r="AY319" s="183" t="s">
        <v>140</v>
      </c>
    </row>
    <row r="320" spans="2:51" s="13" customFormat="1" x14ac:dyDescent="0.2">
      <c r="B320" s="168"/>
      <c r="D320" s="159" t="s">
        <v>354</v>
      </c>
      <c r="E320" s="169" t="s">
        <v>1</v>
      </c>
      <c r="F320" s="170" t="s">
        <v>574</v>
      </c>
      <c r="H320" s="171">
        <v>76.063999999999993</v>
      </c>
      <c r="L320" s="168"/>
      <c r="M320" s="172"/>
      <c r="N320" s="173"/>
      <c r="O320" s="173"/>
      <c r="P320" s="173"/>
      <c r="Q320" s="173"/>
      <c r="R320" s="173"/>
      <c r="S320" s="173"/>
      <c r="T320" s="174"/>
      <c r="AT320" s="169" t="s">
        <v>354</v>
      </c>
      <c r="AU320" s="169" t="s">
        <v>80</v>
      </c>
      <c r="AV320" s="13" t="s">
        <v>80</v>
      </c>
      <c r="AW320" s="13" t="s">
        <v>27</v>
      </c>
      <c r="AX320" s="13" t="s">
        <v>70</v>
      </c>
      <c r="AY320" s="169" t="s">
        <v>140</v>
      </c>
    </row>
    <row r="321" spans="1:65" s="13" customFormat="1" x14ac:dyDescent="0.2">
      <c r="B321" s="168"/>
      <c r="D321" s="159" t="s">
        <v>354</v>
      </c>
      <c r="E321" s="169" t="s">
        <v>1</v>
      </c>
      <c r="F321" s="170" t="s">
        <v>575</v>
      </c>
      <c r="H321" s="171">
        <v>-9.5079999999999991</v>
      </c>
      <c r="L321" s="168"/>
      <c r="M321" s="172"/>
      <c r="N321" s="173"/>
      <c r="O321" s="173"/>
      <c r="P321" s="173"/>
      <c r="Q321" s="173"/>
      <c r="R321" s="173"/>
      <c r="S321" s="173"/>
      <c r="T321" s="174"/>
      <c r="AT321" s="169" t="s">
        <v>354</v>
      </c>
      <c r="AU321" s="169" t="s">
        <v>80</v>
      </c>
      <c r="AV321" s="13" t="s">
        <v>80</v>
      </c>
      <c r="AW321" s="13" t="s">
        <v>27</v>
      </c>
      <c r="AX321" s="13" t="s">
        <v>70</v>
      </c>
      <c r="AY321" s="169" t="s">
        <v>140</v>
      </c>
    </row>
    <row r="322" spans="1:65" s="16" customFormat="1" x14ac:dyDescent="0.2">
      <c r="B322" s="188"/>
      <c r="D322" s="159" t="s">
        <v>354</v>
      </c>
      <c r="E322" s="189" t="s">
        <v>1</v>
      </c>
      <c r="F322" s="190" t="s">
        <v>530</v>
      </c>
      <c r="H322" s="191">
        <v>66.555999999999997</v>
      </c>
      <c r="L322" s="188"/>
      <c r="M322" s="192"/>
      <c r="N322" s="193"/>
      <c r="O322" s="193"/>
      <c r="P322" s="193"/>
      <c r="Q322" s="193"/>
      <c r="R322" s="193"/>
      <c r="S322" s="193"/>
      <c r="T322" s="194"/>
      <c r="AT322" s="189" t="s">
        <v>354</v>
      </c>
      <c r="AU322" s="189" t="s">
        <v>80</v>
      </c>
      <c r="AV322" s="16" t="s">
        <v>156</v>
      </c>
      <c r="AW322" s="16" t="s">
        <v>27</v>
      </c>
      <c r="AX322" s="16" t="s">
        <v>70</v>
      </c>
      <c r="AY322" s="189" t="s">
        <v>140</v>
      </c>
    </row>
    <row r="323" spans="1:65" s="15" customFormat="1" x14ac:dyDescent="0.2">
      <c r="B323" s="182"/>
      <c r="D323" s="159" t="s">
        <v>354</v>
      </c>
      <c r="E323" s="183" t="s">
        <v>1</v>
      </c>
      <c r="F323" s="184" t="s">
        <v>544</v>
      </c>
      <c r="H323" s="183" t="s">
        <v>1</v>
      </c>
      <c r="L323" s="182"/>
      <c r="M323" s="185"/>
      <c r="N323" s="186"/>
      <c r="O323" s="186"/>
      <c r="P323" s="186"/>
      <c r="Q323" s="186"/>
      <c r="R323" s="186"/>
      <c r="S323" s="186"/>
      <c r="T323" s="187"/>
      <c r="AT323" s="183" t="s">
        <v>354</v>
      </c>
      <c r="AU323" s="183" t="s">
        <v>80</v>
      </c>
      <c r="AV323" s="15" t="s">
        <v>78</v>
      </c>
      <c r="AW323" s="15" t="s">
        <v>27</v>
      </c>
      <c r="AX323" s="15" t="s">
        <v>70</v>
      </c>
      <c r="AY323" s="183" t="s">
        <v>140</v>
      </c>
    </row>
    <row r="324" spans="1:65" s="13" customFormat="1" x14ac:dyDescent="0.2">
      <c r="B324" s="168"/>
      <c r="D324" s="159" t="s">
        <v>354</v>
      </c>
      <c r="E324" s="169" t="s">
        <v>1</v>
      </c>
      <c r="F324" s="170" t="s">
        <v>576</v>
      </c>
      <c r="H324" s="171">
        <v>66.802000000000007</v>
      </c>
      <c r="L324" s="168"/>
      <c r="M324" s="172"/>
      <c r="N324" s="173"/>
      <c r="O324" s="173"/>
      <c r="P324" s="173"/>
      <c r="Q324" s="173"/>
      <c r="R324" s="173"/>
      <c r="S324" s="173"/>
      <c r="T324" s="174"/>
      <c r="AT324" s="169" t="s">
        <v>354</v>
      </c>
      <c r="AU324" s="169" t="s">
        <v>80</v>
      </c>
      <c r="AV324" s="13" t="s">
        <v>80</v>
      </c>
      <c r="AW324" s="13" t="s">
        <v>27</v>
      </c>
      <c r="AX324" s="13" t="s">
        <v>70</v>
      </c>
      <c r="AY324" s="169" t="s">
        <v>140</v>
      </c>
    </row>
    <row r="325" spans="1:65" s="13" customFormat="1" x14ac:dyDescent="0.2">
      <c r="B325" s="168"/>
      <c r="D325" s="159" t="s">
        <v>354</v>
      </c>
      <c r="E325" s="169" t="s">
        <v>1</v>
      </c>
      <c r="F325" s="170" t="s">
        <v>577</v>
      </c>
      <c r="H325" s="171">
        <v>48.01</v>
      </c>
      <c r="L325" s="168"/>
      <c r="M325" s="172"/>
      <c r="N325" s="173"/>
      <c r="O325" s="173"/>
      <c r="P325" s="173"/>
      <c r="Q325" s="173"/>
      <c r="R325" s="173"/>
      <c r="S325" s="173"/>
      <c r="T325" s="174"/>
      <c r="AT325" s="169" t="s">
        <v>354</v>
      </c>
      <c r="AU325" s="169" t="s">
        <v>80</v>
      </c>
      <c r="AV325" s="13" t="s">
        <v>80</v>
      </c>
      <c r="AW325" s="13" t="s">
        <v>27</v>
      </c>
      <c r="AX325" s="13" t="s">
        <v>70</v>
      </c>
      <c r="AY325" s="169" t="s">
        <v>140</v>
      </c>
    </row>
    <row r="326" spans="1:65" s="13" customFormat="1" x14ac:dyDescent="0.2">
      <c r="B326" s="168"/>
      <c r="D326" s="159" t="s">
        <v>354</v>
      </c>
      <c r="E326" s="169" t="s">
        <v>1</v>
      </c>
      <c r="F326" s="170" t="s">
        <v>578</v>
      </c>
      <c r="H326" s="171">
        <v>-15.516</v>
      </c>
      <c r="L326" s="168"/>
      <c r="M326" s="172"/>
      <c r="N326" s="173"/>
      <c r="O326" s="173"/>
      <c r="P326" s="173"/>
      <c r="Q326" s="173"/>
      <c r="R326" s="173"/>
      <c r="S326" s="173"/>
      <c r="T326" s="174"/>
      <c r="AT326" s="169" t="s">
        <v>354</v>
      </c>
      <c r="AU326" s="169" t="s">
        <v>80</v>
      </c>
      <c r="AV326" s="13" t="s">
        <v>80</v>
      </c>
      <c r="AW326" s="13" t="s">
        <v>27</v>
      </c>
      <c r="AX326" s="13" t="s">
        <v>70</v>
      </c>
      <c r="AY326" s="169" t="s">
        <v>140</v>
      </c>
    </row>
    <row r="327" spans="1:65" s="16" customFormat="1" x14ac:dyDescent="0.2">
      <c r="B327" s="188"/>
      <c r="D327" s="159" t="s">
        <v>354</v>
      </c>
      <c r="E327" s="189" t="s">
        <v>1</v>
      </c>
      <c r="F327" s="190" t="s">
        <v>530</v>
      </c>
      <c r="H327" s="191">
        <v>99.296000000000006</v>
      </c>
      <c r="L327" s="188"/>
      <c r="M327" s="192"/>
      <c r="N327" s="193"/>
      <c r="O327" s="193"/>
      <c r="P327" s="193"/>
      <c r="Q327" s="193"/>
      <c r="R327" s="193"/>
      <c r="S327" s="193"/>
      <c r="T327" s="194"/>
      <c r="AT327" s="189" t="s">
        <v>354</v>
      </c>
      <c r="AU327" s="189" t="s">
        <v>80</v>
      </c>
      <c r="AV327" s="16" t="s">
        <v>156</v>
      </c>
      <c r="AW327" s="16" t="s">
        <v>27</v>
      </c>
      <c r="AX327" s="16" t="s">
        <v>70</v>
      </c>
      <c r="AY327" s="189" t="s">
        <v>140</v>
      </c>
    </row>
    <row r="328" spans="1:65" s="15" customFormat="1" x14ac:dyDescent="0.2">
      <c r="B328" s="182"/>
      <c r="D328" s="159" t="s">
        <v>354</v>
      </c>
      <c r="E328" s="183" t="s">
        <v>1</v>
      </c>
      <c r="F328" s="184" t="s">
        <v>549</v>
      </c>
      <c r="H328" s="183" t="s">
        <v>1</v>
      </c>
      <c r="L328" s="182"/>
      <c r="M328" s="185"/>
      <c r="N328" s="186"/>
      <c r="O328" s="186"/>
      <c r="P328" s="186"/>
      <c r="Q328" s="186"/>
      <c r="R328" s="186"/>
      <c r="S328" s="186"/>
      <c r="T328" s="187"/>
      <c r="AT328" s="183" t="s">
        <v>354</v>
      </c>
      <c r="AU328" s="183" t="s">
        <v>80</v>
      </c>
      <c r="AV328" s="15" t="s">
        <v>78</v>
      </c>
      <c r="AW328" s="15" t="s">
        <v>27</v>
      </c>
      <c r="AX328" s="15" t="s">
        <v>70</v>
      </c>
      <c r="AY328" s="183" t="s">
        <v>140</v>
      </c>
    </row>
    <row r="329" spans="1:65" s="13" customFormat="1" x14ac:dyDescent="0.2">
      <c r="B329" s="168"/>
      <c r="D329" s="159" t="s">
        <v>354</v>
      </c>
      <c r="E329" s="169" t="s">
        <v>1</v>
      </c>
      <c r="F329" s="170" t="s">
        <v>579</v>
      </c>
      <c r="H329" s="171">
        <v>37.469000000000001</v>
      </c>
      <c r="L329" s="168"/>
      <c r="M329" s="172"/>
      <c r="N329" s="173"/>
      <c r="O329" s="173"/>
      <c r="P329" s="173"/>
      <c r="Q329" s="173"/>
      <c r="R329" s="173"/>
      <c r="S329" s="173"/>
      <c r="T329" s="174"/>
      <c r="AT329" s="169" t="s">
        <v>354</v>
      </c>
      <c r="AU329" s="169" t="s">
        <v>80</v>
      </c>
      <c r="AV329" s="13" t="s">
        <v>80</v>
      </c>
      <c r="AW329" s="13" t="s">
        <v>27</v>
      </c>
      <c r="AX329" s="13" t="s">
        <v>70</v>
      </c>
      <c r="AY329" s="169" t="s">
        <v>140</v>
      </c>
    </row>
    <row r="330" spans="1:65" s="13" customFormat="1" x14ac:dyDescent="0.2">
      <c r="B330" s="168"/>
      <c r="D330" s="159" t="s">
        <v>354</v>
      </c>
      <c r="E330" s="169" t="s">
        <v>1</v>
      </c>
      <c r="F330" s="170" t="s">
        <v>580</v>
      </c>
      <c r="H330" s="171">
        <v>-7.0919999999999996</v>
      </c>
      <c r="L330" s="168"/>
      <c r="M330" s="172"/>
      <c r="N330" s="173"/>
      <c r="O330" s="173"/>
      <c r="P330" s="173"/>
      <c r="Q330" s="173"/>
      <c r="R330" s="173"/>
      <c r="S330" s="173"/>
      <c r="T330" s="174"/>
      <c r="AT330" s="169" t="s">
        <v>354</v>
      </c>
      <c r="AU330" s="169" t="s">
        <v>80</v>
      </c>
      <c r="AV330" s="13" t="s">
        <v>80</v>
      </c>
      <c r="AW330" s="13" t="s">
        <v>27</v>
      </c>
      <c r="AX330" s="13" t="s">
        <v>70</v>
      </c>
      <c r="AY330" s="169" t="s">
        <v>140</v>
      </c>
    </row>
    <row r="331" spans="1:65" s="16" customFormat="1" x14ac:dyDescent="0.2">
      <c r="B331" s="188"/>
      <c r="D331" s="159" t="s">
        <v>354</v>
      </c>
      <c r="E331" s="189" t="s">
        <v>1</v>
      </c>
      <c r="F331" s="190" t="s">
        <v>530</v>
      </c>
      <c r="H331" s="191">
        <v>30.376999999999999</v>
      </c>
      <c r="L331" s="188"/>
      <c r="M331" s="192"/>
      <c r="N331" s="193"/>
      <c r="O331" s="193"/>
      <c r="P331" s="193"/>
      <c r="Q331" s="193"/>
      <c r="R331" s="193"/>
      <c r="S331" s="193"/>
      <c r="T331" s="194"/>
      <c r="AT331" s="189" t="s">
        <v>354</v>
      </c>
      <c r="AU331" s="189" t="s">
        <v>80</v>
      </c>
      <c r="AV331" s="16" t="s">
        <v>156</v>
      </c>
      <c r="AW331" s="16" t="s">
        <v>27</v>
      </c>
      <c r="AX331" s="16" t="s">
        <v>70</v>
      </c>
      <c r="AY331" s="189" t="s">
        <v>140</v>
      </c>
    </row>
    <row r="332" spans="1:65" s="14" customFormat="1" x14ac:dyDescent="0.2">
      <c r="B332" s="175"/>
      <c r="D332" s="159" t="s">
        <v>354</v>
      </c>
      <c r="E332" s="176" t="s">
        <v>1</v>
      </c>
      <c r="F332" s="177" t="s">
        <v>363</v>
      </c>
      <c r="H332" s="178">
        <v>1554.289</v>
      </c>
      <c r="L332" s="175"/>
      <c r="M332" s="179"/>
      <c r="N332" s="180"/>
      <c r="O332" s="180"/>
      <c r="P332" s="180"/>
      <c r="Q332" s="180"/>
      <c r="R332" s="180"/>
      <c r="S332" s="180"/>
      <c r="T332" s="181"/>
      <c r="AT332" s="176" t="s">
        <v>354</v>
      </c>
      <c r="AU332" s="176" t="s">
        <v>80</v>
      </c>
      <c r="AV332" s="14" t="s">
        <v>160</v>
      </c>
      <c r="AW332" s="14" t="s">
        <v>27</v>
      </c>
      <c r="AX332" s="14" t="s">
        <v>78</v>
      </c>
      <c r="AY332" s="176" t="s">
        <v>140</v>
      </c>
    </row>
    <row r="333" spans="1:65" s="2" customFormat="1" ht="16.5" customHeight="1" x14ac:dyDescent="0.2">
      <c r="A333" s="30"/>
      <c r="B333" s="146"/>
      <c r="C333" s="147" t="s">
        <v>285</v>
      </c>
      <c r="D333" s="147" t="s">
        <v>143</v>
      </c>
      <c r="E333" s="148" t="s">
        <v>581</v>
      </c>
      <c r="F333" s="149" t="s">
        <v>582</v>
      </c>
      <c r="G333" s="150" t="s">
        <v>351</v>
      </c>
      <c r="H333" s="151">
        <v>1554.289</v>
      </c>
      <c r="I333" s="275"/>
      <c r="J333" s="152">
        <f>ROUND(I333*H333,2)</f>
        <v>0</v>
      </c>
      <c r="K333" s="149"/>
      <c r="L333" s="31"/>
      <c r="M333" s="153" t="s">
        <v>1</v>
      </c>
      <c r="N333" s="154" t="s">
        <v>36</v>
      </c>
      <c r="O333" s="155">
        <v>0.216</v>
      </c>
      <c r="P333" s="155">
        <f>O333*H333</f>
        <v>335.72642400000001</v>
      </c>
      <c r="Q333" s="155">
        <v>0</v>
      </c>
      <c r="R333" s="155">
        <f>Q333*H333</f>
        <v>0</v>
      </c>
      <c r="S333" s="155">
        <v>0</v>
      </c>
      <c r="T333" s="156">
        <f>S333*H333</f>
        <v>0</v>
      </c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R333" s="157" t="s">
        <v>160</v>
      </c>
      <c r="AT333" s="157" t="s">
        <v>143</v>
      </c>
      <c r="AU333" s="157" t="s">
        <v>80</v>
      </c>
      <c r="AY333" s="18" t="s">
        <v>140</v>
      </c>
      <c r="BE333" s="158">
        <f>IF(N333="základní",J333,0)</f>
        <v>0</v>
      </c>
      <c r="BF333" s="158">
        <f>IF(N333="snížená",J333,0)</f>
        <v>0</v>
      </c>
      <c r="BG333" s="158">
        <f>IF(N333="zákl. přenesená",J333,0)</f>
        <v>0</v>
      </c>
      <c r="BH333" s="158">
        <f>IF(N333="sníž. přenesená",J333,0)</f>
        <v>0</v>
      </c>
      <c r="BI333" s="158">
        <f>IF(N333="nulová",J333,0)</f>
        <v>0</v>
      </c>
      <c r="BJ333" s="18" t="s">
        <v>78</v>
      </c>
      <c r="BK333" s="158">
        <f>ROUND(I333*H333,2)</f>
        <v>0</v>
      </c>
      <c r="BL333" s="18" t="s">
        <v>160</v>
      </c>
      <c r="BM333" s="157" t="s">
        <v>583</v>
      </c>
    </row>
    <row r="334" spans="1:65" s="2" customFormat="1" ht="19.5" x14ac:dyDescent="0.2">
      <c r="A334" s="30"/>
      <c r="B334" s="31"/>
      <c r="C334" s="30"/>
      <c r="D334" s="159" t="s">
        <v>149</v>
      </c>
      <c r="E334" s="30"/>
      <c r="F334" s="160" t="s">
        <v>584</v>
      </c>
      <c r="G334" s="30"/>
      <c r="H334" s="30"/>
      <c r="I334" s="30"/>
      <c r="J334" s="30"/>
      <c r="K334" s="30"/>
      <c r="L334" s="31"/>
      <c r="M334" s="161"/>
      <c r="N334" s="162"/>
      <c r="O334" s="56"/>
      <c r="P334" s="56"/>
      <c r="Q334" s="56"/>
      <c r="R334" s="56"/>
      <c r="S334" s="56"/>
      <c r="T334" s="57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T334" s="18" t="s">
        <v>149</v>
      </c>
      <c r="AU334" s="18" t="s">
        <v>80</v>
      </c>
    </row>
    <row r="335" spans="1:65" s="13" customFormat="1" x14ac:dyDescent="0.2">
      <c r="B335" s="168"/>
      <c r="D335" s="159" t="s">
        <v>354</v>
      </c>
      <c r="E335" s="169" t="s">
        <v>1</v>
      </c>
      <c r="F335" s="170" t="s">
        <v>585</v>
      </c>
      <c r="H335" s="171">
        <v>1554.289</v>
      </c>
      <c r="L335" s="168"/>
      <c r="M335" s="172"/>
      <c r="N335" s="173"/>
      <c r="O335" s="173"/>
      <c r="P335" s="173"/>
      <c r="Q335" s="173"/>
      <c r="R335" s="173"/>
      <c r="S335" s="173"/>
      <c r="T335" s="174"/>
      <c r="AT335" s="169" t="s">
        <v>354</v>
      </c>
      <c r="AU335" s="169" t="s">
        <v>80</v>
      </c>
      <c r="AV335" s="13" t="s">
        <v>80</v>
      </c>
      <c r="AW335" s="13" t="s">
        <v>27</v>
      </c>
      <c r="AX335" s="13" t="s">
        <v>78</v>
      </c>
      <c r="AY335" s="169" t="s">
        <v>140</v>
      </c>
    </row>
    <row r="336" spans="1:65" s="2" customFormat="1" ht="24.2" customHeight="1" x14ac:dyDescent="0.2">
      <c r="A336" s="30"/>
      <c r="B336" s="146"/>
      <c r="C336" s="147" t="s">
        <v>289</v>
      </c>
      <c r="D336" s="147" t="s">
        <v>143</v>
      </c>
      <c r="E336" s="148" t="s">
        <v>586</v>
      </c>
      <c r="F336" s="149" t="s">
        <v>587</v>
      </c>
      <c r="G336" s="150" t="s">
        <v>358</v>
      </c>
      <c r="H336" s="151">
        <v>8</v>
      </c>
      <c r="I336" s="275"/>
      <c r="J336" s="152">
        <f>ROUND(I336*H336,2)</f>
        <v>0</v>
      </c>
      <c r="K336" s="149"/>
      <c r="L336" s="31"/>
      <c r="M336" s="153" t="s">
        <v>1</v>
      </c>
      <c r="N336" s="154" t="s">
        <v>36</v>
      </c>
      <c r="O336" s="155">
        <v>1.6319999999999999</v>
      </c>
      <c r="P336" s="155">
        <f>O336*H336</f>
        <v>13.055999999999999</v>
      </c>
      <c r="Q336" s="155">
        <v>0</v>
      </c>
      <c r="R336" s="155">
        <f>Q336*H336</f>
        <v>0</v>
      </c>
      <c r="S336" s="155">
        <v>0</v>
      </c>
      <c r="T336" s="156">
        <f>S336*H336</f>
        <v>0</v>
      </c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R336" s="157" t="s">
        <v>160</v>
      </c>
      <c r="AT336" s="157" t="s">
        <v>143</v>
      </c>
      <c r="AU336" s="157" t="s">
        <v>80</v>
      </c>
      <c r="AY336" s="18" t="s">
        <v>140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8" t="s">
        <v>78</v>
      </c>
      <c r="BK336" s="158">
        <f>ROUND(I336*H336,2)</f>
        <v>0</v>
      </c>
      <c r="BL336" s="18" t="s">
        <v>160</v>
      </c>
      <c r="BM336" s="157" t="s">
        <v>588</v>
      </c>
    </row>
    <row r="337" spans="1:65" s="2" customFormat="1" ht="19.5" x14ac:dyDescent="0.2">
      <c r="A337" s="30"/>
      <c r="B337" s="31"/>
      <c r="C337" s="30"/>
      <c r="D337" s="159" t="s">
        <v>149</v>
      </c>
      <c r="E337" s="30"/>
      <c r="F337" s="160" t="s">
        <v>589</v>
      </c>
      <c r="G337" s="30"/>
      <c r="H337" s="30"/>
      <c r="I337" s="30"/>
      <c r="J337" s="30"/>
      <c r="K337" s="30"/>
      <c r="L337" s="31"/>
      <c r="M337" s="161"/>
      <c r="N337" s="162"/>
      <c r="O337" s="56"/>
      <c r="P337" s="56"/>
      <c r="Q337" s="56"/>
      <c r="R337" s="56"/>
      <c r="S337" s="56"/>
      <c r="T337" s="57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T337" s="18" t="s">
        <v>149</v>
      </c>
      <c r="AU337" s="18" t="s">
        <v>80</v>
      </c>
    </row>
    <row r="338" spans="1:65" s="13" customFormat="1" x14ac:dyDescent="0.2">
      <c r="B338" s="168"/>
      <c r="D338" s="159" t="s">
        <v>354</v>
      </c>
      <c r="E338" s="169" t="s">
        <v>1</v>
      </c>
      <c r="F338" s="170" t="s">
        <v>590</v>
      </c>
      <c r="H338" s="171">
        <v>8</v>
      </c>
      <c r="L338" s="168"/>
      <c r="M338" s="172"/>
      <c r="N338" s="173"/>
      <c r="O338" s="173"/>
      <c r="P338" s="173"/>
      <c r="Q338" s="173"/>
      <c r="R338" s="173"/>
      <c r="S338" s="173"/>
      <c r="T338" s="174"/>
      <c r="AT338" s="169" t="s">
        <v>354</v>
      </c>
      <c r="AU338" s="169" t="s">
        <v>80</v>
      </c>
      <c r="AV338" s="13" t="s">
        <v>80</v>
      </c>
      <c r="AW338" s="13" t="s">
        <v>27</v>
      </c>
      <c r="AX338" s="13" t="s">
        <v>78</v>
      </c>
      <c r="AY338" s="169" t="s">
        <v>140</v>
      </c>
    </row>
    <row r="339" spans="1:65" s="2" customFormat="1" ht="24.2" customHeight="1" x14ac:dyDescent="0.2">
      <c r="A339" s="30"/>
      <c r="B339" s="146"/>
      <c r="C339" s="147" t="s">
        <v>293</v>
      </c>
      <c r="D339" s="147" t="s">
        <v>143</v>
      </c>
      <c r="E339" s="148" t="s">
        <v>591</v>
      </c>
      <c r="F339" s="149" t="s">
        <v>592</v>
      </c>
      <c r="G339" s="150" t="s">
        <v>358</v>
      </c>
      <c r="H339" s="151">
        <v>7</v>
      </c>
      <c r="I339" s="275"/>
      <c r="J339" s="152">
        <f>ROUND(I339*H339,2)</f>
        <v>0</v>
      </c>
      <c r="K339" s="149"/>
      <c r="L339" s="31"/>
      <c r="M339" s="153" t="s">
        <v>1</v>
      </c>
      <c r="N339" s="154" t="s">
        <v>36</v>
      </c>
      <c r="O339" s="155">
        <v>2.2839999999999998</v>
      </c>
      <c r="P339" s="155">
        <f>O339*H339</f>
        <v>15.988</v>
      </c>
      <c r="Q339" s="155">
        <v>0</v>
      </c>
      <c r="R339" s="155">
        <f>Q339*H339</f>
        <v>0</v>
      </c>
      <c r="S339" s="155">
        <v>0</v>
      </c>
      <c r="T339" s="156">
        <f>S339*H339</f>
        <v>0</v>
      </c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R339" s="157" t="s">
        <v>160</v>
      </c>
      <c r="AT339" s="157" t="s">
        <v>143</v>
      </c>
      <c r="AU339" s="157" t="s">
        <v>80</v>
      </c>
      <c r="AY339" s="18" t="s">
        <v>140</v>
      </c>
      <c r="BE339" s="158">
        <f>IF(N339="základní",J339,0)</f>
        <v>0</v>
      </c>
      <c r="BF339" s="158">
        <f>IF(N339="snížená",J339,0)</f>
        <v>0</v>
      </c>
      <c r="BG339" s="158">
        <f>IF(N339="zákl. přenesená",J339,0)</f>
        <v>0</v>
      </c>
      <c r="BH339" s="158">
        <f>IF(N339="sníž. přenesená",J339,0)</f>
        <v>0</v>
      </c>
      <c r="BI339" s="158">
        <f>IF(N339="nulová",J339,0)</f>
        <v>0</v>
      </c>
      <c r="BJ339" s="18" t="s">
        <v>78</v>
      </c>
      <c r="BK339" s="158">
        <f>ROUND(I339*H339,2)</f>
        <v>0</v>
      </c>
      <c r="BL339" s="18" t="s">
        <v>160</v>
      </c>
      <c r="BM339" s="157" t="s">
        <v>593</v>
      </c>
    </row>
    <row r="340" spans="1:65" s="2" customFormat="1" ht="19.5" x14ac:dyDescent="0.2">
      <c r="A340" s="30"/>
      <c r="B340" s="31"/>
      <c r="C340" s="30"/>
      <c r="D340" s="159" t="s">
        <v>149</v>
      </c>
      <c r="E340" s="30"/>
      <c r="F340" s="160" t="s">
        <v>594</v>
      </c>
      <c r="G340" s="30"/>
      <c r="H340" s="30"/>
      <c r="I340" s="30"/>
      <c r="J340" s="30"/>
      <c r="K340" s="30"/>
      <c r="L340" s="31"/>
      <c r="M340" s="161"/>
      <c r="N340" s="162"/>
      <c r="O340" s="56"/>
      <c r="P340" s="56"/>
      <c r="Q340" s="56"/>
      <c r="R340" s="56"/>
      <c r="S340" s="56"/>
      <c r="T340" s="57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T340" s="18" t="s">
        <v>149</v>
      </c>
      <c r="AU340" s="18" t="s">
        <v>80</v>
      </c>
    </row>
    <row r="341" spans="1:65" s="13" customFormat="1" x14ac:dyDescent="0.2">
      <c r="B341" s="168"/>
      <c r="D341" s="159" t="s">
        <v>354</v>
      </c>
      <c r="E341" s="169" t="s">
        <v>1</v>
      </c>
      <c r="F341" s="170" t="s">
        <v>595</v>
      </c>
      <c r="H341" s="171">
        <v>7</v>
      </c>
      <c r="L341" s="168"/>
      <c r="M341" s="172"/>
      <c r="N341" s="173"/>
      <c r="O341" s="173"/>
      <c r="P341" s="173"/>
      <c r="Q341" s="173"/>
      <c r="R341" s="173"/>
      <c r="S341" s="173"/>
      <c r="T341" s="174"/>
      <c r="AT341" s="169" t="s">
        <v>354</v>
      </c>
      <c r="AU341" s="169" t="s">
        <v>80</v>
      </c>
      <c r="AV341" s="13" t="s">
        <v>80</v>
      </c>
      <c r="AW341" s="13" t="s">
        <v>27</v>
      </c>
      <c r="AX341" s="13" t="s">
        <v>78</v>
      </c>
      <c r="AY341" s="169" t="s">
        <v>140</v>
      </c>
    </row>
    <row r="342" spans="1:65" s="2" customFormat="1" ht="24.2" customHeight="1" x14ac:dyDescent="0.2">
      <c r="A342" s="30"/>
      <c r="B342" s="146"/>
      <c r="C342" s="147" t="s">
        <v>297</v>
      </c>
      <c r="D342" s="147" t="s">
        <v>143</v>
      </c>
      <c r="E342" s="148" t="s">
        <v>596</v>
      </c>
      <c r="F342" s="149" t="s">
        <v>597</v>
      </c>
      <c r="G342" s="150" t="s">
        <v>358</v>
      </c>
      <c r="H342" s="151">
        <v>7</v>
      </c>
      <c r="I342" s="275"/>
      <c r="J342" s="152">
        <f>ROUND(I342*H342,2)</f>
        <v>0</v>
      </c>
      <c r="K342" s="149"/>
      <c r="L342" s="31"/>
      <c r="M342" s="153" t="s">
        <v>1</v>
      </c>
      <c r="N342" s="154" t="s">
        <v>36</v>
      </c>
      <c r="O342" s="155">
        <v>2.7170000000000001</v>
      </c>
      <c r="P342" s="155">
        <f>O342*H342</f>
        <v>19.019000000000002</v>
      </c>
      <c r="Q342" s="155">
        <v>0</v>
      </c>
      <c r="R342" s="155">
        <f>Q342*H342</f>
        <v>0</v>
      </c>
      <c r="S342" s="155">
        <v>0</v>
      </c>
      <c r="T342" s="156">
        <f>S342*H342</f>
        <v>0</v>
      </c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R342" s="157" t="s">
        <v>160</v>
      </c>
      <c r="AT342" s="157" t="s">
        <v>143</v>
      </c>
      <c r="AU342" s="157" t="s">
        <v>80</v>
      </c>
      <c r="AY342" s="18" t="s">
        <v>140</v>
      </c>
      <c r="BE342" s="158">
        <f>IF(N342="základní",J342,0)</f>
        <v>0</v>
      </c>
      <c r="BF342" s="158">
        <f>IF(N342="snížená",J342,0)</f>
        <v>0</v>
      </c>
      <c r="BG342" s="158">
        <f>IF(N342="zákl. přenesená",J342,0)</f>
        <v>0</v>
      </c>
      <c r="BH342" s="158">
        <f>IF(N342="sníž. přenesená",J342,0)</f>
        <v>0</v>
      </c>
      <c r="BI342" s="158">
        <f>IF(N342="nulová",J342,0)</f>
        <v>0</v>
      </c>
      <c r="BJ342" s="18" t="s">
        <v>78</v>
      </c>
      <c r="BK342" s="158">
        <f>ROUND(I342*H342,2)</f>
        <v>0</v>
      </c>
      <c r="BL342" s="18" t="s">
        <v>160</v>
      </c>
      <c r="BM342" s="157" t="s">
        <v>598</v>
      </c>
    </row>
    <row r="343" spans="1:65" s="2" customFormat="1" ht="19.5" x14ac:dyDescent="0.2">
      <c r="A343" s="30"/>
      <c r="B343" s="31"/>
      <c r="C343" s="30"/>
      <c r="D343" s="159" t="s">
        <v>149</v>
      </c>
      <c r="E343" s="30"/>
      <c r="F343" s="160" t="s">
        <v>599</v>
      </c>
      <c r="G343" s="30"/>
      <c r="H343" s="30"/>
      <c r="I343" s="30"/>
      <c r="J343" s="30"/>
      <c r="K343" s="30"/>
      <c r="L343" s="31"/>
      <c r="M343" s="161"/>
      <c r="N343" s="162"/>
      <c r="O343" s="56"/>
      <c r="P343" s="56"/>
      <c r="Q343" s="56"/>
      <c r="R343" s="56"/>
      <c r="S343" s="56"/>
      <c r="T343" s="57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T343" s="18" t="s">
        <v>149</v>
      </c>
      <c r="AU343" s="18" t="s">
        <v>80</v>
      </c>
    </row>
    <row r="344" spans="1:65" s="13" customFormat="1" x14ac:dyDescent="0.2">
      <c r="B344" s="168"/>
      <c r="D344" s="159" t="s">
        <v>354</v>
      </c>
      <c r="E344" s="169" t="s">
        <v>1</v>
      </c>
      <c r="F344" s="170" t="s">
        <v>595</v>
      </c>
      <c r="H344" s="171">
        <v>7</v>
      </c>
      <c r="L344" s="168"/>
      <c r="M344" s="172"/>
      <c r="N344" s="173"/>
      <c r="O344" s="173"/>
      <c r="P344" s="173"/>
      <c r="Q344" s="173"/>
      <c r="R344" s="173"/>
      <c r="S344" s="173"/>
      <c r="T344" s="174"/>
      <c r="AT344" s="169" t="s">
        <v>354</v>
      </c>
      <c r="AU344" s="169" t="s">
        <v>80</v>
      </c>
      <c r="AV344" s="13" t="s">
        <v>80</v>
      </c>
      <c r="AW344" s="13" t="s">
        <v>27</v>
      </c>
      <c r="AX344" s="13" t="s">
        <v>78</v>
      </c>
      <c r="AY344" s="169" t="s">
        <v>140</v>
      </c>
    </row>
    <row r="345" spans="1:65" s="2" customFormat="1" ht="24.2" customHeight="1" x14ac:dyDescent="0.2">
      <c r="A345" s="30"/>
      <c r="B345" s="146"/>
      <c r="C345" s="147" t="s">
        <v>301</v>
      </c>
      <c r="D345" s="147" t="s">
        <v>143</v>
      </c>
      <c r="E345" s="148" t="s">
        <v>600</v>
      </c>
      <c r="F345" s="149" t="s">
        <v>601</v>
      </c>
      <c r="G345" s="150" t="s">
        <v>358</v>
      </c>
      <c r="H345" s="151">
        <v>8</v>
      </c>
      <c r="I345" s="275"/>
      <c r="J345" s="152">
        <f>ROUND(I345*H345,2)</f>
        <v>0</v>
      </c>
      <c r="K345" s="149"/>
      <c r="L345" s="31"/>
      <c r="M345" s="153" t="s">
        <v>1</v>
      </c>
      <c r="N345" s="154" t="s">
        <v>36</v>
      </c>
      <c r="O345" s="155">
        <v>6.048</v>
      </c>
      <c r="P345" s="155">
        <f>O345*H345</f>
        <v>48.384</v>
      </c>
      <c r="Q345" s="155">
        <v>0</v>
      </c>
      <c r="R345" s="155">
        <f>Q345*H345</f>
        <v>0</v>
      </c>
      <c r="S345" s="155">
        <v>0</v>
      </c>
      <c r="T345" s="156">
        <f>S345*H345</f>
        <v>0</v>
      </c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R345" s="157" t="s">
        <v>160</v>
      </c>
      <c r="AT345" s="157" t="s">
        <v>143</v>
      </c>
      <c r="AU345" s="157" t="s">
        <v>80</v>
      </c>
      <c r="AY345" s="18" t="s">
        <v>140</v>
      </c>
      <c r="BE345" s="158">
        <f>IF(N345="základní",J345,0)</f>
        <v>0</v>
      </c>
      <c r="BF345" s="158">
        <f>IF(N345="snížená",J345,0)</f>
        <v>0</v>
      </c>
      <c r="BG345" s="158">
        <f>IF(N345="zákl. přenesená",J345,0)</f>
        <v>0</v>
      </c>
      <c r="BH345" s="158">
        <f>IF(N345="sníž. přenesená",J345,0)</f>
        <v>0</v>
      </c>
      <c r="BI345" s="158">
        <f>IF(N345="nulová",J345,0)</f>
        <v>0</v>
      </c>
      <c r="BJ345" s="18" t="s">
        <v>78</v>
      </c>
      <c r="BK345" s="158">
        <f>ROUND(I345*H345,2)</f>
        <v>0</v>
      </c>
      <c r="BL345" s="18" t="s">
        <v>160</v>
      </c>
      <c r="BM345" s="157" t="s">
        <v>602</v>
      </c>
    </row>
    <row r="346" spans="1:65" s="2" customFormat="1" ht="19.5" x14ac:dyDescent="0.2">
      <c r="A346" s="30"/>
      <c r="B346" s="31"/>
      <c r="C346" s="30"/>
      <c r="D346" s="159" t="s">
        <v>149</v>
      </c>
      <c r="E346" s="30"/>
      <c r="F346" s="160" t="s">
        <v>603</v>
      </c>
      <c r="G346" s="30"/>
      <c r="H346" s="30"/>
      <c r="I346" s="30"/>
      <c r="J346" s="30"/>
      <c r="K346" s="30"/>
      <c r="L346" s="31"/>
      <c r="M346" s="161"/>
      <c r="N346" s="162"/>
      <c r="O346" s="56"/>
      <c r="P346" s="56"/>
      <c r="Q346" s="56"/>
      <c r="R346" s="56"/>
      <c r="S346" s="56"/>
      <c r="T346" s="57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T346" s="18" t="s">
        <v>149</v>
      </c>
      <c r="AU346" s="18" t="s">
        <v>80</v>
      </c>
    </row>
    <row r="347" spans="1:65" s="13" customFormat="1" x14ac:dyDescent="0.2">
      <c r="B347" s="168"/>
      <c r="D347" s="159" t="s">
        <v>354</v>
      </c>
      <c r="E347" s="169" t="s">
        <v>1</v>
      </c>
      <c r="F347" s="170" t="s">
        <v>590</v>
      </c>
      <c r="H347" s="171">
        <v>8</v>
      </c>
      <c r="L347" s="168"/>
      <c r="M347" s="172"/>
      <c r="N347" s="173"/>
      <c r="O347" s="173"/>
      <c r="P347" s="173"/>
      <c r="Q347" s="173"/>
      <c r="R347" s="173"/>
      <c r="S347" s="173"/>
      <c r="T347" s="174"/>
      <c r="AT347" s="169" t="s">
        <v>354</v>
      </c>
      <c r="AU347" s="169" t="s">
        <v>80</v>
      </c>
      <c r="AV347" s="13" t="s">
        <v>80</v>
      </c>
      <c r="AW347" s="13" t="s">
        <v>27</v>
      </c>
      <c r="AX347" s="13" t="s">
        <v>78</v>
      </c>
      <c r="AY347" s="169" t="s">
        <v>140</v>
      </c>
    </row>
    <row r="348" spans="1:65" s="2" customFormat="1" ht="24.2" customHeight="1" x14ac:dyDescent="0.2">
      <c r="A348" s="30"/>
      <c r="B348" s="146"/>
      <c r="C348" s="147" t="s">
        <v>306</v>
      </c>
      <c r="D348" s="147" t="s">
        <v>143</v>
      </c>
      <c r="E348" s="148" t="s">
        <v>604</v>
      </c>
      <c r="F348" s="149" t="s">
        <v>605</v>
      </c>
      <c r="G348" s="150" t="s">
        <v>358</v>
      </c>
      <c r="H348" s="151">
        <v>7</v>
      </c>
      <c r="I348" s="275"/>
      <c r="J348" s="152">
        <f>ROUND(I348*H348,2)</f>
        <v>0</v>
      </c>
      <c r="K348" s="149"/>
      <c r="L348" s="31"/>
      <c r="M348" s="153" t="s">
        <v>1</v>
      </c>
      <c r="N348" s="154" t="s">
        <v>36</v>
      </c>
      <c r="O348" s="155">
        <v>7.2569999999999997</v>
      </c>
      <c r="P348" s="155">
        <f>O348*H348</f>
        <v>50.798999999999999</v>
      </c>
      <c r="Q348" s="155">
        <v>0</v>
      </c>
      <c r="R348" s="155">
        <f>Q348*H348</f>
        <v>0</v>
      </c>
      <c r="S348" s="155">
        <v>0</v>
      </c>
      <c r="T348" s="156">
        <f>S348*H348</f>
        <v>0</v>
      </c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R348" s="157" t="s">
        <v>160</v>
      </c>
      <c r="AT348" s="157" t="s">
        <v>143</v>
      </c>
      <c r="AU348" s="157" t="s">
        <v>80</v>
      </c>
      <c r="AY348" s="18" t="s">
        <v>140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8" t="s">
        <v>78</v>
      </c>
      <c r="BK348" s="158">
        <f>ROUND(I348*H348,2)</f>
        <v>0</v>
      </c>
      <c r="BL348" s="18" t="s">
        <v>160</v>
      </c>
      <c r="BM348" s="157" t="s">
        <v>606</v>
      </c>
    </row>
    <row r="349" spans="1:65" s="2" customFormat="1" ht="19.5" x14ac:dyDescent="0.2">
      <c r="A349" s="30"/>
      <c r="B349" s="31"/>
      <c r="C349" s="30"/>
      <c r="D349" s="159" t="s">
        <v>149</v>
      </c>
      <c r="E349" s="30"/>
      <c r="F349" s="160" t="s">
        <v>607</v>
      </c>
      <c r="G349" s="30"/>
      <c r="H349" s="30"/>
      <c r="I349" s="30"/>
      <c r="J349" s="30"/>
      <c r="K349" s="30"/>
      <c r="L349" s="31"/>
      <c r="M349" s="161"/>
      <c r="N349" s="162"/>
      <c r="O349" s="56"/>
      <c r="P349" s="56"/>
      <c r="Q349" s="56"/>
      <c r="R349" s="56"/>
      <c r="S349" s="56"/>
      <c r="T349" s="57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T349" s="18" t="s">
        <v>149</v>
      </c>
      <c r="AU349" s="18" t="s">
        <v>80</v>
      </c>
    </row>
    <row r="350" spans="1:65" s="13" customFormat="1" x14ac:dyDescent="0.2">
      <c r="B350" s="168"/>
      <c r="D350" s="159" t="s">
        <v>354</v>
      </c>
      <c r="E350" s="169" t="s">
        <v>1</v>
      </c>
      <c r="F350" s="170" t="s">
        <v>595</v>
      </c>
      <c r="H350" s="171">
        <v>7</v>
      </c>
      <c r="L350" s="168"/>
      <c r="M350" s="172"/>
      <c r="N350" s="173"/>
      <c r="O350" s="173"/>
      <c r="P350" s="173"/>
      <c r="Q350" s="173"/>
      <c r="R350" s="173"/>
      <c r="S350" s="173"/>
      <c r="T350" s="174"/>
      <c r="AT350" s="169" t="s">
        <v>354</v>
      </c>
      <c r="AU350" s="169" t="s">
        <v>80</v>
      </c>
      <c r="AV350" s="13" t="s">
        <v>80</v>
      </c>
      <c r="AW350" s="13" t="s">
        <v>27</v>
      </c>
      <c r="AX350" s="13" t="s">
        <v>78</v>
      </c>
      <c r="AY350" s="169" t="s">
        <v>140</v>
      </c>
    </row>
    <row r="351" spans="1:65" s="2" customFormat="1" ht="24.2" customHeight="1" x14ac:dyDescent="0.2">
      <c r="A351" s="30"/>
      <c r="B351" s="146"/>
      <c r="C351" s="147" t="s">
        <v>312</v>
      </c>
      <c r="D351" s="147" t="s">
        <v>143</v>
      </c>
      <c r="E351" s="148" t="s">
        <v>608</v>
      </c>
      <c r="F351" s="149" t="s">
        <v>609</v>
      </c>
      <c r="G351" s="150" t="s">
        <v>358</v>
      </c>
      <c r="H351" s="151">
        <v>7</v>
      </c>
      <c r="I351" s="275"/>
      <c r="J351" s="152">
        <f>ROUND(I351*H351,2)</f>
        <v>0</v>
      </c>
      <c r="K351" s="149"/>
      <c r="L351" s="31"/>
      <c r="M351" s="153" t="s">
        <v>1</v>
      </c>
      <c r="N351" s="154" t="s">
        <v>36</v>
      </c>
      <c r="O351" s="155">
        <v>8.3460000000000001</v>
      </c>
      <c r="P351" s="155">
        <f>O351*H351</f>
        <v>58.421999999999997</v>
      </c>
      <c r="Q351" s="155">
        <v>0</v>
      </c>
      <c r="R351" s="155">
        <f>Q351*H351</f>
        <v>0</v>
      </c>
      <c r="S351" s="155">
        <v>0</v>
      </c>
      <c r="T351" s="156">
        <f>S351*H351</f>
        <v>0</v>
      </c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R351" s="157" t="s">
        <v>160</v>
      </c>
      <c r="AT351" s="157" t="s">
        <v>143</v>
      </c>
      <c r="AU351" s="157" t="s">
        <v>80</v>
      </c>
      <c r="AY351" s="18" t="s">
        <v>140</v>
      </c>
      <c r="BE351" s="158">
        <f>IF(N351="základní",J351,0)</f>
        <v>0</v>
      </c>
      <c r="BF351" s="158">
        <f>IF(N351="snížená",J351,0)</f>
        <v>0</v>
      </c>
      <c r="BG351" s="158">
        <f>IF(N351="zákl. přenesená",J351,0)</f>
        <v>0</v>
      </c>
      <c r="BH351" s="158">
        <f>IF(N351="sníž. přenesená",J351,0)</f>
        <v>0</v>
      </c>
      <c r="BI351" s="158">
        <f>IF(N351="nulová",J351,0)</f>
        <v>0</v>
      </c>
      <c r="BJ351" s="18" t="s">
        <v>78</v>
      </c>
      <c r="BK351" s="158">
        <f>ROUND(I351*H351,2)</f>
        <v>0</v>
      </c>
      <c r="BL351" s="18" t="s">
        <v>160</v>
      </c>
      <c r="BM351" s="157" t="s">
        <v>610</v>
      </c>
    </row>
    <row r="352" spans="1:65" s="2" customFormat="1" ht="19.5" x14ac:dyDescent="0.2">
      <c r="A352" s="30"/>
      <c r="B352" s="31"/>
      <c r="C352" s="30"/>
      <c r="D352" s="159" t="s">
        <v>149</v>
      </c>
      <c r="E352" s="30"/>
      <c r="F352" s="160" t="s">
        <v>611</v>
      </c>
      <c r="G352" s="30"/>
      <c r="H352" s="30"/>
      <c r="I352" s="30"/>
      <c r="J352" s="30"/>
      <c r="K352" s="30"/>
      <c r="L352" s="31"/>
      <c r="M352" s="161"/>
      <c r="N352" s="162"/>
      <c r="O352" s="56"/>
      <c r="P352" s="56"/>
      <c r="Q352" s="56"/>
      <c r="R352" s="56"/>
      <c r="S352" s="56"/>
      <c r="T352" s="57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T352" s="18" t="s">
        <v>149</v>
      </c>
      <c r="AU352" s="18" t="s">
        <v>80</v>
      </c>
    </row>
    <row r="353" spans="1:65" s="13" customFormat="1" x14ac:dyDescent="0.2">
      <c r="B353" s="168"/>
      <c r="D353" s="159" t="s">
        <v>354</v>
      </c>
      <c r="E353" s="169" t="s">
        <v>1</v>
      </c>
      <c r="F353" s="170" t="s">
        <v>595</v>
      </c>
      <c r="H353" s="171">
        <v>7</v>
      </c>
      <c r="L353" s="168"/>
      <c r="M353" s="172"/>
      <c r="N353" s="173"/>
      <c r="O353" s="173"/>
      <c r="P353" s="173"/>
      <c r="Q353" s="173"/>
      <c r="R353" s="173"/>
      <c r="S353" s="173"/>
      <c r="T353" s="174"/>
      <c r="AT353" s="169" t="s">
        <v>354</v>
      </c>
      <c r="AU353" s="169" t="s">
        <v>80</v>
      </c>
      <c r="AV353" s="13" t="s">
        <v>80</v>
      </c>
      <c r="AW353" s="13" t="s">
        <v>27</v>
      </c>
      <c r="AX353" s="13" t="s">
        <v>78</v>
      </c>
      <c r="AY353" s="169" t="s">
        <v>140</v>
      </c>
    </row>
    <row r="354" spans="1:65" s="2" customFormat="1" ht="24.2" customHeight="1" x14ac:dyDescent="0.2">
      <c r="A354" s="30"/>
      <c r="B354" s="146"/>
      <c r="C354" s="147" t="s">
        <v>318</v>
      </c>
      <c r="D354" s="147" t="s">
        <v>143</v>
      </c>
      <c r="E354" s="148" t="s">
        <v>612</v>
      </c>
      <c r="F354" s="149" t="s">
        <v>613</v>
      </c>
      <c r="G354" s="150" t="s">
        <v>358</v>
      </c>
      <c r="H354" s="151">
        <v>8</v>
      </c>
      <c r="I354" s="275"/>
      <c r="J354" s="152">
        <f>ROUND(I354*H354,2)</f>
        <v>0</v>
      </c>
      <c r="K354" s="149"/>
      <c r="L354" s="31"/>
      <c r="M354" s="153" t="s">
        <v>1</v>
      </c>
      <c r="N354" s="154" t="s">
        <v>36</v>
      </c>
      <c r="O354" s="155">
        <v>1.202</v>
      </c>
      <c r="P354" s="155">
        <f>O354*H354</f>
        <v>9.6159999999999997</v>
      </c>
      <c r="Q354" s="155">
        <v>0</v>
      </c>
      <c r="R354" s="155">
        <f>Q354*H354</f>
        <v>0</v>
      </c>
      <c r="S354" s="155">
        <v>0</v>
      </c>
      <c r="T354" s="156">
        <f>S354*H354</f>
        <v>0</v>
      </c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R354" s="157" t="s">
        <v>160</v>
      </c>
      <c r="AT354" s="157" t="s">
        <v>143</v>
      </c>
      <c r="AU354" s="157" t="s">
        <v>80</v>
      </c>
      <c r="AY354" s="18" t="s">
        <v>140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8" t="s">
        <v>78</v>
      </c>
      <c r="BK354" s="158">
        <f>ROUND(I354*H354,2)</f>
        <v>0</v>
      </c>
      <c r="BL354" s="18" t="s">
        <v>160</v>
      </c>
      <c r="BM354" s="157" t="s">
        <v>614</v>
      </c>
    </row>
    <row r="355" spans="1:65" s="2" customFormat="1" ht="19.5" x14ac:dyDescent="0.2">
      <c r="A355" s="30"/>
      <c r="B355" s="31"/>
      <c r="C355" s="30"/>
      <c r="D355" s="159" t="s">
        <v>149</v>
      </c>
      <c r="E355" s="30"/>
      <c r="F355" s="160" t="s">
        <v>615</v>
      </c>
      <c r="G355" s="30"/>
      <c r="H355" s="30"/>
      <c r="I355" s="30"/>
      <c r="J355" s="30"/>
      <c r="K355" s="30"/>
      <c r="L355" s="31"/>
      <c r="M355" s="161"/>
      <c r="N355" s="162"/>
      <c r="O355" s="56"/>
      <c r="P355" s="56"/>
      <c r="Q355" s="56"/>
      <c r="R355" s="56"/>
      <c r="S355" s="56"/>
      <c r="T355" s="57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T355" s="18" t="s">
        <v>149</v>
      </c>
      <c r="AU355" s="18" t="s">
        <v>80</v>
      </c>
    </row>
    <row r="356" spans="1:65" s="13" customFormat="1" x14ac:dyDescent="0.2">
      <c r="B356" s="168"/>
      <c r="D356" s="159" t="s">
        <v>354</v>
      </c>
      <c r="E356" s="169" t="s">
        <v>1</v>
      </c>
      <c r="F356" s="170" t="s">
        <v>590</v>
      </c>
      <c r="H356" s="171">
        <v>8</v>
      </c>
      <c r="L356" s="168"/>
      <c r="M356" s="172"/>
      <c r="N356" s="173"/>
      <c r="O356" s="173"/>
      <c r="P356" s="173"/>
      <c r="Q356" s="173"/>
      <c r="R356" s="173"/>
      <c r="S356" s="173"/>
      <c r="T356" s="174"/>
      <c r="AT356" s="169" t="s">
        <v>354</v>
      </c>
      <c r="AU356" s="169" t="s">
        <v>80</v>
      </c>
      <c r="AV356" s="13" t="s">
        <v>80</v>
      </c>
      <c r="AW356" s="13" t="s">
        <v>27</v>
      </c>
      <c r="AX356" s="13" t="s">
        <v>78</v>
      </c>
      <c r="AY356" s="169" t="s">
        <v>140</v>
      </c>
    </row>
    <row r="357" spans="1:65" s="2" customFormat="1" ht="24.2" customHeight="1" x14ac:dyDescent="0.2">
      <c r="A357" s="30"/>
      <c r="B357" s="146"/>
      <c r="C357" s="147" t="s">
        <v>325</v>
      </c>
      <c r="D357" s="147" t="s">
        <v>143</v>
      </c>
      <c r="E357" s="148" t="s">
        <v>616</v>
      </c>
      <c r="F357" s="149" t="s">
        <v>617</v>
      </c>
      <c r="G357" s="150" t="s">
        <v>358</v>
      </c>
      <c r="H357" s="151">
        <v>7</v>
      </c>
      <c r="I357" s="275"/>
      <c r="J357" s="152">
        <f>ROUND(I357*H357,2)</f>
        <v>0</v>
      </c>
      <c r="K357" s="149"/>
      <c r="L357" s="31"/>
      <c r="M357" s="153" t="s">
        <v>1</v>
      </c>
      <c r="N357" s="154" t="s">
        <v>36</v>
      </c>
      <c r="O357" s="155">
        <v>1.5620000000000001</v>
      </c>
      <c r="P357" s="155">
        <f>O357*H357</f>
        <v>10.934000000000001</v>
      </c>
      <c r="Q357" s="155">
        <v>0</v>
      </c>
      <c r="R357" s="155">
        <f>Q357*H357</f>
        <v>0</v>
      </c>
      <c r="S357" s="155">
        <v>0</v>
      </c>
      <c r="T357" s="156">
        <f>S357*H357</f>
        <v>0</v>
      </c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R357" s="157" t="s">
        <v>160</v>
      </c>
      <c r="AT357" s="157" t="s">
        <v>143</v>
      </c>
      <c r="AU357" s="157" t="s">
        <v>80</v>
      </c>
      <c r="AY357" s="18" t="s">
        <v>140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8" t="s">
        <v>78</v>
      </c>
      <c r="BK357" s="158">
        <f>ROUND(I357*H357,2)</f>
        <v>0</v>
      </c>
      <c r="BL357" s="18" t="s">
        <v>160</v>
      </c>
      <c r="BM357" s="157" t="s">
        <v>618</v>
      </c>
    </row>
    <row r="358" spans="1:65" s="2" customFormat="1" ht="19.5" x14ac:dyDescent="0.2">
      <c r="A358" s="30"/>
      <c r="B358" s="31"/>
      <c r="C358" s="30"/>
      <c r="D358" s="159" t="s">
        <v>149</v>
      </c>
      <c r="E358" s="30"/>
      <c r="F358" s="160" t="s">
        <v>619</v>
      </c>
      <c r="G358" s="30"/>
      <c r="H358" s="30"/>
      <c r="I358" s="30"/>
      <c r="J358" s="30"/>
      <c r="K358" s="30"/>
      <c r="L358" s="31"/>
      <c r="M358" s="161"/>
      <c r="N358" s="162"/>
      <c r="O358" s="56"/>
      <c r="P358" s="56"/>
      <c r="Q358" s="56"/>
      <c r="R358" s="56"/>
      <c r="S358" s="56"/>
      <c r="T358" s="57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T358" s="18" t="s">
        <v>149</v>
      </c>
      <c r="AU358" s="18" t="s">
        <v>80</v>
      </c>
    </row>
    <row r="359" spans="1:65" s="13" customFormat="1" x14ac:dyDescent="0.2">
      <c r="B359" s="168"/>
      <c r="D359" s="159" t="s">
        <v>354</v>
      </c>
      <c r="E359" s="169" t="s">
        <v>1</v>
      </c>
      <c r="F359" s="170" t="s">
        <v>595</v>
      </c>
      <c r="H359" s="171">
        <v>7</v>
      </c>
      <c r="L359" s="168"/>
      <c r="M359" s="172"/>
      <c r="N359" s="173"/>
      <c r="O359" s="173"/>
      <c r="P359" s="173"/>
      <c r="Q359" s="173"/>
      <c r="R359" s="173"/>
      <c r="S359" s="173"/>
      <c r="T359" s="174"/>
      <c r="AT359" s="169" t="s">
        <v>354</v>
      </c>
      <c r="AU359" s="169" t="s">
        <v>80</v>
      </c>
      <c r="AV359" s="13" t="s">
        <v>80</v>
      </c>
      <c r="AW359" s="13" t="s">
        <v>27</v>
      </c>
      <c r="AX359" s="13" t="s">
        <v>78</v>
      </c>
      <c r="AY359" s="169" t="s">
        <v>140</v>
      </c>
    </row>
    <row r="360" spans="1:65" s="2" customFormat="1" ht="24.2" customHeight="1" x14ac:dyDescent="0.2">
      <c r="A360" s="30"/>
      <c r="B360" s="146"/>
      <c r="C360" s="147" t="s">
        <v>330</v>
      </c>
      <c r="D360" s="147" t="s">
        <v>143</v>
      </c>
      <c r="E360" s="148" t="s">
        <v>620</v>
      </c>
      <c r="F360" s="149" t="s">
        <v>621</v>
      </c>
      <c r="G360" s="150" t="s">
        <v>358</v>
      </c>
      <c r="H360" s="151">
        <v>7</v>
      </c>
      <c r="I360" s="275"/>
      <c r="J360" s="152">
        <f>ROUND(I360*H360,2)</f>
        <v>0</v>
      </c>
      <c r="K360" s="149"/>
      <c r="L360" s="31"/>
      <c r="M360" s="153" t="s">
        <v>1</v>
      </c>
      <c r="N360" s="154" t="s">
        <v>36</v>
      </c>
      <c r="O360" s="155">
        <v>1.7989999999999999</v>
      </c>
      <c r="P360" s="155">
        <f>O360*H360</f>
        <v>12.593</v>
      </c>
      <c r="Q360" s="155">
        <v>0</v>
      </c>
      <c r="R360" s="155">
        <f>Q360*H360</f>
        <v>0</v>
      </c>
      <c r="S360" s="155">
        <v>0</v>
      </c>
      <c r="T360" s="156">
        <f>S360*H360</f>
        <v>0</v>
      </c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R360" s="157" t="s">
        <v>160</v>
      </c>
      <c r="AT360" s="157" t="s">
        <v>143</v>
      </c>
      <c r="AU360" s="157" t="s">
        <v>80</v>
      </c>
      <c r="AY360" s="18" t="s">
        <v>140</v>
      </c>
      <c r="BE360" s="158">
        <f>IF(N360="základní",J360,0)</f>
        <v>0</v>
      </c>
      <c r="BF360" s="158">
        <f>IF(N360="snížená",J360,0)</f>
        <v>0</v>
      </c>
      <c r="BG360" s="158">
        <f>IF(N360="zákl. přenesená",J360,0)</f>
        <v>0</v>
      </c>
      <c r="BH360" s="158">
        <f>IF(N360="sníž. přenesená",J360,0)</f>
        <v>0</v>
      </c>
      <c r="BI360" s="158">
        <f>IF(N360="nulová",J360,0)</f>
        <v>0</v>
      </c>
      <c r="BJ360" s="18" t="s">
        <v>78</v>
      </c>
      <c r="BK360" s="158">
        <f>ROUND(I360*H360,2)</f>
        <v>0</v>
      </c>
      <c r="BL360" s="18" t="s">
        <v>160</v>
      </c>
      <c r="BM360" s="157" t="s">
        <v>622</v>
      </c>
    </row>
    <row r="361" spans="1:65" s="2" customFormat="1" ht="19.5" x14ac:dyDescent="0.2">
      <c r="A361" s="30"/>
      <c r="B361" s="31"/>
      <c r="C361" s="30"/>
      <c r="D361" s="159" t="s">
        <v>149</v>
      </c>
      <c r="E361" s="30"/>
      <c r="F361" s="160" t="s">
        <v>623</v>
      </c>
      <c r="G361" s="30"/>
      <c r="H361" s="30"/>
      <c r="I361" s="30"/>
      <c r="J361" s="30"/>
      <c r="K361" s="30"/>
      <c r="L361" s="31"/>
      <c r="M361" s="161"/>
      <c r="N361" s="162"/>
      <c r="O361" s="56"/>
      <c r="P361" s="56"/>
      <c r="Q361" s="56"/>
      <c r="R361" s="56"/>
      <c r="S361" s="56"/>
      <c r="T361" s="57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T361" s="18" t="s">
        <v>149</v>
      </c>
      <c r="AU361" s="18" t="s">
        <v>80</v>
      </c>
    </row>
    <row r="362" spans="1:65" s="13" customFormat="1" x14ac:dyDescent="0.2">
      <c r="B362" s="168"/>
      <c r="D362" s="159" t="s">
        <v>354</v>
      </c>
      <c r="E362" s="169" t="s">
        <v>1</v>
      </c>
      <c r="F362" s="170" t="s">
        <v>595</v>
      </c>
      <c r="H362" s="171">
        <v>7</v>
      </c>
      <c r="L362" s="168"/>
      <c r="M362" s="172"/>
      <c r="N362" s="173"/>
      <c r="O362" s="173"/>
      <c r="P362" s="173"/>
      <c r="Q362" s="173"/>
      <c r="R362" s="173"/>
      <c r="S362" s="173"/>
      <c r="T362" s="174"/>
      <c r="AT362" s="169" t="s">
        <v>354</v>
      </c>
      <c r="AU362" s="169" t="s">
        <v>80</v>
      </c>
      <c r="AV362" s="13" t="s">
        <v>80</v>
      </c>
      <c r="AW362" s="13" t="s">
        <v>27</v>
      </c>
      <c r="AX362" s="13" t="s">
        <v>78</v>
      </c>
      <c r="AY362" s="169" t="s">
        <v>140</v>
      </c>
    </row>
    <row r="363" spans="1:65" s="2" customFormat="1" ht="24.2" customHeight="1" x14ac:dyDescent="0.2">
      <c r="A363" s="30"/>
      <c r="B363" s="146"/>
      <c r="C363" s="147" t="s">
        <v>331</v>
      </c>
      <c r="D363" s="147" t="s">
        <v>143</v>
      </c>
      <c r="E363" s="148" t="s">
        <v>624</v>
      </c>
      <c r="F363" s="149" t="s">
        <v>625</v>
      </c>
      <c r="G363" s="150" t="s">
        <v>505</v>
      </c>
      <c r="H363" s="151">
        <v>13781.062</v>
      </c>
      <c r="I363" s="275"/>
      <c r="J363" s="152">
        <f>ROUND(I363*H363,2)</f>
        <v>0</v>
      </c>
      <c r="K363" s="149"/>
      <c r="L363" s="31"/>
      <c r="M363" s="153" t="s">
        <v>1</v>
      </c>
      <c r="N363" s="154" t="s">
        <v>36</v>
      </c>
      <c r="O363" s="155">
        <v>4.5999999999999999E-2</v>
      </c>
      <c r="P363" s="155">
        <f>O363*H363</f>
        <v>633.92885200000001</v>
      </c>
      <c r="Q363" s="155">
        <v>0</v>
      </c>
      <c r="R363" s="155">
        <f>Q363*H363</f>
        <v>0</v>
      </c>
      <c r="S363" s="155">
        <v>0</v>
      </c>
      <c r="T363" s="156">
        <f>S363*H363</f>
        <v>0</v>
      </c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R363" s="157" t="s">
        <v>160</v>
      </c>
      <c r="AT363" s="157" t="s">
        <v>143</v>
      </c>
      <c r="AU363" s="157" t="s">
        <v>80</v>
      </c>
      <c r="AY363" s="18" t="s">
        <v>140</v>
      </c>
      <c r="BE363" s="158">
        <f>IF(N363="základní",J363,0)</f>
        <v>0</v>
      </c>
      <c r="BF363" s="158">
        <f>IF(N363="snížená",J363,0)</f>
        <v>0</v>
      </c>
      <c r="BG363" s="158">
        <f>IF(N363="zákl. přenesená",J363,0)</f>
        <v>0</v>
      </c>
      <c r="BH363" s="158">
        <f>IF(N363="sníž. přenesená",J363,0)</f>
        <v>0</v>
      </c>
      <c r="BI363" s="158">
        <f>IF(N363="nulová",J363,0)</f>
        <v>0</v>
      </c>
      <c r="BJ363" s="18" t="s">
        <v>78</v>
      </c>
      <c r="BK363" s="158">
        <f>ROUND(I363*H363,2)</f>
        <v>0</v>
      </c>
      <c r="BL363" s="18" t="s">
        <v>160</v>
      </c>
      <c r="BM363" s="157" t="s">
        <v>626</v>
      </c>
    </row>
    <row r="364" spans="1:65" s="2" customFormat="1" ht="19.5" x14ac:dyDescent="0.2">
      <c r="A364" s="30"/>
      <c r="B364" s="31"/>
      <c r="C364" s="30"/>
      <c r="D364" s="159" t="s">
        <v>149</v>
      </c>
      <c r="E364" s="30"/>
      <c r="F364" s="160" t="s">
        <v>627</v>
      </c>
      <c r="G364" s="30"/>
      <c r="H364" s="30"/>
      <c r="I364" s="30"/>
      <c r="J364" s="30"/>
      <c r="K364" s="30"/>
      <c r="L364" s="31"/>
      <c r="M364" s="161"/>
      <c r="N364" s="162"/>
      <c r="O364" s="56"/>
      <c r="P364" s="56"/>
      <c r="Q364" s="56"/>
      <c r="R364" s="56"/>
      <c r="S364" s="56"/>
      <c r="T364" s="57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T364" s="18" t="s">
        <v>149</v>
      </c>
      <c r="AU364" s="18" t="s">
        <v>80</v>
      </c>
    </row>
    <row r="365" spans="1:65" s="13" customFormat="1" x14ac:dyDescent="0.2">
      <c r="B365" s="168"/>
      <c r="D365" s="159" t="s">
        <v>354</v>
      </c>
      <c r="E365" s="169" t="s">
        <v>1</v>
      </c>
      <c r="F365" s="170" t="s">
        <v>628</v>
      </c>
      <c r="H365" s="171">
        <v>1362.252</v>
      </c>
      <c r="L365" s="168"/>
      <c r="M365" s="172"/>
      <c r="N365" s="173"/>
      <c r="O365" s="173"/>
      <c r="P365" s="173"/>
      <c r="Q365" s="173"/>
      <c r="R365" s="173"/>
      <c r="S365" s="173"/>
      <c r="T365" s="174"/>
      <c r="AT365" s="169" t="s">
        <v>354</v>
      </c>
      <c r="AU365" s="169" t="s">
        <v>80</v>
      </c>
      <c r="AV365" s="13" t="s">
        <v>80</v>
      </c>
      <c r="AW365" s="13" t="s">
        <v>27</v>
      </c>
      <c r="AX365" s="13" t="s">
        <v>70</v>
      </c>
      <c r="AY365" s="169" t="s">
        <v>140</v>
      </c>
    </row>
    <row r="366" spans="1:65" s="15" customFormat="1" x14ac:dyDescent="0.2">
      <c r="B366" s="182"/>
      <c r="D366" s="159" t="s">
        <v>354</v>
      </c>
      <c r="E366" s="183" t="s">
        <v>1</v>
      </c>
      <c r="F366" s="184" t="s">
        <v>629</v>
      </c>
      <c r="H366" s="183" t="s">
        <v>1</v>
      </c>
      <c r="L366" s="182"/>
      <c r="M366" s="185"/>
      <c r="N366" s="186"/>
      <c r="O366" s="186"/>
      <c r="P366" s="186"/>
      <c r="Q366" s="186"/>
      <c r="R366" s="186"/>
      <c r="S366" s="186"/>
      <c r="T366" s="187"/>
      <c r="AT366" s="183" t="s">
        <v>354</v>
      </c>
      <c r="AU366" s="183" t="s">
        <v>80</v>
      </c>
      <c r="AV366" s="15" t="s">
        <v>78</v>
      </c>
      <c r="AW366" s="15" t="s">
        <v>27</v>
      </c>
      <c r="AX366" s="15" t="s">
        <v>70</v>
      </c>
      <c r="AY366" s="183" t="s">
        <v>140</v>
      </c>
    </row>
    <row r="367" spans="1:65" s="13" customFormat="1" ht="22.5" x14ac:dyDescent="0.2">
      <c r="B367" s="168"/>
      <c r="D367" s="159" t="s">
        <v>354</v>
      </c>
      <c r="E367" s="169" t="s">
        <v>1</v>
      </c>
      <c r="F367" s="170" t="s">
        <v>630</v>
      </c>
      <c r="H367" s="171">
        <v>6814.2</v>
      </c>
      <c r="L367" s="168"/>
      <c r="M367" s="172"/>
      <c r="N367" s="173"/>
      <c r="O367" s="173"/>
      <c r="P367" s="173"/>
      <c r="Q367" s="173"/>
      <c r="R367" s="173"/>
      <c r="S367" s="173"/>
      <c r="T367" s="174"/>
      <c r="AT367" s="169" t="s">
        <v>354</v>
      </c>
      <c r="AU367" s="169" t="s">
        <v>80</v>
      </c>
      <c r="AV367" s="13" t="s">
        <v>80</v>
      </c>
      <c r="AW367" s="13" t="s">
        <v>27</v>
      </c>
      <c r="AX367" s="13" t="s">
        <v>70</v>
      </c>
      <c r="AY367" s="169" t="s">
        <v>140</v>
      </c>
    </row>
    <row r="368" spans="1:65" s="15" customFormat="1" x14ac:dyDescent="0.2">
      <c r="B368" s="182"/>
      <c r="D368" s="159" t="s">
        <v>354</v>
      </c>
      <c r="E368" s="183" t="s">
        <v>1</v>
      </c>
      <c r="F368" s="184" t="s">
        <v>631</v>
      </c>
      <c r="H368" s="183" t="s">
        <v>1</v>
      </c>
      <c r="L368" s="182"/>
      <c r="M368" s="185"/>
      <c r="N368" s="186"/>
      <c r="O368" s="186"/>
      <c r="P368" s="186"/>
      <c r="Q368" s="186"/>
      <c r="R368" s="186"/>
      <c r="S368" s="186"/>
      <c r="T368" s="187"/>
      <c r="AT368" s="183" t="s">
        <v>354</v>
      </c>
      <c r="AU368" s="183" t="s">
        <v>80</v>
      </c>
      <c r="AV368" s="15" t="s">
        <v>78</v>
      </c>
      <c r="AW368" s="15" t="s">
        <v>27</v>
      </c>
      <c r="AX368" s="15" t="s">
        <v>70</v>
      </c>
      <c r="AY368" s="183" t="s">
        <v>140</v>
      </c>
    </row>
    <row r="369" spans="1:65" s="13" customFormat="1" x14ac:dyDescent="0.2">
      <c r="B369" s="168"/>
      <c r="D369" s="159" t="s">
        <v>354</v>
      </c>
      <c r="E369" s="169" t="s">
        <v>1</v>
      </c>
      <c r="F369" s="170" t="s">
        <v>632</v>
      </c>
      <c r="H369" s="171">
        <v>5113.3</v>
      </c>
      <c r="L369" s="168"/>
      <c r="M369" s="172"/>
      <c r="N369" s="173"/>
      <c r="O369" s="173"/>
      <c r="P369" s="173"/>
      <c r="Q369" s="173"/>
      <c r="R369" s="173"/>
      <c r="S369" s="173"/>
      <c r="T369" s="174"/>
      <c r="AT369" s="169" t="s">
        <v>354</v>
      </c>
      <c r="AU369" s="169" t="s">
        <v>80</v>
      </c>
      <c r="AV369" s="13" t="s">
        <v>80</v>
      </c>
      <c r="AW369" s="13" t="s">
        <v>27</v>
      </c>
      <c r="AX369" s="13" t="s">
        <v>70</v>
      </c>
      <c r="AY369" s="169" t="s">
        <v>140</v>
      </c>
    </row>
    <row r="370" spans="1:65" s="16" customFormat="1" x14ac:dyDescent="0.2">
      <c r="B370" s="188"/>
      <c r="D370" s="159" t="s">
        <v>354</v>
      </c>
      <c r="E370" s="189" t="s">
        <v>1</v>
      </c>
      <c r="F370" s="190" t="s">
        <v>530</v>
      </c>
      <c r="H370" s="191">
        <v>13289.752</v>
      </c>
      <c r="L370" s="188"/>
      <c r="M370" s="192"/>
      <c r="N370" s="193"/>
      <c r="O370" s="193"/>
      <c r="P370" s="193"/>
      <c r="Q370" s="193"/>
      <c r="R370" s="193"/>
      <c r="S370" s="193"/>
      <c r="T370" s="194"/>
      <c r="AT370" s="189" t="s">
        <v>354</v>
      </c>
      <c r="AU370" s="189" t="s">
        <v>80</v>
      </c>
      <c r="AV370" s="16" t="s">
        <v>156</v>
      </c>
      <c r="AW370" s="16" t="s">
        <v>27</v>
      </c>
      <c r="AX370" s="16" t="s">
        <v>70</v>
      </c>
      <c r="AY370" s="189" t="s">
        <v>140</v>
      </c>
    </row>
    <row r="371" spans="1:65" s="13" customFormat="1" x14ac:dyDescent="0.2">
      <c r="B371" s="168"/>
      <c r="D371" s="159" t="s">
        <v>354</v>
      </c>
      <c r="E371" s="169" t="s">
        <v>1</v>
      </c>
      <c r="F371" s="170" t="s">
        <v>633</v>
      </c>
      <c r="H371" s="171">
        <v>491.31</v>
      </c>
      <c r="L371" s="168"/>
      <c r="M371" s="172"/>
      <c r="N371" s="173"/>
      <c r="O371" s="173"/>
      <c r="P371" s="173"/>
      <c r="Q371" s="173"/>
      <c r="R371" s="173"/>
      <c r="S371" s="173"/>
      <c r="T371" s="174"/>
      <c r="AT371" s="169" t="s">
        <v>354</v>
      </c>
      <c r="AU371" s="169" t="s">
        <v>80</v>
      </c>
      <c r="AV371" s="13" t="s">
        <v>80</v>
      </c>
      <c r="AW371" s="13" t="s">
        <v>27</v>
      </c>
      <c r="AX371" s="13" t="s">
        <v>70</v>
      </c>
      <c r="AY371" s="169" t="s">
        <v>140</v>
      </c>
    </row>
    <row r="372" spans="1:65" s="14" customFormat="1" x14ac:dyDescent="0.2">
      <c r="B372" s="175"/>
      <c r="D372" s="159" t="s">
        <v>354</v>
      </c>
      <c r="E372" s="176" t="s">
        <v>1</v>
      </c>
      <c r="F372" s="177" t="s">
        <v>363</v>
      </c>
      <c r="H372" s="178">
        <v>13781.062</v>
      </c>
      <c r="L372" s="175"/>
      <c r="M372" s="179"/>
      <c r="N372" s="180"/>
      <c r="O372" s="180"/>
      <c r="P372" s="180"/>
      <c r="Q372" s="180"/>
      <c r="R372" s="180"/>
      <c r="S372" s="180"/>
      <c r="T372" s="181"/>
      <c r="AT372" s="176" t="s">
        <v>354</v>
      </c>
      <c r="AU372" s="176" t="s">
        <v>80</v>
      </c>
      <c r="AV372" s="14" t="s">
        <v>160</v>
      </c>
      <c r="AW372" s="14" t="s">
        <v>27</v>
      </c>
      <c r="AX372" s="14" t="s">
        <v>78</v>
      </c>
      <c r="AY372" s="176" t="s">
        <v>140</v>
      </c>
    </row>
    <row r="373" spans="1:65" s="2" customFormat="1" ht="24.2" customHeight="1" x14ac:dyDescent="0.2">
      <c r="A373" s="30"/>
      <c r="B373" s="146"/>
      <c r="C373" s="147" t="s">
        <v>634</v>
      </c>
      <c r="D373" s="147" t="s">
        <v>143</v>
      </c>
      <c r="E373" s="148" t="s">
        <v>635</v>
      </c>
      <c r="F373" s="149" t="s">
        <v>636</v>
      </c>
      <c r="G373" s="150" t="s">
        <v>358</v>
      </c>
      <c r="H373" s="151">
        <v>101</v>
      </c>
      <c r="I373" s="275"/>
      <c r="J373" s="152">
        <f>ROUND(I373*H373,2)</f>
        <v>0</v>
      </c>
      <c r="K373" s="149"/>
      <c r="L373" s="31"/>
      <c r="M373" s="153" t="s">
        <v>1</v>
      </c>
      <c r="N373" s="154" t="s">
        <v>36</v>
      </c>
      <c r="O373" s="155">
        <v>5.7000000000000002E-2</v>
      </c>
      <c r="P373" s="155">
        <f>O373*H373</f>
        <v>5.7570000000000006</v>
      </c>
      <c r="Q373" s="155">
        <v>0</v>
      </c>
      <c r="R373" s="155">
        <f>Q373*H373</f>
        <v>0</v>
      </c>
      <c r="S373" s="155">
        <v>0</v>
      </c>
      <c r="T373" s="156">
        <f>S373*H373</f>
        <v>0</v>
      </c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R373" s="157" t="s">
        <v>160</v>
      </c>
      <c r="AT373" s="157" t="s">
        <v>143</v>
      </c>
      <c r="AU373" s="157" t="s">
        <v>80</v>
      </c>
      <c r="AY373" s="18" t="s">
        <v>140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8" t="s">
        <v>78</v>
      </c>
      <c r="BK373" s="158">
        <f>ROUND(I373*H373,2)</f>
        <v>0</v>
      </c>
      <c r="BL373" s="18" t="s">
        <v>160</v>
      </c>
      <c r="BM373" s="157" t="s">
        <v>637</v>
      </c>
    </row>
    <row r="374" spans="1:65" s="2" customFormat="1" ht="19.5" x14ac:dyDescent="0.2">
      <c r="A374" s="30"/>
      <c r="B374" s="31"/>
      <c r="C374" s="30"/>
      <c r="D374" s="159" t="s">
        <v>149</v>
      </c>
      <c r="E374" s="30"/>
      <c r="F374" s="160" t="s">
        <v>638</v>
      </c>
      <c r="G374" s="30"/>
      <c r="H374" s="30"/>
      <c r="I374" s="30"/>
      <c r="J374" s="30"/>
      <c r="K374" s="30"/>
      <c r="L374" s="31"/>
      <c r="M374" s="161"/>
      <c r="N374" s="162"/>
      <c r="O374" s="56"/>
      <c r="P374" s="56"/>
      <c r="Q374" s="56"/>
      <c r="R374" s="56"/>
      <c r="S374" s="56"/>
      <c r="T374" s="57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T374" s="18" t="s">
        <v>149</v>
      </c>
      <c r="AU374" s="18" t="s">
        <v>80</v>
      </c>
    </row>
    <row r="375" spans="1:65" s="13" customFormat="1" x14ac:dyDescent="0.2">
      <c r="B375" s="168"/>
      <c r="D375" s="159" t="s">
        <v>354</v>
      </c>
      <c r="E375" s="169" t="s">
        <v>1</v>
      </c>
      <c r="F375" s="170" t="s">
        <v>639</v>
      </c>
      <c r="H375" s="171">
        <v>101</v>
      </c>
      <c r="L375" s="168"/>
      <c r="M375" s="172"/>
      <c r="N375" s="173"/>
      <c r="O375" s="173"/>
      <c r="P375" s="173"/>
      <c r="Q375" s="173"/>
      <c r="R375" s="173"/>
      <c r="S375" s="173"/>
      <c r="T375" s="174"/>
      <c r="AT375" s="169" t="s">
        <v>354</v>
      </c>
      <c r="AU375" s="169" t="s">
        <v>80</v>
      </c>
      <c r="AV375" s="13" t="s">
        <v>80</v>
      </c>
      <c r="AW375" s="13" t="s">
        <v>27</v>
      </c>
      <c r="AX375" s="13" t="s">
        <v>78</v>
      </c>
      <c r="AY375" s="169" t="s">
        <v>140</v>
      </c>
    </row>
    <row r="376" spans="1:65" s="2" customFormat="1" ht="24.2" customHeight="1" x14ac:dyDescent="0.2">
      <c r="A376" s="30"/>
      <c r="B376" s="146"/>
      <c r="C376" s="147" t="s">
        <v>640</v>
      </c>
      <c r="D376" s="147" t="s">
        <v>143</v>
      </c>
      <c r="E376" s="148" t="s">
        <v>641</v>
      </c>
      <c r="F376" s="149" t="s">
        <v>642</v>
      </c>
      <c r="G376" s="150" t="s">
        <v>358</v>
      </c>
      <c r="H376" s="151">
        <v>71</v>
      </c>
      <c r="I376" s="275"/>
      <c r="J376" s="152">
        <f>ROUND(I376*H376,2)</f>
        <v>0</v>
      </c>
      <c r="K376" s="149"/>
      <c r="L376" s="31"/>
      <c r="M376" s="153" t="s">
        <v>1</v>
      </c>
      <c r="N376" s="154" t="s">
        <v>36</v>
      </c>
      <c r="O376" s="155">
        <v>0.314</v>
      </c>
      <c r="P376" s="155">
        <f>O376*H376</f>
        <v>22.294</v>
      </c>
      <c r="Q376" s="155">
        <v>0</v>
      </c>
      <c r="R376" s="155">
        <f>Q376*H376</f>
        <v>0</v>
      </c>
      <c r="S376" s="155">
        <v>0</v>
      </c>
      <c r="T376" s="156">
        <f>S376*H376</f>
        <v>0</v>
      </c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R376" s="157" t="s">
        <v>160</v>
      </c>
      <c r="AT376" s="157" t="s">
        <v>143</v>
      </c>
      <c r="AU376" s="157" t="s">
        <v>80</v>
      </c>
      <c r="AY376" s="18" t="s">
        <v>140</v>
      </c>
      <c r="BE376" s="158">
        <f>IF(N376="základní",J376,0)</f>
        <v>0</v>
      </c>
      <c r="BF376" s="158">
        <f>IF(N376="snížená",J376,0)</f>
        <v>0</v>
      </c>
      <c r="BG376" s="158">
        <f>IF(N376="zákl. přenesená",J376,0)</f>
        <v>0</v>
      </c>
      <c r="BH376" s="158">
        <f>IF(N376="sníž. přenesená",J376,0)</f>
        <v>0</v>
      </c>
      <c r="BI376" s="158">
        <f>IF(N376="nulová",J376,0)</f>
        <v>0</v>
      </c>
      <c r="BJ376" s="18" t="s">
        <v>78</v>
      </c>
      <c r="BK376" s="158">
        <f>ROUND(I376*H376,2)</f>
        <v>0</v>
      </c>
      <c r="BL376" s="18" t="s">
        <v>160</v>
      </c>
      <c r="BM376" s="157" t="s">
        <v>643</v>
      </c>
    </row>
    <row r="377" spans="1:65" s="2" customFormat="1" ht="19.5" x14ac:dyDescent="0.2">
      <c r="A377" s="30"/>
      <c r="B377" s="31"/>
      <c r="C377" s="30"/>
      <c r="D377" s="159" t="s">
        <v>149</v>
      </c>
      <c r="E377" s="30"/>
      <c r="F377" s="160" t="s">
        <v>644</v>
      </c>
      <c r="G377" s="30"/>
      <c r="H377" s="30"/>
      <c r="I377" s="30"/>
      <c r="J377" s="30"/>
      <c r="K377" s="30"/>
      <c r="L377" s="31"/>
      <c r="M377" s="161"/>
      <c r="N377" s="162"/>
      <c r="O377" s="56"/>
      <c r="P377" s="56"/>
      <c r="Q377" s="56"/>
      <c r="R377" s="56"/>
      <c r="S377" s="56"/>
      <c r="T377" s="57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T377" s="18" t="s">
        <v>149</v>
      </c>
      <c r="AU377" s="18" t="s">
        <v>80</v>
      </c>
    </row>
    <row r="378" spans="1:65" s="13" customFormat="1" x14ac:dyDescent="0.2">
      <c r="B378" s="168"/>
      <c r="D378" s="159" t="s">
        <v>354</v>
      </c>
      <c r="E378" s="169" t="s">
        <v>1</v>
      </c>
      <c r="F378" s="170" t="s">
        <v>431</v>
      </c>
      <c r="H378" s="171">
        <v>71</v>
      </c>
      <c r="L378" s="168"/>
      <c r="M378" s="172"/>
      <c r="N378" s="173"/>
      <c r="O378" s="173"/>
      <c r="P378" s="173"/>
      <c r="Q378" s="173"/>
      <c r="R378" s="173"/>
      <c r="S378" s="173"/>
      <c r="T378" s="174"/>
      <c r="AT378" s="169" t="s">
        <v>354</v>
      </c>
      <c r="AU378" s="169" t="s">
        <v>80</v>
      </c>
      <c r="AV378" s="13" t="s">
        <v>80</v>
      </c>
      <c r="AW378" s="13" t="s">
        <v>27</v>
      </c>
      <c r="AX378" s="13" t="s">
        <v>78</v>
      </c>
      <c r="AY378" s="169" t="s">
        <v>140</v>
      </c>
    </row>
    <row r="379" spans="1:65" s="2" customFormat="1" ht="24.2" customHeight="1" x14ac:dyDescent="0.2">
      <c r="A379" s="30"/>
      <c r="B379" s="146"/>
      <c r="C379" s="147" t="s">
        <v>645</v>
      </c>
      <c r="D379" s="147" t="s">
        <v>143</v>
      </c>
      <c r="E379" s="148" t="s">
        <v>646</v>
      </c>
      <c r="F379" s="149" t="s">
        <v>647</v>
      </c>
      <c r="G379" s="150" t="s">
        <v>358</v>
      </c>
      <c r="H379" s="151">
        <v>42</v>
      </c>
      <c r="I379" s="275"/>
      <c r="J379" s="152">
        <f>ROUND(I379*H379,2)</f>
        <v>0</v>
      </c>
      <c r="K379" s="149"/>
      <c r="L379" s="31"/>
      <c r="M379" s="153" t="s">
        <v>1</v>
      </c>
      <c r="N379" s="154" t="s">
        <v>36</v>
      </c>
      <c r="O379" s="155">
        <v>0.84699999999999998</v>
      </c>
      <c r="P379" s="155">
        <f>O379*H379</f>
        <v>35.573999999999998</v>
      </c>
      <c r="Q379" s="155">
        <v>0</v>
      </c>
      <c r="R379" s="155">
        <f>Q379*H379</f>
        <v>0</v>
      </c>
      <c r="S379" s="155">
        <v>0</v>
      </c>
      <c r="T379" s="156">
        <f>S379*H379</f>
        <v>0</v>
      </c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R379" s="157" t="s">
        <v>160</v>
      </c>
      <c r="AT379" s="157" t="s">
        <v>143</v>
      </c>
      <c r="AU379" s="157" t="s">
        <v>80</v>
      </c>
      <c r="AY379" s="18" t="s">
        <v>140</v>
      </c>
      <c r="BE379" s="158">
        <f>IF(N379="základní",J379,0)</f>
        <v>0</v>
      </c>
      <c r="BF379" s="158">
        <f>IF(N379="snížená",J379,0)</f>
        <v>0</v>
      </c>
      <c r="BG379" s="158">
        <f>IF(N379="zákl. přenesená",J379,0)</f>
        <v>0</v>
      </c>
      <c r="BH379" s="158">
        <f>IF(N379="sníž. přenesená",J379,0)</f>
        <v>0</v>
      </c>
      <c r="BI379" s="158">
        <f>IF(N379="nulová",J379,0)</f>
        <v>0</v>
      </c>
      <c r="BJ379" s="18" t="s">
        <v>78</v>
      </c>
      <c r="BK379" s="158">
        <f>ROUND(I379*H379,2)</f>
        <v>0</v>
      </c>
      <c r="BL379" s="18" t="s">
        <v>160</v>
      </c>
      <c r="BM379" s="157" t="s">
        <v>648</v>
      </c>
    </row>
    <row r="380" spans="1:65" s="2" customFormat="1" ht="19.5" x14ac:dyDescent="0.2">
      <c r="A380" s="30"/>
      <c r="B380" s="31"/>
      <c r="C380" s="30"/>
      <c r="D380" s="159" t="s">
        <v>149</v>
      </c>
      <c r="E380" s="30"/>
      <c r="F380" s="160" t="s">
        <v>649</v>
      </c>
      <c r="G380" s="30"/>
      <c r="H380" s="30"/>
      <c r="I380" s="30"/>
      <c r="J380" s="30"/>
      <c r="K380" s="30"/>
      <c r="L380" s="31"/>
      <c r="M380" s="161"/>
      <c r="N380" s="162"/>
      <c r="O380" s="56"/>
      <c r="P380" s="56"/>
      <c r="Q380" s="56"/>
      <c r="R380" s="56"/>
      <c r="S380" s="56"/>
      <c r="T380" s="57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T380" s="18" t="s">
        <v>149</v>
      </c>
      <c r="AU380" s="18" t="s">
        <v>80</v>
      </c>
    </row>
    <row r="381" spans="1:65" s="13" customFormat="1" x14ac:dyDescent="0.2">
      <c r="B381" s="168"/>
      <c r="D381" s="159" t="s">
        <v>354</v>
      </c>
      <c r="E381" s="169" t="s">
        <v>1</v>
      </c>
      <c r="F381" s="170" t="s">
        <v>650</v>
      </c>
      <c r="H381" s="171">
        <v>42</v>
      </c>
      <c r="L381" s="168"/>
      <c r="M381" s="172"/>
      <c r="N381" s="173"/>
      <c r="O381" s="173"/>
      <c r="P381" s="173"/>
      <c r="Q381" s="173"/>
      <c r="R381" s="173"/>
      <c r="S381" s="173"/>
      <c r="T381" s="174"/>
      <c r="AT381" s="169" t="s">
        <v>354</v>
      </c>
      <c r="AU381" s="169" t="s">
        <v>80</v>
      </c>
      <c r="AV381" s="13" t="s">
        <v>80</v>
      </c>
      <c r="AW381" s="13" t="s">
        <v>27</v>
      </c>
      <c r="AX381" s="13" t="s">
        <v>78</v>
      </c>
      <c r="AY381" s="169" t="s">
        <v>140</v>
      </c>
    </row>
    <row r="382" spans="1:65" s="2" customFormat="1" ht="24.2" customHeight="1" x14ac:dyDescent="0.2">
      <c r="A382" s="30"/>
      <c r="B382" s="146"/>
      <c r="C382" s="147" t="s">
        <v>651</v>
      </c>
      <c r="D382" s="147" t="s">
        <v>143</v>
      </c>
      <c r="E382" s="148" t="s">
        <v>652</v>
      </c>
      <c r="F382" s="149" t="s">
        <v>653</v>
      </c>
      <c r="G382" s="150" t="s">
        <v>358</v>
      </c>
      <c r="H382" s="151">
        <v>17</v>
      </c>
      <c r="I382" s="275"/>
      <c r="J382" s="152">
        <f>ROUND(I382*H382,2)</f>
        <v>0</v>
      </c>
      <c r="K382" s="149"/>
      <c r="L382" s="31"/>
      <c r="M382" s="153" t="s">
        <v>1</v>
      </c>
      <c r="N382" s="154" t="s">
        <v>36</v>
      </c>
      <c r="O382" s="155">
        <v>1.306</v>
      </c>
      <c r="P382" s="155">
        <f>O382*H382</f>
        <v>22.202000000000002</v>
      </c>
      <c r="Q382" s="155">
        <v>0</v>
      </c>
      <c r="R382" s="155">
        <f>Q382*H382</f>
        <v>0</v>
      </c>
      <c r="S382" s="155">
        <v>0</v>
      </c>
      <c r="T382" s="156">
        <f>S382*H382</f>
        <v>0</v>
      </c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R382" s="157" t="s">
        <v>160</v>
      </c>
      <c r="AT382" s="157" t="s">
        <v>143</v>
      </c>
      <c r="AU382" s="157" t="s">
        <v>80</v>
      </c>
      <c r="AY382" s="18" t="s">
        <v>140</v>
      </c>
      <c r="BE382" s="158">
        <f>IF(N382="základní",J382,0)</f>
        <v>0</v>
      </c>
      <c r="BF382" s="158">
        <f>IF(N382="snížená",J382,0)</f>
        <v>0</v>
      </c>
      <c r="BG382" s="158">
        <f>IF(N382="zákl. přenesená",J382,0)</f>
        <v>0</v>
      </c>
      <c r="BH382" s="158">
        <f>IF(N382="sníž. přenesená",J382,0)</f>
        <v>0</v>
      </c>
      <c r="BI382" s="158">
        <f>IF(N382="nulová",J382,0)</f>
        <v>0</v>
      </c>
      <c r="BJ382" s="18" t="s">
        <v>78</v>
      </c>
      <c r="BK382" s="158">
        <f>ROUND(I382*H382,2)</f>
        <v>0</v>
      </c>
      <c r="BL382" s="18" t="s">
        <v>160</v>
      </c>
      <c r="BM382" s="157" t="s">
        <v>654</v>
      </c>
    </row>
    <row r="383" spans="1:65" s="2" customFormat="1" ht="19.5" x14ac:dyDescent="0.2">
      <c r="A383" s="30"/>
      <c r="B383" s="31"/>
      <c r="C383" s="30"/>
      <c r="D383" s="159" t="s">
        <v>149</v>
      </c>
      <c r="E383" s="30"/>
      <c r="F383" s="160" t="s">
        <v>655</v>
      </c>
      <c r="G383" s="30"/>
      <c r="H383" s="30"/>
      <c r="I383" s="30"/>
      <c r="J383" s="30"/>
      <c r="K383" s="30"/>
      <c r="L383" s="31"/>
      <c r="M383" s="161"/>
      <c r="N383" s="162"/>
      <c r="O383" s="56"/>
      <c r="P383" s="56"/>
      <c r="Q383" s="56"/>
      <c r="R383" s="56"/>
      <c r="S383" s="56"/>
      <c r="T383" s="57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T383" s="18" t="s">
        <v>149</v>
      </c>
      <c r="AU383" s="18" t="s">
        <v>80</v>
      </c>
    </row>
    <row r="384" spans="1:65" s="13" customFormat="1" x14ac:dyDescent="0.2">
      <c r="B384" s="168"/>
      <c r="D384" s="159" t="s">
        <v>354</v>
      </c>
      <c r="E384" s="169" t="s">
        <v>1</v>
      </c>
      <c r="F384" s="170" t="s">
        <v>656</v>
      </c>
      <c r="H384" s="171">
        <v>17</v>
      </c>
      <c r="L384" s="168"/>
      <c r="M384" s="172"/>
      <c r="N384" s="173"/>
      <c r="O384" s="173"/>
      <c r="P384" s="173"/>
      <c r="Q384" s="173"/>
      <c r="R384" s="173"/>
      <c r="S384" s="173"/>
      <c r="T384" s="174"/>
      <c r="AT384" s="169" t="s">
        <v>354</v>
      </c>
      <c r="AU384" s="169" t="s">
        <v>80</v>
      </c>
      <c r="AV384" s="13" t="s">
        <v>80</v>
      </c>
      <c r="AW384" s="13" t="s">
        <v>27</v>
      </c>
      <c r="AX384" s="13" t="s">
        <v>78</v>
      </c>
      <c r="AY384" s="169" t="s">
        <v>140</v>
      </c>
    </row>
    <row r="385" spans="1:65" s="2" customFormat="1" ht="24.2" customHeight="1" x14ac:dyDescent="0.2">
      <c r="A385" s="30"/>
      <c r="B385" s="146"/>
      <c r="C385" s="147" t="s">
        <v>657</v>
      </c>
      <c r="D385" s="147" t="s">
        <v>143</v>
      </c>
      <c r="E385" s="148" t="s">
        <v>658</v>
      </c>
      <c r="F385" s="149" t="s">
        <v>659</v>
      </c>
      <c r="G385" s="150" t="s">
        <v>358</v>
      </c>
      <c r="H385" s="151">
        <v>101</v>
      </c>
      <c r="I385" s="275"/>
      <c r="J385" s="152">
        <f>ROUND(I385*H385,2)</f>
        <v>0</v>
      </c>
      <c r="K385" s="149"/>
      <c r="L385" s="31"/>
      <c r="M385" s="153" t="s">
        <v>1</v>
      </c>
      <c r="N385" s="154" t="s">
        <v>36</v>
      </c>
      <c r="O385" s="155">
        <v>0.62</v>
      </c>
      <c r="P385" s="155">
        <f>O385*H385</f>
        <v>62.62</v>
      </c>
      <c r="Q385" s="155">
        <v>0</v>
      </c>
      <c r="R385" s="155">
        <f>Q385*H385</f>
        <v>0</v>
      </c>
      <c r="S385" s="155">
        <v>0</v>
      </c>
      <c r="T385" s="156">
        <f>S385*H385</f>
        <v>0</v>
      </c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R385" s="157" t="s">
        <v>160</v>
      </c>
      <c r="AT385" s="157" t="s">
        <v>143</v>
      </c>
      <c r="AU385" s="157" t="s">
        <v>80</v>
      </c>
      <c r="AY385" s="18" t="s">
        <v>140</v>
      </c>
      <c r="BE385" s="158">
        <f>IF(N385="základní",J385,0)</f>
        <v>0</v>
      </c>
      <c r="BF385" s="158">
        <f>IF(N385="snížená",J385,0)</f>
        <v>0</v>
      </c>
      <c r="BG385" s="158">
        <f>IF(N385="zákl. přenesená",J385,0)</f>
        <v>0</v>
      </c>
      <c r="BH385" s="158">
        <f>IF(N385="sníž. přenesená",J385,0)</f>
        <v>0</v>
      </c>
      <c r="BI385" s="158">
        <f>IF(N385="nulová",J385,0)</f>
        <v>0</v>
      </c>
      <c r="BJ385" s="18" t="s">
        <v>78</v>
      </c>
      <c r="BK385" s="158">
        <f>ROUND(I385*H385,2)</f>
        <v>0</v>
      </c>
      <c r="BL385" s="18" t="s">
        <v>160</v>
      </c>
      <c r="BM385" s="157" t="s">
        <v>660</v>
      </c>
    </row>
    <row r="386" spans="1:65" s="2" customFormat="1" ht="19.5" x14ac:dyDescent="0.2">
      <c r="A386" s="30"/>
      <c r="B386" s="31"/>
      <c r="C386" s="30"/>
      <c r="D386" s="159" t="s">
        <v>149</v>
      </c>
      <c r="E386" s="30"/>
      <c r="F386" s="160" t="s">
        <v>661</v>
      </c>
      <c r="G386" s="30"/>
      <c r="H386" s="30"/>
      <c r="I386" s="30"/>
      <c r="J386" s="30"/>
      <c r="K386" s="30"/>
      <c r="L386" s="31"/>
      <c r="M386" s="161"/>
      <c r="N386" s="162"/>
      <c r="O386" s="56"/>
      <c r="P386" s="56"/>
      <c r="Q386" s="56"/>
      <c r="R386" s="56"/>
      <c r="S386" s="56"/>
      <c r="T386" s="57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T386" s="18" t="s">
        <v>149</v>
      </c>
      <c r="AU386" s="18" t="s">
        <v>80</v>
      </c>
    </row>
    <row r="387" spans="1:65" s="13" customFormat="1" x14ac:dyDescent="0.2">
      <c r="B387" s="168"/>
      <c r="D387" s="159" t="s">
        <v>354</v>
      </c>
      <c r="E387" s="169" t="s">
        <v>1</v>
      </c>
      <c r="F387" s="170" t="s">
        <v>639</v>
      </c>
      <c r="H387" s="171">
        <v>101</v>
      </c>
      <c r="L387" s="168"/>
      <c r="M387" s="172"/>
      <c r="N387" s="173"/>
      <c r="O387" s="173"/>
      <c r="P387" s="173"/>
      <c r="Q387" s="173"/>
      <c r="R387" s="173"/>
      <c r="S387" s="173"/>
      <c r="T387" s="174"/>
      <c r="AT387" s="169" t="s">
        <v>354</v>
      </c>
      <c r="AU387" s="169" t="s">
        <v>80</v>
      </c>
      <c r="AV387" s="13" t="s">
        <v>80</v>
      </c>
      <c r="AW387" s="13" t="s">
        <v>27</v>
      </c>
      <c r="AX387" s="13" t="s">
        <v>78</v>
      </c>
      <c r="AY387" s="169" t="s">
        <v>140</v>
      </c>
    </row>
    <row r="388" spans="1:65" s="2" customFormat="1" ht="24.2" customHeight="1" x14ac:dyDescent="0.2">
      <c r="A388" s="30"/>
      <c r="B388" s="146"/>
      <c r="C388" s="147" t="s">
        <v>662</v>
      </c>
      <c r="D388" s="147" t="s">
        <v>143</v>
      </c>
      <c r="E388" s="148" t="s">
        <v>663</v>
      </c>
      <c r="F388" s="149" t="s">
        <v>664</v>
      </c>
      <c r="G388" s="150" t="s">
        <v>358</v>
      </c>
      <c r="H388" s="151">
        <v>71</v>
      </c>
      <c r="I388" s="275"/>
      <c r="J388" s="152">
        <f>ROUND(I388*H388,2)</f>
        <v>0</v>
      </c>
      <c r="K388" s="149"/>
      <c r="L388" s="31"/>
      <c r="M388" s="153" t="s">
        <v>1</v>
      </c>
      <c r="N388" s="154" t="s">
        <v>36</v>
      </c>
      <c r="O388" s="155">
        <v>1.24</v>
      </c>
      <c r="P388" s="155">
        <f>O388*H388</f>
        <v>88.04</v>
      </c>
      <c r="Q388" s="155">
        <v>0</v>
      </c>
      <c r="R388" s="155">
        <f>Q388*H388</f>
        <v>0</v>
      </c>
      <c r="S388" s="155">
        <v>0</v>
      </c>
      <c r="T388" s="156">
        <f>S388*H388</f>
        <v>0</v>
      </c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R388" s="157" t="s">
        <v>160</v>
      </c>
      <c r="AT388" s="157" t="s">
        <v>143</v>
      </c>
      <c r="AU388" s="157" t="s">
        <v>80</v>
      </c>
      <c r="AY388" s="18" t="s">
        <v>140</v>
      </c>
      <c r="BE388" s="158">
        <f>IF(N388="základní",J388,0)</f>
        <v>0</v>
      </c>
      <c r="BF388" s="158">
        <f>IF(N388="snížená",J388,0)</f>
        <v>0</v>
      </c>
      <c r="BG388" s="158">
        <f>IF(N388="zákl. přenesená",J388,0)</f>
        <v>0</v>
      </c>
      <c r="BH388" s="158">
        <f>IF(N388="sníž. přenesená",J388,0)</f>
        <v>0</v>
      </c>
      <c r="BI388" s="158">
        <f>IF(N388="nulová",J388,0)</f>
        <v>0</v>
      </c>
      <c r="BJ388" s="18" t="s">
        <v>78</v>
      </c>
      <c r="BK388" s="158">
        <f>ROUND(I388*H388,2)</f>
        <v>0</v>
      </c>
      <c r="BL388" s="18" t="s">
        <v>160</v>
      </c>
      <c r="BM388" s="157" t="s">
        <v>665</v>
      </c>
    </row>
    <row r="389" spans="1:65" s="2" customFormat="1" ht="19.5" x14ac:dyDescent="0.2">
      <c r="A389" s="30"/>
      <c r="B389" s="31"/>
      <c r="C389" s="30"/>
      <c r="D389" s="159" t="s">
        <v>149</v>
      </c>
      <c r="E389" s="30"/>
      <c r="F389" s="160" t="s">
        <v>666</v>
      </c>
      <c r="G389" s="30"/>
      <c r="H389" s="30"/>
      <c r="I389" s="30"/>
      <c r="J389" s="30"/>
      <c r="K389" s="30"/>
      <c r="L389" s="31"/>
      <c r="M389" s="161"/>
      <c r="N389" s="162"/>
      <c r="O389" s="56"/>
      <c r="P389" s="56"/>
      <c r="Q389" s="56"/>
      <c r="R389" s="56"/>
      <c r="S389" s="56"/>
      <c r="T389" s="57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T389" s="18" t="s">
        <v>149</v>
      </c>
      <c r="AU389" s="18" t="s">
        <v>80</v>
      </c>
    </row>
    <row r="390" spans="1:65" s="13" customFormat="1" x14ac:dyDescent="0.2">
      <c r="B390" s="168"/>
      <c r="D390" s="159" t="s">
        <v>354</v>
      </c>
      <c r="E390" s="169" t="s">
        <v>1</v>
      </c>
      <c r="F390" s="170" t="s">
        <v>431</v>
      </c>
      <c r="H390" s="171">
        <v>71</v>
      </c>
      <c r="L390" s="168"/>
      <c r="M390" s="172"/>
      <c r="N390" s="173"/>
      <c r="O390" s="173"/>
      <c r="P390" s="173"/>
      <c r="Q390" s="173"/>
      <c r="R390" s="173"/>
      <c r="S390" s="173"/>
      <c r="T390" s="174"/>
      <c r="AT390" s="169" t="s">
        <v>354</v>
      </c>
      <c r="AU390" s="169" t="s">
        <v>80</v>
      </c>
      <c r="AV390" s="13" t="s">
        <v>80</v>
      </c>
      <c r="AW390" s="13" t="s">
        <v>27</v>
      </c>
      <c r="AX390" s="13" t="s">
        <v>78</v>
      </c>
      <c r="AY390" s="169" t="s">
        <v>140</v>
      </c>
    </row>
    <row r="391" spans="1:65" s="2" customFormat="1" ht="24.2" customHeight="1" x14ac:dyDescent="0.2">
      <c r="A391" s="30"/>
      <c r="B391" s="146"/>
      <c r="C391" s="147" t="s">
        <v>667</v>
      </c>
      <c r="D391" s="147" t="s">
        <v>143</v>
      </c>
      <c r="E391" s="148" t="s">
        <v>668</v>
      </c>
      <c r="F391" s="149" t="s">
        <v>669</v>
      </c>
      <c r="G391" s="150" t="s">
        <v>358</v>
      </c>
      <c r="H391" s="151">
        <v>42</v>
      </c>
      <c r="I391" s="275"/>
      <c r="J391" s="152">
        <f>ROUND(I391*H391,2)</f>
        <v>0</v>
      </c>
      <c r="K391" s="149"/>
      <c r="L391" s="31"/>
      <c r="M391" s="153" t="s">
        <v>1</v>
      </c>
      <c r="N391" s="154" t="s">
        <v>36</v>
      </c>
      <c r="O391" s="155">
        <v>2.7829999999999999</v>
      </c>
      <c r="P391" s="155">
        <f>O391*H391</f>
        <v>116.886</v>
      </c>
      <c r="Q391" s="155">
        <v>0</v>
      </c>
      <c r="R391" s="155">
        <f>Q391*H391</f>
        <v>0</v>
      </c>
      <c r="S391" s="155">
        <v>0</v>
      </c>
      <c r="T391" s="156">
        <f>S391*H391</f>
        <v>0</v>
      </c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R391" s="157" t="s">
        <v>160</v>
      </c>
      <c r="AT391" s="157" t="s">
        <v>143</v>
      </c>
      <c r="AU391" s="157" t="s">
        <v>80</v>
      </c>
      <c r="AY391" s="18" t="s">
        <v>140</v>
      </c>
      <c r="BE391" s="158">
        <f>IF(N391="základní",J391,0)</f>
        <v>0</v>
      </c>
      <c r="BF391" s="158">
        <f>IF(N391="snížená",J391,0)</f>
        <v>0</v>
      </c>
      <c r="BG391" s="158">
        <f>IF(N391="zákl. přenesená",J391,0)</f>
        <v>0</v>
      </c>
      <c r="BH391" s="158">
        <f>IF(N391="sníž. přenesená",J391,0)</f>
        <v>0</v>
      </c>
      <c r="BI391" s="158">
        <f>IF(N391="nulová",J391,0)</f>
        <v>0</v>
      </c>
      <c r="BJ391" s="18" t="s">
        <v>78</v>
      </c>
      <c r="BK391" s="158">
        <f>ROUND(I391*H391,2)</f>
        <v>0</v>
      </c>
      <c r="BL391" s="18" t="s">
        <v>160</v>
      </c>
      <c r="BM391" s="157" t="s">
        <v>670</v>
      </c>
    </row>
    <row r="392" spans="1:65" s="2" customFormat="1" ht="19.5" x14ac:dyDescent="0.2">
      <c r="A392" s="30"/>
      <c r="B392" s="31"/>
      <c r="C392" s="30"/>
      <c r="D392" s="159" t="s">
        <v>149</v>
      </c>
      <c r="E392" s="30"/>
      <c r="F392" s="160" t="s">
        <v>671</v>
      </c>
      <c r="G392" s="30"/>
      <c r="H392" s="30"/>
      <c r="I392" s="30"/>
      <c r="J392" s="30"/>
      <c r="K392" s="30"/>
      <c r="L392" s="31"/>
      <c r="M392" s="161"/>
      <c r="N392" s="162"/>
      <c r="O392" s="56"/>
      <c r="P392" s="56"/>
      <c r="Q392" s="56"/>
      <c r="R392" s="56"/>
      <c r="S392" s="56"/>
      <c r="T392" s="57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T392" s="18" t="s">
        <v>149</v>
      </c>
      <c r="AU392" s="18" t="s">
        <v>80</v>
      </c>
    </row>
    <row r="393" spans="1:65" s="13" customFormat="1" x14ac:dyDescent="0.2">
      <c r="B393" s="168"/>
      <c r="D393" s="159" t="s">
        <v>354</v>
      </c>
      <c r="E393" s="169" t="s">
        <v>1</v>
      </c>
      <c r="F393" s="170" t="s">
        <v>650</v>
      </c>
      <c r="H393" s="171">
        <v>42</v>
      </c>
      <c r="L393" s="168"/>
      <c r="M393" s="172"/>
      <c r="N393" s="173"/>
      <c r="O393" s="173"/>
      <c r="P393" s="173"/>
      <c r="Q393" s="173"/>
      <c r="R393" s="173"/>
      <c r="S393" s="173"/>
      <c r="T393" s="174"/>
      <c r="AT393" s="169" t="s">
        <v>354</v>
      </c>
      <c r="AU393" s="169" t="s">
        <v>80</v>
      </c>
      <c r="AV393" s="13" t="s">
        <v>80</v>
      </c>
      <c r="AW393" s="13" t="s">
        <v>27</v>
      </c>
      <c r="AX393" s="13" t="s">
        <v>78</v>
      </c>
      <c r="AY393" s="169" t="s">
        <v>140</v>
      </c>
    </row>
    <row r="394" spans="1:65" s="2" customFormat="1" ht="24.2" customHeight="1" x14ac:dyDescent="0.2">
      <c r="A394" s="30"/>
      <c r="B394" s="146"/>
      <c r="C394" s="147" t="s">
        <v>672</v>
      </c>
      <c r="D394" s="147" t="s">
        <v>143</v>
      </c>
      <c r="E394" s="148" t="s">
        <v>673</v>
      </c>
      <c r="F394" s="149" t="s">
        <v>674</v>
      </c>
      <c r="G394" s="150" t="s">
        <v>358</v>
      </c>
      <c r="H394" s="151">
        <v>17</v>
      </c>
      <c r="I394" s="275"/>
      <c r="J394" s="152">
        <f>ROUND(I394*H394,2)</f>
        <v>0</v>
      </c>
      <c r="K394" s="149"/>
      <c r="L394" s="31"/>
      <c r="M394" s="153" t="s">
        <v>1</v>
      </c>
      <c r="N394" s="154" t="s">
        <v>36</v>
      </c>
      <c r="O394" s="155">
        <v>4.8390000000000004</v>
      </c>
      <c r="P394" s="155">
        <f>O394*H394</f>
        <v>82.263000000000005</v>
      </c>
      <c r="Q394" s="155">
        <v>0</v>
      </c>
      <c r="R394" s="155">
        <f>Q394*H394</f>
        <v>0</v>
      </c>
      <c r="S394" s="155">
        <v>0</v>
      </c>
      <c r="T394" s="156">
        <f>S394*H394</f>
        <v>0</v>
      </c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R394" s="157" t="s">
        <v>160</v>
      </c>
      <c r="AT394" s="157" t="s">
        <v>143</v>
      </c>
      <c r="AU394" s="157" t="s">
        <v>80</v>
      </c>
      <c r="AY394" s="18" t="s">
        <v>140</v>
      </c>
      <c r="BE394" s="158">
        <f>IF(N394="základní",J394,0)</f>
        <v>0</v>
      </c>
      <c r="BF394" s="158">
        <f>IF(N394="snížená",J394,0)</f>
        <v>0</v>
      </c>
      <c r="BG394" s="158">
        <f>IF(N394="zákl. přenesená",J394,0)</f>
        <v>0</v>
      </c>
      <c r="BH394" s="158">
        <f>IF(N394="sníž. přenesená",J394,0)</f>
        <v>0</v>
      </c>
      <c r="BI394" s="158">
        <f>IF(N394="nulová",J394,0)</f>
        <v>0</v>
      </c>
      <c r="BJ394" s="18" t="s">
        <v>78</v>
      </c>
      <c r="BK394" s="158">
        <f>ROUND(I394*H394,2)</f>
        <v>0</v>
      </c>
      <c r="BL394" s="18" t="s">
        <v>160</v>
      </c>
      <c r="BM394" s="157" t="s">
        <v>675</v>
      </c>
    </row>
    <row r="395" spans="1:65" s="2" customFormat="1" ht="19.5" x14ac:dyDescent="0.2">
      <c r="A395" s="30"/>
      <c r="B395" s="31"/>
      <c r="C395" s="30"/>
      <c r="D395" s="159" t="s">
        <v>149</v>
      </c>
      <c r="E395" s="30"/>
      <c r="F395" s="160" t="s">
        <v>676</v>
      </c>
      <c r="G395" s="30"/>
      <c r="H395" s="30"/>
      <c r="I395" s="30"/>
      <c r="J395" s="30"/>
      <c r="K395" s="30"/>
      <c r="L395" s="31"/>
      <c r="M395" s="161"/>
      <c r="N395" s="162"/>
      <c r="O395" s="56"/>
      <c r="P395" s="56"/>
      <c r="Q395" s="56"/>
      <c r="R395" s="56"/>
      <c r="S395" s="56"/>
      <c r="T395" s="57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T395" s="18" t="s">
        <v>149</v>
      </c>
      <c r="AU395" s="18" t="s">
        <v>80</v>
      </c>
    </row>
    <row r="396" spans="1:65" s="13" customFormat="1" x14ac:dyDescent="0.2">
      <c r="B396" s="168"/>
      <c r="D396" s="159" t="s">
        <v>354</v>
      </c>
      <c r="E396" s="169" t="s">
        <v>1</v>
      </c>
      <c r="F396" s="170" t="s">
        <v>656</v>
      </c>
      <c r="H396" s="171">
        <v>17</v>
      </c>
      <c r="L396" s="168"/>
      <c r="M396" s="172"/>
      <c r="N396" s="173"/>
      <c r="O396" s="173"/>
      <c r="P396" s="173"/>
      <c r="Q396" s="173"/>
      <c r="R396" s="173"/>
      <c r="S396" s="173"/>
      <c r="T396" s="174"/>
      <c r="AT396" s="169" t="s">
        <v>354</v>
      </c>
      <c r="AU396" s="169" t="s">
        <v>80</v>
      </c>
      <c r="AV396" s="13" t="s">
        <v>80</v>
      </c>
      <c r="AW396" s="13" t="s">
        <v>27</v>
      </c>
      <c r="AX396" s="13" t="s">
        <v>78</v>
      </c>
      <c r="AY396" s="169" t="s">
        <v>140</v>
      </c>
    </row>
    <row r="397" spans="1:65" s="2" customFormat="1" ht="24.2" customHeight="1" x14ac:dyDescent="0.2">
      <c r="A397" s="30"/>
      <c r="B397" s="146"/>
      <c r="C397" s="147" t="s">
        <v>677</v>
      </c>
      <c r="D397" s="147" t="s">
        <v>143</v>
      </c>
      <c r="E397" s="148" t="s">
        <v>678</v>
      </c>
      <c r="F397" s="149" t="s">
        <v>679</v>
      </c>
      <c r="G397" s="150" t="s">
        <v>358</v>
      </c>
      <c r="H397" s="151">
        <v>102</v>
      </c>
      <c r="I397" s="275"/>
      <c r="J397" s="152">
        <f>ROUND(I397*H397,2)</f>
        <v>0</v>
      </c>
      <c r="K397" s="149"/>
      <c r="L397" s="31"/>
      <c r="M397" s="153" t="s">
        <v>1</v>
      </c>
      <c r="N397" s="154" t="s">
        <v>36</v>
      </c>
      <c r="O397" s="155">
        <v>0.1</v>
      </c>
      <c r="P397" s="155">
        <f>O397*H397</f>
        <v>10.200000000000001</v>
      </c>
      <c r="Q397" s="155">
        <v>0</v>
      </c>
      <c r="R397" s="155">
        <f>Q397*H397</f>
        <v>0</v>
      </c>
      <c r="S397" s="155">
        <v>0</v>
      </c>
      <c r="T397" s="156">
        <f>S397*H397</f>
        <v>0</v>
      </c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R397" s="157" t="s">
        <v>160</v>
      </c>
      <c r="AT397" s="157" t="s">
        <v>143</v>
      </c>
      <c r="AU397" s="157" t="s">
        <v>80</v>
      </c>
      <c r="AY397" s="18" t="s">
        <v>140</v>
      </c>
      <c r="BE397" s="158">
        <f>IF(N397="základní",J397,0)</f>
        <v>0</v>
      </c>
      <c r="BF397" s="158">
        <f>IF(N397="snížená",J397,0)</f>
        <v>0</v>
      </c>
      <c r="BG397" s="158">
        <f>IF(N397="zákl. přenesená",J397,0)</f>
        <v>0</v>
      </c>
      <c r="BH397" s="158">
        <f>IF(N397="sníž. přenesená",J397,0)</f>
        <v>0</v>
      </c>
      <c r="BI397" s="158">
        <f>IF(N397="nulová",J397,0)</f>
        <v>0</v>
      </c>
      <c r="BJ397" s="18" t="s">
        <v>78</v>
      </c>
      <c r="BK397" s="158">
        <f>ROUND(I397*H397,2)</f>
        <v>0</v>
      </c>
      <c r="BL397" s="18" t="s">
        <v>160</v>
      </c>
      <c r="BM397" s="157" t="s">
        <v>680</v>
      </c>
    </row>
    <row r="398" spans="1:65" s="2" customFormat="1" ht="19.5" x14ac:dyDescent="0.2">
      <c r="A398" s="30"/>
      <c r="B398" s="31"/>
      <c r="C398" s="30"/>
      <c r="D398" s="159" t="s">
        <v>149</v>
      </c>
      <c r="E398" s="30"/>
      <c r="F398" s="160" t="s">
        <v>681</v>
      </c>
      <c r="G398" s="30"/>
      <c r="H398" s="30"/>
      <c r="I398" s="30"/>
      <c r="J398" s="30"/>
      <c r="K398" s="30"/>
      <c r="L398" s="31"/>
      <c r="M398" s="161"/>
      <c r="N398" s="162"/>
      <c r="O398" s="56"/>
      <c r="P398" s="56"/>
      <c r="Q398" s="56"/>
      <c r="R398" s="56"/>
      <c r="S398" s="56"/>
      <c r="T398" s="57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T398" s="18" t="s">
        <v>149</v>
      </c>
      <c r="AU398" s="18" t="s">
        <v>80</v>
      </c>
    </row>
    <row r="399" spans="1:65" s="13" customFormat="1" x14ac:dyDescent="0.2">
      <c r="B399" s="168"/>
      <c r="D399" s="159" t="s">
        <v>354</v>
      </c>
      <c r="E399" s="169" t="s">
        <v>1</v>
      </c>
      <c r="F399" s="170" t="s">
        <v>682</v>
      </c>
      <c r="H399" s="171">
        <v>102</v>
      </c>
      <c r="L399" s="168"/>
      <c r="M399" s="172"/>
      <c r="N399" s="173"/>
      <c r="O399" s="173"/>
      <c r="P399" s="173"/>
      <c r="Q399" s="173"/>
      <c r="R399" s="173"/>
      <c r="S399" s="173"/>
      <c r="T399" s="174"/>
      <c r="AT399" s="169" t="s">
        <v>354</v>
      </c>
      <c r="AU399" s="169" t="s">
        <v>80</v>
      </c>
      <c r="AV399" s="13" t="s">
        <v>80</v>
      </c>
      <c r="AW399" s="13" t="s">
        <v>27</v>
      </c>
      <c r="AX399" s="13" t="s">
        <v>78</v>
      </c>
      <c r="AY399" s="169" t="s">
        <v>140</v>
      </c>
    </row>
    <row r="400" spans="1:65" s="2" customFormat="1" ht="24.2" customHeight="1" x14ac:dyDescent="0.2">
      <c r="A400" s="30"/>
      <c r="B400" s="146"/>
      <c r="C400" s="147" t="s">
        <v>683</v>
      </c>
      <c r="D400" s="147" t="s">
        <v>143</v>
      </c>
      <c r="E400" s="148" t="s">
        <v>684</v>
      </c>
      <c r="F400" s="149" t="s">
        <v>685</v>
      </c>
      <c r="G400" s="150" t="s">
        <v>358</v>
      </c>
      <c r="H400" s="151">
        <v>72</v>
      </c>
      <c r="I400" s="275"/>
      <c r="J400" s="152">
        <f>ROUND(I400*H400,2)</f>
        <v>0</v>
      </c>
      <c r="K400" s="149"/>
      <c r="L400" s="31"/>
      <c r="M400" s="153" t="s">
        <v>1</v>
      </c>
      <c r="N400" s="154" t="s">
        <v>36</v>
      </c>
      <c r="O400" s="155">
        <v>0.44400000000000001</v>
      </c>
      <c r="P400" s="155">
        <f>O400*H400</f>
        <v>31.968</v>
      </c>
      <c r="Q400" s="155">
        <v>0</v>
      </c>
      <c r="R400" s="155">
        <f>Q400*H400</f>
        <v>0</v>
      </c>
      <c r="S400" s="155">
        <v>0</v>
      </c>
      <c r="T400" s="156">
        <f>S400*H400</f>
        <v>0</v>
      </c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R400" s="157" t="s">
        <v>160</v>
      </c>
      <c r="AT400" s="157" t="s">
        <v>143</v>
      </c>
      <c r="AU400" s="157" t="s">
        <v>80</v>
      </c>
      <c r="AY400" s="18" t="s">
        <v>140</v>
      </c>
      <c r="BE400" s="158">
        <f>IF(N400="základní",J400,0)</f>
        <v>0</v>
      </c>
      <c r="BF400" s="158">
        <f>IF(N400="snížená",J400,0)</f>
        <v>0</v>
      </c>
      <c r="BG400" s="158">
        <f>IF(N400="zákl. přenesená",J400,0)</f>
        <v>0</v>
      </c>
      <c r="BH400" s="158">
        <f>IF(N400="sníž. přenesená",J400,0)</f>
        <v>0</v>
      </c>
      <c r="BI400" s="158">
        <f>IF(N400="nulová",J400,0)</f>
        <v>0</v>
      </c>
      <c r="BJ400" s="18" t="s">
        <v>78</v>
      </c>
      <c r="BK400" s="158">
        <f>ROUND(I400*H400,2)</f>
        <v>0</v>
      </c>
      <c r="BL400" s="18" t="s">
        <v>160</v>
      </c>
      <c r="BM400" s="157" t="s">
        <v>686</v>
      </c>
    </row>
    <row r="401" spans="1:65" s="2" customFormat="1" ht="19.5" x14ac:dyDescent="0.2">
      <c r="A401" s="30"/>
      <c r="B401" s="31"/>
      <c r="C401" s="30"/>
      <c r="D401" s="159" t="s">
        <v>149</v>
      </c>
      <c r="E401" s="30"/>
      <c r="F401" s="160" t="s">
        <v>687</v>
      </c>
      <c r="G401" s="30"/>
      <c r="H401" s="30"/>
      <c r="I401" s="30"/>
      <c r="J401" s="30"/>
      <c r="K401" s="30"/>
      <c r="L401" s="31"/>
      <c r="M401" s="161"/>
      <c r="N401" s="162"/>
      <c r="O401" s="56"/>
      <c r="P401" s="56"/>
      <c r="Q401" s="56"/>
      <c r="R401" s="56"/>
      <c r="S401" s="56"/>
      <c r="T401" s="57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T401" s="18" t="s">
        <v>149</v>
      </c>
      <c r="AU401" s="18" t="s">
        <v>80</v>
      </c>
    </row>
    <row r="402" spans="1:65" s="13" customFormat="1" x14ac:dyDescent="0.2">
      <c r="B402" s="168"/>
      <c r="D402" s="159" t="s">
        <v>354</v>
      </c>
      <c r="E402" s="169" t="s">
        <v>1</v>
      </c>
      <c r="F402" s="170" t="s">
        <v>688</v>
      </c>
      <c r="H402" s="171">
        <v>72</v>
      </c>
      <c r="L402" s="168"/>
      <c r="M402" s="172"/>
      <c r="N402" s="173"/>
      <c r="O402" s="173"/>
      <c r="P402" s="173"/>
      <c r="Q402" s="173"/>
      <c r="R402" s="173"/>
      <c r="S402" s="173"/>
      <c r="T402" s="174"/>
      <c r="AT402" s="169" t="s">
        <v>354</v>
      </c>
      <c r="AU402" s="169" t="s">
        <v>80</v>
      </c>
      <c r="AV402" s="13" t="s">
        <v>80</v>
      </c>
      <c r="AW402" s="13" t="s">
        <v>27</v>
      </c>
      <c r="AX402" s="13" t="s">
        <v>78</v>
      </c>
      <c r="AY402" s="169" t="s">
        <v>140</v>
      </c>
    </row>
    <row r="403" spans="1:65" s="2" customFormat="1" ht="24.2" customHeight="1" x14ac:dyDescent="0.2">
      <c r="A403" s="30"/>
      <c r="B403" s="146"/>
      <c r="C403" s="147" t="s">
        <v>689</v>
      </c>
      <c r="D403" s="147" t="s">
        <v>143</v>
      </c>
      <c r="E403" s="148" t="s">
        <v>690</v>
      </c>
      <c r="F403" s="149" t="s">
        <v>691</v>
      </c>
      <c r="G403" s="150" t="s">
        <v>358</v>
      </c>
      <c r="H403" s="151">
        <v>43</v>
      </c>
      <c r="I403" s="275"/>
      <c r="J403" s="152">
        <f>ROUND(I403*H403,2)</f>
        <v>0</v>
      </c>
      <c r="K403" s="149"/>
      <c r="L403" s="31"/>
      <c r="M403" s="153" t="s">
        <v>1</v>
      </c>
      <c r="N403" s="154" t="s">
        <v>36</v>
      </c>
      <c r="O403" s="155">
        <v>0.78600000000000003</v>
      </c>
      <c r="P403" s="155">
        <f>O403*H403</f>
        <v>33.798000000000002</v>
      </c>
      <c r="Q403" s="155">
        <v>0</v>
      </c>
      <c r="R403" s="155">
        <f>Q403*H403</f>
        <v>0</v>
      </c>
      <c r="S403" s="155">
        <v>0</v>
      </c>
      <c r="T403" s="156">
        <f>S403*H403</f>
        <v>0</v>
      </c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R403" s="157" t="s">
        <v>160</v>
      </c>
      <c r="AT403" s="157" t="s">
        <v>143</v>
      </c>
      <c r="AU403" s="157" t="s">
        <v>80</v>
      </c>
      <c r="AY403" s="18" t="s">
        <v>140</v>
      </c>
      <c r="BE403" s="158">
        <f>IF(N403="základní",J403,0)</f>
        <v>0</v>
      </c>
      <c r="BF403" s="158">
        <f>IF(N403="snížená",J403,0)</f>
        <v>0</v>
      </c>
      <c r="BG403" s="158">
        <f>IF(N403="zákl. přenesená",J403,0)</f>
        <v>0</v>
      </c>
      <c r="BH403" s="158">
        <f>IF(N403="sníž. přenesená",J403,0)</f>
        <v>0</v>
      </c>
      <c r="BI403" s="158">
        <f>IF(N403="nulová",J403,0)</f>
        <v>0</v>
      </c>
      <c r="BJ403" s="18" t="s">
        <v>78</v>
      </c>
      <c r="BK403" s="158">
        <f>ROUND(I403*H403,2)</f>
        <v>0</v>
      </c>
      <c r="BL403" s="18" t="s">
        <v>160</v>
      </c>
      <c r="BM403" s="157" t="s">
        <v>692</v>
      </c>
    </row>
    <row r="404" spans="1:65" s="2" customFormat="1" ht="19.5" x14ac:dyDescent="0.2">
      <c r="A404" s="30"/>
      <c r="B404" s="31"/>
      <c r="C404" s="30"/>
      <c r="D404" s="159" t="s">
        <v>149</v>
      </c>
      <c r="E404" s="30"/>
      <c r="F404" s="160" t="s">
        <v>693</v>
      </c>
      <c r="G404" s="30"/>
      <c r="H404" s="30"/>
      <c r="I404" s="30"/>
      <c r="J404" s="30"/>
      <c r="K404" s="30"/>
      <c r="L404" s="31"/>
      <c r="M404" s="161"/>
      <c r="N404" s="162"/>
      <c r="O404" s="56"/>
      <c r="P404" s="56"/>
      <c r="Q404" s="56"/>
      <c r="R404" s="56"/>
      <c r="S404" s="56"/>
      <c r="T404" s="57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T404" s="18" t="s">
        <v>149</v>
      </c>
      <c r="AU404" s="18" t="s">
        <v>80</v>
      </c>
    </row>
    <row r="405" spans="1:65" s="13" customFormat="1" x14ac:dyDescent="0.2">
      <c r="B405" s="168"/>
      <c r="D405" s="159" t="s">
        <v>354</v>
      </c>
      <c r="E405" s="169" t="s">
        <v>1</v>
      </c>
      <c r="F405" s="170" t="s">
        <v>694</v>
      </c>
      <c r="H405" s="171">
        <v>43</v>
      </c>
      <c r="L405" s="168"/>
      <c r="M405" s="172"/>
      <c r="N405" s="173"/>
      <c r="O405" s="173"/>
      <c r="P405" s="173"/>
      <c r="Q405" s="173"/>
      <c r="R405" s="173"/>
      <c r="S405" s="173"/>
      <c r="T405" s="174"/>
      <c r="AT405" s="169" t="s">
        <v>354</v>
      </c>
      <c r="AU405" s="169" t="s">
        <v>80</v>
      </c>
      <c r="AV405" s="13" t="s">
        <v>80</v>
      </c>
      <c r="AW405" s="13" t="s">
        <v>27</v>
      </c>
      <c r="AX405" s="13" t="s">
        <v>78</v>
      </c>
      <c r="AY405" s="169" t="s">
        <v>140</v>
      </c>
    </row>
    <row r="406" spans="1:65" s="2" customFormat="1" ht="24.2" customHeight="1" x14ac:dyDescent="0.2">
      <c r="A406" s="30"/>
      <c r="B406" s="146"/>
      <c r="C406" s="147" t="s">
        <v>695</v>
      </c>
      <c r="D406" s="147" t="s">
        <v>143</v>
      </c>
      <c r="E406" s="148" t="s">
        <v>696</v>
      </c>
      <c r="F406" s="149" t="s">
        <v>697</v>
      </c>
      <c r="G406" s="150" t="s">
        <v>358</v>
      </c>
      <c r="H406" s="151">
        <v>17</v>
      </c>
      <c r="I406" s="275"/>
      <c r="J406" s="152">
        <f>ROUND(I406*H406,2)</f>
        <v>0</v>
      </c>
      <c r="K406" s="149"/>
      <c r="L406" s="31"/>
      <c r="M406" s="153" t="s">
        <v>1</v>
      </c>
      <c r="N406" s="154" t="s">
        <v>36</v>
      </c>
      <c r="O406" s="155">
        <v>0.96199999999999997</v>
      </c>
      <c r="P406" s="155">
        <f>O406*H406</f>
        <v>16.353999999999999</v>
      </c>
      <c r="Q406" s="155">
        <v>0</v>
      </c>
      <c r="R406" s="155">
        <f>Q406*H406</f>
        <v>0</v>
      </c>
      <c r="S406" s="155">
        <v>0</v>
      </c>
      <c r="T406" s="156">
        <f>S406*H406</f>
        <v>0</v>
      </c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R406" s="157" t="s">
        <v>160</v>
      </c>
      <c r="AT406" s="157" t="s">
        <v>143</v>
      </c>
      <c r="AU406" s="157" t="s">
        <v>80</v>
      </c>
      <c r="AY406" s="18" t="s">
        <v>140</v>
      </c>
      <c r="BE406" s="158">
        <f>IF(N406="základní",J406,0)</f>
        <v>0</v>
      </c>
      <c r="BF406" s="158">
        <f>IF(N406="snížená",J406,0)</f>
        <v>0</v>
      </c>
      <c r="BG406" s="158">
        <f>IF(N406="zákl. přenesená",J406,0)</f>
        <v>0</v>
      </c>
      <c r="BH406" s="158">
        <f>IF(N406="sníž. přenesená",J406,0)</f>
        <v>0</v>
      </c>
      <c r="BI406" s="158">
        <f>IF(N406="nulová",J406,0)</f>
        <v>0</v>
      </c>
      <c r="BJ406" s="18" t="s">
        <v>78</v>
      </c>
      <c r="BK406" s="158">
        <f>ROUND(I406*H406,2)</f>
        <v>0</v>
      </c>
      <c r="BL406" s="18" t="s">
        <v>160</v>
      </c>
      <c r="BM406" s="157" t="s">
        <v>698</v>
      </c>
    </row>
    <row r="407" spans="1:65" s="2" customFormat="1" ht="19.5" x14ac:dyDescent="0.2">
      <c r="A407" s="30"/>
      <c r="B407" s="31"/>
      <c r="C407" s="30"/>
      <c r="D407" s="159" t="s">
        <v>149</v>
      </c>
      <c r="E407" s="30"/>
      <c r="F407" s="160" t="s">
        <v>699</v>
      </c>
      <c r="G407" s="30"/>
      <c r="H407" s="30"/>
      <c r="I407" s="30"/>
      <c r="J407" s="30"/>
      <c r="K407" s="30"/>
      <c r="L407" s="31"/>
      <c r="M407" s="161"/>
      <c r="N407" s="162"/>
      <c r="O407" s="56"/>
      <c r="P407" s="56"/>
      <c r="Q407" s="56"/>
      <c r="R407" s="56"/>
      <c r="S407" s="56"/>
      <c r="T407" s="57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T407" s="18" t="s">
        <v>149</v>
      </c>
      <c r="AU407" s="18" t="s">
        <v>80</v>
      </c>
    </row>
    <row r="408" spans="1:65" s="13" customFormat="1" x14ac:dyDescent="0.2">
      <c r="B408" s="168"/>
      <c r="D408" s="159" t="s">
        <v>354</v>
      </c>
      <c r="E408" s="169" t="s">
        <v>1</v>
      </c>
      <c r="F408" s="170" t="s">
        <v>656</v>
      </c>
      <c r="H408" s="171">
        <v>17</v>
      </c>
      <c r="L408" s="168"/>
      <c r="M408" s="172"/>
      <c r="N408" s="173"/>
      <c r="O408" s="173"/>
      <c r="P408" s="173"/>
      <c r="Q408" s="173"/>
      <c r="R408" s="173"/>
      <c r="S408" s="173"/>
      <c r="T408" s="174"/>
      <c r="AT408" s="169" t="s">
        <v>354</v>
      </c>
      <c r="AU408" s="169" t="s">
        <v>80</v>
      </c>
      <c r="AV408" s="13" t="s">
        <v>80</v>
      </c>
      <c r="AW408" s="13" t="s">
        <v>27</v>
      </c>
      <c r="AX408" s="13" t="s">
        <v>78</v>
      </c>
      <c r="AY408" s="169" t="s">
        <v>140</v>
      </c>
    </row>
    <row r="409" spans="1:65" s="2" customFormat="1" ht="24.2" customHeight="1" x14ac:dyDescent="0.2">
      <c r="A409" s="30"/>
      <c r="B409" s="146"/>
      <c r="C409" s="147" t="s">
        <v>700</v>
      </c>
      <c r="D409" s="147" t="s">
        <v>143</v>
      </c>
      <c r="E409" s="148" t="s">
        <v>701</v>
      </c>
      <c r="F409" s="149" t="s">
        <v>702</v>
      </c>
      <c r="G409" s="150" t="s">
        <v>351</v>
      </c>
      <c r="H409" s="151">
        <v>73.13</v>
      </c>
      <c r="I409" s="275"/>
      <c r="J409" s="152">
        <f>ROUND(I409*H409,2)</f>
        <v>0</v>
      </c>
      <c r="K409" s="149"/>
      <c r="L409" s="31"/>
      <c r="M409" s="153" t="s">
        <v>1</v>
      </c>
      <c r="N409" s="154" t="s">
        <v>36</v>
      </c>
      <c r="O409" s="155">
        <v>5.0999999999999997E-2</v>
      </c>
      <c r="P409" s="155">
        <f>O409*H409</f>
        <v>3.7296299999999993</v>
      </c>
      <c r="Q409" s="155">
        <v>0</v>
      </c>
      <c r="R409" s="155">
        <f>Q409*H409</f>
        <v>0</v>
      </c>
      <c r="S409" s="155">
        <v>0</v>
      </c>
      <c r="T409" s="156">
        <f>S409*H409</f>
        <v>0</v>
      </c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R409" s="157" t="s">
        <v>160</v>
      </c>
      <c r="AT409" s="157" t="s">
        <v>143</v>
      </c>
      <c r="AU409" s="157" t="s">
        <v>80</v>
      </c>
      <c r="AY409" s="18" t="s">
        <v>140</v>
      </c>
      <c r="BE409" s="158">
        <f>IF(N409="základní",J409,0)</f>
        <v>0</v>
      </c>
      <c r="BF409" s="158">
        <f>IF(N409="snížená",J409,0)</f>
        <v>0</v>
      </c>
      <c r="BG409" s="158">
        <f>IF(N409="zákl. přenesená",J409,0)</f>
        <v>0</v>
      </c>
      <c r="BH409" s="158">
        <f>IF(N409="sníž. přenesená",J409,0)</f>
        <v>0</v>
      </c>
      <c r="BI409" s="158">
        <f>IF(N409="nulová",J409,0)</f>
        <v>0</v>
      </c>
      <c r="BJ409" s="18" t="s">
        <v>78</v>
      </c>
      <c r="BK409" s="158">
        <f>ROUND(I409*H409,2)</f>
        <v>0</v>
      </c>
      <c r="BL409" s="18" t="s">
        <v>160</v>
      </c>
      <c r="BM409" s="157" t="s">
        <v>703</v>
      </c>
    </row>
    <row r="410" spans="1:65" s="2" customFormat="1" x14ac:dyDescent="0.2">
      <c r="A410" s="30"/>
      <c r="B410" s="31"/>
      <c r="C410" s="30"/>
      <c r="D410" s="159" t="s">
        <v>149</v>
      </c>
      <c r="E410" s="30"/>
      <c r="F410" s="160" t="s">
        <v>704</v>
      </c>
      <c r="G410" s="30"/>
      <c r="H410" s="30"/>
      <c r="I410" s="30"/>
      <c r="J410" s="30"/>
      <c r="K410" s="30"/>
      <c r="L410" s="31"/>
      <c r="M410" s="161"/>
      <c r="N410" s="162"/>
      <c r="O410" s="56"/>
      <c r="P410" s="56"/>
      <c r="Q410" s="56"/>
      <c r="R410" s="56"/>
      <c r="S410" s="56"/>
      <c r="T410" s="57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T410" s="18" t="s">
        <v>149</v>
      </c>
      <c r="AU410" s="18" t="s">
        <v>80</v>
      </c>
    </row>
    <row r="411" spans="1:65" s="13" customFormat="1" x14ac:dyDescent="0.2">
      <c r="B411" s="168"/>
      <c r="D411" s="159" t="s">
        <v>354</v>
      </c>
      <c r="E411" s="169" t="s">
        <v>1</v>
      </c>
      <c r="F411" s="170" t="s">
        <v>705</v>
      </c>
      <c r="H411" s="171">
        <v>73.13</v>
      </c>
      <c r="L411" s="168"/>
      <c r="M411" s="172"/>
      <c r="N411" s="173"/>
      <c r="O411" s="173"/>
      <c r="P411" s="173"/>
      <c r="Q411" s="173"/>
      <c r="R411" s="173"/>
      <c r="S411" s="173"/>
      <c r="T411" s="174"/>
      <c r="AT411" s="169" t="s">
        <v>354</v>
      </c>
      <c r="AU411" s="169" t="s">
        <v>80</v>
      </c>
      <c r="AV411" s="13" t="s">
        <v>80</v>
      </c>
      <c r="AW411" s="13" t="s">
        <v>27</v>
      </c>
      <c r="AX411" s="13" t="s">
        <v>78</v>
      </c>
      <c r="AY411" s="169" t="s">
        <v>140</v>
      </c>
    </row>
    <row r="412" spans="1:65" s="2" customFormat="1" ht="24.2" customHeight="1" x14ac:dyDescent="0.2">
      <c r="A412" s="30"/>
      <c r="B412" s="146"/>
      <c r="C412" s="147" t="s">
        <v>706</v>
      </c>
      <c r="D412" s="147" t="s">
        <v>143</v>
      </c>
      <c r="E412" s="148" t="s">
        <v>707</v>
      </c>
      <c r="F412" s="149" t="s">
        <v>708</v>
      </c>
      <c r="G412" s="150" t="s">
        <v>505</v>
      </c>
      <c r="H412" s="151">
        <v>685.673</v>
      </c>
      <c r="I412" s="275"/>
      <c r="J412" s="152">
        <f>ROUND(I412*H412,2)</f>
        <v>0</v>
      </c>
      <c r="K412" s="149"/>
      <c r="L412" s="31"/>
      <c r="M412" s="153" t="s">
        <v>1</v>
      </c>
      <c r="N412" s="154" t="s">
        <v>36</v>
      </c>
      <c r="O412" s="155">
        <v>8.6999999999999994E-2</v>
      </c>
      <c r="P412" s="155">
        <f>O412*H412</f>
        <v>59.653550999999993</v>
      </c>
      <c r="Q412" s="155">
        <v>0</v>
      </c>
      <c r="R412" s="155">
        <f>Q412*H412</f>
        <v>0</v>
      </c>
      <c r="S412" s="155">
        <v>0</v>
      </c>
      <c r="T412" s="156">
        <f>S412*H412</f>
        <v>0</v>
      </c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R412" s="157" t="s">
        <v>160</v>
      </c>
      <c r="AT412" s="157" t="s">
        <v>143</v>
      </c>
      <c r="AU412" s="157" t="s">
        <v>80</v>
      </c>
      <c r="AY412" s="18" t="s">
        <v>140</v>
      </c>
      <c r="BE412" s="158">
        <f>IF(N412="základní",J412,0)</f>
        <v>0</v>
      </c>
      <c r="BF412" s="158">
        <f>IF(N412="snížená",J412,0)</f>
        <v>0</v>
      </c>
      <c r="BG412" s="158">
        <f>IF(N412="zákl. přenesená",J412,0)</f>
        <v>0</v>
      </c>
      <c r="BH412" s="158">
        <f>IF(N412="sníž. přenesená",J412,0)</f>
        <v>0</v>
      </c>
      <c r="BI412" s="158">
        <f>IF(N412="nulová",J412,0)</f>
        <v>0</v>
      </c>
      <c r="BJ412" s="18" t="s">
        <v>78</v>
      </c>
      <c r="BK412" s="158">
        <f>ROUND(I412*H412,2)</f>
        <v>0</v>
      </c>
      <c r="BL412" s="18" t="s">
        <v>160</v>
      </c>
      <c r="BM412" s="157" t="s">
        <v>709</v>
      </c>
    </row>
    <row r="413" spans="1:65" s="2" customFormat="1" ht="19.5" x14ac:dyDescent="0.2">
      <c r="A413" s="30"/>
      <c r="B413" s="31"/>
      <c r="C413" s="30"/>
      <c r="D413" s="159" t="s">
        <v>149</v>
      </c>
      <c r="E413" s="30"/>
      <c r="F413" s="160" t="s">
        <v>710</v>
      </c>
      <c r="G413" s="30"/>
      <c r="H413" s="30"/>
      <c r="I413" s="30"/>
      <c r="J413" s="30"/>
      <c r="K413" s="30"/>
      <c r="L413" s="31"/>
      <c r="M413" s="161"/>
      <c r="N413" s="162"/>
      <c r="O413" s="56"/>
      <c r="P413" s="56"/>
      <c r="Q413" s="56"/>
      <c r="R413" s="56"/>
      <c r="S413" s="56"/>
      <c r="T413" s="57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T413" s="18" t="s">
        <v>149</v>
      </c>
      <c r="AU413" s="18" t="s">
        <v>80</v>
      </c>
    </row>
    <row r="414" spans="1:65" s="15" customFormat="1" x14ac:dyDescent="0.2">
      <c r="B414" s="182"/>
      <c r="D414" s="159" t="s">
        <v>354</v>
      </c>
      <c r="E414" s="183" t="s">
        <v>1</v>
      </c>
      <c r="F414" s="184" t="s">
        <v>711</v>
      </c>
      <c r="H414" s="183" t="s">
        <v>1</v>
      </c>
      <c r="L414" s="182"/>
      <c r="M414" s="185"/>
      <c r="N414" s="186"/>
      <c r="O414" s="186"/>
      <c r="P414" s="186"/>
      <c r="Q414" s="186"/>
      <c r="R414" s="186"/>
      <c r="S414" s="186"/>
      <c r="T414" s="187"/>
      <c r="AT414" s="183" t="s">
        <v>354</v>
      </c>
      <c r="AU414" s="183" t="s">
        <v>80</v>
      </c>
      <c r="AV414" s="15" t="s">
        <v>78</v>
      </c>
      <c r="AW414" s="15" t="s">
        <v>27</v>
      </c>
      <c r="AX414" s="15" t="s">
        <v>70</v>
      </c>
      <c r="AY414" s="183" t="s">
        <v>140</v>
      </c>
    </row>
    <row r="415" spans="1:65" s="13" customFormat="1" x14ac:dyDescent="0.2">
      <c r="B415" s="168"/>
      <c r="D415" s="159" t="s">
        <v>354</v>
      </c>
      <c r="E415" s="169" t="s">
        <v>1</v>
      </c>
      <c r="F415" s="170" t="s">
        <v>712</v>
      </c>
      <c r="H415" s="171">
        <v>1366.799</v>
      </c>
      <c r="L415" s="168"/>
      <c r="M415" s="172"/>
      <c r="N415" s="173"/>
      <c r="O415" s="173"/>
      <c r="P415" s="173"/>
      <c r="Q415" s="173"/>
      <c r="R415" s="173"/>
      <c r="S415" s="173"/>
      <c r="T415" s="174"/>
      <c r="AT415" s="169" t="s">
        <v>354</v>
      </c>
      <c r="AU415" s="169" t="s">
        <v>80</v>
      </c>
      <c r="AV415" s="13" t="s">
        <v>80</v>
      </c>
      <c r="AW415" s="13" t="s">
        <v>27</v>
      </c>
      <c r="AX415" s="13" t="s">
        <v>70</v>
      </c>
      <c r="AY415" s="169" t="s">
        <v>140</v>
      </c>
    </row>
    <row r="416" spans="1:65" s="13" customFormat="1" x14ac:dyDescent="0.2">
      <c r="B416" s="168"/>
      <c r="D416" s="159" t="s">
        <v>354</v>
      </c>
      <c r="E416" s="169" t="s">
        <v>1</v>
      </c>
      <c r="F416" s="170" t="s">
        <v>713</v>
      </c>
      <c r="H416" s="171">
        <v>-681.12599999999998</v>
      </c>
      <c r="L416" s="168"/>
      <c r="M416" s="172"/>
      <c r="N416" s="173"/>
      <c r="O416" s="173"/>
      <c r="P416" s="173"/>
      <c r="Q416" s="173"/>
      <c r="R416" s="173"/>
      <c r="S416" s="173"/>
      <c r="T416" s="174"/>
      <c r="AT416" s="169" t="s">
        <v>354</v>
      </c>
      <c r="AU416" s="169" t="s">
        <v>80</v>
      </c>
      <c r="AV416" s="13" t="s">
        <v>80</v>
      </c>
      <c r="AW416" s="13" t="s">
        <v>27</v>
      </c>
      <c r="AX416" s="13" t="s">
        <v>70</v>
      </c>
      <c r="AY416" s="169" t="s">
        <v>140</v>
      </c>
    </row>
    <row r="417" spans="1:65" s="14" customFormat="1" x14ac:dyDescent="0.2">
      <c r="B417" s="175"/>
      <c r="D417" s="159" t="s">
        <v>354</v>
      </c>
      <c r="E417" s="176" t="s">
        <v>1</v>
      </c>
      <c r="F417" s="177" t="s">
        <v>363</v>
      </c>
      <c r="H417" s="178">
        <v>685.673</v>
      </c>
      <c r="L417" s="175"/>
      <c r="M417" s="179"/>
      <c r="N417" s="180"/>
      <c r="O417" s="180"/>
      <c r="P417" s="180"/>
      <c r="Q417" s="180"/>
      <c r="R417" s="180"/>
      <c r="S417" s="180"/>
      <c r="T417" s="181"/>
      <c r="AT417" s="176" t="s">
        <v>354</v>
      </c>
      <c r="AU417" s="176" t="s">
        <v>80</v>
      </c>
      <c r="AV417" s="14" t="s">
        <v>160</v>
      </c>
      <c r="AW417" s="14" t="s">
        <v>27</v>
      </c>
      <c r="AX417" s="14" t="s">
        <v>78</v>
      </c>
      <c r="AY417" s="176" t="s">
        <v>140</v>
      </c>
    </row>
    <row r="418" spans="1:65" s="2" customFormat="1" ht="16.5" customHeight="1" x14ac:dyDescent="0.2">
      <c r="A418" s="30"/>
      <c r="B418" s="146"/>
      <c r="C418" s="147" t="s">
        <v>714</v>
      </c>
      <c r="D418" s="147" t="s">
        <v>143</v>
      </c>
      <c r="E418" s="148" t="s">
        <v>715</v>
      </c>
      <c r="F418" s="149" t="s">
        <v>716</v>
      </c>
      <c r="G418" s="150" t="s">
        <v>505</v>
      </c>
      <c r="H418" s="151">
        <v>5794.4260000000004</v>
      </c>
      <c r="I418" s="275"/>
      <c r="J418" s="152">
        <f>ROUND(I418*H418,2)</f>
        <v>0</v>
      </c>
      <c r="K418" s="149"/>
      <c r="L418" s="31"/>
      <c r="M418" s="153" t="s">
        <v>1</v>
      </c>
      <c r="N418" s="154" t="s">
        <v>36</v>
      </c>
      <c r="O418" s="155">
        <v>7.1999999999999995E-2</v>
      </c>
      <c r="P418" s="155">
        <f>O418*H418</f>
        <v>417.19867199999999</v>
      </c>
      <c r="Q418" s="155">
        <v>0</v>
      </c>
      <c r="R418" s="155">
        <f>Q418*H418</f>
        <v>0</v>
      </c>
      <c r="S418" s="155">
        <v>0</v>
      </c>
      <c r="T418" s="156">
        <f>S418*H418</f>
        <v>0</v>
      </c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R418" s="157" t="s">
        <v>160</v>
      </c>
      <c r="AT418" s="157" t="s">
        <v>143</v>
      </c>
      <c r="AU418" s="157" t="s">
        <v>80</v>
      </c>
      <c r="AY418" s="18" t="s">
        <v>140</v>
      </c>
      <c r="BE418" s="158">
        <f>IF(N418="základní",J418,0)</f>
        <v>0</v>
      </c>
      <c r="BF418" s="158">
        <f>IF(N418="snížená",J418,0)</f>
        <v>0</v>
      </c>
      <c r="BG418" s="158">
        <f>IF(N418="zákl. přenesená",J418,0)</f>
        <v>0</v>
      </c>
      <c r="BH418" s="158">
        <f>IF(N418="sníž. přenesená",J418,0)</f>
        <v>0</v>
      </c>
      <c r="BI418" s="158">
        <f>IF(N418="nulová",J418,0)</f>
        <v>0</v>
      </c>
      <c r="BJ418" s="18" t="s">
        <v>78</v>
      </c>
      <c r="BK418" s="158">
        <f>ROUND(I418*H418,2)</f>
        <v>0</v>
      </c>
      <c r="BL418" s="18" t="s">
        <v>160</v>
      </c>
      <c r="BM418" s="157" t="s">
        <v>717</v>
      </c>
    </row>
    <row r="419" spans="1:65" s="2" customFormat="1" ht="19.5" x14ac:dyDescent="0.2">
      <c r="A419" s="30"/>
      <c r="B419" s="31"/>
      <c r="C419" s="30"/>
      <c r="D419" s="159" t="s">
        <v>149</v>
      </c>
      <c r="E419" s="30"/>
      <c r="F419" s="160" t="s">
        <v>718</v>
      </c>
      <c r="G419" s="30"/>
      <c r="H419" s="30"/>
      <c r="I419" s="30"/>
      <c r="J419" s="30"/>
      <c r="K419" s="30"/>
      <c r="L419" s="31"/>
      <c r="M419" s="161"/>
      <c r="N419" s="162"/>
      <c r="O419" s="56"/>
      <c r="P419" s="56"/>
      <c r="Q419" s="56"/>
      <c r="R419" s="56"/>
      <c r="S419" s="56"/>
      <c r="T419" s="57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T419" s="18" t="s">
        <v>149</v>
      </c>
      <c r="AU419" s="18" t="s">
        <v>80</v>
      </c>
    </row>
    <row r="420" spans="1:65" s="15" customFormat="1" x14ac:dyDescent="0.2">
      <c r="B420" s="182"/>
      <c r="D420" s="159" t="s">
        <v>354</v>
      </c>
      <c r="E420" s="183" t="s">
        <v>1</v>
      </c>
      <c r="F420" s="184" t="s">
        <v>631</v>
      </c>
      <c r="H420" s="183" t="s">
        <v>1</v>
      </c>
      <c r="L420" s="182"/>
      <c r="M420" s="185"/>
      <c r="N420" s="186"/>
      <c r="O420" s="186"/>
      <c r="P420" s="186"/>
      <c r="Q420" s="186"/>
      <c r="R420" s="186"/>
      <c r="S420" s="186"/>
      <c r="T420" s="187"/>
      <c r="AT420" s="183" t="s">
        <v>354</v>
      </c>
      <c r="AU420" s="183" t="s">
        <v>80</v>
      </c>
      <c r="AV420" s="15" t="s">
        <v>78</v>
      </c>
      <c r="AW420" s="15" t="s">
        <v>27</v>
      </c>
      <c r="AX420" s="15" t="s">
        <v>70</v>
      </c>
      <c r="AY420" s="183" t="s">
        <v>140</v>
      </c>
    </row>
    <row r="421" spans="1:65" s="13" customFormat="1" x14ac:dyDescent="0.2">
      <c r="B421" s="168"/>
      <c r="D421" s="159" t="s">
        <v>354</v>
      </c>
      <c r="E421" s="169" t="s">
        <v>1</v>
      </c>
      <c r="F421" s="170" t="s">
        <v>632</v>
      </c>
      <c r="H421" s="171">
        <v>5113.3</v>
      </c>
      <c r="L421" s="168"/>
      <c r="M421" s="172"/>
      <c r="N421" s="173"/>
      <c r="O421" s="173"/>
      <c r="P421" s="173"/>
      <c r="Q421" s="173"/>
      <c r="R421" s="173"/>
      <c r="S421" s="173"/>
      <c r="T421" s="174"/>
      <c r="AT421" s="169" t="s">
        <v>354</v>
      </c>
      <c r="AU421" s="169" t="s">
        <v>80</v>
      </c>
      <c r="AV421" s="13" t="s">
        <v>80</v>
      </c>
      <c r="AW421" s="13" t="s">
        <v>27</v>
      </c>
      <c r="AX421" s="13" t="s">
        <v>70</v>
      </c>
      <c r="AY421" s="169" t="s">
        <v>140</v>
      </c>
    </row>
    <row r="422" spans="1:65" s="13" customFormat="1" x14ac:dyDescent="0.2">
      <c r="B422" s="168"/>
      <c r="D422" s="159" t="s">
        <v>354</v>
      </c>
      <c r="E422" s="169" t="s">
        <v>1</v>
      </c>
      <c r="F422" s="170" t="s">
        <v>719</v>
      </c>
      <c r="H422" s="171">
        <v>681.12599999999998</v>
      </c>
      <c r="L422" s="168"/>
      <c r="M422" s="172"/>
      <c r="N422" s="173"/>
      <c r="O422" s="173"/>
      <c r="P422" s="173"/>
      <c r="Q422" s="173"/>
      <c r="R422" s="173"/>
      <c r="S422" s="173"/>
      <c r="T422" s="174"/>
      <c r="AT422" s="169" t="s">
        <v>354</v>
      </c>
      <c r="AU422" s="169" t="s">
        <v>80</v>
      </c>
      <c r="AV422" s="13" t="s">
        <v>80</v>
      </c>
      <c r="AW422" s="13" t="s">
        <v>27</v>
      </c>
      <c r="AX422" s="13" t="s">
        <v>70</v>
      </c>
      <c r="AY422" s="169" t="s">
        <v>140</v>
      </c>
    </row>
    <row r="423" spans="1:65" s="14" customFormat="1" x14ac:dyDescent="0.2">
      <c r="B423" s="175"/>
      <c r="D423" s="159" t="s">
        <v>354</v>
      </c>
      <c r="E423" s="176" t="s">
        <v>1</v>
      </c>
      <c r="F423" s="177" t="s">
        <v>363</v>
      </c>
      <c r="H423" s="178">
        <v>5794.4260000000004</v>
      </c>
      <c r="L423" s="175"/>
      <c r="M423" s="179"/>
      <c r="N423" s="180"/>
      <c r="O423" s="180"/>
      <c r="P423" s="180"/>
      <c r="Q423" s="180"/>
      <c r="R423" s="180"/>
      <c r="S423" s="180"/>
      <c r="T423" s="181"/>
      <c r="AT423" s="176" t="s">
        <v>354</v>
      </c>
      <c r="AU423" s="176" t="s">
        <v>80</v>
      </c>
      <c r="AV423" s="14" t="s">
        <v>160</v>
      </c>
      <c r="AW423" s="14" t="s">
        <v>27</v>
      </c>
      <c r="AX423" s="14" t="s">
        <v>78</v>
      </c>
      <c r="AY423" s="176" t="s">
        <v>140</v>
      </c>
    </row>
    <row r="424" spans="1:65" s="2" customFormat="1" ht="16.5" customHeight="1" x14ac:dyDescent="0.2">
      <c r="A424" s="30"/>
      <c r="B424" s="146"/>
      <c r="C424" s="147" t="s">
        <v>720</v>
      </c>
      <c r="D424" s="147" t="s">
        <v>143</v>
      </c>
      <c r="E424" s="148" t="s">
        <v>721</v>
      </c>
      <c r="F424" s="149" t="s">
        <v>722</v>
      </c>
      <c r="G424" s="150" t="s">
        <v>505</v>
      </c>
      <c r="H424" s="151">
        <v>8672.3089999999993</v>
      </c>
      <c r="I424" s="275"/>
      <c r="J424" s="152">
        <f>ROUND(I424*H424,2)</f>
        <v>0</v>
      </c>
      <c r="K424" s="149"/>
      <c r="L424" s="31"/>
      <c r="M424" s="153" t="s">
        <v>1</v>
      </c>
      <c r="N424" s="154" t="s">
        <v>36</v>
      </c>
      <c r="O424" s="155">
        <v>8.9999999999999993E-3</v>
      </c>
      <c r="P424" s="155">
        <f>O424*H424</f>
        <v>78.050780999999986</v>
      </c>
      <c r="Q424" s="155">
        <v>0</v>
      </c>
      <c r="R424" s="155">
        <f>Q424*H424</f>
        <v>0</v>
      </c>
      <c r="S424" s="155">
        <v>0</v>
      </c>
      <c r="T424" s="156">
        <f>S424*H424</f>
        <v>0</v>
      </c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R424" s="157" t="s">
        <v>160</v>
      </c>
      <c r="AT424" s="157" t="s">
        <v>143</v>
      </c>
      <c r="AU424" s="157" t="s">
        <v>80</v>
      </c>
      <c r="AY424" s="18" t="s">
        <v>140</v>
      </c>
      <c r="BE424" s="158">
        <f>IF(N424="základní",J424,0)</f>
        <v>0</v>
      </c>
      <c r="BF424" s="158">
        <f>IF(N424="snížená",J424,0)</f>
        <v>0</v>
      </c>
      <c r="BG424" s="158">
        <f>IF(N424="zákl. přenesená",J424,0)</f>
        <v>0</v>
      </c>
      <c r="BH424" s="158">
        <f>IF(N424="sníž. přenesená",J424,0)</f>
        <v>0</v>
      </c>
      <c r="BI424" s="158">
        <f>IF(N424="nulová",J424,0)</f>
        <v>0</v>
      </c>
      <c r="BJ424" s="18" t="s">
        <v>78</v>
      </c>
      <c r="BK424" s="158">
        <f>ROUND(I424*H424,2)</f>
        <v>0</v>
      </c>
      <c r="BL424" s="18" t="s">
        <v>160</v>
      </c>
      <c r="BM424" s="157" t="s">
        <v>723</v>
      </c>
    </row>
    <row r="425" spans="1:65" s="2" customFormat="1" x14ac:dyDescent="0.2">
      <c r="A425" s="30"/>
      <c r="B425" s="31"/>
      <c r="C425" s="30"/>
      <c r="D425" s="159" t="s">
        <v>149</v>
      </c>
      <c r="E425" s="30"/>
      <c r="F425" s="160" t="s">
        <v>724</v>
      </c>
      <c r="G425" s="30"/>
      <c r="H425" s="30"/>
      <c r="I425" s="30"/>
      <c r="J425" s="30"/>
      <c r="K425" s="30"/>
      <c r="L425" s="31"/>
      <c r="M425" s="161"/>
      <c r="N425" s="162"/>
      <c r="O425" s="56"/>
      <c r="P425" s="56"/>
      <c r="Q425" s="56"/>
      <c r="R425" s="56"/>
      <c r="S425" s="56"/>
      <c r="T425" s="57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T425" s="18" t="s">
        <v>149</v>
      </c>
      <c r="AU425" s="18" t="s">
        <v>80</v>
      </c>
    </row>
    <row r="426" spans="1:65" s="13" customFormat="1" x14ac:dyDescent="0.2">
      <c r="B426" s="168"/>
      <c r="D426" s="159" t="s">
        <v>354</v>
      </c>
      <c r="E426" s="169" t="s">
        <v>1</v>
      </c>
      <c r="F426" s="170" t="s">
        <v>725</v>
      </c>
      <c r="H426" s="171">
        <v>1366.799</v>
      </c>
      <c r="L426" s="168"/>
      <c r="M426" s="172"/>
      <c r="N426" s="173"/>
      <c r="O426" s="173"/>
      <c r="P426" s="173"/>
      <c r="Q426" s="173"/>
      <c r="R426" s="173"/>
      <c r="S426" s="173"/>
      <c r="T426" s="174"/>
      <c r="AT426" s="169" t="s">
        <v>354</v>
      </c>
      <c r="AU426" s="169" t="s">
        <v>80</v>
      </c>
      <c r="AV426" s="13" t="s">
        <v>80</v>
      </c>
      <c r="AW426" s="13" t="s">
        <v>27</v>
      </c>
      <c r="AX426" s="13" t="s">
        <v>70</v>
      </c>
      <c r="AY426" s="169" t="s">
        <v>140</v>
      </c>
    </row>
    <row r="427" spans="1:65" s="13" customFormat="1" x14ac:dyDescent="0.2">
      <c r="B427" s="168"/>
      <c r="D427" s="159" t="s">
        <v>354</v>
      </c>
      <c r="E427" s="169" t="s">
        <v>1</v>
      </c>
      <c r="F427" s="170" t="s">
        <v>726</v>
      </c>
      <c r="H427" s="171">
        <v>6814.2</v>
      </c>
      <c r="L427" s="168"/>
      <c r="M427" s="172"/>
      <c r="N427" s="173"/>
      <c r="O427" s="173"/>
      <c r="P427" s="173"/>
      <c r="Q427" s="173"/>
      <c r="R427" s="173"/>
      <c r="S427" s="173"/>
      <c r="T427" s="174"/>
      <c r="AT427" s="169" t="s">
        <v>354</v>
      </c>
      <c r="AU427" s="169" t="s">
        <v>80</v>
      </c>
      <c r="AV427" s="13" t="s">
        <v>80</v>
      </c>
      <c r="AW427" s="13" t="s">
        <v>27</v>
      </c>
      <c r="AX427" s="13" t="s">
        <v>70</v>
      </c>
      <c r="AY427" s="169" t="s">
        <v>140</v>
      </c>
    </row>
    <row r="428" spans="1:65" s="13" customFormat="1" x14ac:dyDescent="0.2">
      <c r="B428" s="168"/>
      <c r="D428" s="159" t="s">
        <v>354</v>
      </c>
      <c r="E428" s="169" t="s">
        <v>1</v>
      </c>
      <c r="F428" s="170" t="s">
        <v>727</v>
      </c>
      <c r="H428" s="171">
        <v>491.31</v>
      </c>
      <c r="L428" s="168"/>
      <c r="M428" s="172"/>
      <c r="N428" s="173"/>
      <c r="O428" s="173"/>
      <c r="P428" s="173"/>
      <c r="Q428" s="173"/>
      <c r="R428" s="173"/>
      <c r="S428" s="173"/>
      <c r="T428" s="174"/>
      <c r="AT428" s="169" t="s">
        <v>354</v>
      </c>
      <c r="AU428" s="169" t="s">
        <v>80</v>
      </c>
      <c r="AV428" s="13" t="s">
        <v>80</v>
      </c>
      <c r="AW428" s="13" t="s">
        <v>27</v>
      </c>
      <c r="AX428" s="13" t="s">
        <v>70</v>
      </c>
      <c r="AY428" s="169" t="s">
        <v>140</v>
      </c>
    </row>
    <row r="429" spans="1:65" s="14" customFormat="1" x14ac:dyDescent="0.2">
      <c r="B429" s="175"/>
      <c r="D429" s="159" t="s">
        <v>354</v>
      </c>
      <c r="E429" s="176" t="s">
        <v>1</v>
      </c>
      <c r="F429" s="177" t="s">
        <v>363</v>
      </c>
      <c r="H429" s="178">
        <v>8672.3089999999993</v>
      </c>
      <c r="L429" s="175"/>
      <c r="M429" s="179"/>
      <c r="N429" s="180"/>
      <c r="O429" s="180"/>
      <c r="P429" s="180"/>
      <c r="Q429" s="180"/>
      <c r="R429" s="180"/>
      <c r="S429" s="180"/>
      <c r="T429" s="181"/>
      <c r="AT429" s="176" t="s">
        <v>354</v>
      </c>
      <c r="AU429" s="176" t="s">
        <v>80</v>
      </c>
      <c r="AV429" s="14" t="s">
        <v>160</v>
      </c>
      <c r="AW429" s="14" t="s">
        <v>27</v>
      </c>
      <c r="AX429" s="14" t="s">
        <v>78</v>
      </c>
      <c r="AY429" s="176" t="s">
        <v>140</v>
      </c>
    </row>
    <row r="430" spans="1:65" s="2" customFormat="1" ht="16.5" customHeight="1" x14ac:dyDescent="0.2">
      <c r="A430" s="30"/>
      <c r="B430" s="146"/>
      <c r="C430" s="147" t="s">
        <v>728</v>
      </c>
      <c r="D430" s="147" t="s">
        <v>143</v>
      </c>
      <c r="E430" s="148" t="s">
        <v>729</v>
      </c>
      <c r="F430" s="149" t="s">
        <v>730</v>
      </c>
      <c r="G430" s="150" t="s">
        <v>731</v>
      </c>
      <c r="H430" s="151">
        <v>1371.346</v>
      </c>
      <c r="I430" s="275"/>
      <c r="J430" s="152">
        <f>ROUND(I430*H430,2)</f>
        <v>0</v>
      </c>
      <c r="K430" s="149"/>
      <c r="L430" s="31"/>
      <c r="M430" s="153" t="s">
        <v>1</v>
      </c>
      <c r="N430" s="154" t="s">
        <v>36</v>
      </c>
      <c r="O430" s="155">
        <v>0</v>
      </c>
      <c r="P430" s="155">
        <f>O430*H430</f>
        <v>0</v>
      </c>
      <c r="Q430" s="155">
        <v>0</v>
      </c>
      <c r="R430" s="155">
        <f>Q430*H430</f>
        <v>0</v>
      </c>
      <c r="S430" s="155">
        <v>0</v>
      </c>
      <c r="T430" s="156">
        <f>S430*H430</f>
        <v>0</v>
      </c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R430" s="157" t="s">
        <v>160</v>
      </c>
      <c r="AT430" s="157" t="s">
        <v>143</v>
      </c>
      <c r="AU430" s="157" t="s">
        <v>80</v>
      </c>
      <c r="AY430" s="18" t="s">
        <v>140</v>
      </c>
      <c r="BE430" s="158">
        <f>IF(N430="základní",J430,0)</f>
        <v>0</v>
      </c>
      <c r="BF430" s="158">
        <f>IF(N430="snížená",J430,0)</f>
        <v>0</v>
      </c>
      <c r="BG430" s="158">
        <f>IF(N430="zákl. přenesená",J430,0)</f>
        <v>0</v>
      </c>
      <c r="BH430" s="158">
        <f>IF(N430="sníž. přenesená",J430,0)</f>
        <v>0</v>
      </c>
      <c r="BI430" s="158">
        <f>IF(N430="nulová",J430,0)</f>
        <v>0</v>
      </c>
      <c r="BJ430" s="18" t="s">
        <v>78</v>
      </c>
      <c r="BK430" s="158">
        <f>ROUND(I430*H430,2)</f>
        <v>0</v>
      </c>
      <c r="BL430" s="18" t="s">
        <v>160</v>
      </c>
      <c r="BM430" s="157" t="s">
        <v>732</v>
      </c>
    </row>
    <row r="431" spans="1:65" s="2" customFormat="1" ht="19.5" x14ac:dyDescent="0.2">
      <c r="A431" s="30"/>
      <c r="B431" s="31"/>
      <c r="C431" s="30"/>
      <c r="D431" s="159" t="s">
        <v>149</v>
      </c>
      <c r="E431" s="30"/>
      <c r="F431" s="160" t="s">
        <v>733</v>
      </c>
      <c r="G431" s="30"/>
      <c r="H431" s="30"/>
      <c r="I431" s="30"/>
      <c r="J431" s="30"/>
      <c r="K431" s="30"/>
      <c r="L431" s="31"/>
      <c r="M431" s="161"/>
      <c r="N431" s="162"/>
      <c r="O431" s="56"/>
      <c r="P431" s="56"/>
      <c r="Q431" s="56"/>
      <c r="R431" s="56"/>
      <c r="S431" s="56"/>
      <c r="T431" s="57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T431" s="18" t="s">
        <v>149</v>
      </c>
      <c r="AU431" s="18" t="s">
        <v>80</v>
      </c>
    </row>
    <row r="432" spans="1:65" s="13" customFormat="1" x14ac:dyDescent="0.2">
      <c r="B432" s="168"/>
      <c r="D432" s="159" t="s">
        <v>354</v>
      </c>
      <c r="E432" s="169" t="s">
        <v>1</v>
      </c>
      <c r="F432" s="170" t="s">
        <v>734</v>
      </c>
      <c r="H432" s="171">
        <v>1371.346</v>
      </c>
      <c r="L432" s="168"/>
      <c r="M432" s="172"/>
      <c r="N432" s="173"/>
      <c r="O432" s="173"/>
      <c r="P432" s="173"/>
      <c r="Q432" s="173"/>
      <c r="R432" s="173"/>
      <c r="S432" s="173"/>
      <c r="T432" s="174"/>
      <c r="AT432" s="169" t="s">
        <v>354</v>
      </c>
      <c r="AU432" s="169" t="s">
        <v>80</v>
      </c>
      <c r="AV432" s="13" t="s">
        <v>80</v>
      </c>
      <c r="AW432" s="13" t="s">
        <v>27</v>
      </c>
      <c r="AX432" s="13" t="s">
        <v>78</v>
      </c>
      <c r="AY432" s="169" t="s">
        <v>140</v>
      </c>
    </row>
    <row r="433" spans="1:65" s="2" customFormat="1" ht="16.5" customHeight="1" x14ac:dyDescent="0.2">
      <c r="A433" s="30"/>
      <c r="B433" s="146"/>
      <c r="C433" s="147" t="s">
        <v>735</v>
      </c>
      <c r="D433" s="147" t="s">
        <v>143</v>
      </c>
      <c r="E433" s="148" t="s">
        <v>736</v>
      </c>
      <c r="F433" s="149" t="s">
        <v>737</v>
      </c>
      <c r="G433" s="150" t="s">
        <v>505</v>
      </c>
      <c r="H433" s="151">
        <v>681.12599999999998</v>
      </c>
      <c r="I433" s="275"/>
      <c r="J433" s="152">
        <f>ROUND(I433*H433,2)</f>
        <v>0</v>
      </c>
      <c r="K433" s="149"/>
      <c r="L433" s="31"/>
      <c r="M433" s="153" t="s">
        <v>1</v>
      </c>
      <c r="N433" s="154" t="s">
        <v>36</v>
      </c>
      <c r="O433" s="155">
        <v>0.32800000000000001</v>
      </c>
      <c r="P433" s="155">
        <f>O433*H433</f>
        <v>223.40932799999999</v>
      </c>
      <c r="Q433" s="155">
        <v>0</v>
      </c>
      <c r="R433" s="155">
        <f>Q433*H433</f>
        <v>0</v>
      </c>
      <c r="S433" s="155">
        <v>0</v>
      </c>
      <c r="T433" s="156">
        <f>S433*H433</f>
        <v>0</v>
      </c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R433" s="157" t="s">
        <v>160</v>
      </c>
      <c r="AT433" s="157" t="s">
        <v>143</v>
      </c>
      <c r="AU433" s="157" t="s">
        <v>80</v>
      </c>
      <c r="AY433" s="18" t="s">
        <v>140</v>
      </c>
      <c r="BE433" s="158">
        <f>IF(N433="základní",J433,0)</f>
        <v>0</v>
      </c>
      <c r="BF433" s="158">
        <f>IF(N433="snížená",J433,0)</f>
        <v>0</v>
      </c>
      <c r="BG433" s="158">
        <f>IF(N433="zákl. přenesená",J433,0)</f>
        <v>0</v>
      </c>
      <c r="BH433" s="158">
        <f>IF(N433="sníž. přenesená",J433,0)</f>
        <v>0</v>
      </c>
      <c r="BI433" s="158">
        <f>IF(N433="nulová",J433,0)</f>
        <v>0</v>
      </c>
      <c r="BJ433" s="18" t="s">
        <v>78</v>
      </c>
      <c r="BK433" s="158">
        <f>ROUND(I433*H433,2)</f>
        <v>0</v>
      </c>
      <c r="BL433" s="18" t="s">
        <v>160</v>
      </c>
      <c r="BM433" s="157" t="s">
        <v>738</v>
      </c>
    </row>
    <row r="434" spans="1:65" s="2" customFormat="1" ht="19.5" x14ac:dyDescent="0.2">
      <c r="A434" s="30"/>
      <c r="B434" s="31"/>
      <c r="C434" s="30"/>
      <c r="D434" s="159" t="s">
        <v>149</v>
      </c>
      <c r="E434" s="30"/>
      <c r="F434" s="160" t="s">
        <v>739</v>
      </c>
      <c r="G434" s="30"/>
      <c r="H434" s="30"/>
      <c r="I434" s="30"/>
      <c r="J434" s="30"/>
      <c r="K434" s="30"/>
      <c r="L434" s="31"/>
      <c r="M434" s="161"/>
      <c r="N434" s="162"/>
      <c r="O434" s="56"/>
      <c r="P434" s="56"/>
      <c r="Q434" s="56"/>
      <c r="R434" s="56"/>
      <c r="S434" s="56"/>
      <c r="T434" s="57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T434" s="18" t="s">
        <v>149</v>
      </c>
      <c r="AU434" s="18" t="s">
        <v>80</v>
      </c>
    </row>
    <row r="435" spans="1:65" s="13" customFormat="1" x14ac:dyDescent="0.2">
      <c r="B435" s="168"/>
      <c r="D435" s="159" t="s">
        <v>354</v>
      </c>
      <c r="E435" s="169" t="s">
        <v>1</v>
      </c>
      <c r="F435" s="170" t="s">
        <v>740</v>
      </c>
      <c r="H435" s="171">
        <v>1300.607</v>
      </c>
      <c r="L435" s="168"/>
      <c r="M435" s="172"/>
      <c r="N435" s="173"/>
      <c r="O435" s="173"/>
      <c r="P435" s="173"/>
      <c r="Q435" s="173"/>
      <c r="R435" s="173"/>
      <c r="S435" s="173"/>
      <c r="T435" s="174"/>
      <c r="AT435" s="169" t="s">
        <v>354</v>
      </c>
      <c r="AU435" s="169" t="s">
        <v>80</v>
      </c>
      <c r="AV435" s="13" t="s">
        <v>80</v>
      </c>
      <c r="AW435" s="13" t="s">
        <v>27</v>
      </c>
      <c r="AX435" s="13" t="s">
        <v>70</v>
      </c>
      <c r="AY435" s="169" t="s">
        <v>140</v>
      </c>
    </row>
    <row r="436" spans="1:65" s="15" customFormat="1" x14ac:dyDescent="0.2">
      <c r="B436" s="182"/>
      <c r="D436" s="159" t="s">
        <v>354</v>
      </c>
      <c r="E436" s="183" t="s">
        <v>1</v>
      </c>
      <c r="F436" s="184" t="s">
        <v>741</v>
      </c>
      <c r="H436" s="183" t="s">
        <v>1</v>
      </c>
      <c r="L436" s="182"/>
      <c r="M436" s="185"/>
      <c r="N436" s="186"/>
      <c r="O436" s="186"/>
      <c r="P436" s="186"/>
      <c r="Q436" s="186"/>
      <c r="R436" s="186"/>
      <c r="S436" s="186"/>
      <c r="T436" s="187"/>
      <c r="AT436" s="183" t="s">
        <v>354</v>
      </c>
      <c r="AU436" s="183" t="s">
        <v>80</v>
      </c>
      <c r="AV436" s="15" t="s">
        <v>78</v>
      </c>
      <c r="AW436" s="15" t="s">
        <v>27</v>
      </c>
      <c r="AX436" s="15" t="s">
        <v>70</v>
      </c>
      <c r="AY436" s="183" t="s">
        <v>140</v>
      </c>
    </row>
    <row r="437" spans="1:65" s="13" customFormat="1" x14ac:dyDescent="0.2">
      <c r="B437" s="168"/>
      <c r="D437" s="159" t="s">
        <v>354</v>
      </c>
      <c r="E437" s="169" t="s">
        <v>1</v>
      </c>
      <c r="F437" s="170" t="s">
        <v>742</v>
      </c>
      <c r="H437" s="171">
        <v>-100.09</v>
      </c>
      <c r="L437" s="168"/>
      <c r="M437" s="172"/>
      <c r="N437" s="173"/>
      <c r="O437" s="173"/>
      <c r="P437" s="173"/>
      <c r="Q437" s="173"/>
      <c r="R437" s="173"/>
      <c r="S437" s="173"/>
      <c r="T437" s="174"/>
      <c r="AT437" s="169" t="s">
        <v>354</v>
      </c>
      <c r="AU437" s="169" t="s">
        <v>80</v>
      </c>
      <c r="AV437" s="13" t="s">
        <v>80</v>
      </c>
      <c r="AW437" s="13" t="s">
        <v>27</v>
      </c>
      <c r="AX437" s="13" t="s">
        <v>70</v>
      </c>
      <c r="AY437" s="169" t="s">
        <v>140</v>
      </c>
    </row>
    <row r="438" spans="1:65" s="13" customFormat="1" x14ac:dyDescent="0.2">
      <c r="B438" s="168"/>
      <c r="D438" s="159" t="s">
        <v>354</v>
      </c>
      <c r="E438" s="169" t="s">
        <v>1</v>
      </c>
      <c r="F438" s="170" t="s">
        <v>743</v>
      </c>
      <c r="H438" s="171">
        <v>-485.71300000000002</v>
      </c>
      <c r="L438" s="168"/>
      <c r="M438" s="172"/>
      <c r="N438" s="173"/>
      <c r="O438" s="173"/>
      <c r="P438" s="173"/>
      <c r="Q438" s="173"/>
      <c r="R438" s="173"/>
      <c r="S438" s="173"/>
      <c r="T438" s="174"/>
      <c r="AT438" s="169" t="s">
        <v>354</v>
      </c>
      <c r="AU438" s="169" t="s">
        <v>80</v>
      </c>
      <c r="AV438" s="13" t="s">
        <v>80</v>
      </c>
      <c r="AW438" s="13" t="s">
        <v>27</v>
      </c>
      <c r="AX438" s="13" t="s">
        <v>70</v>
      </c>
      <c r="AY438" s="169" t="s">
        <v>140</v>
      </c>
    </row>
    <row r="439" spans="1:65" s="13" customFormat="1" x14ac:dyDescent="0.2">
      <c r="B439" s="168"/>
      <c r="D439" s="159" t="s">
        <v>354</v>
      </c>
      <c r="E439" s="169" t="s">
        <v>1</v>
      </c>
      <c r="F439" s="170" t="s">
        <v>744</v>
      </c>
      <c r="H439" s="171">
        <v>-24.745000000000001</v>
      </c>
      <c r="L439" s="168"/>
      <c r="M439" s="172"/>
      <c r="N439" s="173"/>
      <c r="O439" s="173"/>
      <c r="P439" s="173"/>
      <c r="Q439" s="173"/>
      <c r="R439" s="173"/>
      <c r="S439" s="173"/>
      <c r="T439" s="174"/>
      <c r="AT439" s="169" t="s">
        <v>354</v>
      </c>
      <c r="AU439" s="169" t="s">
        <v>80</v>
      </c>
      <c r="AV439" s="13" t="s">
        <v>80</v>
      </c>
      <c r="AW439" s="13" t="s">
        <v>27</v>
      </c>
      <c r="AX439" s="13" t="s">
        <v>70</v>
      </c>
      <c r="AY439" s="169" t="s">
        <v>140</v>
      </c>
    </row>
    <row r="440" spans="1:65" s="13" customFormat="1" x14ac:dyDescent="0.2">
      <c r="B440" s="168"/>
      <c r="D440" s="159" t="s">
        <v>354</v>
      </c>
      <c r="E440" s="169" t="s">
        <v>1</v>
      </c>
      <c r="F440" s="170" t="s">
        <v>745</v>
      </c>
      <c r="H440" s="171">
        <v>-8.9329999999999998</v>
      </c>
      <c r="L440" s="168"/>
      <c r="M440" s="172"/>
      <c r="N440" s="173"/>
      <c r="O440" s="173"/>
      <c r="P440" s="173"/>
      <c r="Q440" s="173"/>
      <c r="R440" s="173"/>
      <c r="S440" s="173"/>
      <c r="T440" s="174"/>
      <c r="AT440" s="169" t="s">
        <v>354</v>
      </c>
      <c r="AU440" s="169" t="s">
        <v>80</v>
      </c>
      <c r="AV440" s="13" t="s">
        <v>80</v>
      </c>
      <c r="AW440" s="13" t="s">
        <v>27</v>
      </c>
      <c r="AX440" s="13" t="s">
        <v>70</v>
      </c>
      <c r="AY440" s="169" t="s">
        <v>140</v>
      </c>
    </row>
    <row r="441" spans="1:65" s="14" customFormat="1" x14ac:dyDescent="0.2">
      <c r="B441" s="175"/>
      <c r="D441" s="159" t="s">
        <v>354</v>
      </c>
      <c r="E441" s="176" t="s">
        <v>1</v>
      </c>
      <c r="F441" s="177" t="s">
        <v>363</v>
      </c>
      <c r="H441" s="178">
        <v>681.12599999999998</v>
      </c>
      <c r="L441" s="175"/>
      <c r="M441" s="179"/>
      <c r="N441" s="180"/>
      <c r="O441" s="180"/>
      <c r="P441" s="180"/>
      <c r="Q441" s="180"/>
      <c r="R441" s="180"/>
      <c r="S441" s="180"/>
      <c r="T441" s="181"/>
      <c r="AT441" s="176" t="s">
        <v>354</v>
      </c>
      <c r="AU441" s="176" t="s">
        <v>80</v>
      </c>
      <c r="AV441" s="14" t="s">
        <v>160</v>
      </c>
      <c r="AW441" s="14" t="s">
        <v>27</v>
      </c>
      <c r="AX441" s="14" t="s">
        <v>78</v>
      </c>
      <c r="AY441" s="176" t="s">
        <v>140</v>
      </c>
    </row>
    <row r="442" spans="1:65" s="2" customFormat="1" ht="16.5" customHeight="1" x14ac:dyDescent="0.2">
      <c r="A442" s="30"/>
      <c r="B442" s="146"/>
      <c r="C442" s="147" t="s">
        <v>746</v>
      </c>
      <c r="D442" s="147" t="s">
        <v>143</v>
      </c>
      <c r="E442" s="148" t="s">
        <v>747</v>
      </c>
      <c r="F442" s="149" t="s">
        <v>748</v>
      </c>
      <c r="G442" s="150" t="s">
        <v>505</v>
      </c>
      <c r="H442" s="151">
        <v>2.12</v>
      </c>
      <c r="I442" s="275"/>
      <c r="J442" s="152">
        <f>ROUND(I442*H442,2)</f>
        <v>0</v>
      </c>
      <c r="K442" s="149"/>
      <c r="L442" s="31"/>
      <c r="M442" s="153" t="s">
        <v>1</v>
      </c>
      <c r="N442" s="154" t="s">
        <v>36</v>
      </c>
      <c r="O442" s="155">
        <v>0.435</v>
      </c>
      <c r="P442" s="155">
        <f>O442*H442</f>
        <v>0.92220000000000002</v>
      </c>
      <c r="Q442" s="155">
        <v>0</v>
      </c>
      <c r="R442" s="155">
        <f>Q442*H442</f>
        <v>0</v>
      </c>
      <c r="S442" s="155">
        <v>0</v>
      </c>
      <c r="T442" s="156">
        <f>S442*H442</f>
        <v>0</v>
      </c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R442" s="157" t="s">
        <v>160</v>
      </c>
      <c r="AT442" s="157" t="s">
        <v>143</v>
      </c>
      <c r="AU442" s="157" t="s">
        <v>80</v>
      </c>
      <c r="AY442" s="18" t="s">
        <v>140</v>
      </c>
      <c r="BE442" s="158">
        <f>IF(N442="základní",J442,0)</f>
        <v>0</v>
      </c>
      <c r="BF442" s="158">
        <f>IF(N442="snížená",J442,0)</f>
        <v>0</v>
      </c>
      <c r="BG442" s="158">
        <f>IF(N442="zákl. přenesená",J442,0)</f>
        <v>0</v>
      </c>
      <c r="BH442" s="158">
        <f>IF(N442="sníž. přenesená",J442,0)</f>
        <v>0</v>
      </c>
      <c r="BI442" s="158">
        <f>IF(N442="nulová",J442,0)</f>
        <v>0</v>
      </c>
      <c r="BJ442" s="18" t="s">
        <v>78</v>
      </c>
      <c r="BK442" s="158">
        <f>ROUND(I442*H442,2)</f>
        <v>0</v>
      </c>
      <c r="BL442" s="18" t="s">
        <v>160</v>
      </c>
      <c r="BM442" s="157" t="s">
        <v>749</v>
      </c>
    </row>
    <row r="443" spans="1:65" s="2" customFormat="1" ht="19.5" x14ac:dyDescent="0.2">
      <c r="A443" s="30"/>
      <c r="B443" s="31"/>
      <c r="C443" s="30"/>
      <c r="D443" s="159" t="s">
        <v>149</v>
      </c>
      <c r="E443" s="30"/>
      <c r="F443" s="160" t="s">
        <v>750</v>
      </c>
      <c r="G443" s="30"/>
      <c r="H443" s="30"/>
      <c r="I443" s="30"/>
      <c r="J443" s="30"/>
      <c r="K443" s="30"/>
      <c r="L443" s="31"/>
      <c r="M443" s="161"/>
      <c r="N443" s="162"/>
      <c r="O443" s="56"/>
      <c r="P443" s="56"/>
      <c r="Q443" s="56"/>
      <c r="R443" s="56"/>
      <c r="S443" s="56"/>
      <c r="T443" s="57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T443" s="18" t="s">
        <v>149</v>
      </c>
      <c r="AU443" s="18" t="s">
        <v>80</v>
      </c>
    </row>
    <row r="444" spans="1:65" s="13" customFormat="1" x14ac:dyDescent="0.2">
      <c r="B444" s="168"/>
      <c r="D444" s="159" t="s">
        <v>354</v>
      </c>
      <c r="E444" s="169" t="s">
        <v>1</v>
      </c>
      <c r="F444" s="170" t="s">
        <v>751</v>
      </c>
      <c r="H444" s="171">
        <v>2.12</v>
      </c>
      <c r="L444" s="168"/>
      <c r="M444" s="172"/>
      <c r="N444" s="173"/>
      <c r="O444" s="173"/>
      <c r="P444" s="173"/>
      <c r="Q444" s="173"/>
      <c r="R444" s="173"/>
      <c r="S444" s="173"/>
      <c r="T444" s="174"/>
      <c r="AT444" s="169" t="s">
        <v>354</v>
      </c>
      <c r="AU444" s="169" t="s">
        <v>80</v>
      </c>
      <c r="AV444" s="13" t="s">
        <v>80</v>
      </c>
      <c r="AW444" s="13" t="s">
        <v>27</v>
      </c>
      <c r="AX444" s="13" t="s">
        <v>78</v>
      </c>
      <c r="AY444" s="169" t="s">
        <v>140</v>
      </c>
    </row>
    <row r="445" spans="1:65" s="2" customFormat="1" ht="16.5" customHeight="1" x14ac:dyDescent="0.2">
      <c r="A445" s="30"/>
      <c r="B445" s="146"/>
      <c r="C445" s="195" t="s">
        <v>752</v>
      </c>
      <c r="D445" s="195" t="s">
        <v>753</v>
      </c>
      <c r="E445" s="196" t="s">
        <v>754</v>
      </c>
      <c r="F445" s="197" t="s">
        <v>755</v>
      </c>
      <c r="G445" s="198" t="s">
        <v>731</v>
      </c>
      <c r="H445" s="199">
        <v>4.24</v>
      </c>
      <c r="I445" s="275"/>
      <c r="J445" s="200">
        <f>ROUND(I445*H445,2)</f>
        <v>0</v>
      </c>
      <c r="K445" s="197"/>
      <c r="L445" s="201"/>
      <c r="M445" s="202" t="s">
        <v>1</v>
      </c>
      <c r="N445" s="203" t="s">
        <v>36</v>
      </c>
      <c r="O445" s="155">
        <v>0</v>
      </c>
      <c r="P445" s="155">
        <f>O445*H445</f>
        <v>0</v>
      </c>
      <c r="Q445" s="155">
        <v>1</v>
      </c>
      <c r="R445" s="155">
        <f>Q445*H445</f>
        <v>4.24</v>
      </c>
      <c r="S445" s="155">
        <v>0</v>
      </c>
      <c r="T445" s="156">
        <f>S445*H445</f>
        <v>0</v>
      </c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R445" s="157" t="s">
        <v>174</v>
      </c>
      <c r="AT445" s="157" t="s">
        <v>753</v>
      </c>
      <c r="AU445" s="157" t="s">
        <v>80</v>
      </c>
      <c r="AY445" s="18" t="s">
        <v>140</v>
      </c>
      <c r="BE445" s="158">
        <f>IF(N445="základní",J445,0)</f>
        <v>0</v>
      </c>
      <c r="BF445" s="158">
        <f>IF(N445="snížená",J445,0)</f>
        <v>0</v>
      </c>
      <c r="BG445" s="158">
        <f>IF(N445="zákl. přenesená",J445,0)</f>
        <v>0</v>
      </c>
      <c r="BH445" s="158">
        <f>IF(N445="sníž. přenesená",J445,0)</f>
        <v>0</v>
      </c>
      <c r="BI445" s="158">
        <f>IF(N445="nulová",J445,0)</f>
        <v>0</v>
      </c>
      <c r="BJ445" s="18" t="s">
        <v>78</v>
      </c>
      <c r="BK445" s="158">
        <f>ROUND(I445*H445,2)</f>
        <v>0</v>
      </c>
      <c r="BL445" s="18" t="s">
        <v>160</v>
      </c>
      <c r="BM445" s="157" t="s">
        <v>756</v>
      </c>
    </row>
    <row r="446" spans="1:65" s="2" customFormat="1" x14ac:dyDescent="0.2">
      <c r="A446" s="30"/>
      <c r="B446" s="31"/>
      <c r="C446" s="30"/>
      <c r="D446" s="159" t="s">
        <v>149</v>
      </c>
      <c r="E446" s="30"/>
      <c r="F446" s="160" t="s">
        <v>755</v>
      </c>
      <c r="G446" s="30"/>
      <c r="H446" s="30"/>
      <c r="I446" s="30"/>
      <c r="J446" s="30"/>
      <c r="K446" s="30"/>
      <c r="L446" s="31"/>
      <c r="M446" s="161"/>
      <c r="N446" s="162"/>
      <c r="O446" s="56"/>
      <c r="P446" s="56"/>
      <c r="Q446" s="56"/>
      <c r="R446" s="56"/>
      <c r="S446" s="56"/>
      <c r="T446" s="57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T446" s="18" t="s">
        <v>149</v>
      </c>
      <c r="AU446" s="18" t="s">
        <v>80</v>
      </c>
    </row>
    <row r="447" spans="1:65" s="13" customFormat="1" x14ac:dyDescent="0.2">
      <c r="B447" s="168"/>
      <c r="D447" s="159" t="s">
        <v>354</v>
      </c>
      <c r="F447" s="170" t="s">
        <v>757</v>
      </c>
      <c r="H447" s="171">
        <v>4.24</v>
      </c>
      <c r="L447" s="168"/>
      <c r="M447" s="172"/>
      <c r="N447" s="173"/>
      <c r="O447" s="173"/>
      <c r="P447" s="173"/>
      <c r="Q447" s="173"/>
      <c r="R447" s="173"/>
      <c r="S447" s="173"/>
      <c r="T447" s="174"/>
      <c r="AT447" s="169" t="s">
        <v>354</v>
      </c>
      <c r="AU447" s="169" t="s">
        <v>80</v>
      </c>
      <c r="AV447" s="13" t="s">
        <v>80</v>
      </c>
      <c r="AW447" s="13" t="s">
        <v>3</v>
      </c>
      <c r="AX447" s="13" t="s">
        <v>78</v>
      </c>
      <c r="AY447" s="169" t="s">
        <v>140</v>
      </c>
    </row>
    <row r="448" spans="1:65" s="2" customFormat="1" ht="16.5" customHeight="1" x14ac:dyDescent="0.2">
      <c r="A448" s="30"/>
      <c r="B448" s="146"/>
      <c r="C448" s="147" t="s">
        <v>758</v>
      </c>
      <c r="D448" s="147" t="s">
        <v>143</v>
      </c>
      <c r="E448" s="148" t="s">
        <v>759</v>
      </c>
      <c r="F448" s="149" t="s">
        <v>760</v>
      </c>
      <c r="G448" s="150" t="s">
        <v>146</v>
      </c>
      <c r="H448" s="151">
        <v>1</v>
      </c>
      <c r="I448" s="275"/>
      <c r="J448" s="152">
        <f>ROUND(I448*H448,2)</f>
        <v>0</v>
      </c>
      <c r="K448" s="149"/>
      <c r="L448" s="31"/>
      <c r="M448" s="153" t="s">
        <v>1</v>
      </c>
      <c r="N448" s="154" t="s">
        <v>36</v>
      </c>
      <c r="O448" s="155">
        <v>0.92200000000000004</v>
      </c>
      <c r="P448" s="155">
        <f>O448*H448</f>
        <v>0.92200000000000004</v>
      </c>
      <c r="Q448" s="155">
        <v>0</v>
      </c>
      <c r="R448" s="155">
        <f>Q448*H448</f>
        <v>0</v>
      </c>
      <c r="S448" s="155">
        <v>0</v>
      </c>
      <c r="T448" s="156">
        <f>S448*H448</f>
        <v>0</v>
      </c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R448" s="157" t="s">
        <v>160</v>
      </c>
      <c r="AT448" s="157" t="s">
        <v>143</v>
      </c>
      <c r="AU448" s="157" t="s">
        <v>80</v>
      </c>
      <c r="AY448" s="18" t="s">
        <v>140</v>
      </c>
      <c r="BE448" s="158">
        <f>IF(N448="základní",J448,0)</f>
        <v>0</v>
      </c>
      <c r="BF448" s="158">
        <f>IF(N448="snížená",J448,0)</f>
        <v>0</v>
      </c>
      <c r="BG448" s="158">
        <f>IF(N448="zákl. přenesená",J448,0)</f>
        <v>0</v>
      </c>
      <c r="BH448" s="158">
        <f>IF(N448="sníž. přenesená",J448,0)</f>
        <v>0</v>
      </c>
      <c r="BI448" s="158">
        <f>IF(N448="nulová",J448,0)</f>
        <v>0</v>
      </c>
      <c r="BJ448" s="18" t="s">
        <v>78</v>
      </c>
      <c r="BK448" s="158">
        <f>ROUND(I448*H448,2)</f>
        <v>0</v>
      </c>
      <c r="BL448" s="18" t="s">
        <v>160</v>
      </c>
      <c r="BM448" s="157" t="s">
        <v>761</v>
      </c>
    </row>
    <row r="449" spans="1:65" s="2" customFormat="1" ht="19.5" x14ac:dyDescent="0.2">
      <c r="A449" s="30"/>
      <c r="B449" s="31"/>
      <c r="C449" s="30"/>
      <c r="D449" s="159" t="s">
        <v>149</v>
      </c>
      <c r="E449" s="30"/>
      <c r="F449" s="160" t="s">
        <v>2316</v>
      </c>
      <c r="G449" s="30"/>
      <c r="H449" s="30"/>
      <c r="I449" s="30"/>
      <c r="J449" s="30"/>
      <c r="K449" s="30"/>
      <c r="L449" s="31"/>
      <c r="M449" s="161"/>
      <c r="N449" s="162"/>
      <c r="O449" s="56"/>
      <c r="P449" s="56"/>
      <c r="Q449" s="56"/>
      <c r="R449" s="56"/>
      <c r="S449" s="56"/>
      <c r="T449" s="57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T449" s="18" t="s">
        <v>149</v>
      </c>
      <c r="AU449" s="18" t="s">
        <v>80</v>
      </c>
    </row>
    <row r="450" spans="1:65" s="13" customFormat="1" x14ac:dyDescent="0.2">
      <c r="B450" s="168"/>
      <c r="D450" s="159" t="s">
        <v>354</v>
      </c>
      <c r="E450" s="169" t="s">
        <v>1</v>
      </c>
      <c r="F450" s="170" t="s">
        <v>762</v>
      </c>
      <c r="H450" s="171">
        <v>1</v>
      </c>
      <c r="L450" s="168"/>
      <c r="M450" s="172"/>
      <c r="N450" s="173"/>
      <c r="O450" s="173"/>
      <c r="P450" s="173"/>
      <c r="Q450" s="173"/>
      <c r="R450" s="173"/>
      <c r="S450" s="173"/>
      <c r="T450" s="174"/>
      <c r="AT450" s="169" t="s">
        <v>354</v>
      </c>
      <c r="AU450" s="169" t="s">
        <v>80</v>
      </c>
      <c r="AV450" s="13" t="s">
        <v>80</v>
      </c>
      <c r="AW450" s="13" t="s">
        <v>27</v>
      </c>
      <c r="AX450" s="13" t="s">
        <v>78</v>
      </c>
      <c r="AY450" s="169" t="s">
        <v>140</v>
      </c>
    </row>
    <row r="451" spans="1:65" s="2" customFormat="1" ht="21.75" customHeight="1" x14ac:dyDescent="0.2">
      <c r="A451" s="30"/>
      <c r="B451" s="146"/>
      <c r="C451" s="147" t="s">
        <v>763</v>
      </c>
      <c r="D451" s="147" t="s">
        <v>143</v>
      </c>
      <c r="E451" s="148" t="s">
        <v>764</v>
      </c>
      <c r="F451" s="149" t="s">
        <v>765</v>
      </c>
      <c r="G451" s="150" t="s">
        <v>351</v>
      </c>
      <c r="H451" s="151">
        <v>747</v>
      </c>
      <c r="I451" s="275"/>
      <c r="J451" s="152">
        <f>ROUND(I451*H451,2)</f>
        <v>0</v>
      </c>
      <c r="K451" s="149"/>
      <c r="L451" s="31"/>
      <c r="M451" s="153" t="s">
        <v>1</v>
      </c>
      <c r="N451" s="154" t="s">
        <v>36</v>
      </c>
      <c r="O451" s="155">
        <v>1.2E-2</v>
      </c>
      <c r="P451" s="155">
        <f>O451*H451</f>
        <v>8.9640000000000004</v>
      </c>
      <c r="Q451" s="155">
        <v>0</v>
      </c>
      <c r="R451" s="155">
        <f>Q451*H451</f>
        <v>0</v>
      </c>
      <c r="S451" s="155">
        <v>0</v>
      </c>
      <c r="T451" s="156">
        <f>S451*H451</f>
        <v>0</v>
      </c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R451" s="157" t="s">
        <v>160</v>
      </c>
      <c r="AT451" s="157" t="s">
        <v>143</v>
      </c>
      <c r="AU451" s="157" t="s">
        <v>80</v>
      </c>
      <c r="AY451" s="18" t="s">
        <v>140</v>
      </c>
      <c r="BE451" s="158">
        <f>IF(N451="základní",J451,0)</f>
        <v>0</v>
      </c>
      <c r="BF451" s="158">
        <f>IF(N451="snížená",J451,0)</f>
        <v>0</v>
      </c>
      <c r="BG451" s="158">
        <f>IF(N451="zákl. přenesená",J451,0)</f>
        <v>0</v>
      </c>
      <c r="BH451" s="158">
        <f>IF(N451="sníž. přenesená",J451,0)</f>
        <v>0</v>
      </c>
      <c r="BI451" s="158">
        <f>IF(N451="nulová",J451,0)</f>
        <v>0</v>
      </c>
      <c r="BJ451" s="18" t="s">
        <v>78</v>
      </c>
      <c r="BK451" s="158">
        <f>ROUND(I451*H451,2)</f>
        <v>0</v>
      </c>
      <c r="BL451" s="18" t="s">
        <v>160</v>
      </c>
      <c r="BM451" s="157" t="s">
        <v>766</v>
      </c>
    </row>
    <row r="452" spans="1:65" s="2" customFormat="1" x14ac:dyDescent="0.2">
      <c r="A452" s="30"/>
      <c r="B452" s="31"/>
      <c r="C452" s="30"/>
      <c r="D452" s="159" t="s">
        <v>149</v>
      </c>
      <c r="E452" s="30"/>
      <c r="F452" s="160" t="s">
        <v>767</v>
      </c>
      <c r="G452" s="30"/>
      <c r="H452" s="30"/>
      <c r="I452" s="30"/>
      <c r="J452" s="30"/>
      <c r="K452" s="30"/>
      <c r="L452" s="31"/>
      <c r="M452" s="161"/>
      <c r="N452" s="162"/>
      <c r="O452" s="56"/>
      <c r="P452" s="56"/>
      <c r="Q452" s="56"/>
      <c r="R452" s="56"/>
      <c r="S452" s="56"/>
      <c r="T452" s="57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T452" s="18" t="s">
        <v>149</v>
      </c>
      <c r="AU452" s="18" t="s">
        <v>80</v>
      </c>
    </row>
    <row r="453" spans="1:65" s="15" customFormat="1" x14ac:dyDescent="0.2">
      <c r="B453" s="182"/>
      <c r="D453" s="159" t="s">
        <v>354</v>
      </c>
      <c r="E453" s="183" t="s">
        <v>1</v>
      </c>
      <c r="F453" s="184" t="s">
        <v>768</v>
      </c>
      <c r="H453" s="183" t="s">
        <v>1</v>
      </c>
      <c r="L453" s="182"/>
      <c r="M453" s="185"/>
      <c r="N453" s="186"/>
      <c r="O453" s="186"/>
      <c r="P453" s="186"/>
      <c r="Q453" s="186"/>
      <c r="R453" s="186"/>
      <c r="S453" s="186"/>
      <c r="T453" s="187"/>
      <c r="AT453" s="183" t="s">
        <v>354</v>
      </c>
      <c r="AU453" s="183" t="s">
        <v>80</v>
      </c>
      <c r="AV453" s="15" t="s">
        <v>78</v>
      </c>
      <c r="AW453" s="15" t="s">
        <v>27</v>
      </c>
      <c r="AX453" s="15" t="s">
        <v>70</v>
      </c>
      <c r="AY453" s="183" t="s">
        <v>140</v>
      </c>
    </row>
    <row r="454" spans="1:65" s="13" customFormat="1" x14ac:dyDescent="0.2">
      <c r="B454" s="168"/>
      <c r="D454" s="159" t="s">
        <v>354</v>
      </c>
      <c r="E454" s="169" t="s">
        <v>1</v>
      </c>
      <c r="F454" s="170" t="s">
        <v>769</v>
      </c>
      <c r="H454" s="171">
        <v>747</v>
      </c>
      <c r="L454" s="168"/>
      <c r="M454" s="172"/>
      <c r="N454" s="173"/>
      <c r="O454" s="173"/>
      <c r="P454" s="173"/>
      <c r="Q454" s="173"/>
      <c r="R454" s="173"/>
      <c r="S454" s="173"/>
      <c r="T454" s="174"/>
      <c r="AT454" s="169" t="s">
        <v>354</v>
      </c>
      <c r="AU454" s="169" t="s">
        <v>80</v>
      </c>
      <c r="AV454" s="13" t="s">
        <v>80</v>
      </c>
      <c r="AW454" s="13" t="s">
        <v>27</v>
      </c>
      <c r="AX454" s="13" t="s">
        <v>78</v>
      </c>
      <c r="AY454" s="169" t="s">
        <v>140</v>
      </c>
    </row>
    <row r="455" spans="1:65" s="2" customFormat="1" ht="16.5" customHeight="1" x14ac:dyDescent="0.2">
      <c r="A455" s="30"/>
      <c r="B455" s="146"/>
      <c r="C455" s="195" t="s">
        <v>770</v>
      </c>
      <c r="D455" s="195" t="s">
        <v>753</v>
      </c>
      <c r="E455" s="196" t="s">
        <v>771</v>
      </c>
      <c r="F455" s="197" t="s">
        <v>772</v>
      </c>
      <c r="G455" s="198" t="s">
        <v>731</v>
      </c>
      <c r="H455" s="199">
        <v>40.404000000000003</v>
      </c>
      <c r="I455" s="275"/>
      <c r="J455" s="200">
        <f>ROUND(I455*H455,2)</f>
        <v>0</v>
      </c>
      <c r="K455" s="197"/>
      <c r="L455" s="201"/>
      <c r="M455" s="202" t="s">
        <v>1</v>
      </c>
      <c r="N455" s="203" t="s">
        <v>36</v>
      </c>
      <c r="O455" s="155">
        <v>0</v>
      </c>
      <c r="P455" s="155">
        <f>O455*H455</f>
        <v>0</v>
      </c>
      <c r="Q455" s="155">
        <v>0</v>
      </c>
      <c r="R455" s="155">
        <f>Q455*H455</f>
        <v>0</v>
      </c>
      <c r="S455" s="155">
        <v>0</v>
      </c>
      <c r="T455" s="156">
        <f>S455*H455</f>
        <v>0</v>
      </c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R455" s="157" t="s">
        <v>174</v>
      </c>
      <c r="AT455" s="157" t="s">
        <v>753</v>
      </c>
      <c r="AU455" s="157" t="s">
        <v>80</v>
      </c>
      <c r="AY455" s="18" t="s">
        <v>140</v>
      </c>
      <c r="BE455" s="158">
        <f>IF(N455="základní",J455,0)</f>
        <v>0</v>
      </c>
      <c r="BF455" s="158">
        <f>IF(N455="snížená",J455,0)</f>
        <v>0</v>
      </c>
      <c r="BG455" s="158">
        <f>IF(N455="zákl. přenesená",J455,0)</f>
        <v>0</v>
      </c>
      <c r="BH455" s="158">
        <f>IF(N455="sníž. přenesená",J455,0)</f>
        <v>0</v>
      </c>
      <c r="BI455" s="158">
        <f>IF(N455="nulová",J455,0)</f>
        <v>0</v>
      </c>
      <c r="BJ455" s="18" t="s">
        <v>78</v>
      </c>
      <c r="BK455" s="158">
        <f>ROUND(I455*H455,2)</f>
        <v>0</v>
      </c>
      <c r="BL455" s="18" t="s">
        <v>160</v>
      </c>
      <c r="BM455" s="157" t="s">
        <v>773</v>
      </c>
    </row>
    <row r="456" spans="1:65" s="2" customFormat="1" x14ac:dyDescent="0.2">
      <c r="A456" s="30"/>
      <c r="B456" s="31"/>
      <c r="C456" s="30"/>
      <c r="D456" s="159" t="s">
        <v>149</v>
      </c>
      <c r="E456" s="30"/>
      <c r="F456" s="160" t="s">
        <v>772</v>
      </c>
      <c r="G456" s="30"/>
      <c r="H456" s="30"/>
      <c r="I456" s="30"/>
      <c r="J456" s="30"/>
      <c r="K456" s="30"/>
      <c r="L456" s="31"/>
      <c r="M456" s="161"/>
      <c r="N456" s="162"/>
      <c r="O456" s="56"/>
      <c r="P456" s="56"/>
      <c r="Q456" s="56"/>
      <c r="R456" s="56"/>
      <c r="S456" s="56"/>
      <c r="T456" s="57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T456" s="18" t="s">
        <v>149</v>
      </c>
      <c r="AU456" s="18" t="s">
        <v>80</v>
      </c>
    </row>
    <row r="457" spans="1:65" s="15" customFormat="1" x14ac:dyDescent="0.2">
      <c r="B457" s="182"/>
      <c r="D457" s="159" t="s">
        <v>354</v>
      </c>
      <c r="E457" s="183" t="s">
        <v>1</v>
      </c>
      <c r="F457" s="184" t="s">
        <v>774</v>
      </c>
      <c r="H457" s="183" t="s">
        <v>1</v>
      </c>
      <c r="L457" s="182"/>
      <c r="M457" s="185"/>
      <c r="N457" s="186"/>
      <c r="O457" s="186"/>
      <c r="P457" s="186"/>
      <c r="Q457" s="186"/>
      <c r="R457" s="186"/>
      <c r="S457" s="186"/>
      <c r="T457" s="187"/>
      <c r="AT457" s="183" t="s">
        <v>354</v>
      </c>
      <c r="AU457" s="183" t="s">
        <v>80</v>
      </c>
      <c r="AV457" s="15" t="s">
        <v>78</v>
      </c>
      <c r="AW457" s="15" t="s">
        <v>27</v>
      </c>
      <c r="AX457" s="15" t="s">
        <v>70</v>
      </c>
      <c r="AY457" s="183" t="s">
        <v>140</v>
      </c>
    </row>
    <row r="458" spans="1:65" s="13" customFormat="1" x14ac:dyDescent="0.2">
      <c r="B458" s="168"/>
      <c r="D458" s="159" t="s">
        <v>354</v>
      </c>
      <c r="E458" s="169" t="s">
        <v>1</v>
      </c>
      <c r="F458" s="170" t="s">
        <v>775</v>
      </c>
      <c r="H458" s="171">
        <v>6814.2</v>
      </c>
      <c r="L458" s="168"/>
      <c r="M458" s="172"/>
      <c r="N458" s="173"/>
      <c r="O458" s="173"/>
      <c r="P458" s="173"/>
      <c r="Q458" s="173"/>
      <c r="R458" s="173"/>
      <c r="S458" s="173"/>
      <c r="T458" s="174"/>
      <c r="AT458" s="169" t="s">
        <v>354</v>
      </c>
      <c r="AU458" s="169" t="s">
        <v>80</v>
      </c>
      <c r="AV458" s="13" t="s">
        <v>80</v>
      </c>
      <c r="AW458" s="13" t="s">
        <v>27</v>
      </c>
      <c r="AX458" s="13" t="s">
        <v>70</v>
      </c>
      <c r="AY458" s="169" t="s">
        <v>140</v>
      </c>
    </row>
    <row r="459" spans="1:65" s="13" customFormat="1" x14ac:dyDescent="0.2">
      <c r="B459" s="168"/>
      <c r="D459" s="159" t="s">
        <v>354</v>
      </c>
      <c r="E459" s="169" t="s">
        <v>1</v>
      </c>
      <c r="F459" s="170" t="s">
        <v>776</v>
      </c>
      <c r="H459" s="171">
        <v>-5113.3</v>
      </c>
      <c r="L459" s="168"/>
      <c r="M459" s="172"/>
      <c r="N459" s="173"/>
      <c r="O459" s="173"/>
      <c r="P459" s="173"/>
      <c r="Q459" s="173"/>
      <c r="R459" s="173"/>
      <c r="S459" s="173"/>
      <c r="T459" s="174"/>
      <c r="AT459" s="169" t="s">
        <v>354</v>
      </c>
      <c r="AU459" s="169" t="s">
        <v>80</v>
      </c>
      <c r="AV459" s="13" t="s">
        <v>80</v>
      </c>
      <c r="AW459" s="13" t="s">
        <v>27</v>
      </c>
      <c r="AX459" s="13" t="s">
        <v>70</v>
      </c>
      <c r="AY459" s="169" t="s">
        <v>140</v>
      </c>
    </row>
    <row r="460" spans="1:65" s="13" customFormat="1" x14ac:dyDescent="0.2">
      <c r="B460" s="168"/>
      <c r="D460" s="159" t="s">
        <v>354</v>
      </c>
      <c r="E460" s="169" t="s">
        <v>1</v>
      </c>
      <c r="F460" s="170" t="s">
        <v>777</v>
      </c>
      <c r="H460" s="171">
        <v>-1022.9880000000001</v>
      </c>
      <c r="L460" s="168"/>
      <c r="M460" s="172"/>
      <c r="N460" s="173"/>
      <c r="O460" s="173"/>
      <c r="P460" s="173"/>
      <c r="Q460" s="173"/>
      <c r="R460" s="173"/>
      <c r="S460" s="173"/>
      <c r="T460" s="174"/>
      <c r="AT460" s="169" t="s">
        <v>354</v>
      </c>
      <c r="AU460" s="169" t="s">
        <v>80</v>
      </c>
      <c r="AV460" s="13" t="s">
        <v>80</v>
      </c>
      <c r="AW460" s="13" t="s">
        <v>27</v>
      </c>
      <c r="AX460" s="13" t="s">
        <v>70</v>
      </c>
      <c r="AY460" s="169" t="s">
        <v>140</v>
      </c>
    </row>
    <row r="461" spans="1:65" s="13" customFormat="1" x14ac:dyDescent="0.2">
      <c r="B461" s="168"/>
      <c r="D461" s="159" t="s">
        <v>354</v>
      </c>
      <c r="E461" s="169" t="s">
        <v>1</v>
      </c>
      <c r="F461" s="170" t="s">
        <v>778</v>
      </c>
      <c r="H461" s="171">
        <v>-30</v>
      </c>
      <c r="L461" s="168"/>
      <c r="M461" s="172"/>
      <c r="N461" s="173"/>
      <c r="O461" s="173"/>
      <c r="P461" s="173"/>
      <c r="Q461" s="173"/>
      <c r="R461" s="173"/>
      <c r="S461" s="173"/>
      <c r="T461" s="174"/>
      <c r="AT461" s="169" t="s">
        <v>354</v>
      </c>
      <c r="AU461" s="169" t="s">
        <v>80</v>
      </c>
      <c r="AV461" s="13" t="s">
        <v>80</v>
      </c>
      <c r="AW461" s="13" t="s">
        <v>27</v>
      </c>
      <c r="AX461" s="13" t="s">
        <v>70</v>
      </c>
      <c r="AY461" s="169" t="s">
        <v>140</v>
      </c>
    </row>
    <row r="462" spans="1:65" s="13" customFormat="1" x14ac:dyDescent="0.2">
      <c r="B462" s="168"/>
      <c r="D462" s="159" t="s">
        <v>354</v>
      </c>
      <c r="E462" s="169" t="s">
        <v>1</v>
      </c>
      <c r="F462" s="170" t="s">
        <v>779</v>
      </c>
      <c r="H462" s="171">
        <v>-71.739999999999995</v>
      </c>
      <c r="L462" s="168"/>
      <c r="M462" s="172"/>
      <c r="N462" s="173"/>
      <c r="O462" s="173"/>
      <c r="P462" s="173"/>
      <c r="Q462" s="173"/>
      <c r="R462" s="173"/>
      <c r="S462" s="173"/>
      <c r="T462" s="174"/>
      <c r="AT462" s="169" t="s">
        <v>354</v>
      </c>
      <c r="AU462" s="169" t="s">
        <v>80</v>
      </c>
      <c r="AV462" s="13" t="s">
        <v>80</v>
      </c>
      <c r="AW462" s="13" t="s">
        <v>27</v>
      </c>
      <c r="AX462" s="13" t="s">
        <v>70</v>
      </c>
      <c r="AY462" s="169" t="s">
        <v>140</v>
      </c>
    </row>
    <row r="463" spans="1:65" s="13" customFormat="1" x14ac:dyDescent="0.2">
      <c r="B463" s="168"/>
      <c r="D463" s="159" t="s">
        <v>354</v>
      </c>
      <c r="E463" s="169" t="s">
        <v>1</v>
      </c>
      <c r="F463" s="170" t="s">
        <v>780</v>
      </c>
      <c r="H463" s="171">
        <v>-206.374</v>
      </c>
      <c r="L463" s="168"/>
      <c r="M463" s="172"/>
      <c r="N463" s="173"/>
      <c r="O463" s="173"/>
      <c r="P463" s="173"/>
      <c r="Q463" s="173"/>
      <c r="R463" s="173"/>
      <c r="S463" s="173"/>
      <c r="T463" s="174"/>
      <c r="AT463" s="169" t="s">
        <v>354</v>
      </c>
      <c r="AU463" s="169" t="s">
        <v>80</v>
      </c>
      <c r="AV463" s="13" t="s">
        <v>80</v>
      </c>
      <c r="AW463" s="13" t="s">
        <v>27</v>
      </c>
      <c r="AX463" s="13" t="s">
        <v>70</v>
      </c>
      <c r="AY463" s="169" t="s">
        <v>140</v>
      </c>
    </row>
    <row r="464" spans="1:65" s="13" customFormat="1" x14ac:dyDescent="0.2">
      <c r="B464" s="168"/>
      <c r="D464" s="159" t="s">
        <v>354</v>
      </c>
      <c r="E464" s="169" t="s">
        <v>1</v>
      </c>
      <c r="F464" s="170" t="s">
        <v>781</v>
      </c>
      <c r="H464" s="171">
        <v>-390</v>
      </c>
      <c r="L464" s="168"/>
      <c r="M464" s="172"/>
      <c r="N464" s="173"/>
      <c r="O464" s="173"/>
      <c r="P464" s="173"/>
      <c r="Q464" s="173"/>
      <c r="R464" s="173"/>
      <c r="S464" s="173"/>
      <c r="T464" s="174"/>
      <c r="AT464" s="169" t="s">
        <v>354</v>
      </c>
      <c r="AU464" s="169" t="s">
        <v>80</v>
      </c>
      <c r="AV464" s="13" t="s">
        <v>80</v>
      </c>
      <c r="AW464" s="13" t="s">
        <v>27</v>
      </c>
      <c r="AX464" s="13" t="s">
        <v>70</v>
      </c>
      <c r="AY464" s="169" t="s">
        <v>140</v>
      </c>
    </row>
    <row r="465" spans="1:65" s="14" customFormat="1" x14ac:dyDescent="0.2">
      <c r="B465" s="175"/>
      <c r="D465" s="159" t="s">
        <v>354</v>
      </c>
      <c r="E465" s="176" t="s">
        <v>1</v>
      </c>
      <c r="F465" s="177" t="s">
        <v>363</v>
      </c>
      <c r="H465" s="178">
        <v>-20.202000000000499</v>
      </c>
      <c r="L465" s="175"/>
      <c r="M465" s="179"/>
      <c r="N465" s="180"/>
      <c r="O465" s="180"/>
      <c r="P465" s="180"/>
      <c r="Q465" s="180"/>
      <c r="R465" s="180"/>
      <c r="S465" s="180"/>
      <c r="T465" s="181"/>
      <c r="AT465" s="176" t="s">
        <v>354</v>
      </c>
      <c r="AU465" s="176" t="s">
        <v>80</v>
      </c>
      <c r="AV465" s="14" t="s">
        <v>160</v>
      </c>
      <c r="AW465" s="14" t="s">
        <v>27</v>
      </c>
      <c r="AX465" s="14" t="s">
        <v>70</v>
      </c>
      <c r="AY465" s="176" t="s">
        <v>140</v>
      </c>
    </row>
    <row r="466" spans="1:65" s="13" customFormat="1" x14ac:dyDescent="0.2">
      <c r="B466" s="168"/>
      <c r="D466" s="159" t="s">
        <v>354</v>
      </c>
      <c r="E466" s="169" t="s">
        <v>1</v>
      </c>
      <c r="F466" s="170" t="s">
        <v>782</v>
      </c>
      <c r="H466" s="171">
        <v>40.404000000000003</v>
      </c>
      <c r="L466" s="168"/>
      <c r="M466" s="172"/>
      <c r="N466" s="173"/>
      <c r="O466" s="173"/>
      <c r="P466" s="173"/>
      <c r="Q466" s="173"/>
      <c r="R466" s="173"/>
      <c r="S466" s="173"/>
      <c r="T466" s="174"/>
      <c r="AT466" s="169" t="s">
        <v>354</v>
      </c>
      <c r="AU466" s="169" t="s">
        <v>80</v>
      </c>
      <c r="AV466" s="13" t="s">
        <v>80</v>
      </c>
      <c r="AW466" s="13" t="s">
        <v>27</v>
      </c>
      <c r="AX466" s="13" t="s">
        <v>78</v>
      </c>
      <c r="AY466" s="169" t="s">
        <v>140</v>
      </c>
    </row>
    <row r="467" spans="1:65" s="2" customFormat="1" ht="21.75" customHeight="1" x14ac:dyDescent="0.2">
      <c r="A467" s="30"/>
      <c r="B467" s="146"/>
      <c r="C467" s="147" t="s">
        <v>783</v>
      </c>
      <c r="D467" s="147" t="s">
        <v>143</v>
      </c>
      <c r="E467" s="148" t="s">
        <v>784</v>
      </c>
      <c r="F467" s="149" t="s">
        <v>785</v>
      </c>
      <c r="G467" s="150" t="s">
        <v>351</v>
      </c>
      <c r="H467" s="151">
        <v>9166</v>
      </c>
      <c r="I467" s="275"/>
      <c r="J467" s="152">
        <f>ROUND(I467*H467,2)</f>
        <v>0</v>
      </c>
      <c r="K467" s="149"/>
      <c r="L467" s="31"/>
      <c r="M467" s="153" t="s">
        <v>1</v>
      </c>
      <c r="N467" s="154" t="s">
        <v>36</v>
      </c>
      <c r="O467" s="155">
        <v>1.7999999999999999E-2</v>
      </c>
      <c r="P467" s="155">
        <f>O467*H467</f>
        <v>164.988</v>
      </c>
      <c r="Q467" s="155">
        <v>0</v>
      </c>
      <c r="R467" s="155">
        <f>Q467*H467</f>
        <v>0</v>
      </c>
      <c r="S467" s="155">
        <v>0</v>
      </c>
      <c r="T467" s="156">
        <f>S467*H467</f>
        <v>0</v>
      </c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R467" s="157" t="s">
        <v>160</v>
      </c>
      <c r="AT467" s="157" t="s">
        <v>143</v>
      </c>
      <c r="AU467" s="157" t="s">
        <v>80</v>
      </c>
      <c r="AY467" s="18" t="s">
        <v>140</v>
      </c>
      <c r="BE467" s="158">
        <f>IF(N467="základní",J467,0)</f>
        <v>0</v>
      </c>
      <c r="BF467" s="158">
        <f>IF(N467="snížená",J467,0)</f>
        <v>0</v>
      </c>
      <c r="BG467" s="158">
        <f>IF(N467="zákl. přenesená",J467,0)</f>
        <v>0</v>
      </c>
      <c r="BH467" s="158">
        <f>IF(N467="sníž. přenesená",J467,0)</f>
        <v>0</v>
      </c>
      <c r="BI467" s="158">
        <f>IF(N467="nulová",J467,0)</f>
        <v>0</v>
      </c>
      <c r="BJ467" s="18" t="s">
        <v>78</v>
      </c>
      <c r="BK467" s="158">
        <f>ROUND(I467*H467,2)</f>
        <v>0</v>
      </c>
      <c r="BL467" s="18" t="s">
        <v>160</v>
      </c>
      <c r="BM467" s="157" t="s">
        <v>786</v>
      </c>
    </row>
    <row r="468" spans="1:65" s="2" customFormat="1" ht="19.5" x14ac:dyDescent="0.2">
      <c r="A468" s="30"/>
      <c r="B468" s="31"/>
      <c r="C468" s="30"/>
      <c r="D468" s="159" t="s">
        <v>149</v>
      </c>
      <c r="E468" s="30"/>
      <c r="F468" s="160" t="s">
        <v>787</v>
      </c>
      <c r="G468" s="30"/>
      <c r="H468" s="30"/>
      <c r="I468" s="30"/>
      <c r="J468" s="30"/>
      <c r="K468" s="30"/>
      <c r="L468" s="31"/>
      <c r="M468" s="161"/>
      <c r="N468" s="162"/>
      <c r="O468" s="56"/>
      <c r="P468" s="56"/>
      <c r="Q468" s="56"/>
      <c r="R468" s="56"/>
      <c r="S468" s="56"/>
      <c r="T468" s="57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T468" s="18" t="s">
        <v>149</v>
      </c>
      <c r="AU468" s="18" t="s">
        <v>80</v>
      </c>
    </row>
    <row r="469" spans="1:65" s="13" customFormat="1" x14ac:dyDescent="0.2">
      <c r="B469" s="168"/>
      <c r="D469" s="159" t="s">
        <v>354</v>
      </c>
      <c r="E469" s="169" t="s">
        <v>1</v>
      </c>
      <c r="F469" s="170" t="s">
        <v>788</v>
      </c>
      <c r="H469" s="171">
        <v>9166</v>
      </c>
      <c r="L469" s="168"/>
      <c r="M469" s="172"/>
      <c r="N469" s="173"/>
      <c r="O469" s="173"/>
      <c r="P469" s="173"/>
      <c r="Q469" s="173"/>
      <c r="R469" s="173"/>
      <c r="S469" s="173"/>
      <c r="T469" s="174"/>
      <c r="AT469" s="169" t="s">
        <v>354</v>
      </c>
      <c r="AU469" s="169" t="s">
        <v>80</v>
      </c>
      <c r="AV469" s="13" t="s">
        <v>80</v>
      </c>
      <c r="AW469" s="13" t="s">
        <v>27</v>
      </c>
      <c r="AX469" s="13" t="s">
        <v>78</v>
      </c>
      <c r="AY469" s="169" t="s">
        <v>140</v>
      </c>
    </row>
    <row r="470" spans="1:65" s="2" customFormat="1" ht="21.75" customHeight="1" x14ac:dyDescent="0.2">
      <c r="A470" s="30"/>
      <c r="B470" s="146"/>
      <c r="C470" s="147" t="s">
        <v>789</v>
      </c>
      <c r="D470" s="147" t="s">
        <v>143</v>
      </c>
      <c r="E470" s="148" t="s">
        <v>790</v>
      </c>
      <c r="F470" s="149" t="s">
        <v>791</v>
      </c>
      <c r="G470" s="150" t="s">
        <v>351</v>
      </c>
      <c r="H470" s="151">
        <v>2709</v>
      </c>
      <c r="I470" s="275"/>
      <c r="J470" s="152">
        <f>ROUND(I470*H470,2)</f>
        <v>0</v>
      </c>
      <c r="K470" s="149"/>
      <c r="L470" s="31"/>
      <c r="M470" s="153" t="s">
        <v>1</v>
      </c>
      <c r="N470" s="154" t="s">
        <v>36</v>
      </c>
      <c r="O470" s="155">
        <v>2.4E-2</v>
      </c>
      <c r="P470" s="155">
        <f>O470*H470</f>
        <v>65.016000000000005</v>
      </c>
      <c r="Q470" s="155">
        <v>0</v>
      </c>
      <c r="R470" s="155">
        <f>Q470*H470</f>
        <v>0</v>
      </c>
      <c r="S470" s="155">
        <v>0</v>
      </c>
      <c r="T470" s="156">
        <f>S470*H470</f>
        <v>0</v>
      </c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R470" s="157" t="s">
        <v>160</v>
      </c>
      <c r="AT470" s="157" t="s">
        <v>143</v>
      </c>
      <c r="AU470" s="157" t="s">
        <v>80</v>
      </c>
      <c r="AY470" s="18" t="s">
        <v>140</v>
      </c>
      <c r="BE470" s="158">
        <f>IF(N470="základní",J470,0)</f>
        <v>0</v>
      </c>
      <c r="BF470" s="158">
        <f>IF(N470="snížená",J470,0)</f>
        <v>0</v>
      </c>
      <c r="BG470" s="158">
        <f>IF(N470="zákl. přenesená",J470,0)</f>
        <v>0</v>
      </c>
      <c r="BH470" s="158">
        <f>IF(N470="sníž. přenesená",J470,0)</f>
        <v>0</v>
      </c>
      <c r="BI470" s="158">
        <f>IF(N470="nulová",J470,0)</f>
        <v>0</v>
      </c>
      <c r="BJ470" s="18" t="s">
        <v>78</v>
      </c>
      <c r="BK470" s="158">
        <f>ROUND(I470*H470,2)</f>
        <v>0</v>
      </c>
      <c r="BL470" s="18" t="s">
        <v>160</v>
      </c>
      <c r="BM470" s="157" t="s">
        <v>792</v>
      </c>
    </row>
    <row r="471" spans="1:65" s="2" customFormat="1" ht="19.5" x14ac:dyDescent="0.2">
      <c r="A471" s="30"/>
      <c r="B471" s="31"/>
      <c r="C471" s="30"/>
      <c r="D471" s="159" t="s">
        <v>149</v>
      </c>
      <c r="E471" s="30"/>
      <c r="F471" s="160" t="s">
        <v>793</v>
      </c>
      <c r="G471" s="30"/>
      <c r="H471" s="30"/>
      <c r="I471" s="30"/>
      <c r="J471" s="30"/>
      <c r="K471" s="30"/>
      <c r="L471" s="31"/>
      <c r="M471" s="161"/>
      <c r="N471" s="162"/>
      <c r="O471" s="56"/>
      <c r="P471" s="56"/>
      <c r="Q471" s="56"/>
      <c r="R471" s="56"/>
      <c r="S471" s="56"/>
      <c r="T471" s="57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T471" s="18" t="s">
        <v>149</v>
      </c>
      <c r="AU471" s="18" t="s">
        <v>80</v>
      </c>
    </row>
    <row r="472" spans="1:65" s="13" customFormat="1" x14ac:dyDescent="0.2">
      <c r="B472" s="168"/>
      <c r="D472" s="159" t="s">
        <v>354</v>
      </c>
      <c r="E472" s="169" t="s">
        <v>1</v>
      </c>
      <c r="F472" s="170" t="s">
        <v>794</v>
      </c>
      <c r="H472" s="171">
        <v>2709</v>
      </c>
      <c r="L472" s="168"/>
      <c r="M472" s="172"/>
      <c r="N472" s="173"/>
      <c r="O472" s="173"/>
      <c r="P472" s="173"/>
      <c r="Q472" s="173"/>
      <c r="R472" s="173"/>
      <c r="S472" s="173"/>
      <c r="T472" s="174"/>
      <c r="AT472" s="169" t="s">
        <v>354</v>
      </c>
      <c r="AU472" s="169" t="s">
        <v>80</v>
      </c>
      <c r="AV472" s="13" t="s">
        <v>80</v>
      </c>
      <c r="AW472" s="13" t="s">
        <v>27</v>
      </c>
      <c r="AX472" s="13" t="s">
        <v>78</v>
      </c>
      <c r="AY472" s="169" t="s">
        <v>140</v>
      </c>
    </row>
    <row r="473" spans="1:65" s="2" customFormat="1" ht="21.75" customHeight="1" x14ac:dyDescent="0.2">
      <c r="A473" s="30"/>
      <c r="B473" s="146"/>
      <c r="C473" s="147" t="s">
        <v>795</v>
      </c>
      <c r="D473" s="147" t="s">
        <v>143</v>
      </c>
      <c r="E473" s="148" t="s">
        <v>796</v>
      </c>
      <c r="F473" s="149" t="s">
        <v>797</v>
      </c>
      <c r="G473" s="150" t="s">
        <v>351</v>
      </c>
      <c r="H473" s="151">
        <v>2261</v>
      </c>
      <c r="I473" s="275"/>
      <c r="J473" s="152">
        <f>ROUND(I473*H473,2)</f>
        <v>0</v>
      </c>
      <c r="K473" s="149"/>
      <c r="L473" s="31"/>
      <c r="M473" s="153" t="s">
        <v>1</v>
      </c>
      <c r="N473" s="154" t="s">
        <v>36</v>
      </c>
      <c r="O473" s="155">
        <v>2.8000000000000001E-2</v>
      </c>
      <c r="P473" s="155">
        <f>O473*H473</f>
        <v>63.308</v>
      </c>
      <c r="Q473" s="155">
        <v>0</v>
      </c>
      <c r="R473" s="155">
        <f>Q473*H473</f>
        <v>0</v>
      </c>
      <c r="S473" s="155">
        <v>0</v>
      </c>
      <c r="T473" s="156">
        <f>S473*H473</f>
        <v>0</v>
      </c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R473" s="157" t="s">
        <v>160</v>
      </c>
      <c r="AT473" s="157" t="s">
        <v>143</v>
      </c>
      <c r="AU473" s="157" t="s">
        <v>80</v>
      </c>
      <c r="AY473" s="18" t="s">
        <v>140</v>
      </c>
      <c r="BE473" s="158">
        <f>IF(N473="základní",J473,0)</f>
        <v>0</v>
      </c>
      <c r="BF473" s="158">
        <f>IF(N473="snížená",J473,0)</f>
        <v>0</v>
      </c>
      <c r="BG473" s="158">
        <f>IF(N473="zákl. přenesená",J473,0)</f>
        <v>0</v>
      </c>
      <c r="BH473" s="158">
        <f>IF(N473="sníž. přenesená",J473,0)</f>
        <v>0</v>
      </c>
      <c r="BI473" s="158">
        <f>IF(N473="nulová",J473,0)</f>
        <v>0</v>
      </c>
      <c r="BJ473" s="18" t="s">
        <v>78</v>
      </c>
      <c r="BK473" s="158">
        <f>ROUND(I473*H473,2)</f>
        <v>0</v>
      </c>
      <c r="BL473" s="18" t="s">
        <v>160</v>
      </c>
      <c r="BM473" s="157" t="s">
        <v>798</v>
      </c>
    </row>
    <row r="474" spans="1:65" s="2" customFormat="1" ht="19.5" x14ac:dyDescent="0.2">
      <c r="A474" s="30"/>
      <c r="B474" s="31"/>
      <c r="C474" s="30"/>
      <c r="D474" s="159" t="s">
        <v>149</v>
      </c>
      <c r="E474" s="30"/>
      <c r="F474" s="160" t="s">
        <v>799</v>
      </c>
      <c r="G474" s="30"/>
      <c r="H474" s="30"/>
      <c r="I474" s="30"/>
      <c r="J474" s="30"/>
      <c r="K474" s="30"/>
      <c r="L474" s="31"/>
      <c r="M474" s="161"/>
      <c r="N474" s="162"/>
      <c r="O474" s="56"/>
      <c r="P474" s="56"/>
      <c r="Q474" s="56"/>
      <c r="R474" s="56"/>
      <c r="S474" s="56"/>
      <c r="T474" s="57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T474" s="18" t="s">
        <v>149</v>
      </c>
      <c r="AU474" s="18" t="s">
        <v>80</v>
      </c>
    </row>
    <row r="475" spans="1:65" s="13" customFormat="1" x14ac:dyDescent="0.2">
      <c r="B475" s="168"/>
      <c r="D475" s="159" t="s">
        <v>354</v>
      </c>
      <c r="E475" s="169" t="s">
        <v>1</v>
      </c>
      <c r="F475" s="170" t="s">
        <v>800</v>
      </c>
      <c r="H475" s="171">
        <v>2261</v>
      </c>
      <c r="L475" s="168"/>
      <c r="M475" s="172"/>
      <c r="N475" s="173"/>
      <c r="O475" s="173"/>
      <c r="P475" s="173"/>
      <c r="Q475" s="173"/>
      <c r="R475" s="173"/>
      <c r="S475" s="173"/>
      <c r="T475" s="174"/>
      <c r="AT475" s="169" t="s">
        <v>354</v>
      </c>
      <c r="AU475" s="169" t="s">
        <v>80</v>
      </c>
      <c r="AV475" s="13" t="s">
        <v>80</v>
      </c>
      <c r="AW475" s="13" t="s">
        <v>27</v>
      </c>
      <c r="AX475" s="13" t="s">
        <v>78</v>
      </c>
      <c r="AY475" s="169" t="s">
        <v>140</v>
      </c>
    </row>
    <row r="476" spans="1:65" s="12" customFormat="1" ht="22.9" customHeight="1" x14ac:dyDescent="0.2">
      <c r="B476" s="134"/>
      <c r="D476" s="135" t="s">
        <v>69</v>
      </c>
      <c r="E476" s="144" t="s">
        <v>80</v>
      </c>
      <c r="F476" s="144" t="s">
        <v>801</v>
      </c>
      <c r="J476" s="145">
        <f>BK476</f>
        <v>0</v>
      </c>
      <c r="L476" s="134"/>
      <c r="M476" s="138"/>
      <c r="N476" s="139"/>
      <c r="O476" s="139"/>
      <c r="P476" s="140">
        <f>SUM(P477:P503)</f>
        <v>754.17332199999998</v>
      </c>
      <c r="Q476" s="139"/>
      <c r="R476" s="140">
        <f>SUM(R477:R503)</f>
        <v>2.4909325600000001</v>
      </c>
      <c r="S476" s="139"/>
      <c r="T476" s="141">
        <f>SUM(T477:T503)</f>
        <v>0</v>
      </c>
      <c r="AR476" s="135" t="s">
        <v>78</v>
      </c>
      <c r="AT476" s="142" t="s">
        <v>69</v>
      </c>
      <c r="AU476" s="142" t="s">
        <v>78</v>
      </c>
      <c r="AY476" s="135" t="s">
        <v>140</v>
      </c>
      <c r="BK476" s="143">
        <f>SUM(BK477:BK503)</f>
        <v>0</v>
      </c>
    </row>
    <row r="477" spans="1:65" s="2" customFormat="1" ht="16.5" customHeight="1" x14ac:dyDescent="0.2">
      <c r="A477" s="30"/>
      <c r="B477" s="146"/>
      <c r="C477" s="147" t="s">
        <v>802</v>
      </c>
      <c r="D477" s="147" t="s">
        <v>143</v>
      </c>
      <c r="E477" s="148" t="s">
        <v>803</v>
      </c>
      <c r="F477" s="149" t="s">
        <v>804</v>
      </c>
      <c r="G477" s="150" t="s">
        <v>505</v>
      </c>
      <c r="H477" s="151">
        <v>485.71300000000002</v>
      </c>
      <c r="I477" s="275"/>
      <c r="J477" s="152">
        <f>ROUND(I477*H477,2)</f>
        <v>0</v>
      </c>
      <c r="K477" s="149"/>
      <c r="L477" s="31"/>
      <c r="M477" s="153" t="s">
        <v>1</v>
      </c>
      <c r="N477" s="154" t="s">
        <v>36</v>
      </c>
      <c r="O477" s="155">
        <v>0.76</v>
      </c>
      <c r="P477" s="155">
        <f>O477*H477</f>
        <v>369.14188000000001</v>
      </c>
      <c r="Q477" s="155">
        <v>0</v>
      </c>
      <c r="R477" s="155">
        <f>Q477*H477</f>
        <v>0</v>
      </c>
      <c r="S477" s="155">
        <v>0</v>
      </c>
      <c r="T477" s="156">
        <f>S477*H477</f>
        <v>0</v>
      </c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R477" s="157" t="s">
        <v>160</v>
      </c>
      <c r="AT477" s="157" t="s">
        <v>143</v>
      </c>
      <c r="AU477" s="157" t="s">
        <v>80</v>
      </c>
      <c r="AY477" s="18" t="s">
        <v>140</v>
      </c>
      <c r="BE477" s="158">
        <f>IF(N477="základní",J477,0)</f>
        <v>0</v>
      </c>
      <c r="BF477" s="158">
        <f>IF(N477="snížená",J477,0)</f>
        <v>0</v>
      </c>
      <c r="BG477" s="158">
        <f>IF(N477="zákl. přenesená",J477,0)</f>
        <v>0</v>
      </c>
      <c r="BH477" s="158">
        <f>IF(N477="sníž. přenesená",J477,0)</f>
        <v>0</v>
      </c>
      <c r="BI477" s="158">
        <f>IF(N477="nulová",J477,0)</f>
        <v>0</v>
      </c>
      <c r="BJ477" s="18" t="s">
        <v>78</v>
      </c>
      <c r="BK477" s="158">
        <f>ROUND(I477*H477,2)</f>
        <v>0</v>
      </c>
      <c r="BL477" s="18" t="s">
        <v>160</v>
      </c>
      <c r="BM477" s="157" t="s">
        <v>805</v>
      </c>
    </row>
    <row r="478" spans="1:65" s="2" customFormat="1" x14ac:dyDescent="0.2">
      <c r="A478" s="30"/>
      <c r="B478" s="31"/>
      <c r="C478" s="30"/>
      <c r="D478" s="159" t="s">
        <v>149</v>
      </c>
      <c r="E478" s="30"/>
      <c r="F478" s="160" t="s">
        <v>806</v>
      </c>
      <c r="G478" s="30"/>
      <c r="H478" s="30"/>
      <c r="I478" s="30"/>
      <c r="J478" s="30"/>
      <c r="K478" s="30"/>
      <c r="L478" s="31"/>
      <c r="M478" s="161"/>
      <c r="N478" s="162"/>
      <c r="O478" s="56"/>
      <c r="P478" s="56"/>
      <c r="Q478" s="56"/>
      <c r="R478" s="56"/>
      <c r="S478" s="56"/>
      <c r="T478" s="57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T478" s="18" t="s">
        <v>149</v>
      </c>
      <c r="AU478" s="18" t="s">
        <v>80</v>
      </c>
    </row>
    <row r="479" spans="1:65" s="15" customFormat="1" x14ac:dyDescent="0.2">
      <c r="B479" s="182"/>
      <c r="D479" s="159" t="s">
        <v>354</v>
      </c>
      <c r="E479" s="183" t="s">
        <v>1</v>
      </c>
      <c r="F479" s="184" t="s">
        <v>807</v>
      </c>
      <c r="H479" s="183" t="s">
        <v>1</v>
      </c>
      <c r="L479" s="182"/>
      <c r="M479" s="185"/>
      <c r="N479" s="186"/>
      <c r="O479" s="186"/>
      <c r="P479" s="186"/>
      <c r="Q479" s="186"/>
      <c r="R479" s="186"/>
      <c r="S479" s="186"/>
      <c r="T479" s="187"/>
      <c r="AT479" s="183" t="s">
        <v>354</v>
      </c>
      <c r="AU479" s="183" t="s">
        <v>80</v>
      </c>
      <c r="AV479" s="15" t="s">
        <v>78</v>
      </c>
      <c r="AW479" s="15" t="s">
        <v>27</v>
      </c>
      <c r="AX479" s="15" t="s">
        <v>70</v>
      </c>
      <c r="AY479" s="183" t="s">
        <v>140</v>
      </c>
    </row>
    <row r="480" spans="1:65" s="13" customFormat="1" x14ac:dyDescent="0.2">
      <c r="B480" s="168"/>
      <c r="D480" s="159" t="s">
        <v>354</v>
      </c>
      <c r="E480" s="169" t="s">
        <v>1</v>
      </c>
      <c r="F480" s="170" t="s">
        <v>808</v>
      </c>
      <c r="H480" s="171">
        <v>107.19199999999999</v>
      </c>
      <c r="L480" s="168"/>
      <c r="M480" s="172"/>
      <c r="N480" s="173"/>
      <c r="O480" s="173"/>
      <c r="P480" s="173"/>
      <c r="Q480" s="173"/>
      <c r="R480" s="173"/>
      <c r="S480" s="173"/>
      <c r="T480" s="174"/>
      <c r="AT480" s="169" t="s">
        <v>354</v>
      </c>
      <c r="AU480" s="169" t="s">
        <v>80</v>
      </c>
      <c r="AV480" s="13" t="s">
        <v>80</v>
      </c>
      <c r="AW480" s="13" t="s">
        <v>27</v>
      </c>
      <c r="AX480" s="13" t="s">
        <v>70</v>
      </c>
      <c r="AY480" s="169" t="s">
        <v>140</v>
      </c>
    </row>
    <row r="481" spans="1:65" s="13" customFormat="1" x14ac:dyDescent="0.2">
      <c r="B481" s="168"/>
      <c r="D481" s="159" t="s">
        <v>354</v>
      </c>
      <c r="E481" s="169" t="s">
        <v>1</v>
      </c>
      <c r="F481" s="170" t="s">
        <v>809</v>
      </c>
      <c r="H481" s="171">
        <v>378.52100000000002</v>
      </c>
      <c r="L481" s="168"/>
      <c r="M481" s="172"/>
      <c r="N481" s="173"/>
      <c r="O481" s="173"/>
      <c r="P481" s="173"/>
      <c r="Q481" s="173"/>
      <c r="R481" s="173"/>
      <c r="S481" s="173"/>
      <c r="T481" s="174"/>
      <c r="AT481" s="169" t="s">
        <v>354</v>
      </c>
      <c r="AU481" s="169" t="s">
        <v>80</v>
      </c>
      <c r="AV481" s="13" t="s">
        <v>80</v>
      </c>
      <c r="AW481" s="13" t="s">
        <v>27</v>
      </c>
      <c r="AX481" s="13" t="s">
        <v>70</v>
      </c>
      <c r="AY481" s="169" t="s">
        <v>140</v>
      </c>
    </row>
    <row r="482" spans="1:65" s="14" customFormat="1" x14ac:dyDescent="0.2">
      <c r="B482" s="175"/>
      <c r="D482" s="159" t="s">
        <v>354</v>
      </c>
      <c r="E482" s="176" t="s">
        <v>1</v>
      </c>
      <c r="F482" s="177" t="s">
        <v>363</v>
      </c>
      <c r="H482" s="178">
        <v>485.71300000000002</v>
      </c>
      <c r="L482" s="175"/>
      <c r="M482" s="179"/>
      <c r="N482" s="180"/>
      <c r="O482" s="180"/>
      <c r="P482" s="180"/>
      <c r="Q482" s="180"/>
      <c r="R482" s="180"/>
      <c r="S482" s="180"/>
      <c r="T482" s="181"/>
      <c r="AT482" s="176" t="s">
        <v>354</v>
      </c>
      <c r="AU482" s="176" t="s">
        <v>80</v>
      </c>
      <c r="AV482" s="14" t="s">
        <v>160</v>
      </c>
      <c r="AW482" s="14" t="s">
        <v>27</v>
      </c>
      <c r="AX482" s="14" t="s">
        <v>78</v>
      </c>
      <c r="AY482" s="176" t="s">
        <v>140</v>
      </c>
    </row>
    <row r="483" spans="1:65" s="2" customFormat="1" ht="16.5" customHeight="1" x14ac:dyDescent="0.2">
      <c r="A483" s="30"/>
      <c r="B483" s="146"/>
      <c r="C483" s="147" t="s">
        <v>810</v>
      </c>
      <c r="D483" s="147" t="s">
        <v>143</v>
      </c>
      <c r="E483" s="148" t="s">
        <v>811</v>
      </c>
      <c r="F483" s="149" t="s">
        <v>812</v>
      </c>
      <c r="G483" s="150" t="s">
        <v>351</v>
      </c>
      <c r="H483" s="151">
        <v>2782.5</v>
      </c>
      <c r="I483" s="275"/>
      <c r="J483" s="152">
        <f>ROUND(I483*H483,2)</f>
        <v>0</v>
      </c>
      <c r="K483" s="149"/>
      <c r="L483" s="31"/>
      <c r="M483" s="153" t="s">
        <v>1</v>
      </c>
      <c r="N483" s="154" t="s">
        <v>36</v>
      </c>
      <c r="O483" s="155">
        <v>7.4999999999999997E-2</v>
      </c>
      <c r="P483" s="155">
        <f>O483*H483</f>
        <v>208.6875</v>
      </c>
      <c r="Q483" s="155">
        <v>1.7000000000000001E-4</v>
      </c>
      <c r="R483" s="155">
        <f>Q483*H483</f>
        <v>0.47302500000000003</v>
      </c>
      <c r="S483" s="155">
        <v>0</v>
      </c>
      <c r="T483" s="156">
        <f>S483*H483</f>
        <v>0</v>
      </c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R483" s="157" t="s">
        <v>160</v>
      </c>
      <c r="AT483" s="157" t="s">
        <v>143</v>
      </c>
      <c r="AU483" s="157" t="s">
        <v>80</v>
      </c>
      <c r="AY483" s="18" t="s">
        <v>140</v>
      </c>
      <c r="BE483" s="158">
        <f>IF(N483="základní",J483,0)</f>
        <v>0</v>
      </c>
      <c r="BF483" s="158">
        <f>IF(N483="snížená",J483,0)</f>
        <v>0</v>
      </c>
      <c r="BG483" s="158">
        <f>IF(N483="zákl. přenesená",J483,0)</f>
        <v>0</v>
      </c>
      <c r="BH483" s="158">
        <f>IF(N483="sníž. přenesená",J483,0)</f>
        <v>0</v>
      </c>
      <c r="BI483" s="158">
        <f>IF(N483="nulová",J483,0)</f>
        <v>0</v>
      </c>
      <c r="BJ483" s="18" t="s">
        <v>78</v>
      </c>
      <c r="BK483" s="158">
        <f>ROUND(I483*H483,2)</f>
        <v>0</v>
      </c>
      <c r="BL483" s="18" t="s">
        <v>160</v>
      </c>
      <c r="BM483" s="157" t="s">
        <v>813</v>
      </c>
    </row>
    <row r="484" spans="1:65" s="2" customFormat="1" x14ac:dyDescent="0.2">
      <c r="A484" s="30"/>
      <c r="B484" s="31"/>
      <c r="C484" s="30"/>
      <c r="D484" s="159" t="s">
        <v>149</v>
      </c>
      <c r="E484" s="30"/>
      <c r="F484" s="160" t="s">
        <v>814</v>
      </c>
      <c r="G484" s="30"/>
      <c r="H484" s="30"/>
      <c r="I484" s="30"/>
      <c r="J484" s="30"/>
      <c r="K484" s="30"/>
      <c r="L484" s="31"/>
      <c r="M484" s="161"/>
      <c r="N484" s="162"/>
      <c r="O484" s="56"/>
      <c r="P484" s="56"/>
      <c r="Q484" s="56"/>
      <c r="R484" s="56"/>
      <c r="S484" s="56"/>
      <c r="T484" s="57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T484" s="18" t="s">
        <v>149</v>
      </c>
      <c r="AU484" s="18" t="s">
        <v>80</v>
      </c>
    </row>
    <row r="485" spans="1:65" s="13" customFormat="1" x14ac:dyDescent="0.2">
      <c r="B485" s="168"/>
      <c r="D485" s="159" t="s">
        <v>354</v>
      </c>
      <c r="E485" s="169" t="s">
        <v>1</v>
      </c>
      <c r="F485" s="170" t="s">
        <v>815</v>
      </c>
      <c r="H485" s="171">
        <v>2782.5</v>
      </c>
      <c r="L485" s="168"/>
      <c r="M485" s="172"/>
      <c r="N485" s="173"/>
      <c r="O485" s="173"/>
      <c r="P485" s="173"/>
      <c r="Q485" s="173"/>
      <c r="R485" s="173"/>
      <c r="S485" s="173"/>
      <c r="T485" s="174"/>
      <c r="AT485" s="169" t="s">
        <v>354</v>
      </c>
      <c r="AU485" s="169" t="s">
        <v>80</v>
      </c>
      <c r="AV485" s="13" t="s">
        <v>80</v>
      </c>
      <c r="AW485" s="13" t="s">
        <v>27</v>
      </c>
      <c r="AX485" s="13" t="s">
        <v>78</v>
      </c>
      <c r="AY485" s="169" t="s">
        <v>140</v>
      </c>
    </row>
    <row r="486" spans="1:65" s="2" customFormat="1" ht="16.5" customHeight="1" x14ac:dyDescent="0.2">
      <c r="A486" s="30"/>
      <c r="B486" s="146"/>
      <c r="C486" s="195" t="s">
        <v>816</v>
      </c>
      <c r="D486" s="195" t="s">
        <v>753</v>
      </c>
      <c r="E486" s="196" t="s">
        <v>817</v>
      </c>
      <c r="F486" s="197" t="s">
        <v>818</v>
      </c>
      <c r="G486" s="198" t="s">
        <v>351</v>
      </c>
      <c r="H486" s="199">
        <v>3060.75</v>
      </c>
      <c r="I486" s="275"/>
      <c r="J486" s="200">
        <f>ROUND(I486*H486,2)</f>
        <v>0</v>
      </c>
      <c r="K486" s="197"/>
      <c r="L486" s="201"/>
      <c r="M486" s="202" t="s">
        <v>1</v>
      </c>
      <c r="N486" s="203" t="s">
        <v>36</v>
      </c>
      <c r="O486" s="155">
        <v>0</v>
      </c>
      <c r="P486" s="155">
        <f>O486*H486</f>
        <v>0</v>
      </c>
      <c r="Q486" s="155">
        <v>2.0000000000000001E-4</v>
      </c>
      <c r="R486" s="155">
        <f>Q486*H486</f>
        <v>0.61215000000000008</v>
      </c>
      <c r="S486" s="155">
        <v>0</v>
      </c>
      <c r="T486" s="156">
        <f>S486*H486</f>
        <v>0</v>
      </c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R486" s="157" t="s">
        <v>174</v>
      </c>
      <c r="AT486" s="157" t="s">
        <v>753</v>
      </c>
      <c r="AU486" s="157" t="s">
        <v>80</v>
      </c>
      <c r="AY486" s="18" t="s">
        <v>140</v>
      </c>
      <c r="BE486" s="158">
        <f>IF(N486="základní",J486,0)</f>
        <v>0</v>
      </c>
      <c r="BF486" s="158">
        <f>IF(N486="snížená",J486,0)</f>
        <v>0</v>
      </c>
      <c r="BG486" s="158">
        <f>IF(N486="zákl. přenesená",J486,0)</f>
        <v>0</v>
      </c>
      <c r="BH486" s="158">
        <f>IF(N486="sníž. přenesená",J486,0)</f>
        <v>0</v>
      </c>
      <c r="BI486" s="158">
        <f>IF(N486="nulová",J486,0)</f>
        <v>0</v>
      </c>
      <c r="BJ486" s="18" t="s">
        <v>78</v>
      </c>
      <c r="BK486" s="158">
        <f>ROUND(I486*H486,2)</f>
        <v>0</v>
      </c>
      <c r="BL486" s="18" t="s">
        <v>160</v>
      </c>
      <c r="BM486" s="157" t="s">
        <v>819</v>
      </c>
    </row>
    <row r="487" spans="1:65" s="2" customFormat="1" x14ac:dyDescent="0.2">
      <c r="A487" s="30"/>
      <c r="B487" s="31"/>
      <c r="C487" s="30"/>
      <c r="D487" s="159" t="s">
        <v>149</v>
      </c>
      <c r="E487" s="30"/>
      <c r="F487" s="160" t="s">
        <v>818</v>
      </c>
      <c r="G487" s="30"/>
      <c r="H487" s="30"/>
      <c r="I487" s="30"/>
      <c r="J487" s="30"/>
      <c r="K487" s="30"/>
      <c r="L487" s="31"/>
      <c r="M487" s="161"/>
      <c r="N487" s="162"/>
      <c r="O487" s="56"/>
      <c r="P487" s="56"/>
      <c r="Q487" s="56"/>
      <c r="R487" s="56"/>
      <c r="S487" s="56"/>
      <c r="T487" s="57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T487" s="18" t="s">
        <v>149</v>
      </c>
      <c r="AU487" s="18" t="s">
        <v>80</v>
      </c>
    </row>
    <row r="488" spans="1:65" s="13" customFormat="1" x14ac:dyDescent="0.2">
      <c r="B488" s="168"/>
      <c r="D488" s="159" t="s">
        <v>354</v>
      </c>
      <c r="F488" s="170" t="s">
        <v>820</v>
      </c>
      <c r="H488" s="171">
        <v>3060.75</v>
      </c>
      <c r="L488" s="168"/>
      <c r="M488" s="172"/>
      <c r="N488" s="173"/>
      <c r="O488" s="173"/>
      <c r="P488" s="173"/>
      <c r="Q488" s="173"/>
      <c r="R488" s="173"/>
      <c r="S488" s="173"/>
      <c r="T488" s="174"/>
      <c r="AT488" s="169" t="s">
        <v>354</v>
      </c>
      <c r="AU488" s="169" t="s">
        <v>80</v>
      </c>
      <c r="AV488" s="13" t="s">
        <v>80</v>
      </c>
      <c r="AW488" s="13" t="s">
        <v>3</v>
      </c>
      <c r="AX488" s="13" t="s">
        <v>78</v>
      </c>
      <c r="AY488" s="169" t="s">
        <v>140</v>
      </c>
    </row>
    <row r="489" spans="1:65" s="2" customFormat="1" ht="16.5" customHeight="1" x14ac:dyDescent="0.2">
      <c r="A489" s="30"/>
      <c r="B489" s="146"/>
      <c r="C489" s="147" t="s">
        <v>821</v>
      </c>
      <c r="D489" s="147" t="s">
        <v>143</v>
      </c>
      <c r="E489" s="148" t="s">
        <v>822</v>
      </c>
      <c r="F489" s="149" t="s">
        <v>823</v>
      </c>
      <c r="G489" s="150" t="s">
        <v>505</v>
      </c>
      <c r="H489" s="151">
        <v>100.09</v>
      </c>
      <c r="I489" s="275"/>
      <c r="J489" s="152">
        <f>ROUND(I489*H489,2)</f>
        <v>0</v>
      </c>
      <c r="K489" s="149"/>
      <c r="L489" s="31"/>
      <c r="M489" s="153" t="s">
        <v>1</v>
      </c>
      <c r="N489" s="154" t="s">
        <v>36</v>
      </c>
      <c r="O489" s="155">
        <v>1.2310000000000001</v>
      </c>
      <c r="P489" s="155">
        <f>O489*H489</f>
        <v>123.21079000000002</v>
      </c>
      <c r="Q489" s="155">
        <v>0</v>
      </c>
      <c r="R489" s="155">
        <f>Q489*H489</f>
        <v>0</v>
      </c>
      <c r="S489" s="155">
        <v>0</v>
      </c>
      <c r="T489" s="156">
        <f>S489*H489</f>
        <v>0</v>
      </c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R489" s="157" t="s">
        <v>160</v>
      </c>
      <c r="AT489" s="157" t="s">
        <v>143</v>
      </c>
      <c r="AU489" s="157" t="s">
        <v>80</v>
      </c>
      <c r="AY489" s="18" t="s">
        <v>140</v>
      </c>
      <c r="BE489" s="158">
        <f>IF(N489="základní",J489,0)</f>
        <v>0</v>
      </c>
      <c r="BF489" s="158">
        <f>IF(N489="snížená",J489,0)</f>
        <v>0</v>
      </c>
      <c r="BG489" s="158">
        <f>IF(N489="zákl. přenesená",J489,0)</f>
        <v>0</v>
      </c>
      <c r="BH489" s="158">
        <f>IF(N489="sníž. přenesená",J489,0)</f>
        <v>0</v>
      </c>
      <c r="BI489" s="158">
        <f>IF(N489="nulová",J489,0)</f>
        <v>0</v>
      </c>
      <c r="BJ489" s="18" t="s">
        <v>78</v>
      </c>
      <c r="BK489" s="158">
        <f>ROUND(I489*H489,2)</f>
        <v>0</v>
      </c>
      <c r="BL489" s="18" t="s">
        <v>160</v>
      </c>
      <c r="BM489" s="157" t="s">
        <v>824</v>
      </c>
    </row>
    <row r="490" spans="1:65" s="2" customFormat="1" x14ac:dyDescent="0.2">
      <c r="A490" s="30"/>
      <c r="B490" s="31"/>
      <c r="C490" s="30"/>
      <c r="D490" s="159" t="s">
        <v>149</v>
      </c>
      <c r="E490" s="30"/>
      <c r="F490" s="160" t="s">
        <v>823</v>
      </c>
      <c r="G490" s="30"/>
      <c r="H490" s="30"/>
      <c r="I490" s="30"/>
      <c r="J490" s="30"/>
      <c r="K490" s="30"/>
      <c r="L490" s="31"/>
      <c r="M490" s="161"/>
      <c r="N490" s="162"/>
      <c r="O490" s="56"/>
      <c r="P490" s="56"/>
      <c r="Q490" s="56"/>
      <c r="R490" s="56"/>
      <c r="S490" s="56"/>
      <c r="T490" s="57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T490" s="18" t="s">
        <v>149</v>
      </c>
      <c r="AU490" s="18" t="s">
        <v>80</v>
      </c>
    </row>
    <row r="491" spans="1:65" s="15" customFormat="1" x14ac:dyDescent="0.2">
      <c r="B491" s="182"/>
      <c r="D491" s="159" t="s">
        <v>354</v>
      </c>
      <c r="E491" s="183" t="s">
        <v>1</v>
      </c>
      <c r="F491" s="184" t="s">
        <v>807</v>
      </c>
      <c r="H491" s="183" t="s">
        <v>1</v>
      </c>
      <c r="L491" s="182"/>
      <c r="M491" s="185"/>
      <c r="N491" s="186"/>
      <c r="O491" s="186"/>
      <c r="P491" s="186"/>
      <c r="Q491" s="186"/>
      <c r="R491" s="186"/>
      <c r="S491" s="186"/>
      <c r="T491" s="187"/>
      <c r="AT491" s="183" t="s">
        <v>354</v>
      </c>
      <c r="AU491" s="183" t="s">
        <v>80</v>
      </c>
      <c r="AV491" s="15" t="s">
        <v>78</v>
      </c>
      <c r="AW491" s="15" t="s">
        <v>27</v>
      </c>
      <c r="AX491" s="15" t="s">
        <v>70</v>
      </c>
      <c r="AY491" s="183" t="s">
        <v>140</v>
      </c>
    </row>
    <row r="492" spans="1:65" s="13" customFormat="1" x14ac:dyDescent="0.2">
      <c r="B492" s="168"/>
      <c r="D492" s="159" t="s">
        <v>354</v>
      </c>
      <c r="E492" s="169" t="s">
        <v>1</v>
      </c>
      <c r="F492" s="170" t="s">
        <v>825</v>
      </c>
      <c r="H492" s="171">
        <v>22.225000000000001</v>
      </c>
      <c r="L492" s="168"/>
      <c r="M492" s="172"/>
      <c r="N492" s="173"/>
      <c r="O492" s="173"/>
      <c r="P492" s="173"/>
      <c r="Q492" s="173"/>
      <c r="R492" s="173"/>
      <c r="S492" s="173"/>
      <c r="T492" s="174"/>
      <c r="AT492" s="169" t="s">
        <v>354</v>
      </c>
      <c r="AU492" s="169" t="s">
        <v>80</v>
      </c>
      <c r="AV492" s="13" t="s">
        <v>80</v>
      </c>
      <c r="AW492" s="13" t="s">
        <v>27</v>
      </c>
      <c r="AX492" s="13" t="s">
        <v>70</v>
      </c>
      <c r="AY492" s="169" t="s">
        <v>140</v>
      </c>
    </row>
    <row r="493" spans="1:65" s="13" customFormat="1" x14ac:dyDescent="0.2">
      <c r="B493" s="168"/>
      <c r="D493" s="159" t="s">
        <v>354</v>
      </c>
      <c r="E493" s="169" t="s">
        <v>1</v>
      </c>
      <c r="F493" s="170" t="s">
        <v>826</v>
      </c>
      <c r="H493" s="171">
        <v>77.864999999999995</v>
      </c>
      <c r="L493" s="168"/>
      <c r="M493" s="172"/>
      <c r="N493" s="173"/>
      <c r="O493" s="173"/>
      <c r="P493" s="173"/>
      <c r="Q493" s="173"/>
      <c r="R493" s="173"/>
      <c r="S493" s="173"/>
      <c r="T493" s="174"/>
      <c r="AT493" s="169" t="s">
        <v>354</v>
      </c>
      <c r="AU493" s="169" t="s">
        <v>80</v>
      </c>
      <c r="AV493" s="13" t="s">
        <v>80</v>
      </c>
      <c r="AW493" s="13" t="s">
        <v>27</v>
      </c>
      <c r="AX493" s="13" t="s">
        <v>70</v>
      </c>
      <c r="AY493" s="169" t="s">
        <v>140</v>
      </c>
    </row>
    <row r="494" spans="1:65" s="14" customFormat="1" x14ac:dyDescent="0.2">
      <c r="B494" s="175"/>
      <c r="D494" s="159" t="s">
        <v>354</v>
      </c>
      <c r="E494" s="176" t="s">
        <v>1</v>
      </c>
      <c r="F494" s="177" t="s">
        <v>363</v>
      </c>
      <c r="H494" s="178">
        <v>100.09</v>
      </c>
      <c r="L494" s="175"/>
      <c r="M494" s="179"/>
      <c r="N494" s="180"/>
      <c r="O494" s="180"/>
      <c r="P494" s="180"/>
      <c r="Q494" s="180"/>
      <c r="R494" s="180"/>
      <c r="S494" s="180"/>
      <c r="T494" s="181"/>
      <c r="AT494" s="176" t="s">
        <v>354</v>
      </c>
      <c r="AU494" s="176" t="s">
        <v>80</v>
      </c>
      <c r="AV494" s="14" t="s">
        <v>160</v>
      </c>
      <c r="AW494" s="14" t="s">
        <v>27</v>
      </c>
      <c r="AX494" s="14" t="s">
        <v>78</v>
      </c>
      <c r="AY494" s="176" t="s">
        <v>140</v>
      </c>
    </row>
    <row r="495" spans="1:65" s="2" customFormat="1" ht="16.5" customHeight="1" x14ac:dyDescent="0.2">
      <c r="A495" s="30"/>
      <c r="B495" s="146"/>
      <c r="C495" s="147" t="s">
        <v>827</v>
      </c>
      <c r="D495" s="147" t="s">
        <v>143</v>
      </c>
      <c r="E495" s="148" t="s">
        <v>828</v>
      </c>
      <c r="F495" s="149" t="s">
        <v>829</v>
      </c>
      <c r="G495" s="150" t="s">
        <v>830</v>
      </c>
      <c r="H495" s="151">
        <v>662.5</v>
      </c>
      <c r="I495" s="275"/>
      <c r="J495" s="152">
        <f>ROUND(I495*H495,2)</f>
        <v>0</v>
      </c>
      <c r="K495" s="149"/>
      <c r="L495" s="31"/>
      <c r="M495" s="153" t="s">
        <v>1</v>
      </c>
      <c r="N495" s="154" t="s">
        <v>36</v>
      </c>
      <c r="O495" s="155">
        <v>0.08</v>
      </c>
      <c r="P495" s="155">
        <f>O495*H495</f>
        <v>53</v>
      </c>
      <c r="Q495" s="155">
        <v>1.33E-3</v>
      </c>
      <c r="R495" s="155">
        <f>Q495*H495</f>
        <v>0.88112500000000005</v>
      </c>
      <c r="S495" s="155">
        <v>0</v>
      </c>
      <c r="T495" s="156">
        <f>S495*H495</f>
        <v>0</v>
      </c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R495" s="157" t="s">
        <v>160</v>
      </c>
      <c r="AT495" s="157" t="s">
        <v>143</v>
      </c>
      <c r="AU495" s="157" t="s">
        <v>80</v>
      </c>
      <c r="AY495" s="18" t="s">
        <v>140</v>
      </c>
      <c r="BE495" s="158">
        <f>IF(N495="základní",J495,0)</f>
        <v>0</v>
      </c>
      <c r="BF495" s="158">
        <f>IF(N495="snížená",J495,0)</f>
        <v>0</v>
      </c>
      <c r="BG495" s="158">
        <f>IF(N495="zákl. přenesená",J495,0)</f>
        <v>0</v>
      </c>
      <c r="BH495" s="158">
        <f>IF(N495="sníž. přenesená",J495,0)</f>
        <v>0</v>
      </c>
      <c r="BI495" s="158">
        <f>IF(N495="nulová",J495,0)</f>
        <v>0</v>
      </c>
      <c r="BJ495" s="18" t="s">
        <v>78</v>
      </c>
      <c r="BK495" s="158">
        <f>ROUND(I495*H495,2)</f>
        <v>0</v>
      </c>
      <c r="BL495" s="18" t="s">
        <v>160</v>
      </c>
      <c r="BM495" s="157" t="s">
        <v>831</v>
      </c>
    </row>
    <row r="496" spans="1:65" s="2" customFormat="1" x14ac:dyDescent="0.2">
      <c r="A496" s="30"/>
      <c r="B496" s="31"/>
      <c r="C496" s="30"/>
      <c r="D496" s="159" t="s">
        <v>149</v>
      </c>
      <c r="E496" s="30"/>
      <c r="F496" s="160" t="s">
        <v>832</v>
      </c>
      <c r="G496" s="30"/>
      <c r="H496" s="30"/>
      <c r="I496" s="30"/>
      <c r="J496" s="30"/>
      <c r="K496" s="30"/>
      <c r="L496" s="31"/>
      <c r="M496" s="161"/>
      <c r="N496" s="162"/>
      <c r="O496" s="56"/>
      <c r="P496" s="56"/>
      <c r="Q496" s="56"/>
      <c r="R496" s="56"/>
      <c r="S496" s="56"/>
      <c r="T496" s="57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T496" s="18" t="s">
        <v>149</v>
      </c>
      <c r="AU496" s="18" t="s">
        <v>80</v>
      </c>
    </row>
    <row r="497" spans="1:65" s="13" customFormat="1" x14ac:dyDescent="0.2">
      <c r="B497" s="168"/>
      <c r="D497" s="159" t="s">
        <v>354</v>
      </c>
      <c r="E497" s="169" t="s">
        <v>1</v>
      </c>
      <c r="F497" s="170" t="s">
        <v>833</v>
      </c>
      <c r="H497" s="171">
        <v>714.8</v>
      </c>
      <c r="L497" s="168"/>
      <c r="M497" s="172"/>
      <c r="N497" s="173"/>
      <c r="O497" s="173"/>
      <c r="P497" s="173"/>
      <c r="Q497" s="173"/>
      <c r="R497" s="173"/>
      <c r="S497" s="173"/>
      <c r="T497" s="174"/>
      <c r="AT497" s="169" t="s">
        <v>354</v>
      </c>
      <c r="AU497" s="169" t="s">
        <v>80</v>
      </c>
      <c r="AV497" s="13" t="s">
        <v>80</v>
      </c>
      <c r="AW497" s="13" t="s">
        <v>27</v>
      </c>
      <c r="AX497" s="13" t="s">
        <v>70</v>
      </c>
      <c r="AY497" s="169" t="s">
        <v>140</v>
      </c>
    </row>
    <row r="498" spans="1:65" s="13" customFormat="1" x14ac:dyDescent="0.2">
      <c r="B498" s="168"/>
      <c r="D498" s="159" t="s">
        <v>354</v>
      </c>
      <c r="E498" s="169" t="s">
        <v>1</v>
      </c>
      <c r="F498" s="170" t="s">
        <v>834</v>
      </c>
      <c r="H498" s="171">
        <v>-52.3</v>
      </c>
      <c r="L498" s="168"/>
      <c r="M498" s="172"/>
      <c r="N498" s="173"/>
      <c r="O498" s="173"/>
      <c r="P498" s="173"/>
      <c r="Q498" s="173"/>
      <c r="R498" s="173"/>
      <c r="S498" s="173"/>
      <c r="T498" s="174"/>
      <c r="AT498" s="169" t="s">
        <v>354</v>
      </c>
      <c r="AU498" s="169" t="s">
        <v>80</v>
      </c>
      <c r="AV498" s="13" t="s">
        <v>80</v>
      </c>
      <c r="AW498" s="13" t="s">
        <v>27</v>
      </c>
      <c r="AX498" s="13" t="s">
        <v>70</v>
      </c>
      <c r="AY498" s="169" t="s">
        <v>140</v>
      </c>
    </row>
    <row r="499" spans="1:65" s="14" customFormat="1" x14ac:dyDescent="0.2">
      <c r="B499" s="175"/>
      <c r="D499" s="159" t="s">
        <v>354</v>
      </c>
      <c r="E499" s="176" t="s">
        <v>1</v>
      </c>
      <c r="F499" s="177" t="s">
        <v>363</v>
      </c>
      <c r="H499" s="178">
        <v>662.5</v>
      </c>
      <c r="L499" s="175"/>
      <c r="M499" s="179"/>
      <c r="N499" s="180"/>
      <c r="O499" s="180"/>
      <c r="P499" s="180"/>
      <c r="Q499" s="180"/>
      <c r="R499" s="180"/>
      <c r="S499" s="180"/>
      <c r="T499" s="181"/>
      <c r="AT499" s="176" t="s">
        <v>354</v>
      </c>
      <c r="AU499" s="176" t="s">
        <v>80</v>
      </c>
      <c r="AV499" s="14" t="s">
        <v>160</v>
      </c>
      <c r="AW499" s="14" t="s">
        <v>27</v>
      </c>
      <c r="AX499" s="14" t="s">
        <v>78</v>
      </c>
      <c r="AY499" s="176" t="s">
        <v>140</v>
      </c>
    </row>
    <row r="500" spans="1:65" s="2" customFormat="1" ht="16.5" customHeight="1" x14ac:dyDescent="0.2">
      <c r="A500" s="30"/>
      <c r="B500" s="146"/>
      <c r="C500" s="147" t="s">
        <v>835</v>
      </c>
      <c r="D500" s="147" t="s">
        <v>143</v>
      </c>
      <c r="E500" s="148" t="s">
        <v>836</v>
      </c>
      <c r="F500" s="149" t="s">
        <v>837</v>
      </c>
      <c r="G500" s="150" t="s">
        <v>505</v>
      </c>
      <c r="H500" s="151">
        <v>0.22800000000000001</v>
      </c>
      <c r="I500" s="275"/>
      <c r="J500" s="152">
        <f>ROUND(I500*H500,2)</f>
        <v>0</v>
      </c>
      <c r="K500" s="149"/>
      <c r="L500" s="31"/>
      <c r="M500" s="153" t="s">
        <v>1</v>
      </c>
      <c r="N500" s="154" t="s">
        <v>36</v>
      </c>
      <c r="O500" s="155">
        <v>0.58399999999999996</v>
      </c>
      <c r="P500" s="155">
        <f>O500*H500</f>
        <v>0.13315199999999999</v>
      </c>
      <c r="Q500" s="155">
        <v>2.3010199999999998</v>
      </c>
      <c r="R500" s="155">
        <f>Q500*H500</f>
        <v>0.52463256000000003</v>
      </c>
      <c r="S500" s="155">
        <v>0</v>
      </c>
      <c r="T500" s="156">
        <f>S500*H500</f>
        <v>0</v>
      </c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R500" s="157" t="s">
        <v>160</v>
      </c>
      <c r="AT500" s="157" t="s">
        <v>143</v>
      </c>
      <c r="AU500" s="157" t="s">
        <v>80</v>
      </c>
      <c r="AY500" s="18" t="s">
        <v>140</v>
      </c>
      <c r="BE500" s="158">
        <f>IF(N500="základní",J500,0)</f>
        <v>0</v>
      </c>
      <c r="BF500" s="158">
        <f>IF(N500="snížená",J500,0)</f>
        <v>0</v>
      </c>
      <c r="BG500" s="158">
        <f>IF(N500="zákl. přenesená",J500,0)</f>
        <v>0</v>
      </c>
      <c r="BH500" s="158">
        <f>IF(N500="sníž. přenesená",J500,0)</f>
        <v>0</v>
      </c>
      <c r="BI500" s="158">
        <f>IF(N500="nulová",J500,0)</f>
        <v>0</v>
      </c>
      <c r="BJ500" s="18" t="s">
        <v>78</v>
      </c>
      <c r="BK500" s="158">
        <f>ROUND(I500*H500,2)</f>
        <v>0</v>
      </c>
      <c r="BL500" s="18" t="s">
        <v>160</v>
      </c>
      <c r="BM500" s="157" t="s">
        <v>838</v>
      </c>
    </row>
    <row r="501" spans="1:65" s="2" customFormat="1" x14ac:dyDescent="0.2">
      <c r="A501" s="30"/>
      <c r="B501" s="31"/>
      <c r="C501" s="30"/>
      <c r="D501" s="159" t="s">
        <v>149</v>
      </c>
      <c r="E501" s="30"/>
      <c r="F501" s="160" t="s">
        <v>839</v>
      </c>
      <c r="G501" s="30"/>
      <c r="H501" s="30"/>
      <c r="I501" s="30"/>
      <c r="J501" s="30"/>
      <c r="K501" s="30"/>
      <c r="L501" s="31"/>
      <c r="M501" s="161"/>
      <c r="N501" s="162"/>
      <c r="O501" s="56"/>
      <c r="P501" s="56"/>
      <c r="Q501" s="56"/>
      <c r="R501" s="56"/>
      <c r="S501" s="56"/>
      <c r="T501" s="57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T501" s="18" t="s">
        <v>149</v>
      </c>
      <c r="AU501" s="18" t="s">
        <v>80</v>
      </c>
    </row>
    <row r="502" spans="1:65" s="15" customFormat="1" x14ac:dyDescent="0.2">
      <c r="B502" s="182"/>
      <c r="D502" s="159" t="s">
        <v>354</v>
      </c>
      <c r="E502" s="183" t="s">
        <v>1</v>
      </c>
      <c r="F502" s="184" t="s">
        <v>840</v>
      </c>
      <c r="H502" s="183" t="s">
        <v>1</v>
      </c>
      <c r="L502" s="182"/>
      <c r="M502" s="185"/>
      <c r="N502" s="186"/>
      <c r="O502" s="186"/>
      <c r="P502" s="186"/>
      <c r="Q502" s="186"/>
      <c r="R502" s="186"/>
      <c r="S502" s="186"/>
      <c r="T502" s="187"/>
      <c r="AT502" s="183" t="s">
        <v>354</v>
      </c>
      <c r="AU502" s="183" t="s">
        <v>80</v>
      </c>
      <c r="AV502" s="15" t="s">
        <v>78</v>
      </c>
      <c r="AW502" s="15" t="s">
        <v>27</v>
      </c>
      <c r="AX502" s="15" t="s">
        <v>70</v>
      </c>
      <c r="AY502" s="183" t="s">
        <v>140</v>
      </c>
    </row>
    <row r="503" spans="1:65" s="13" customFormat="1" x14ac:dyDescent="0.2">
      <c r="B503" s="168"/>
      <c r="D503" s="159" t="s">
        <v>354</v>
      </c>
      <c r="E503" s="169" t="s">
        <v>1</v>
      </c>
      <c r="F503" s="170" t="s">
        <v>841</v>
      </c>
      <c r="H503" s="171">
        <v>0.22800000000000001</v>
      </c>
      <c r="L503" s="168"/>
      <c r="M503" s="172"/>
      <c r="N503" s="173"/>
      <c r="O503" s="173"/>
      <c r="P503" s="173"/>
      <c r="Q503" s="173"/>
      <c r="R503" s="173"/>
      <c r="S503" s="173"/>
      <c r="T503" s="174"/>
      <c r="AT503" s="169" t="s">
        <v>354</v>
      </c>
      <c r="AU503" s="169" t="s">
        <v>80</v>
      </c>
      <c r="AV503" s="13" t="s">
        <v>80</v>
      </c>
      <c r="AW503" s="13" t="s">
        <v>27</v>
      </c>
      <c r="AX503" s="13" t="s">
        <v>78</v>
      </c>
      <c r="AY503" s="169" t="s">
        <v>140</v>
      </c>
    </row>
    <row r="504" spans="1:65" s="12" customFormat="1" ht="22.9" customHeight="1" x14ac:dyDescent="0.2">
      <c r="B504" s="134"/>
      <c r="D504" s="135" t="s">
        <v>69</v>
      </c>
      <c r="E504" s="144" t="s">
        <v>156</v>
      </c>
      <c r="F504" s="144" t="s">
        <v>842</v>
      </c>
      <c r="J504" s="145">
        <f>BK504</f>
        <v>0</v>
      </c>
      <c r="L504" s="134"/>
      <c r="M504" s="138"/>
      <c r="N504" s="139"/>
      <c r="O504" s="139"/>
      <c r="P504" s="140">
        <f>SUM(P505:P527)</f>
        <v>103.145172</v>
      </c>
      <c r="Q504" s="139"/>
      <c r="R504" s="140">
        <f>SUM(R505:R527)</f>
        <v>0.29553952</v>
      </c>
      <c r="S504" s="139"/>
      <c r="T504" s="141">
        <f>SUM(T505:T527)</f>
        <v>0</v>
      </c>
      <c r="AR504" s="135" t="s">
        <v>78</v>
      </c>
      <c r="AT504" s="142" t="s">
        <v>69</v>
      </c>
      <c r="AU504" s="142" t="s">
        <v>78</v>
      </c>
      <c r="AY504" s="135" t="s">
        <v>140</v>
      </c>
      <c r="BK504" s="143">
        <f>SUM(BK505:BK527)</f>
        <v>0</v>
      </c>
    </row>
    <row r="505" spans="1:65" s="2" customFormat="1" ht="16.5" customHeight="1" x14ac:dyDescent="0.2">
      <c r="A505" s="30"/>
      <c r="B505" s="146"/>
      <c r="C505" s="147" t="s">
        <v>843</v>
      </c>
      <c r="D505" s="147" t="s">
        <v>143</v>
      </c>
      <c r="E505" s="148" t="s">
        <v>844</v>
      </c>
      <c r="F505" s="149" t="s">
        <v>845</v>
      </c>
      <c r="G505" s="150" t="s">
        <v>505</v>
      </c>
      <c r="H505" s="151">
        <v>1.8140000000000001</v>
      </c>
      <c r="I505" s="275"/>
      <c r="J505" s="152">
        <f>ROUND(I505*H505,2)</f>
        <v>0</v>
      </c>
      <c r="K505" s="149"/>
      <c r="L505" s="31"/>
      <c r="M505" s="153" t="s">
        <v>1</v>
      </c>
      <c r="N505" s="154" t="s">
        <v>36</v>
      </c>
      <c r="O505" s="155">
        <v>4.5910000000000002</v>
      </c>
      <c r="P505" s="155">
        <f>O505*H505</f>
        <v>8.3280740000000009</v>
      </c>
      <c r="Q505" s="155">
        <v>0</v>
      </c>
      <c r="R505" s="155">
        <f>Q505*H505</f>
        <v>0</v>
      </c>
      <c r="S505" s="155">
        <v>0</v>
      </c>
      <c r="T505" s="156">
        <f>S505*H505</f>
        <v>0</v>
      </c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R505" s="157" t="s">
        <v>160</v>
      </c>
      <c r="AT505" s="157" t="s">
        <v>143</v>
      </c>
      <c r="AU505" s="157" t="s">
        <v>80</v>
      </c>
      <c r="AY505" s="18" t="s">
        <v>140</v>
      </c>
      <c r="BE505" s="158">
        <f>IF(N505="základní",J505,0)</f>
        <v>0</v>
      </c>
      <c r="BF505" s="158">
        <f>IF(N505="snížená",J505,0)</f>
        <v>0</v>
      </c>
      <c r="BG505" s="158">
        <f>IF(N505="zákl. přenesená",J505,0)</f>
        <v>0</v>
      </c>
      <c r="BH505" s="158">
        <f>IF(N505="sníž. přenesená",J505,0)</f>
        <v>0</v>
      </c>
      <c r="BI505" s="158">
        <f>IF(N505="nulová",J505,0)</f>
        <v>0</v>
      </c>
      <c r="BJ505" s="18" t="s">
        <v>78</v>
      </c>
      <c r="BK505" s="158">
        <f>ROUND(I505*H505,2)</f>
        <v>0</v>
      </c>
      <c r="BL505" s="18" t="s">
        <v>160</v>
      </c>
      <c r="BM505" s="157" t="s">
        <v>846</v>
      </c>
    </row>
    <row r="506" spans="1:65" s="2" customFormat="1" ht="19.5" x14ac:dyDescent="0.2">
      <c r="A506" s="30"/>
      <c r="B506" s="31"/>
      <c r="C506" s="30"/>
      <c r="D506" s="159" t="s">
        <v>149</v>
      </c>
      <c r="E506" s="30"/>
      <c r="F506" s="160" t="s">
        <v>847</v>
      </c>
      <c r="G506" s="30"/>
      <c r="H506" s="30"/>
      <c r="I506" s="30"/>
      <c r="J506" s="30"/>
      <c r="K506" s="30"/>
      <c r="L506" s="31"/>
      <c r="M506" s="161"/>
      <c r="N506" s="162"/>
      <c r="O506" s="56"/>
      <c r="P506" s="56"/>
      <c r="Q506" s="56"/>
      <c r="R506" s="56"/>
      <c r="S506" s="56"/>
      <c r="T506" s="57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T506" s="18" t="s">
        <v>149</v>
      </c>
      <c r="AU506" s="18" t="s">
        <v>80</v>
      </c>
    </row>
    <row r="507" spans="1:65" s="15" customFormat="1" x14ac:dyDescent="0.2">
      <c r="B507" s="182"/>
      <c r="D507" s="159" t="s">
        <v>354</v>
      </c>
      <c r="E507" s="183" t="s">
        <v>1</v>
      </c>
      <c r="F507" s="184" t="s">
        <v>848</v>
      </c>
      <c r="H507" s="183" t="s">
        <v>1</v>
      </c>
      <c r="L507" s="182"/>
      <c r="M507" s="185"/>
      <c r="N507" s="186"/>
      <c r="O507" s="186"/>
      <c r="P507" s="186"/>
      <c r="Q507" s="186"/>
      <c r="R507" s="186"/>
      <c r="S507" s="186"/>
      <c r="T507" s="187"/>
      <c r="AT507" s="183" t="s">
        <v>354</v>
      </c>
      <c r="AU507" s="183" t="s">
        <v>80</v>
      </c>
      <c r="AV507" s="15" t="s">
        <v>78</v>
      </c>
      <c r="AW507" s="15" t="s">
        <v>27</v>
      </c>
      <c r="AX507" s="15" t="s">
        <v>70</v>
      </c>
      <c r="AY507" s="183" t="s">
        <v>140</v>
      </c>
    </row>
    <row r="508" spans="1:65" s="13" customFormat="1" x14ac:dyDescent="0.2">
      <c r="B508" s="168"/>
      <c r="D508" s="159" t="s">
        <v>354</v>
      </c>
      <c r="E508" s="169" t="s">
        <v>1</v>
      </c>
      <c r="F508" s="170" t="s">
        <v>849</v>
      </c>
      <c r="H508" s="171">
        <v>0.88600000000000001</v>
      </c>
      <c r="L508" s="168"/>
      <c r="M508" s="172"/>
      <c r="N508" s="173"/>
      <c r="O508" s="173"/>
      <c r="P508" s="173"/>
      <c r="Q508" s="173"/>
      <c r="R508" s="173"/>
      <c r="S508" s="173"/>
      <c r="T508" s="174"/>
      <c r="AT508" s="169" t="s">
        <v>354</v>
      </c>
      <c r="AU508" s="169" t="s">
        <v>80</v>
      </c>
      <c r="AV508" s="13" t="s">
        <v>80</v>
      </c>
      <c r="AW508" s="13" t="s">
        <v>27</v>
      </c>
      <c r="AX508" s="13" t="s">
        <v>70</v>
      </c>
      <c r="AY508" s="169" t="s">
        <v>140</v>
      </c>
    </row>
    <row r="509" spans="1:65" s="13" customFormat="1" x14ac:dyDescent="0.2">
      <c r="B509" s="168"/>
      <c r="D509" s="159" t="s">
        <v>354</v>
      </c>
      <c r="E509" s="169" t="s">
        <v>1</v>
      </c>
      <c r="F509" s="170" t="s">
        <v>850</v>
      </c>
      <c r="H509" s="171">
        <v>0.92800000000000005</v>
      </c>
      <c r="L509" s="168"/>
      <c r="M509" s="172"/>
      <c r="N509" s="173"/>
      <c r="O509" s="173"/>
      <c r="P509" s="173"/>
      <c r="Q509" s="173"/>
      <c r="R509" s="173"/>
      <c r="S509" s="173"/>
      <c r="T509" s="174"/>
      <c r="AT509" s="169" t="s">
        <v>354</v>
      </c>
      <c r="AU509" s="169" t="s">
        <v>80</v>
      </c>
      <c r="AV509" s="13" t="s">
        <v>80</v>
      </c>
      <c r="AW509" s="13" t="s">
        <v>27</v>
      </c>
      <c r="AX509" s="13" t="s">
        <v>70</v>
      </c>
      <c r="AY509" s="169" t="s">
        <v>140</v>
      </c>
    </row>
    <row r="510" spans="1:65" s="14" customFormat="1" x14ac:dyDescent="0.2">
      <c r="B510" s="175"/>
      <c r="D510" s="159" t="s">
        <v>354</v>
      </c>
      <c r="E510" s="176" t="s">
        <v>1</v>
      </c>
      <c r="F510" s="177" t="s">
        <v>363</v>
      </c>
      <c r="H510" s="178">
        <v>1.8140000000000001</v>
      </c>
      <c r="L510" s="175"/>
      <c r="M510" s="179"/>
      <c r="N510" s="180"/>
      <c r="O510" s="180"/>
      <c r="P510" s="180"/>
      <c r="Q510" s="180"/>
      <c r="R510" s="180"/>
      <c r="S510" s="180"/>
      <c r="T510" s="181"/>
      <c r="AT510" s="176" t="s">
        <v>354</v>
      </c>
      <c r="AU510" s="176" t="s">
        <v>80</v>
      </c>
      <c r="AV510" s="14" t="s">
        <v>160</v>
      </c>
      <c r="AW510" s="14" t="s">
        <v>27</v>
      </c>
      <c r="AX510" s="14" t="s">
        <v>78</v>
      </c>
      <c r="AY510" s="176" t="s">
        <v>140</v>
      </c>
    </row>
    <row r="511" spans="1:65" s="2" customFormat="1" ht="16.5" customHeight="1" x14ac:dyDescent="0.2">
      <c r="A511" s="30"/>
      <c r="B511" s="146"/>
      <c r="C511" s="147" t="s">
        <v>851</v>
      </c>
      <c r="D511" s="147" t="s">
        <v>143</v>
      </c>
      <c r="E511" s="148" t="s">
        <v>852</v>
      </c>
      <c r="F511" s="149" t="s">
        <v>853</v>
      </c>
      <c r="G511" s="150" t="s">
        <v>351</v>
      </c>
      <c r="H511" s="151">
        <v>11.981999999999999</v>
      </c>
      <c r="I511" s="275"/>
      <c r="J511" s="152">
        <f>ROUND(I511*H511,2)</f>
        <v>0</v>
      </c>
      <c r="K511" s="149"/>
      <c r="L511" s="31"/>
      <c r="M511" s="153" t="s">
        <v>1</v>
      </c>
      <c r="N511" s="154" t="s">
        <v>36</v>
      </c>
      <c r="O511" s="155">
        <v>1.895</v>
      </c>
      <c r="P511" s="155">
        <f>O511*H511</f>
        <v>22.70589</v>
      </c>
      <c r="Q511" s="155">
        <v>7.26E-3</v>
      </c>
      <c r="R511" s="155">
        <f>Q511*H511</f>
        <v>8.6989319999999995E-2</v>
      </c>
      <c r="S511" s="155">
        <v>0</v>
      </c>
      <c r="T511" s="156">
        <f>S511*H511</f>
        <v>0</v>
      </c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R511" s="157" t="s">
        <v>160</v>
      </c>
      <c r="AT511" s="157" t="s">
        <v>143</v>
      </c>
      <c r="AU511" s="157" t="s">
        <v>80</v>
      </c>
      <c r="AY511" s="18" t="s">
        <v>140</v>
      </c>
      <c r="BE511" s="158">
        <f>IF(N511="základní",J511,0)</f>
        <v>0</v>
      </c>
      <c r="BF511" s="158">
        <f>IF(N511="snížená",J511,0)</f>
        <v>0</v>
      </c>
      <c r="BG511" s="158">
        <f>IF(N511="zákl. přenesená",J511,0)</f>
        <v>0</v>
      </c>
      <c r="BH511" s="158">
        <f>IF(N511="sníž. přenesená",J511,0)</f>
        <v>0</v>
      </c>
      <c r="BI511" s="158">
        <f>IF(N511="nulová",J511,0)</f>
        <v>0</v>
      </c>
      <c r="BJ511" s="18" t="s">
        <v>78</v>
      </c>
      <c r="BK511" s="158">
        <f>ROUND(I511*H511,2)</f>
        <v>0</v>
      </c>
      <c r="BL511" s="18" t="s">
        <v>160</v>
      </c>
      <c r="BM511" s="157" t="s">
        <v>854</v>
      </c>
    </row>
    <row r="512" spans="1:65" s="2" customFormat="1" ht="29.25" x14ac:dyDescent="0.2">
      <c r="A512" s="30"/>
      <c r="B512" s="31"/>
      <c r="C512" s="30"/>
      <c r="D512" s="159" t="s">
        <v>149</v>
      </c>
      <c r="E512" s="30"/>
      <c r="F512" s="160" t="s">
        <v>855</v>
      </c>
      <c r="G512" s="30"/>
      <c r="H512" s="30"/>
      <c r="I512" s="30"/>
      <c r="J512" s="30"/>
      <c r="K512" s="30"/>
      <c r="L512" s="31"/>
      <c r="M512" s="161"/>
      <c r="N512" s="162"/>
      <c r="O512" s="56"/>
      <c r="P512" s="56"/>
      <c r="Q512" s="56"/>
      <c r="R512" s="56"/>
      <c r="S512" s="56"/>
      <c r="T512" s="57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T512" s="18" t="s">
        <v>149</v>
      </c>
      <c r="AU512" s="18" t="s">
        <v>80</v>
      </c>
    </row>
    <row r="513" spans="1:65" s="15" customFormat="1" x14ac:dyDescent="0.2">
      <c r="B513" s="182"/>
      <c r="D513" s="159" t="s">
        <v>354</v>
      </c>
      <c r="E513" s="183" t="s">
        <v>1</v>
      </c>
      <c r="F513" s="184" t="s">
        <v>848</v>
      </c>
      <c r="H513" s="183" t="s">
        <v>1</v>
      </c>
      <c r="L513" s="182"/>
      <c r="M513" s="185"/>
      <c r="N513" s="186"/>
      <c r="O513" s="186"/>
      <c r="P513" s="186"/>
      <c r="Q513" s="186"/>
      <c r="R513" s="186"/>
      <c r="S513" s="186"/>
      <c r="T513" s="187"/>
      <c r="AT513" s="183" t="s">
        <v>354</v>
      </c>
      <c r="AU513" s="183" t="s">
        <v>80</v>
      </c>
      <c r="AV513" s="15" t="s">
        <v>78</v>
      </c>
      <c r="AW513" s="15" t="s">
        <v>27</v>
      </c>
      <c r="AX513" s="15" t="s">
        <v>70</v>
      </c>
      <c r="AY513" s="183" t="s">
        <v>140</v>
      </c>
    </row>
    <row r="514" spans="1:65" s="13" customFormat="1" x14ac:dyDescent="0.2">
      <c r="B514" s="168"/>
      <c r="D514" s="159" t="s">
        <v>354</v>
      </c>
      <c r="E514" s="169" t="s">
        <v>1</v>
      </c>
      <c r="F514" s="170" t="s">
        <v>856</v>
      </c>
      <c r="H514" s="171">
        <v>3.15</v>
      </c>
      <c r="L514" s="168"/>
      <c r="M514" s="172"/>
      <c r="N514" s="173"/>
      <c r="O514" s="173"/>
      <c r="P514" s="173"/>
      <c r="Q514" s="173"/>
      <c r="R514" s="173"/>
      <c r="S514" s="173"/>
      <c r="T514" s="174"/>
      <c r="AT514" s="169" t="s">
        <v>354</v>
      </c>
      <c r="AU514" s="169" t="s">
        <v>80</v>
      </c>
      <c r="AV514" s="13" t="s">
        <v>80</v>
      </c>
      <c r="AW514" s="13" t="s">
        <v>27</v>
      </c>
      <c r="AX514" s="13" t="s">
        <v>70</v>
      </c>
      <c r="AY514" s="169" t="s">
        <v>140</v>
      </c>
    </row>
    <row r="515" spans="1:65" s="13" customFormat="1" x14ac:dyDescent="0.2">
      <c r="B515" s="168"/>
      <c r="D515" s="159" t="s">
        <v>354</v>
      </c>
      <c r="E515" s="169" t="s">
        <v>1</v>
      </c>
      <c r="F515" s="170" t="s">
        <v>857</v>
      </c>
      <c r="H515" s="171">
        <v>8.8320000000000007</v>
      </c>
      <c r="L515" s="168"/>
      <c r="M515" s="172"/>
      <c r="N515" s="173"/>
      <c r="O515" s="173"/>
      <c r="P515" s="173"/>
      <c r="Q515" s="173"/>
      <c r="R515" s="173"/>
      <c r="S515" s="173"/>
      <c r="T515" s="174"/>
      <c r="AT515" s="169" t="s">
        <v>354</v>
      </c>
      <c r="AU515" s="169" t="s">
        <v>80</v>
      </c>
      <c r="AV515" s="13" t="s">
        <v>80</v>
      </c>
      <c r="AW515" s="13" t="s">
        <v>27</v>
      </c>
      <c r="AX515" s="13" t="s">
        <v>70</v>
      </c>
      <c r="AY515" s="169" t="s">
        <v>140</v>
      </c>
    </row>
    <row r="516" spans="1:65" s="14" customFormat="1" x14ac:dyDescent="0.2">
      <c r="B516" s="175"/>
      <c r="D516" s="159" t="s">
        <v>354</v>
      </c>
      <c r="E516" s="176" t="s">
        <v>1</v>
      </c>
      <c r="F516" s="177" t="s">
        <v>363</v>
      </c>
      <c r="H516" s="178">
        <v>11.981999999999999</v>
      </c>
      <c r="L516" s="175"/>
      <c r="M516" s="179"/>
      <c r="N516" s="180"/>
      <c r="O516" s="180"/>
      <c r="P516" s="180"/>
      <c r="Q516" s="180"/>
      <c r="R516" s="180"/>
      <c r="S516" s="180"/>
      <c r="T516" s="181"/>
      <c r="AT516" s="176" t="s">
        <v>354</v>
      </c>
      <c r="AU516" s="176" t="s">
        <v>80</v>
      </c>
      <c r="AV516" s="14" t="s">
        <v>160</v>
      </c>
      <c r="AW516" s="14" t="s">
        <v>27</v>
      </c>
      <c r="AX516" s="14" t="s">
        <v>78</v>
      </c>
      <c r="AY516" s="176" t="s">
        <v>140</v>
      </c>
    </row>
    <row r="517" spans="1:65" s="2" customFormat="1" ht="16.5" customHeight="1" x14ac:dyDescent="0.2">
      <c r="A517" s="30"/>
      <c r="B517" s="146"/>
      <c r="C517" s="147" t="s">
        <v>858</v>
      </c>
      <c r="D517" s="147" t="s">
        <v>143</v>
      </c>
      <c r="E517" s="148" t="s">
        <v>859</v>
      </c>
      <c r="F517" s="149" t="s">
        <v>860</v>
      </c>
      <c r="G517" s="150" t="s">
        <v>351</v>
      </c>
      <c r="H517" s="151">
        <v>11.981999999999999</v>
      </c>
      <c r="I517" s="275"/>
      <c r="J517" s="152">
        <f>ROUND(I517*H517,2)</f>
        <v>0</v>
      </c>
      <c r="K517" s="149"/>
      <c r="L517" s="31"/>
      <c r="M517" s="153" t="s">
        <v>1</v>
      </c>
      <c r="N517" s="154" t="s">
        <v>36</v>
      </c>
      <c r="O517" s="155">
        <v>0.628</v>
      </c>
      <c r="P517" s="155">
        <f>O517*H517</f>
        <v>7.5246959999999996</v>
      </c>
      <c r="Q517" s="155">
        <v>8.5999999999999998E-4</v>
      </c>
      <c r="R517" s="155">
        <f>Q517*H517</f>
        <v>1.0304519999999999E-2</v>
      </c>
      <c r="S517" s="155">
        <v>0</v>
      </c>
      <c r="T517" s="156">
        <f>S517*H517</f>
        <v>0</v>
      </c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R517" s="157" t="s">
        <v>160</v>
      </c>
      <c r="AT517" s="157" t="s">
        <v>143</v>
      </c>
      <c r="AU517" s="157" t="s">
        <v>80</v>
      </c>
      <c r="AY517" s="18" t="s">
        <v>140</v>
      </c>
      <c r="BE517" s="158">
        <f>IF(N517="základní",J517,0)</f>
        <v>0</v>
      </c>
      <c r="BF517" s="158">
        <f>IF(N517="snížená",J517,0)</f>
        <v>0</v>
      </c>
      <c r="BG517" s="158">
        <f>IF(N517="zákl. přenesená",J517,0)</f>
        <v>0</v>
      </c>
      <c r="BH517" s="158">
        <f>IF(N517="sníž. přenesená",J517,0)</f>
        <v>0</v>
      </c>
      <c r="BI517" s="158">
        <f>IF(N517="nulová",J517,0)</f>
        <v>0</v>
      </c>
      <c r="BJ517" s="18" t="s">
        <v>78</v>
      </c>
      <c r="BK517" s="158">
        <f>ROUND(I517*H517,2)</f>
        <v>0</v>
      </c>
      <c r="BL517" s="18" t="s">
        <v>160</v>
      </c>
      <c r="BM517" s="157" t="s">
        <v>861</v>
      </c>
    </row>
    <row r="518" spans="1:65" s="2" customFormat="1" ht="29.25" x14ac:dyDescent="0.2">
      <c r="A518" s="30"/>
      <c r="B518" s="31"/>
      <c r="C518" s="30"/>
      <c r="D518" s="159" t="s">
        <v>149</v>
      </c>
      <c r="E518" s="30"/>
      <c r="F518" s="160" t="s">
        <v>862</v>
      </c>
      <c r="G518" s="30"/>
      <c r="H518" s="30"/>
      <c r="I518" s="30"/>
      <c r="J518" s="30"/>
      <c r="K518" s="30"/>
      <c r="L518" s="31"/>
      <c r="M518" s="161"/>
      <c r="N518" s="162"/>
      <c r="O518" s="56"/>
      <c r="P518" s="56"/>
      <c r="Q518" s="56"/>
      <c r="R518" s="56"/>
      <c r="S518" s="56"/>
      <c r="T518" s="57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T518" s="18" t="s">
        <v>149</v>
      </c>
      <c r="AU518" s="18" t="s">
        <v>80</v>
      </c>
    </row>
    <row r="519" spans="1:65" s="13" customFormat="1" x14ac:dyDescent="0.2">
      <c r="B519" s="168"/>
      <c r="D519" s="159" t="s">
        <v>354</v>
      </c>
      <c r="E519" s="169" t="s">
        <v>1</v>
      </c>
      <c r="F519" s="170" t="s">
        <v>863</v>
      </c>
      <c r="H519" s="171">
        <v>11.981999999999999</v>
      </c>
      <c r="L519" s="168"/>
      <c r="M519" s="172"/>
      <c r="N519" s="173"/>
      <c r="O519" s="173"/>
      <c r="P519" s="173"/>
      <c r="Q519" s="173"/>
      <c r="R519" s="173"/>
      <c r="S519" s="173"/>
      <c r="T519" s="174"/>
      <c r="AT519" s="169" t="s">
        <v>354</v>
      </c>
      <c r="AU519" s="169" t="s">
        <v>80</v>
      </c>
      <c r="AV519" s="13" t="s">
        <v>80</v>
      </c>
      <c r="AW519" s="13" t="s">
        <v>27</v>
      </c>
      <c r="AX519" s="13" t="s">
        <v>78</v>
      </c>
      <c r="AY519" s="169" t="s">
        <v>140</v>
      </c>
    </row>
    <row r="520" spans="1:65" s="2" customFormat="1" ht="16.5" customHeight="1" x14ac:dyDescent="0.2">
      <c r="A520" s="30"/>
      <c r="B520" s="146"/>
      <c r="C520" s="147" t="s">
        <v>864</v>
      </c>
      <c r="D520" s="147" t="s">
        <v>143</v>
      </c>
      <c r="E520" s="148" t="s">
        <v>865</v>
      </c>
      <c r="F520" s="149" t="s">
        <v>866</v>
      </c>
      <c r="G520" s="150" t="s">
        <v>731</v>
      </c>
      <c r="H520" s="151">
        <v>0.18099999999999999</v>
      </c>
      <c r="I520" s="275"/>
      <c r="J520" s="152">
        <f>ROUND(I520*H520,2)</f>
        <v>0</v>
      </c>
      <c r="K520" s="149"/>
      <c r="L520" s="31"/>
      <c r="M520" s="153" t="s">
        <v>1</v>
      </c>
      <c r="N520" s="154" t="s">
        <v>36</v>
      </c>
      <c r="O520" s="155">
        <v>21.152000000000001</v>
      </c>
      <c r="P520" s="155">
        <f>O520*H520</f>
        <v>3.8285119999999999</v>
      </c>
      <c r="Q520" s="155">
        <v>1.09528</v>
      </c>
      <c r="R520" s="155">
        <f>Q520*H520</f>
        <v>0.19824568000000001</v>
      </c>
      <c r="S520" s="155">
        <v>0</v>
      </c>
      <c r="T520" s="156">
        <f>S520*H520</f>
        <v>0</v>
      </c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R520" s="157" t="s">
        <v>160</v>
      </c>
      <c r="AT520" s="157" t="s">
        <v>143</v>
      </c>
      <c r="AU520" s="157" t="s">
        <v>80</v>
      </c>
      <c r="AY520" s="18" t="s">
        <v>140</v>
      </c>
      <c r="BE520" s="158">
        <f>IF(N520="základní",J520,0)</f>
        <v>0</v>
      </c>
      <c r="BF520" s="158">
        <f>IF(N520="snížená",J520,0)</f>
        <v>0</v>
      </c>
      <c r="BG520" s="158">
        <f>IF(N520="zákl. přenesená",J520,0)</f>
        <v>0</v>
      </c>
      <c r="BH520" s="158">
        <f>IF(N520="sníž. přenesená",J520,0)</f>
        <v>0</v>
      </c>
      <c r="BI520" s="158">
        <f>IF(N520="nulová",J520,0)</f>
        <v>0</v>
      </c>
      <c r="BJ520" s="18" t="s">
        <v>78</v>
      </c>
      <c r="BK520" s="158">
        <f>ROUND(I520*H520,2)</f>
        <v>0</v>
      </c>
      <c r="BL520" s="18" t="s">
        <v>160</v>
      </c>
      <c r="BM520" s="157" t="s">
        <v>867</v>
      </c>
    </row>
    <row r="521" spans="1:65" s="2" customFormat="1" ht="29.25" x14ac:dyDescent="0.2">
      <c r="A521" s="30"/>
      <c r="B521" s="31"/>
      <c r="C521" s="30"/>
      <c r="D521" s="159" t="s">
        <v>149</v>
      </c>
      <c r="E521" s="30"/>
      <c r="F521" s="160" t="s">
        <v>868</v>
      </c>
      <c r="G521" s="30"/>
      <c r="H521" s="30"/>
      <c r="I521" s="30"/>
      <c r="J521" s="30"/>
      <c r="K521" s="30"/>
      <c r="L521" s="31"/>
      <c r="M521" s="161"/>
      <c r="N521" s="162"/>
      <c r="O521" s="56"/>
      <c r="P521" s="56"/>
      <c r="Q521" s="56"/>
      <c r="R521" s="56"/>
      <c r="S521" s="56"/>
      <c r="T521" s="57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T521" s="18" t="s">
        <v>149</v>
      </c>
      <c r="AU521" s="18" t="s">
        <v>80</v>
      </c>
    </row>
    <row r="522" spans="1:65" s="13" customFormat="1" x14ac:dyDescent="0.2">
      <c r="B522" s="168"/>
      <c r="D522" s="159" t="s">
        <v>354</v>
      </c>
      <c r="E522" s="169" t="s">
        <v>1</v>
      </c>
      <c r="F522" s="170" t="s">
        <v>869</v>
      </c>
      <c r="H522" s="171">
        <v>0.18099999999999999</v>
      </c>
      <c r="L522" s="168"/>
      <c r="M522" s="172"/>
      <c r="N522" s="173"/>
      <c r="O522" s="173"/>
      <c r="P522" s="173"/>
      <c r="Q522" s="173"/>
      <c r="R522" s="173"/>
      <c r="S522" s="173"/>
      <c r="T522" s="174"/>
      <c r="AT522" s="169" t="s">
        <v>354</v>
      </c>
      <c r="AU522" s="169" t="s">
        <v>80</v>
      </c>
      <c r="AV522" s="13" t="s">
        <v>80</v>
      </c>
      <c r="AW522" s="13" t="s">
        <v>27</v>
      </c>
      <c r="AX522" s="13" t="s">
        <v>78</v>
      </c>
      <c r="AY522" s="169" t="s">
        <v>140</v>
      </c>
    </row>
    <row r="523" spans="1:65" s="2" customFormat="1" ht="16.5" customHeight="1" x14ac:dyDescent="0.2">
      <c r="A523" s="30"/>
      <c r="B523" s="146"/>
      <c r="C523" s="147" t="s">
        <v>870</v>
      </c>
      <c r="D523" s="147" t="s">
        <v>143</v>
      </c>
      <c r="E523" s="148" t="s">
        <v>871</v>
      </c>
      <c r="F523" s="149" t="s">
        <v>872</v>
      </c>
      <c r="G523" s="150" t="s">
        <v>830</v>
      </c>
      <c r="H523" s="151">
        <v>714.8</v>
      </c>
      <c r="I523" s="275"/>
      <c r="J523" s="152">
        <f>ROUND(I523*H523,2)</f>
        <v>0</v>
      </c>
      <c r="K523" s="149"/>
      <c r="L523" s="31"/>
      <c r="M523" s="153" t="s">
        <v>1</v>
      </c>
      <c r="N523" s="154" t="s">
        <v>36</v>
      </c>
      <c r="O523" s="155">
        <v>8.5000000000000006E-2</v>
      </c>
      <c r="P523" s="155">
        <f>O523*H523</f>
        <v>60.758000000000003</v>
      </c>
      <c r="Q523" s="155">
        <v>0</v>
      </c>
      <c r="R523" s="155">
        <f>Q523*H523</f>
        <v>0</v>
      </c>
      <c r="S523" s="155">
        <v>0</v>
      </c>
      <c r="T523" s="156">
        <f>S523*H523</f>
        <v>0</v>
      </c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R523" s="157" t="s">
        <v>160</v>
      </c>
      <c r="AT523" s="157" t="s">
        <v>143</v>
      </c>
      <c r="AU523" s="157" t="s">
        <v>80</v>
      </c>
      <c r="AY523" s="18" t="s">
        <v>140</v>
      </c>
      <c r="BE523" s="158">
        <f>IF(N523="základní",J523,0)</f>
        <v>0</v>
      </c>
      <c r="BF523" s="158">
        <f>IF(N523="snížená",J523,0)</f>
        <v>0</v>
      </c>
      <c r="BG523" s="158">
        <f>IF(N523="zákl. přenesená",J523,0)</f>
        <v>0</v>
      </c>
      <c r="BH523" s="158">
        <f>IF(N523="sníž. přenesená",J523,0)</f>
        <v>0</v>
      </c>
      <c r="BI523" s="158">
        <f>IF(N523="nulová",J523,0)</f>
        <v>0</v>
      </c>
      <c r="BJ523" s="18" t="s">
        <v>78</v>
      </c>
      <c r="BK523" s="158">
        <f>ROUND(I523*H523,2)</f>
        <v>0</v>
      </c>
      <c r="BL523" s="18" t="s">
        <v>160</v>
      </c>
      <c r="BM523" s="157" t="s">
        <v>873</v>
      </c>
    </row>
    <row r="524" spans="1:65" s="2" customFormat="1" x14ac:dyDescent="0.2">
      <c r="A524" s="30"/>
      <c r="B524" s="31"/>
      <c r="C524" s="30"/>
      <c r="D524" s="159" t="s">
        <v>149</v>
      </c>
      <c r="E524" s="30"/>
      <c r="F524" s="160" t="s">
        <v>874</v>
      </c>
      <c r="G524" s="30"/>
      <c r="H524" s="30"/>
      <c r="I524" s="30"/>
      <c r="J524" s="30"/>
      <c r="K524" s="30"/>
      <c r="L524" s="31"/>
      <c r="M524" s="161"/>
      <c r="N524" s="162"/>
      <c r="O524" s="56"/>
      <c r="P524" s="56"/>
      <c r="Q524" s="56"/>
      <c r="R524" s="56"/>
      <c r="S524" s="56"/>
      <c r="T524" s="57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T524" s="18" t="s">
        <v>149</v>
      </c>
      <c r="AU524" s="18" t="s">
        <v>80</v>
      </c>
    </row>
    <row r="525" spans="1:65" s="13" customFormat="1" x14ac:dyDescent="0.2">
      <c r="B525" s="168"/>
      <c r="D525" s="159" t="s">
        <v>354</v>
      </c>
      <c r="E525" s="169" t="s">
        <v>1</v>
      </c>
      <c r="F525" s="170" t="s">
        <v>875</v>
      </c>
      <c r="H525" s="171">
        <v>662.5</v>
      </c>
      <c r="L525" s="168"/>
      <c r="M525" s="172"/>
      <c r="N525" s="173"/>
      <c r="O525" s="173"/>
      <c r="P525" s="173"/>
      <c r="Q525" s="173"/>
      <c r="R525" s="173"/>
      <c r="S525" s="173"/>
      <c r="T525" s="174"/>
      <c r="AT525" s="169" t="s">
        <v>354</v>
      </c>
      <c r="AU525" s="169" t="s">
        <v>80</v>
      </c>
      <c r="AV525" s="13" t="s">
        <v>80</v>
      </c>
      <c r="AW525" s="13" t="s">
        <v>27</v>
      </c>
      <c r="AX525" s="13" t="s">
        <v>70</v>
      </c>
      <c r="AY525" s="169" t="s">
        <v>140</v>
      </c>
    </row>
    <row r="526" spans="1:65" s="13" customFormat="1" x14ac:dyDescent="0.2">
      <c r="B526" s="168"/>
      <c r="D526" s="159" t="s">
        <v>354</v>
      </c>
      <c r="E526" s="169" t="s">
        <v>1</v>
      </c>
      <c r="F526" s="170" t="s">
        <v>876</v>
      </c>
      <c r="H526" s="171">
        <v>52.3</v>
      </c>
      <c r="L526" s="168"/>
      <c r="M526" s="172"/>
      <c r="N526" s="173"/>
      <c r="O526" s="173"/>
      <c r="P526" s="173"/>
      <c r="Q526" s="173"/>
      <c r="R526" s="173"/>
      <c r="S526" s="173"/>
      <c r="T526" s="174"/>
      <c r="AT526" s="169" t="s">
        <v>354</v>
      </c>
      <c r="AU526" s="169" t="s">
        <v>80</v>
      </c>
      <c r="AV526" s="13" t="s">
        <v>80</v>
      </c>
      <c r="AW526" s="13" t="s">
        <v>27</v>
      </c>
      <c r="AX526" s="13" t="s">
        <v>70</v>
      </c>
      <c r="AY526" s="169" t="s">
        <v>140</v>
      </c>
    </row>
    <row r="527" spans="1:65" s="14" customFormat="1" x14ac:dyDescent="0.2">
      <c r="B527" s="175"/>
      <c r="D527" s="159" t="s">
        <v>354</v>
      </c>
      <c r="E527" s="176" t="s">
        <v>1</v>
      </c>
      <c r="F527" s="177" t="s">
        <v>363</v>
      </c>
      <c r="H527" s="178">
        <v>714.8</v>
      </c>
      <c r="L527" s="175"/>
      <c r="M527" s="179"/>
      <c r="N527" s="180"/>
      <c r="O527" s="180"/>
      <c r="P527" s="180"/>
      <c r="Q527" s="180"/>
      <c r="R527" s="180"/>
      <c r="S527" s="180"/>
      <c r="T527" s="181"/>
      <c r="AT527" s="176" t="s">
        <v>354</v>
      </c>
      <c r="AU527" s="176" t="s">
        <v>80</v>
      </c>
      <c r="AV527" s="14" t="s">
        <v>160</v>
      </c>
      <c r="AW527" s="14" t="s">
        <v>27</v>
      </c>
      <c r="AX527" s="14" t="s">
        <v>78</v>
      </c>
      <c r="AY527" s="176" t="s">
        <v>140</v>
      </c>
    </row>
    <row r="528" spans="1:65" s="12" customFormat="1" ht="22.9" customHeight="1" x14ac:dyDescent="0.2">
      <c r="B528" s="134"/>
      <c r="D528" s="135" t="s">
        <v>69</v>
      </c>
      <c r="E528" s="144" t="s">
        <v>160</v>
      </c>
      <c r="F528" s="144" t="s">
        <v>877</v>
      </c>
      <c r="J528" s="145">
        <f>BK528</f>
        <v>0</v>
      </c>
      <c r="L528" s="134"/>
      <c r="M528" s="138"/>
      <c r="N528" s="139"/>
      <c r="O528" s="139"/>
      <c r="P528" s="140">
        <f>SUM(P529:P544)</f>
        <v>241.07681299999999</v>
      </c>
      <c r="Q528" s="139"/>
      <c r="R528" s="140">
        <f>SUM(R529:R544)</f>
        <v>192.94776556000002</v>
      </c>
      <c r="S528" s="139"/>
      <c r="T528" s="141">
        <f>SUM(T529:T544)</f>
        <v>0</v>
      </c>
      <c r="AR528" s="135" t="s">
        <v>78</v>
      </c>
      <c r="AT528" s="142" t="s">
        <v>69</v>
      </c>
      <c r="AU528" s="142" t="s">
        <v>78</v>
      </c>
      <c r="AY528" s="135" t="s">
        <v>140</v>
      </c>
      <c r="BK528" s="143">
        <f>SUM(BK529:BK544)</f>
        <v>0</v>
      </c>
    </row>
    <row r="529" spans="1:65" s="2" customFormat="1" ht="16.5" customHeight="1" x14ac:dyDescent="0.2">
      <c r="A529" s="30"/>
      <c r="B529" s="146"/>
      <c r="C529" s="147" t="s">
        <v>878</v>
      </c>
      <c r="D529" s="147" t="s">
        <v>143</v>
      </c>
      <c r="E529" s="148" t="s">
        <v>879</v>
      </c>
      <c r="F529" s="149" t="s">
        <v>880</v>
      </c>
      <c r="G529" s="150" t="s">
        <v>351</v>
      </c>
      <c r="H529" s="151">
        <v>0.54</v>
      </c>
      <c r="I529" s="275"/>
      <c r="J529" s="152">
        <f>ROUND(I529*H529,2)</f>
        <v>0</v>
      </c>
      <c r="K529" s="149"/>
      <c r="L529" s="31"/>
      <c r="M529" s="153" t="s">
        <v>1</v>
      </c>
      <c r="N529" s="154" t="s">
        <v>36</v>
      </c>
      <c r="O529" s="155">
        <v>0.16800000000000001</v>
      </c>
      <c r="P529" s="155">
        <f>O529*H529</f>
        <v>9.0720000000000009E-2</v>
      </c>
      <c r="Q529" s="155">
        <v>0</v>
      </c>
      <c r="R529" s="155">
        <f>Q529*H529</f>
        <v>0</v>
      </c>
      <c r="S529" s="155">
        <v>0</v>
      </c>
      <c r="T529" s="156">
        <f>S529*H529</f>
        <v>0</v>
      </c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R529" s="157" t="s">
        <v>160</v>
      </c>
      <c r="AT529" s="157" t="s">
        <v>143</v>
      </c>
      <c r="AU529" s="157" t="s">
        <v>80</v>
      </c>
      <c r="AY529" s="18" t="s">
        <v>140</v>
      </c>
      <c r="BE529" s="158">
        <f>IF(N529="základní",J529,0)</f>
        <v>0</v>
      </c>
      <c r="BF529" s="158">
        <f>IF(N529="snížená",J529,0)</f>
        <v>0</v>
      </c>
      <c r="BG529" s="158">
        <f>IF(N529="zákl. přenesená",J529,0)</f>
        <v>0</v>
      </c>
      <c r="BH529" s="158">
        <f>IF(N529="sníž. přenesená",J529,0)</f>
        <v>0</v>
      </c>
      <c r="BI529" s="158">
        <f>IF(N529="nulová",J529,0)</f>
        <v>0</v>
      </c>
      <c r="BJ529" s="18" t="s">
        <v>78</v>
      </c>
      <c r="BK529" s="158">
        <f>ROUND(I529*H529,2)</f>
        <v>0</v>
      </c>
      <c r="BL529" s="18" t="s">
        <v>160</v>
      </c>
      <c r="BM529" s="157" t="s">
        <v>881</v>
      </c>
    </row>
    <row r="530" spans="1:65" s="2" customFormat="1" x14ac:dyDescent="0.2">
      <c r="A530" s="30"/>
      <c r="B530" s="31"/>
      <c r="C530" s="30"/>
      <c r="D530" s="159" t="s">
        <v>149</v>
      </c>
      <c r="E530" s="30"/>
      <c r="F530" s="160" t="s">
        <v>882</v>
      </c>
      <c r="G530" s="30"/>
      <c r="H530" s="30"/>
      <c r="I530" s="30"/>
      <c r="J530" s="30"/>
      <c r="K530" s="30"/>
      <c r="L530" s="31"/>
      <c r="M530" s="161"/>
      <c r="N530" s="162"/>
      <c r="O530" s="56"/>
      <c r="P530" s="56"/>
      <c r="Q530" s="56"/>
      <c r="R530" s="56"/>
      <c r="S530" s="56"/>
      <c r="T530" s="57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T530" s="18" t="s">
        <v>149</v>
      </c>
      <c r="AU530" s="18" t="s">
        <v>80</v>
      </c>
    </row>
    <row r="531" spans="1:65" s="13" customFormat="1" x14ac:dyDescent="0.2">
      <c r="B531" s="168"/>
      <c r="D531" s="159" t="s">
        <v>354</v>
      </c>
      <c r="E531" s="169" t="s">
        <v>1</v>
      </c>
      <c r="F531" s="170" t="s">
        <v>883</v>
      </c>
      <c r="H531" s="171">
        <v>0.54</v>
      </c>
      <c r="L531" s="168"/>
      <c r="M531" s="172"/>
      <c r="N531" s="173"/>
      <c r="O531" s="173"/>
      <c r="P531" s="173"/>
      <c r="Q531" s="173"/>
      <c r="R531" s="173"/>
      <c r="S531" s="173"/>
      <c r="T531" s="174"/>
      <c r="AT531" s="169" t="s">
        <v>354</v>
      </c>
      <c r="AU531" s="169" t="s">
        <v>80</v>
      </c>
      <c r="AV531" s="13" t="s">
        <v>80</v>
      </c>
      <c r="AW531" s="13" t="s">
        <v>27</v>
      </c>
      <c r="AX531" s="13" t="s">
        <v>78</v>
      </c>
      <c r="AY531" s="169" t="s">
        <v>140</v>
      </c>
    </row>
    <row r="532" spans="1:65" s="2" customFormat="1" ht="16.5" customHeight="1" x14ac:dyDescent="0.2">
      <c r="A532" s="30"/>
      <c r="B532" s="146"/>
      <c r="C532" s="147" t="s">
        <v>884</v>
      </c>
      <c r="D532" s="147" t="s">
        <v>143</v>
      </c>
      <c r="E532" s="148" t="s">
        <v>885</v>
      </c>
      <c r="F532" s="149" t="s">
        <v>886</v>
      </c>
      <c r="G532" s="150" t="s">
        <v>351</v>
      </c>
      <c r="H532" s="151">
        <v>2.2749999999999999</v>
      </c>
      <c r="I532" s="275"/>
      <c r="J532" s="152">
        <f>ROUND(I532*H532,2)</f>
        <v>0</v>
      </c>
      <c r="K532" s="149"/>
      <c r="L532" s="31"/>
      <c r="M532" s="153" t="s">
        <v>1</v>
      </c>
      <c r="N532" s="154" t="s">
        <v>36</v>
      </c>
      <c r="O532" s="155">
        <v>0.108</v>
      </c>
      <c r="P532" s="155">
        <f>O532*H532</f>
        <v>0.24569999999999997</v>
      </c>
      <c r="Q532" s="155">
        <v>0.19</v>
      </c>
      <c r="R532" s="155">
        <f>Q532*H532</f>
        <v>0.43224999999999997</v>
      </c>
      <c r="S532" s="155">
        <v>0</v>
      </c>
      <c r="T532" s="156">
        <f>S532*H532</f>
        <v>0</v>
      </c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R532" s="157" t="s">
        <v>160</v>
      </c>
      <c r="AT532" s="157" t="s">
        <v>143</v>
      </c>
      <c r="AU532" s="157" t="s">
        <v>80</v>
      </c>
      <c r="AY532" s="18" t="s">
        <v>140</v>
      </c>
      <c r="BE532" s="158">
        <f>IF(N532="základní",J532,0)</f>
        <v>0</v>
      </c>
      <c r="BF532" s="158">
        <f>IF(N532="snížená",J532,0)</f>
        <v>0</v>
      </c>
      <c r="BG532" s="158">
        <f>IF(N532="zákl. přenesená",J532,0)</f>
        <v>0</v>
      </c>
      <c r="BH532" s="158">
        <f>IF(N532="sníž. přenesená",J532,0)</f>
        <v>0</v>
      </c>
      <c r="BI532" s="158">
        <f>IF(N532="nulová",J532,0)</f>
        <v>0</v>
      </c>
      <c r="BJ532" s="18" t="s">
        <v>78</v>
      </c>
      <c r="BK532" s="158">
        <f>ROUND(I532*H532,2)</f>
        <v>0</v>
      </c>
      <c r="BL532" s="18" t="s">
        <v>160</v>
      </c>
      <c r="BM532" s="157" t="s">
        <v>887</v>
      </c>
    </row>
    <row r="533" spans="1:65" s="2" customFormat="1" x14ac:dyDescent="0.2">
      <c r="A533" s="30"/>
      <c r="B533" s="31"/>
      <c r="C533" s="30"/>
      <c r="D533" s="159" t="s">
        <v>149</v>
      </c>
      <c r="E533" s="30"/>
      <c r="F533" s="160" t="s">
        <v>888</v>
      </c>
      <c r="G533" s="30"/>
      <c r="H533" s="30"/>
      <c r="I533" s="30"/>
      <c r="J533" s="30"/>
      <c r="K533" s="30"/>
      <c r="L533" s="31"/>
      <c r="M533" s="161"/>
      <c r="N533" s="162"/>
      <c r="O533" s="56"/>
      <c r="P533" s="56"/>
      <c r="Q533" s="56"/>
      <c r="R533" s="56"/>
      <c r="S533" s="56"/>
      <c r="T533" s="57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T533" s="18" t="s">
        <v>149</v>
      </c>
      <c r="AU533" s="18" t="s">
        <v>80</v>
      </c>
    </row>
    <row r="534" spans="1:65" s="15" customFormat="1" x14ac:dyDescent="0.2">
      <c r="B534" s="182"/>
      <c r="D534" s="159" t="s">
        <v>354</v>
      </c>
      <c r="E534" s="183" t="s">
        <v>1</v>
      </c>
      <c r="F534" s="184" t="s">
        <v>840</v>
      </c>
      <c r="H534" s="183" t="s">
        <v>1</v>
      </c>
      <c r="L534" s="182"/>
      <c r="M534" s="185"/>
      <c r="N534" s="186"/>
      <c r="O534" s="186"/>
      <c r="P534" s="186"/>
      <c r="Q534" s="186"/>
      <c r="R534" s="186"/>
      <c r="S534" s="186"/>
      <c r="T534" s="187"/>
      <c r="AT534" s="183" t="s">
        <v>354</v>
      </c>
      <c r="AU534" s="183" t="s">
        <v>80</v>
      </c>
      <c r="AV534" s="15" t="s">
        <v>78</v>
      </c>
      <c r="AW534" s="15" t="s">
        <v>27</v>
      </c>
      <c r="AX534" s="15" t="s">
        <v>70</v>
      </c>
      <c r="AY534" s="183" t="s">
        <v>140</v>
      </c>
    </row>
    <row r="535" spans="1:65" s="13" customFormat="1" x14ac:dyDescent="0.2">
      <c r="B535" s="168"/>
      <c r="D535" s="159" t="s">
        <v>354</v>
      </c>
      <c r="E535" s="169" t="s">
        <v>1</v>
      </c>
      <c r="F535" s="170" t="s">
        <v>889</v>
      </c>
      <c r="H535" s="171">
        <v>2.2749999999999999</v>
      </c>
      <c r="L535" s="168"/>
      <c r="M535" s="172"/>
      <c r="N535" s="173"/>
      <c r="O535" s="173"/>
      <c r="P535" s="173"/>
      <c r="Q535" s="173"/>
      <c r="R535" s="173"/>
      <c r="S535" s="173"/>
      <c r="T535" s="174"/>
      <c r="AT535" s="169" t="s">
        <v>354</v>
      </c>
      <c r="AU535" s="169" t="s">
        <v>80</v>
      </c>
      <c r="AV535" s="13" t="s">
        <v>80</v>
      </c>
      <c r="AW535" s="13" t="s">
        <v>27</v>
      </c>
      <c r="AX535" s="13" t="s">
        <v>78</v>
      </c>
      <c r="AY535" s="169" t="s">
        <v>140</v>
      </c>
    </row>
    <row r="536" spans="1:65" s="2" customFormat="1" ht="16.5" customHeight="1" x14ac:dyDescent="0.2">
      <c r="A536" s="30"/>
      <c r="B536" s="146"/>
      <c r="C536" s="147" t="s">
        <v>890</v>
      </c>
      <c r="D536" s="147" t="s">
        <v>143</v>
      </c>
      <c r="E536" s="148" t="s">
        <v>891</v>
      </c>
      <c r="F536" s="149" t="s">
        <v>892</v>
      </c>
      <c r="G536" s="150" t="s">
        <v>505</v>
      </c>
      <c r="H536" s="151">
        <v>90.022000000000006</v>
      </c>
      <c r="I536" s="275"/>
      <c r="J536" s="152">
        <f>ROUND(I536*H536,2)</f>
        <v>0</v>
      </c>
      <c r="K536" s="149"/>
      <c r="L536" s="31"/>
      <c r="M536" s="153" t="s">
        <v>1</v>
      </c>
      <c r="N536" s="154" t="s">
        <v>36</v>
      </c>
      <c r="O536" s="155">
        <v>0.67400000000000004</v>
      </c>
      <c r="P536" s="155">
        <f>O536*H536</f>
        <v>60.674828000000005</v>
      </c>
      <c r="Q536" s="155">
        <v>2.13408</v>
      </c>
      <c r="R536" s="155">
        <f>Q536*H536</f>
        <v>192.11414976</v>
      </c>
      <c r="S536" s="155">
        <v>0</v>
      </c>
      <c r="T536" s="156">
        <f>S536*H536</f>
        <v>0</v>
      </c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R536" s="157" t="s">
        <v>160</v>
      </c>
      <c r="AT536" s="157" t="s">
        <v>143</v>
      </c>
      <c r="AU536" s="157" t="s">
        <v>80</v>
      </c>
      <c r="AY536" s="18" t="s">
        <v>140</v>
      </c>
      <c r="BE536" s="158">
        <f>IF(N536="základní",J536,0)</f>
        <v>0</v>
      </c>
      <c r="BF536" s="158">
        <f>IF(N536="snížená",J536,0)</f>
        <v>0</v>
      </c>
      <c r="BG536" s="158">
        <f>IF(N536="zákl. přenesená",J536,0)</f>
        <v>0</v>
      </c>
      <c r="BH536" s="158">
        <f>IF(N536="sníž. přenesená",J536,0)</f>
        <v>0</v>
      </c>
      <c r="BI536" s="158">
        <f>IF(N536="nulová",J536,0)</f>
        <v>0</v>
      </c>
      <c r="BJ536" s="18" t="s">
        <v>78</v>
      </c>
      <c r="BK536" s="158">
        <f>ROUND(I536*H536,2)</f>
        <v>0</v>
      </c>
      <c r="BL536" s="18" t="s">
        <v>160</v>
      </c>
      <c r="BM536" s="157" t="s">
        <v>893</v>
      </c>
    </row>
    <row r="537" spans="1:65" s="2" customFormat="1" x14ac:dyDescent="0.2">
      <c r="A537" s="30"/>
      <c r="B537" s="31"/>
      <c r="C537" s="30"/>
      <c r="D537" s="159" t="s">
        <v>149</v>
      </c>
      <c r="E537" s="30"/>
      <c r="F537" s="160" t="s">
        <v>894</v>
      </c>
      <c r="G537" s="30"/>
      <c r="H537" s="30"/>
      <c r="I537" s="30"/>
      <c r="J537" s="30"/>
      <c r="K537" s="30"/>
      <c r="L537" s="31"/>
      <c r="M537" s="161"/>
      <c r="N537" s="162"/>
      <c r="O537" s="56"/>
      <c r="P537" s="56"/>
      <c r="Q537" s="56"/>
      <c r="R537" s="56"/>
      <c r="S537" s="56"/>
      <c r="T537" s="57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T537" s="18" t="s">
        <v>149</v>
      </c>
      <c r="AU537" s="18" t="s">
        <v>80</v>
      </c>
    </row>
    <row r="538" spans="1:65" s="13" customFormat="1" x14ac:dyDescent="0.2">
      <c r="B538" s="168"/>
      <c r="D538" s="159" t="s">
        <v>354</v>
      </c>
      <c r="E538" s="169" t="s">
        <v>1</v>
      </c>
      <c r="F538" s="170" t="s">
        <v>895</v>
      </c>
      <c r="H538" s="171">
        <v>90.022000000000006</v>
      </c>
      <c r="L538" s="168"/>
      <c r="M538" s="172"/>
      <c r="N538" s="173"/>
      <c r="O538" s="173"/>
      <c r="P538" s="173"/>
      <c r="Q538" s="173"/>
      <c r="R538" s="173"/>
      <c r="S538" s="173"/>
      <c r="T538" s="174"/>
      <c r="AT538" s="169" t="s">
        <v>354</v>
      </c>
      <c r="AU538" s="169" t="s">
        <v>80</v>
      </c>
      <c r="AV538" s="13" t="s">
        <v>80</v>
      </c>
      <c r="AW538" s="13" t="s">
        <v>27</v>
      </c>
      <c r="AX538" s="13" t="s">
        <v>78</v>
      </c>
      <c r="AY538" s="169" t="s">
        <v>140</v>
      </c>
    </row>
    <row r="539" spans="1:65" s="2" customFormat="1" ht="16.5" customHeight="1" x14ac:dyDescent="0.2">
      <c r="A539" s="30"/>
      <c r="B539" s="146"/>
      <c r="C539" s="147" t="s">
        <v>896</v>
      </c>
      <c r="D539" s="147" t="s">
        <v>143</v>
      </c>
      <c r="E539" s="148" t="s">
        <v>897</v>
      </c>
      <c r="F539" s="149" t="s">
        <v>898</v>
      </c>
      <c r="G539" s="150" t="s">
        <v>351</v>
      </c>
      <c r="H539" s="151">
        <v>282.55500000000001</v>
      </c>
      <c r="I539" s="275"/>
      <c r="J539" s="152">
        <f>ROUND(I539*H539,2)</f>
        <v>0</v>
      </c>
      <c r="K539" s="149"/>
      <c r="L539" s="31"/>
      <c r="M539" s="153" t="s">
        <v>1</v>
      </c>
      <c r="N539" s="154" t="s">
        <v>36</v>
      </c>
      <c r="O539" s="155">
        <v>0.63500000000000001</v>
      </c>
      <c r="P539" s="155">
        <f>O539*H539</f>
        <v>179.422425</v>
      </c>
      <c r="Q539" s="155">
        <v>0</v>
      </c>
      <c r="R539" s="155">
        <f>Q539*H539</f>
        <v>0</v>
      </c>
      <c r="S539" s="155">
        <v>0</v>
      </c>
      <c r="T539" s="156">
        <f>S539*H539</f>
        <v>0</v>
      </c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R539" s="157" t="s">
        <v>160</v>
      </c>
      <c r="AT539" s="157" t="s">
        <v>143</v>
      </c>
      <c r="AU539" s="157" t="s">
        <v>80</v>
      </c>
      <c r="AY539" s="18" t="s">
        <v>140</v>
      </c>
      <c r="BE539" s="158">
        <f>IF(N539="základní",J539,0)</f>
        <v>0</v>
      </c>
      <c r="BF539" s="158">
        <f>IF(N539="snížená",J539,0)</f>
        <v>0</v>
      </c>
      <c r="BG539" s="158">
        <f>IF(N539="zákl. přenesená",J539,0)</f>
        <v>0</v>
      </c>
      <c r="BH539" s="158">
        <f>IF(N539="sníž. přenesená",J539,0)</f>
        <v>0</v>
      </c>
      <c r="BI539" s="158">
        <f>IF(N539="nulová",J539,0)</f>
        <v>0</v>
      </c>
      <c r="BJ539" s="18" t="s">
        <v>78</v>
      </c>
      <c r="BK539" s="158">
        <f>ROUND(I539*H539,2)</f>
        <v>0</v>
      </c>
      <c r="BL539" s="18" t="s">
        <v>160</v>
      </c>
      <c r="BM539" s="157" t="s">
        <v>899</v>
      </c>
    </row>
    <row r="540" spans="1:65" s="2" customFormat="1" ht="19.5" x14ac:dyDescent="0.2">
      <c r="A540" s="30"/>
      <c r="B540" s="31"/>
      <c r="C540" s="30"/>
      <c r="D540" s="159" t="s">
        <v>149</v>
      </c>
      <c r="E540" s="30"/>
      <c r="F540" s="160" t="s">
        <v>900</v>
      </c>
      <c r="G540" s="30"/>
      <c r="H540" s="30"/>
      <c r="I540" s="30"/>
      <c r="J540" s="30"/>
      <c r="K540" s="30"/>
      <c r="L540" s="31"/>
      <c r="M540" s="161"/>
      <c r="N540" s="162"/>
      <c r="O540" s="56"/>
      <c r="P540" s="56"/>
      <c r="Q540" s="56"/>
      <c r="R540" s="56"/>
      <c r="S540" s="56"/>
      <c r="T540" s="57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T540" s="18" t="s">
        <v>149</v>
      </c>
      <c r="AU540" s="18" t="s">
        <v>80</v>
      </c>
    </row>
    <row r="541" spans="1:65" s="13" customFormat="1" x14ac:dyDescent="0.2">
      <c r="B541" s="168"/>
      <c r="D541" s="159" t="s">
        <v>354</v>
      </c>
      <c r="E541" s="169" t="s">
        <v>1</v>
      </c>
      <c r="F541" s="170" t="s">
        <v>901</v>
      </c>
      <c r="H541" s="171">
        <v>282.55500000000001</v>
      </c>
      <c r="L541" s="168"/>
      <c r="M541" s="172"/>
      <c r="N541" s="173"/>
      <c r="O541" s="173"/>
      <c r="P541" s="173"/>
      <c r="Q541" s="173"/>
      <c r="R541" s="173"/>
      <c r="S541" s="173"/>
      <c r="T541" s="174"/>
      <c r="AT541" s="169" t="s">
        <v>354</v>
      </c>
      <c r="AU541" s="169" t="s">
        <v>80</v>
      </c>
      <c r="AV541" s="13" t="s">
        <v>80</v>
      </c>
      <c r="AW541" s="13" t="s">
        <v>27</v>
      </c>
      <c r="AX541" s="13" t="s">
        <v>78</v>
      </c>
      <c r="AY541" s="169" t="s">
        <v>140</v>
      </c>
    </row>
    <row r="542" spans="1:65" s="2" customFormat="1" ht="16.5" customHeight="1" x14ac:dyDescent="0.2">
      <c r="A542" s="30"/>
      <c r="B542" s="146"/>
      <c r="C542" s="147" t="s">
        <v>902</v>
      </c>
      <c r="D542" s="147" t="s">
        <v>143</v>
      </c>
      <c r="E542" s="148" t="s">
        <v>903</v>
      </c>
      <c r="F542" s="149" t="s">
        <v>904</v>
      </c>
      <c r="G542" s="150" t="s">
        <v>351</v>
      </c>
      <c r="H542" s="151">
        <v>0.54</v>
      </c>
      <c r="I542" s="275"/>
      <c r="J542" s="152">
        <f>ROUND(I542*H542,2)</f>
        <v>0</v>
      </c>
      <c r="K542" s="149"/>
      <c r="L542" s="31"/>
      <c r="M542" s="153" t="s">
        <v>1</v>
      </c>
      <c r="N542" s="154" t="s">
        <v>36</v>
      </c>
      <c r="O542" s="155">
        <v>1.1910000000000001</v>
      </c>
      <c r="P542" s="155">
        <f>O542*H542</f>
        <v>0.64314000000000004</v>
      </c>
      <c r="Q542" s="155">
        <v>0.74326999999999999</v>
      </c>
      <c r="R542" s="155">
        <f>Q542*H542</f>
        <v>0.40136579999999999</v>
      </c>
      <c r="S542" s="155">
        <v>0</v>
      </c>
      <c r="T542" s="156">
        <f>S542*H542</f>
        <v>0</v>
      </c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R542" s="157" t="s">
        <v>160</v>
      </c>
      <c r="AT542" s="157" t="s">
        <v>143</v>
      </c>
      <c r="AU542" s="157" t="s">
        <v>80</v>
      </c>
      <c r="AY542" s="18" t="s">
        <v>140</v>
      </c>
      <c r="BE542" s="158">
        <f>IF(N542="základní",J542,0)</f>
        <v>0</v>
      </c>
      <c r="BF542" s="158">
        <f>IF(N542="snížená",J542,0)</f>
        <v>0</v>
      </c>
      <c r="BG542" s="158">
        <f>IF(N542="zákl. přenesená",J542,0)</f>
        <v>0</v>
      </c>
      <c r="BH542" s="158">
        <f>IF(N542="sníž. přenesená",J542,0)</f>
        <v>0</v>
      </c>
      <c r="BI542" s="158">
        <f>IF(N542="nulová",J542,0)</f>
        <v>0</v>
      </c>
      <c r="BJ542" s="18" t="s">
        <v>78</v>
      </c>
      <c r="BK542" s="158">
        <f>ROUND(I542*H542,2)</f>
        <v>0</v>
      </c>
      <c r="BL542" s="18" t="s">
        <v>160</v>
      </c>
      <c r="BM542" s="157" t="s">
        <v>905</v>
      </c>
    </row>
    <row r="543" spans="1:65" s="2" customFormat="1" x14ac:dyDescent="0.2">
      <c r="A543" s="30"/>
      <c r="B543" s="31"/>
      <c r="C543" s="30"/>
      <c r="D543" s="159" t="s">
        <v>149</v>
      </c>
      <c r="E543" s="30"/>
      <c r="F543" s="160" t="s">
        <v>906</v>
      </c>
      <c r="G543" s="30"/>
      <c r="H543" s="30"/>
      <c r="I543" s="30"/>
      <c r="J543" s="30"/>
      <c r="K543" s="30"/>
      <c r="L543" s="31"/>
      <c r="M543" s="161"/>
      <c r="N543" s="162"/>
      <c r="O543" s="56"/>
      <c r="P543" s="56"/>
      <c r="Q543" s="56"/>
      <c r="R543" s="56"/>
      <c r="S543" s="56"/>
      <c r="T543" s="57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T543" s="18" t="s">
        <v>149</v>
      </c>
      <c r="AU543" s="18" t="s">
        <v>80</v>
      </c>
    </row>
    <row r="544" spans="1:65" s="13" customFormat="1" x14ac:dyDescent="0.2">
      <c r="B544" s="168"/>
      <c r="D544" s="159" t="s">
        <v>354</v>
      </c>
      <c r="E544" s="169" t="s">
        <v>1</v>
      </c>
      <c r="F544" s="170" t="s">
        <v>883</v>
      </c>
      <c r="H544" s="171">
        <v>0.54</v>
      </c>
      <c r="L544" s="168"/>
      <c r="M544" s="172"/>
      <c r="N544" s="173"/>
      <c r="O544" s="173"/>
      <c r="P544" s="173"/>
      <c r="Q544" s="173"/>
      <c r="R544" s="173"/>
      <c r="S544" s="173"/>
      <c r="T544" s="174"/>
      <c r="AT544" s="169" t="s">
        <v>354</v>
      </c>
      <c r="AU544" s="169" t="s">
        <v>80</v>
      </c>
      <c r="AV544" s="13" t="s">
        <v>80</v>
      </c>
      <c r="AW544" s="13" t="s">
        <v>27</v>
      </c>
      <c r="AX544" s="13" t="s">
        <v>78</v>
      </c>
      <c r="AY544" s="169" t="s">
        <v>140</v>
      </c>
    </row>
    <row r="545" spans="1:65" s="12" customFormat="1" ht="22.9" customHeight="1" x14ac:dyDescent="0.2">
      <c r="B545" s="134"/>
      <c r="D545" s="135" t="s">
        <v>69</v>
      </c>
      <c r="E545" s="144" t="s">
        <v>174</v>
      </c>
      <c r="F545" s="144" t="s">
        <v>907</v>
      </c>
      <c r="J545" s="145">
        <f>BK545</f>
        <v>0</v>
      </c>
      <c r="L545" s="134"/>
      <c r="M545" s="138"/>
      <c r="N545" s="139"/>
      <c r="O545" s="139"/>
      <c r="P545" s="140">
        <f>SUM(P546:P615)</f>
        <v>241.88800000000003</v>
      </c>
      <c r="Q545" s="139"/>
      <c r="R545" s="140">
        <f>SUM(R546:R615)</f>
        <v>20.456544999999998</v>
      </c>
      <c r="S545" s="139"/>
      <c r="T545" s="141">
        <f>SUM(T546:T615)</f>
        <v>0</v>
      </c>
      <c r="AR545" s="135" t="s">
        <v>78</v>
      </c>
      <c r="AT545" s="142" t="s">
        <v>69</v>
      </c>
      <c r="AU545" s="142" t="s">
        <v>78</v>
      </c>
      <c r="AY545" s="135" t="s">
        <v>140</v>
      </c>
      <c r="BK545" s="143">
        <f>SUM(BK546:BK615)</f>
        <v>0</v>
      </c>
    </row>
    <row r="546" spans="1:65" s="2" customFormat="1" ht="16.5" customHeight="1" x14ac:dyDescent="0.2">
      <c r="A546" s="30"/>
      <c r="B546" s="146"/>
      <c r="C546" s="147" t="s">
        <v>908</v>
      </c>
      <c r="D546" s="147" t="s">
        <v>143</v>
      </c>
      <c r="E546" s="148" t="s">
        <v>909</v>
      </c>
      <c r="F546" s="149" t="s">
        <v>910</v>
      </c>
      <c r="G546" s="150" t="s">
        <v>358</v>
      </c>
      <c r="H546" s="151">
        <v>73</v>
      </c>
      <c r="I546" s="275"/>
      <c r="J546" s="152">
        <f>ROUND(I546*H546,2)</f>
        <v>0</v>
      </c>
      <c r="K546" s="149"/>
      <c r="L546" s="31"/>
      <c r="M546" s="153" t="s">
        <v>1</v>
      </c>
      <c r="N546" s="154" t="s">
        <v>36</v>
      </c>
      <c r="O546" s="155">
        <v>0.63200000000000001</v>
      </c>
      <c r="P546" s="155">
        <f>O546*H546</f>
        <v>46.136000000000003</v>
      </c>
      <c r="Q546" s="155">
        <v>1.2999999999999999E-4</v>
      </c>
      <c r="R546" s="155">
        <f>Q546*H546</f>
        <v>9.4899999999999984E-3</v>
      </c>
      <c r="S546" s="155">
        <v>0</v>
      </c>
      <c r="T546" s="156">
        <f>S546*H546</f>
        <v>0</v>
      </c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R546" s="157" t="s">
        <v>160</v>
      </c>
      <c r="AT546" s="157" t="s">
        <v>143</v>
      </c>
      <c r="AU546" s="157" t="s">
        <v>80</v>
      </c>
      <c r="AY546" s="18" t="s">
        <v>140</v>
      </c>
      <c r="BE546" s="158">
        <f>IF(N546="základní",J546,0)</f>
        <v>0</v>
      </c>
      <c r="BF546" s="158">
        <f>IF(N546="snížená",J546,0)</f>
        <v>0</v>
      </c>
      <c r="BG546" s="158">
        <f>IF(N546="zákl. přenesená",J546,0)</f>
        <v>0</v>
      </c>
      <c r="BH546" s="158">
        <f>IF(N546="sníž. přenesená",J546,0)</f>
        <v>0</v>
      </c>
      <c r="BI546" s="158">
        <f>IF(N546="nulová",J546,0)</f>
        <v>0</v>
      </c>
      <c r="BJ546" s="18" t="s">
        <v>78</v>
      </c>
      <c r="BK546" s="158">
        <f>ROUND(I546*H546,2)</f>
        <v>0</v>
      </c>
      <c r="BL546" s="18" t="s">
        <v>160</v>
      </c>
      <c r="BM546" s="157" t="s">
        <v>911</v>
      </c>
    </row>
    <row r="547" spans="1:65" s="13" customFormat="1" x14ac:dyDescent="0.2">
      <c r="B547" s="168"/>
      <c r="D547" s="159" t="s">
        <v>354</v>
      </c>
      <c r="E547" s="169" t="s">
        <v>1</v>
      </c>
      <c r="F547" s="170" t="s">
        <v>912</v>
      </c>
      <c r="H547" s="171">
        <v>73</v>
      </c>
      <c r="L547" s="168"/>
      <c r="M547" s="172"/>
      <c r="N547" s="173"/>
      <c r="O547" s="173"/>
      <c r="P547" s="173"/>
      <c r="Q547" s="173"/>
      <c r="R547" s="173"/>
      <c r="S547" s="173"/>
      <c r="T547" s="174"/>
      <c r="AT547" s="169" t="s">
        <v>354</v>
      </c>
      <c r="AU547" s="169" t="s">
        <v>80</v>
      </c>
      <c r="AV547" s="13" t="s">
        <v>80</v>
      </c>
      <c r="AW547" s="13" t="s">
        <v>27</v>
      </c>
      <c r="AX547" s="13" t="s">
        <v>78</v>
      </c>
      <c r="AY547" s="169" t="s">
        <v>140</v>
      </c>
    </row>
    <row r="548" spans="1:65" s="2" customFormat="1" ht="16.5" customHeight="1" x14ac:dyDescent="0.2">
      <c r="A548" s="30"/>
      <c r="B548" s="146"/>
      <c r="C548" s="195" t="s">
        <v>913</v>
      </c>
      <c r="D548" s="195" t="s">
        <v>753</v>
      </c>
      <c r="E548" s="196" t="s">
        <v>914</v>
      </c>
      <c r="F548" s="197" t="s">
        <v>915</v>
      </c>
      <c r="G548" s="198" t="s">
        <v>358</v>
      </c>
      <c r="H548" s="199">
        <v>73</v>
      </c>
      <c r="I548" s="275"/>
      <c r="J548" s="200">
        <f>ROUND(I548*H548,2)</f>
        <v>0</v>
      </c>
      <c r="K548" s="197"/>
      <c r="L548" s="201"/>
      <c r="M548" s="202" t="s">
        <v>1</v>
      </c>
      <c r="N548" s="203" t="s">
        <v>36</v>
      </c>
      <c r="O548" s="155">
        <v>0</v>
      </c>
      <c r="P548" s="155">
        <f>O548*H548</f>
        <v>0</v>
      </c>
      <c r="Q548" s="155">
        <v>8.4999999999999995E-4</v>
      </c>
      <c r="R548" s="155">
        <f>Q548*H548</f>
        <v>6.2049999999999994E-2</v>
      </c>
      <c r="S548" s="155">
        <v>0</v>
      </c>
      <c r="T548" s="156">
        <f>S548*H548</f>
        <v>0</v>
      </c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R548" s="157" t="s">
        <v>174</v>
      </c>
      <c r="AT548" s="157" t="s">
        <v>753</v>
      </c>
      <c r="AU548" s="157" t="s">
        <v>80</v>
      </c>
      <c r="AY548" s="18" t="s">
        <v>140</v>
      </c>
      <c r="BE548" s="158">
        <f>IF(N548="základní",J548,0)</f>
        <v>0</v>
      </c>
      <c r="BF548" s="158">
        <f>IF(N548="snížená",J548,0)</f>
        <v>0</v>
      </c>
      <c r="BG548" s="158">
        <f>IF(N548="zákl. přenesená",J548,0)</f>
        <v>0</v>
      </c>
      <c r="BH548" s="158">
        <f>IF(N548="sníž. přenesená",J548,0)</f>
        <v>0</v>
      </c>
      <c r="BI548" s="158">
        <f>IF(N548="nulová",J548,0)</f>
        <v>0</v>
      </c>
      <c r="BJ548" s="18" t="s">
        <v>78</v>
      </c>
      <c r="BK548" s="158">
        <f>ROUND(I548*H548,2)</f>
        <v>0</v>
      </c>
      <c r="BL548" s="18" t="s">
        <v>160</v>
      </c>
      <c r="BM548" s="157" t="s">
        <v>916</v>
      </c>
    </row>
    <row r="549" spans="1:65" s="2" customFormat="1" x14ac:dyDescent="0.2">
      <c r="A549" s="30"/>
      <c r="B549" s="31"/>
      <c r="C549" s="30"/>
      <c r="D549" s="159" t="s">
        <v>149</v>
      </c>
      <c r="E549" s="30"/>
      <c r="F549" s="160" t="s">
        <v>915</v>
      </c>
      <c r="G549" s="30"/>
      <c r="H549" s="30"/>
      <c r="I549" s="30"/>
      <c r="J549" s="30"/>
      <c r="K549" s="30"/>
      <c r="L549" s="31"/>
      <c r="M549" s="161"/>
      <c r="N549" s="162"/>
      <c r="O549" s="56"/>
      <c r="P549" s="56"/>
      <c r="Q549" s="56"/>
      <c r="R549" s="56"/>
      <c r="S549" s="56"/>
      <c r="T549" s="57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T549" s="18" t="s">
        <v>149</v>
      </c>
      <c r="AU549" s="18" t="s">
        <v>80</v>
      </c>
    </row>
    <row r="550" spans="1:65" s="13" customFormat="1" x14ac:dyDescent="0.2">
      <c r="B550" s="168"/>
      <c r="D550" s="159" t="s">
        <v>354</v>
      </c>
      <c r="E550" s="169" t="s">
        <v>1</v>
      </c>
      <c r="F550" s="170" t="s">
        <v>917</v>
      </c>
      <c r="H550" s="171">
        <v>73</v>
      </c>
      <c r="L550" s="168"/>
      <c r="M550" s="172"/>
      <c r="N550" s="173"/>
      <c r="O550" s="173"/>
      <c r="P550" s="173"/>
      <c r="Q550" s="173"/>
      <c r="R550" s="173"/>
      <c r="S550" s="173"/>
      <c r="T550" s="174"/>
      <c r="AT550" s="169" t="s">
        <v>354</v>
      </c>
      <c r="AU550" s="169" t="s">
        <v>80</v>
      </c>
      <c r="AV550" s="13" t="s">
        <v>80</v>
      </c>
      <c r="AW550" s="13" t="s">
        <v>27</v>
      </c>
      <c r="AX550" s="13" t="s">
        <v>78</v>
      </c>
      <c r="AY550" s="169" t="s">
        <v>140</v>
      </c>
    </row>
    <row r="551" spans="1:65" s="2" customFormat="1" ht="21.75" customHeight="1" x14ac:dyDescent="0.2">
      <c r="A551" s="30"/>
      <c r="B551" s="146"/>
      <c r="C551" s="195" t="s">
        <v>918</v>
      </c>
      <c r="D551" s="195" t="s">
        <v>753</v>
      </c>
      <c r="E551" s="196" t="s">
        <v>919</v>
      </c>
      <c r="F551" s="197" t="s">
        <v>920</v>
      </c>
      <c r="G551" s="198" t="s">
        <v>358</v>
      </c>
      <c r="H551" s="199">
        <v>73</v>
      </c>
      <c r="I551" s="275"/>
      <c r="J551" s="200">
        <f>ROUND(I551*H551,2)</f>
        <v>0</v>
      </c>
      <c r="K551" s="197"/>
      <c r="L551" s="201"/>
      <c r="M551" s="202" t="s">
        <v>1</v>
      </c>
      <c r="N551" s="203" t="s">
        <v>36</v>
      </c>
      <c r="O551" s="155">
        <v>0</v>
      </c>
      <c r="P551" s="155">
        <f>O551*H551</f>
        <v>0</v>
      </c>
      <c r="Q551" s="155">
        <v>0</v>
      </c>
      <c r="R551" s="155">
        <f>Q551*H551</f>
        <v>0</v>
      </c>
      <c r="S551" s="155">
        <v>0</v>
      </c>
      <c r="T551" s="156">
        <f>S551*H551</f>
        <v>0</v>
      </c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R551" s="157" t="s">
        <v>174</v>
      </c>
      <c r="AT551" s="157" t="s">
        <v>753</v>
      </c>
      <c r="AU551" s="157" t="s">
        <v>80</v>
      </c>
      <c r="AY551" s="18" t="s">
        <v>140</v>
      </c>
      <c r="BE551" s="158">
        <f>IF(N551="základní",J551,0)</f>
        <v>0</v>
      </c>
      <c r="BF551" s="158">
        <f>IF(N551="snížená",J551,0)</f>
        <v>0</v>
      </c>
      <c r="BG551" s="158">
        <f>IF(N551="zákl. přenesená",J551,0)</f>
        <v>0</v>
      </c>
      <c r="BH551" s="158">
        <f>IF(N551="sníž. přenesená",J551,0)</f>
        <v>0</v>
      </c>
      <c r="BI551" s="158">
        <f>IF(N551="nulová",J551,0)</f>
        <v>0</v>
      </c>
      <c r="BJ551" s="18" t="s">
        <v>78</v>
      </c>
      <c r="BK551" s="158">
        <f>ROUND(I551*H551,2)</f>
        <v>0</v>
      </c>
      <c r="BL551" s="18" t="s">
        <v>160</v>
      </c>
      <c r="BM551" s="157" t="s">
        <v>921</v>
      </c>
    </row>
    <row r="552" spans="1:65" s="2" customFormat="1" x14ac:dyDescent="0.2">
      <c r="A552" s="30"/>
      <c r="B552" s="31"/>
      <c r="C552" s="30"/>
      <c r="D552" s="159" t="s">
        <v>149</v>
      </c>
      <c r="E552" s="30"/>
      <c r="F552" s="160" t="s">
        <v>920</v>
      </c>
      <c r="G552" s="30"/>
      <c r="H552" s="30"/>
      <c r="I552" s="30"/>
      <c r="J552" s="30"/>
      <c r="K552" s="30"/>
      <c r="L552" s="31"/>
      <c r="M552" s="161"/>
      <c r="N552" s="162"/>
      <c r="O552" s="56"/>
      <c r="P552" s="56"/>
      <c r="Q552" s="56"/>
      <c r="R552" s="56"/>
      <c r="S552" s="56"/>
      <c r="T552" s="57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T552" s="18" t="s">
        <v>149</v>
      </c>
      <c r="AU552" s="18" t="s">
        <v>80</v>
      </c>
    </row>
    <row r="553" spans="1:65" s="13" customFormat="1" x14ac:dyDescent="0.2">
      <c r="B553" s="168"/>
      <c r="D553" s="159" t="s">
        <v>354</v>
      </c>
      <c r="E553" s="169" t="s">
        <v>1</v>
      </c>
      <c r="F553" s="170" t="s">
        <v>922</v>
      </c>
      <c r="H553" s="171">
        <v>73</v>
      </c>
      <c r="L553" s="168"/>
      <c r="M553" s="172"/>
      <c r="N553" s="173"/>
      <c r="O553" s="173"/>
      <c r="P553" s="173"/>
      <c r="Q553" s="173"/>
      <c r="R553" s="173"/>
      <c r="S553" s="173"/>
      <c r="T553" s="174"/>
      <c r="AT553" s="169" t="s">
        <v>354</v>
      </c>
      <c r="AU553" s="169" t="s">
        <v>80</v>
      </c>
      <c r="AV553" s="13" t="s">
        <v>80</v>
      </c>
      <c r="AW553" s="13" t="s">
        <v>27</v>
      </c>
      <c r="AX553" s="13" t="s">
        <v>78</v>
      </c>
      <c r="AY553" s="169" t="s">
        <v>140</v>
      </c>
    </row>
    <row r="554" spans="1:65" s="2" customFormat="1" ht="21.75" customHeight="1" x14ac:dyDescent="0.2">
      <c r="A554" s="30"/>
      <c r="B554" s="146"/>
      <c r="C554" s="147" t="s">
        <v>923</v>
      </c>
      <c r="D554" s="147" t="s">
        <v>143</v>
      </c>
      <c r="E554" s="148" t="s">
        <v>924</v>
      </c>
      <c r="F554" s="149" t="s">
        <v>925</v>
      </c>
      <c r="G554" s="150" t="s">
        <v>830</v>
      </c>
      <c r="H554" s="151">
        <v>73</v>
      </c>
      <c r="I554" s="275"/>
      <c r="J554" s="152">
        <f>ROUND(I554*H554,2)</f>
        <v>0</v>
      </c>
      <c r="K554" s="149"/>
      <c r="L554" s="31"/>
      <c r="M554" s="153" t="s">
        <v>1</v>
      </c>
      <c r="N554" s="154" t="s">
        <v>36</v>
      </c>
      <c r="O554" s="155">
        <v>0.25800000000000001</v>
      </c>
      <c r="P554" s="155">
        <f>O554*H554</f>
        <v>18.834</v>
      </c>
      <c r="Q554" s="155">
        <v>1.235E-2</v>
      </c>
      <c r="R554" s="155">
        <f>Q554*H554</f>
        <v>0.90154999999999996</v>
      </c>
      <c r="S554" s="155">
        <v>0</v>
      </c>
      <c r="T554" s="156">
        <f>S554*H554</f>
        <v>0</v>
      </c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R554" s="157" t="s">
        <v>160</v>
      </c>
      <c r="AT554" s="157" t="s">
        <v>143</v>
      </c>
      <c r="AU554" s="157" t="s">
        <v>80</v>
      </c>
      <c r="AY554" s="18" t="s">
        <v>140</v>
      </c>
      <c r="BE554" s="158">
        <f>IF(N554="základní",J554,0)</f>
        <v>0</v>
      </c>
      <c r="BF554" s="158">
        <f>IF(N554="snížená",J554,0)</f>
        <v>0</v>
      </c>
      <c r="BG554" s="158">
        <f>IF(N554="zákl. přenesená",J554,0)</f>
        <v>0</v>
      </c>
      <c r="BH554" s="158">
        <f>IF(N554="sníž. přenesená",J554,0)</f>
        <v>0</v>
      </c>
      <c r="BI554" s="158">
        <f>IF(N554="nulová",J554,0)</f>
        <v>0</v>
      </c>
      <c r="BJ554" s="18" t="s">
        <v>78</v>
      </c>
      <c r="BK554" s="158">
        <f>ROUND(I554*H554,2)</f>
        <v>0</v>
      </c>
      <c r="BL554" s="18" t="s">
        <v>160</v>
      </c>
      <c r="BM554" s="157" t="s">
        <v>926</v>
      </c>
    </row>
    <row r="555" spans="1:65" s="2" customFormat="1" x14ac:dyDescent="0.2">
      <c r="A555" s="30"/>
      <c r="B555" s="31"/>
      <c r="C555" s="30"/>
      <c r="D555" s="159" t="s">
        <v>149</v>
      </c>
      <c r="E555" s="30"/>
      <c r="F555" s="160" t="s">
        <v>925</v>
      </c>
      <c r="G555" s="30"/>
      <c r="H555" s="30"/>
      <c r="I555" s="30"/>
      <c r="J555" s="30"/>
      <c r="K555" s="30"/>
      <c r="L555" s="31"/>
      <c r="M555" s="161"/>
      <c r="N555" s="162"/>
      <c r="O555" s="56"/>
      <c r="P555" s="56"/>
      <c r="Q555" s="56"/>
      <c r="R555" s="56"/>
      <c r="S555" s="56"/>
      <c r="T555" s="57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T555" s="18" t="s">
        <v>149</v>
      </c>
      <c r="AU555" s="18" t="s">
        <v>80</v>
      </c>
    </row>
    <row r="556" spans="1:65" s="13" customFormat="1" x14ac:dyDescent="0.2">
      <c r="B556" s="168"/>
      <c r="D556" s="159" t="s">
        <v>354</v>
      </c>
      <c r="E556" s="169" t="s">
        <v>1</v>
      </c>
      <c r="F556" s="170" t="s">
        <v>927</v>
      </c>
      <c r="H556" s="171">
        <v>73</v>
      </c>
      <c r="L556" s="168"/>
      <c r="M556" s="172"/>
      <c r="N556" s="173"/>
      <c r="O556" s="173"/>
      <c r="P556" s="173"/>
      <c r="Q556" s="173"/>
      <c r="R556" s="173"/>
      <c r="S556" s="173"/>
      <c r="T556" s="174"/>
      <c r="AT556" s="169" t="s">
        <v>354</v>
      </c>
      <c r="AU556" s="169" t="s">
        <v>80</v>
      </c>
      <c r="AV556" s="13" t="s">
        <v>80</v>
      </c>
      <c r="AW556" s="13" t="s">
        <v>27</v>
      </c>
      <c r="AX556" s="13" t="s">
        <v>78</v>
      </c>
      <c r="AY556" s="169" t="s">
        <v>140</v>
      </c>
    </row>
    <row r="557" spans="1:65" s="2" customFormat="1" ht="21.75" customHeight="1" x14ac:dyDescent="0.2">
      <c r="A557" s="30"/>
      <c r="B557" s="146"/>
      <c r="C557" s="147" t="s">
        <v>928</v>
      </c>
      <c r="D557" s="147" t="s">
        <v>143</v>
      </c>
      <c r="E557" s="148" t="s">
        <v>929</v>
      </c>
      <c r="F557" s="149" t="s">
        <v>930</v>
      </c>
      <c r="G557" s="150" t="s">
        <v>830</v>
      </c>
      <c r="H557" s="151">
        <v>52.3</v>
      </c>
      <c r="I557" s="275"/>
      <c r="J557" s="152">
        <f>ROUND(I557*H557,2)</f>
        <v>0</v>
      </c>
      <c r="K557" s="149"/>
      <c r="L557" s="31"/>
      <c r="M557" s="153" t="s">
        <v>1</v>
      </c>
      <c r="N557" s="154" t="s">
        <v>36</v>
      </c>
      <c r="O557" s="155">
        <v>0.3</v>
      </c>
      <c r="P557" s="155">
        <f>O557*H557</f>
        <v>15.689999999999998</v>
      </c>
      <c r="Q557" s="155">
        <v>8.2500000000000004E-3</v>
      </c>
      <c r="R557" s="155">
        <f>Q557*H557</f>
        <v>0.431475</v>
      </c>
      <c r="S557" s="155">
        <v>0</v>
      </c>
      <c r="T557" s="156">
        <f>S557*H557</f>
        <v>0</v>
      </c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R557" s="157" t="s">
        <v>160</v>
      </c>
      <c r="AT557" s="157" t="s">
        <v>143</v>
      </c>
      <c r="AU557" s="157" t="s">
        <v>80</v>
      </c>
      <c r="AY557" s="18" t="s">
        <v>140</v>
      </c>
      <c r="BE557" s="158">
        <f>IF(N557="základní",J557,0)</f>
        <v>0</v>
      </c>
      <c r="BF557" s="158">
        <f>IF(N557="snížená",J557,0)</f>
        <v>0</v>
      </c>
      <c r="BG557" s="158">
        <f>IF(N557="zákl. přenesená",J557,0)</f>
        <v>0</v>
      </c>
      <c r="BH557" s="158">
        <f>IF(N557="sníž. přenesená",J557,0)</f>
        <v>0</v>
      </c>
      <c r="BI557" s="158">
        <f>IF(N557="nulová",J557,0)</f>
        <v>0</v>
      </c>
      <c r="BJ557" s="18" t="s">
        <v>78</v>
      </c>
      <c r="BK557" s="158">
        <f>ROUND(I557*H557,2)</f>
        <v>0</v>
      </c>
      <c r="BL557" s="18" t="s">
        <v>160</v>
      </c>
      <c r="BM557" s="157" t="s">
        <v>931</v>
      </c>
    </row>
    <row r="558" spans="1:65" s="2" customFormat="1" x14ac:dyDescent="0.2">
      <c r="A558" s="30"/>
      <c r="B558" s="31"/>
      <c r="C558" s="30"/>
      <c r="D558" s="159" t="s">
        <v>149</v>
      </c>
      <c r="E558" s="30"/>
      <c r="F558" s="160" t="s">
        <v>930</v>
      </c>
      <c r="G558" s="30"/>
      <c r="H558" s="30"/>
      <c r="I558" s="30"/>
      <c r="J558" s="30"/>
      <c r="K558" s="30"/>
      <c r="L558" s="31"/>
      <c r="M558" s="161"/>
      <c r="N558" s="162"/>
      <c r="O558" s="56"/>
      <c r="P558" s="56"/>
      <c r="Q558" s="56"/>
      <c r="R558" s="56"/>
      <c r="S558" s="56"/>
      <c r="T558" s="57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T558" s="18" t="s">
        <v>149</v>
      </c>
      <c r="AU558" s="18" t="s">
        <v>80</v>
      </c>
    </row>
    <row r="559" spans="1:65" s="15" customFormat="1" x14ac:dyDescent="0.2">
      <c r="B559" s="182"/>
      <c r="D559" s="159" t="s">
        <v>354</v>
      </c>
      <c r="E559" s="183" t="s">
        <v>1</v>
      </c>
      <c r="F559" s="184" t="s">
        <v>932</v>
      </c>
      <c r="H559" s="183" t="s">
        <v>1</v>
      </c>
      <c r="L559" s="182"/>
      <c r="M559" s="185"/>
      <c r="N559" s="186"/>
      <c r="O559" s="186"/>
      <c r="P559" s="186"/>
      <c r="Q559" s="186"/>
      <c r="R559" s="186"/>
      <c r="S559" s="186"/>
      <c r="T559" s="187"/>
      <c r="AT559" s="183" t="s">
        <v>354</v>
      </c>
      <c r="AU559" s="183" t="s">
        <v>80</v>
      </c>
      <c r="AV559" s="15" t="s">
        <v>78</v>
      </c>
      <c r="AW559" s="15" t="s">
        <v>27</v>
      </c>
      <c r="AX559" s="15" t="s">
        <v>70</v>
      </c>
      <c r="AY559" s="183" t="s">
        <v>140</v>
      </c>
    </row>
    <row r="560" spans="1:65" s="13" customFormat="1" x14ac:dyDescent="0.2">
      <c r="B560" s="168"/>
      <c r="D560" s="159" t="s">
        <v>354</v>
      </c>
      <c r="E560" s="169" t="s">
        <v>1</v>
      </c>
      <c r="F560" s="170" t="s">
        <v>933</v>
      </c>
      <c r="H560" s="171">
        <v>52.3</v>
      </c>
      <c r="L560" s="168"/>
      <c r="M560" s="172"/>
      <c r="N560" s="173"/>
      <c r="O560" s="173"/>
      <c r="P560" s="173"/>
      <c r="Q560" s="173"/>
      <c r="R560" s="173"/>
      <c r="S560" s="173"/>
      <c r="T560" s="174"/>
      <c r="AT560" s="169" t="s">
        <v>354</v>
      </c>
      <c r="AU560" s="169" t="s">
        <v>80</v>
      </c>
      <c r="AV560" s="13" t="s">
        <v>80</v>
      </c>
      <c r="AW560" s="13" t="s">
        <v>27</v>
      </c>
      <c r="AX560" s="13" t="s">
        <v>78</v>
      </c>
      <c r="AY560" s="169" t="s">
        <v>140</v>
      </c>
    </row>
    <row r="561" spans="1:65" s="2" customFormat="1" ht="16.5" customHeight="1" x14ac:dyDescent="0.2">
      <c r="A561" s="30"/>
      <c r="B561" s="146"/>
      <c r="C561" s="147" t="s">
        <v>934</v>
      </c>
      <c r="D561" s="147" t="s">
        <v>143</v>
      </c>
      <c r="E561" s="148" t="s">
        <v>935</v>
      </c>
      <c r="F561" s="149" t="s">
        <v>936</v>
      </c>
      <c r="G561" s="150" t="s">
        <v>358</v>
      </c>
      <c r="H561" s="151">
        <v>73</v>
      </c>
      <c r="I561" s="275"/>
      <c r="J561" s="152">
        <f>ROUND(I561*H561,2)</f>
        <v>0</v>
      </c>
      <c r="K561" s="149"/>
      <c r="L561" s="31"/>
      <c r="M561" s="153" t="s">
        <v>1</v>
      </c>
      <c r="N561" s="154" t="s">
        <v>36</v>
      </c>
      <c r="O561" s="155">
        <v>1.2170000000000001</v>
      </c>
      <c r="P561" s="155">
        <f>O561*H561</f>
        <v>88.841000000000008</v>
      </c>
      <c r="Q561" s="155">
        <v>0</v>
      </c>
      <c r="R561" s="155">
        <f>Q561*H561</f>
        <v>0</v>
      </c>
      <c r="S561" s="155">
        <v>0</v>
      </c>
      <c r="T561" s="156">
        <f>S561*H561</f>
        <v>0</v>
      </c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R561" s="157" t="s">
        <v>160</v>
      </c>
      <c r="AT561" s="157" t="s">
        <v>143</v>
      </c>
      <c r="AU561" s="157" t="s">
        <v>80</v>
      </c>
      <c r="AY561" s="18" t="s">
        <v>140</v>
      </c>
      <c r="BE561" s="158">
        <f>IF(N561="základní",J561,0)</f>
        <v>0</v>
      </c>
      <c r="BF561" s="158">
        <f>IF(N561="snížená",J561,0)</f>
        <v>0</v>
      </c>
      <c r="BG561" s="158">
        <f>IF(N561="zákl. přenesená",J561,0)</f>
        <v>0</v>
      </c>
      <c r="BH561" s="158">
        <f>IF(N561="sníž. přenesená",J561,0)</f>
        <v>0</v>
      </c>
      <c r="BI561" s="158">
        <f>IF(N561="nulová",J561,0)</f>
        <v>0</v>
      </c>
      <c r="BJ561" s="18" t="s">
        <v>78</v>
      </c>
      <c r="BK561" s="158">
        <f>ROUND(I561*H561,2)</f>
        <v>0</v>
      </c>
      <c r="BL561" s="18" t="s">
        <v>160</v>
      </c>
      <c r="BM561" s="157" t="s">
        <v>937</v>
      </c>
    </row>
    <row r="562" spans="1:65" s="2" customFormat="1" x14ac:dyDescent="0.2">
      <c r="A562" s="30"/>
      <c r="B562" s="31"/>
      <c r="C562" s="30"/>
      <c r="D562" s="159" t="s">
        <v>149</v>
      </c>
      <c r="E562" s="30"/>
      <c r="F562" s="160" t="s">
        <v>936</v>
      </c>
      <c r="G562" s="30"/>
      <c r="H562" s="30"/>
      <c r="I562" s="30"/>
      <c r="J562" s="30"/>
      <c r="K562" s="30"/>
      <c r="L562" s="31"/>
      <c r="M562" s="161"/>
      <c r="N562" s="162"/>
      <c r="O562" s="56"/>
      <c r="P562" s="56"/>
      <c r="Q562" s="56"/>
      <c r="R562" s="56"/>
      <c r="S562" s="56"/>
      <c r="T562" s="57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T562" s="18" t="s">
        <v>149</v>
      </c>
      <c r="AU562" s="18" t="s">
        <v>80</v>
      </c>
    </row>
    <row r="563" spans="1:65" s="13" customFormat="1" x14ac:dyDescent="0.2">
      <c r="B563" s="168"/>
      <c r="D563" s="159" t="s">
        <v>354</v>
      </c>
      <c r="E563" s="169" t="s">
        <v>1</v>
      </c>
      <c r="F563" s="170" t="s">
        <v>938</v>
      </c>
      <c r="H563" s="171">
        <v>73</v>
      </c>
      <c r="L563" s="168"/>
      <c r="M563" s="172"/>
      <c r="N563" s="173"/>
      <c r="O563" s="173"/>
      <c r="P563" s="173"/>
      <c r="Q563" s="173"/>
      <c r="R563" s="173"/>
      <c r="S563" s="173"/>
      <c r="T563" s="174"/>
      <c r="AT563" s="169" t="s">
        <v>354</v>
      </c>
      <c r="AU563" s="169" t="s">
        <v>80</v>
      </c>
      <c r="AV563" s="13" t="s">
        <v>80</v>
      </c>
      <c r="AW563" s="13" t="s">
        <v>27</v>
      </c>
      <c r="AX563" s="13" t="s">
        <v>78</v>
      </c>
      <c r="AY563" s="169" t="s">
        <v>140</v>
      </c>
    </row>
    <row r="564" spans="1:65" s="2" customFormat="1" ht="16.5" customHeight="1" x14ac:dyDescent="0.2">
      <c r="A564" s="30"/>
      <c r="B564" s="146"/>
      <c r="C564" s="195" t="s">
        <v>939</v>
      </c>
      <c r="D564" s="195" t="s">
        <v>753</v>
      </c>
      <c r="E564" s="196" t="s">
        <v>940</v>
      </c>
      <c r="F564" s="197" t="s">
        <v>941</v>
      </c>
      <c r="G564" s="198" t="s">
        <v>358</v>
      </c>
      <c r="H564" s="199">
        <v>36</v>
      </c>
      <c r="I564" s="275"/>
      <c r="J564" s="200">
        <f>ROUND(I564*H564,2)</f>
        <v>0</v>
      </c>
      <c r="K564" s="197"/>
      <c r="L564" s="201"/>
      <c r="M564" s="202" t="s">
        <v>1</v>
      </c>
      <c r="N564" s="203" t="s">
        <v>36</v>
      </c>
      <c r="O564" s="155">
        <v>0</v>
      </c>
      <c r="P564" s="155">
        <f>O564*H564</f>
        <v>0</v>
      </c>
      <c r="Q564" s="155">
        <v>2.0999999999999999E-3</v>
      </c>
      <c r="R564" s="155">
        <f>Q564*H564</f>
        <v>7.5600000000000001E-2</v>
      </c>
      <c r="S564" s="155">
        <v>0</v>
      </c>
      <c r="T564" s="156">
        <f>S564*H564</f>
        <v>0</v>
      </c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R564" s="157" t="s">
        <v>174</v>
      </c>
      <c r="AT564" s="157" t="s">
        <v>753</v>
      </c>
      <c r="AU564" s="157" t="s">
        <v>80</v>
      </c>
      <c r="AY564" s="18" t="s">
        <v>140</v>
      </c>
      <c r="BE564" s="158">
        <f>IF(N564="základní",J564,0)</f>
        <v>0</v>
      </c>
      <c r="BF564" s="158">
        <f>IF(N564="snížená",J564,0)</f>
        <v>0</v>
      </c>
      <c r="BG564" s="158">
        <f>IF(N564="zákl. přenesená",J564,0)</f>
        <v>0</v>
      </c>
      <c r="BH564" s="158">
        <f>IF(N564="sníž. přenesená",J564,0)</f>
        <v>0</v>
      </c>
      <c r="BI564" s="158">
        <f>IF(N564="nulová",J564,0)</f>
        <v>0</v>
      </c>
      <c r="BJ564" s="18" t="s">
        <v>78</v>
      </c>
      <c r="BK564" s="158">
        <f>ROUND(I564*H564,2)</f>
        <v>0</v>
      </c>
      <c r="BL564" s="18" t="s">
        <v>160</v>
      </c>
      <c r="BM564" s="157" t="s">
        <v>942</v>
      </c>
    </row>
    <row r="565" spans="1:65" s="2" customFormat="1" x14ac:dyDescent="0.2">
      <c r="A565" s="30"/>
      <c r="B565" s="31"/>
      <c r="C565" s="30"/>
      <c r="D565" s="159" t="s">
        <v>149</v>
      </c>
      <c r="E565" s="30"/>
      <c r="F565" s="160" t="s">
        <v>941</v>
      </c>
      <c r="G565" s="30"/>
      <c r="H565" s="30"/>
      <c r="I565" s="30"/>
      <c r="J565" s="30"/>
      <c r="K565" s="30"/>
      <c r="L565" s="31"/>
      <c r="M565" s="161"/>
      <c r="N565" s="162"/>
      <c r="O565" s="56"/>
      <c r="P565" s="56"/>
      <c r="Q565" s="56"/>
      <c r="R565" s="56"/>
      <c r="S565" s="56"/>
      <c r="T565" s="57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T565" s="18" t="s">
        <v>149</v>
      </c>
      <c r="AU565" s="18" t="s">
        <v>80</v>
      </c>
    </row>
    <row r="566" spans="1:65" s="13" customFormat="1" x14ac:dyDescent="0.2">
      <c r="B566" s="168"/>
      <c r="D566" s="159" t="s">
        <v>354</v>
      </c>
      <c r="E566" s="169" t="s">
        <v>1</v>
      </c>
      <c r="F566" s="170" t="s">
        <v>943</v>
      </c>
      <c r="H566" s="171">
        <v>36</v>
      </c>
      <c r="L566" s="168"/>
      <c r="M566" s="172"/>
      <c r="N566" s="173"/>
      <c r="O566" s="173"/>
      <c r="P566" s="173"/>
      <c r="Q566" s="173"/>
      <c r="R566" s="173"/>
      <c r="S566" s="173"/>
      <c r="T566" s="174"/>
      <c r="AT566" s="169" t="s">
        <v>354</v>
      </c>
      <c r="AU566" s="169" t="s">
        <v>80</v>
      </c>
      <c r="AV566" s="13" t="s">
        <v>80</v>
      </c>
      <c r="AW566" s="13" t="s">
        <v>27</v>
      </c>
      <c r="AX566" s="13" t="s">
        <v>78</v>
      </c>
      <c r="AY566" s="169" t="s">
        <v>140</v>
      </c>
    </row>
    <row r="567" spans="1:65" s="2" customFormat="1" ht="16.5" customHeight="1" x14ac:dyDescent="0.2">
      <c r="A567" s="30"/>
      <c r="B567" s="146"/>
      <c r="C567" s="195" t="s">
        <v>944</v>
      </c>
      <c r="D567" s="195" t="s">
        <v>753</v>
      </c>
      <c r="E567" s="196" t="s">
        <v>945</v>
      </c>
      <c r="F567" s="197" t="s">
        <v>946</v>
      </c>
      <c r="G567" s="198" t="s">
        <v>358</v>
      </c>
      <c r="H567" s="199">
        <v>37</v>
      </c>
      <c r="I567" s="275"/>
      <c r="J567" s="200">
        <f>ROUND(I567*H567,2)</f>
        <v>0</v>
      </c>
      <c r="K567" s="197"/>
      <c r="L567" s="201"/>
      <c r="M567" s="202" t="s">
        <v>1</v>
      </c>
      <c r="N567" s="203" t="s">
        <v>36</v>
      </c>
      <c r="O567" s="155">
        <v>0</v>
      </c>
      <c r="P567" s="155">
        <f>O567*H567</f>
        <v>0</v>
      </c>
      <c r="Q567" s="155">
        <v>2E-3</v>
      </c>
      <c r="R567" s="155">
        <f>Q567*H567</f>
        <v>7.3999999999999996E-2</v>
      </c>
      <c r="S567" s="155">
        <v>0</v>
      </c>
      <c r="T567" s="156">
        <f>S567*H567</f>
        <v>0</v>
      </c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R567" s="157" t="s">
        <v>174</v>
      </c>
      <c r="AT567" s="157" t="s">
        <v>753</v>
      </c>
      <c r="AU567" s="157" t="s">
        <v>80</v>
      </c>
      <c r="AY567" s="18" t="s">
        <v>140</v>
      </c>
      <c r="BE567" s="158">
        <f>IF(N567="základní",J567,0)</f>
        <v>0</v>
      </c>
      <c r="BF567" s="158">
        <f>IF(N567="snížená",J567,0)</f>
        <v>0</v>
      </c>
      <c r="BG567" s="158">
        <f>IF(N567="zákl. přenesená",J567,0)</f>
        <v>0</v>
      </c>
      <c r="BH567" s="158">
        <f>IF(N567="sníž. přenesená",J567,0)</f>
        <v>0</v>
      </c>
      <c r="BI567" s="158">
        <f>IF(N567="nulová",J567,0)</f>
        <v>0</v>
      </c>
      <c r="BJ567" s="18" t="s">
        <v>78</v>
      </c>
      <c r="BK567" s="158">
        <f>ROUND(I567*H567,2)</f>
        <v>0</v>
      </c>
      <c r="BL567" s="18" t="s">
        <v>160</v>
      </c>
      <c r="BM567" s="157" t="s">
        <v>947</v>
      </c>
    </row>
    <row r="568" spans="1:65" s="2" customFormat="1" x14ac:dyDescent="0.2">
      <c r="A568" s="30"/>
      <c r="B568" s="31"/>
      <c r="C568" s="30"/>
      <c r="D568" s="159" t="s">
        <v>149</v>
      </c>
      <c r="E568" s="30"/>
      <c r="F568" s="160" t="s">
        <v>946</v>
      </c>
      <c r="G568" s="30"/>
      <c r="H568" s="30"/>
      <c r="I568" s="30"/>
      <c r="J568" s="30"/>
      <c r="K568" s="30"/>
      <c r="L568" s="31"/>
      <c r="M568" s="161"/>
      <c r="N568" s="162"/>
      <c r="O568" s="56"/>
      <c r="P568" s="56"/>
      <c r="Q568" s="56"/>
      <c r="R568" s="56"/>
      <c r="S568" s="56"/>
      <c r="T568" s="57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T568" s="18" t="s">
        <v>149</v>
      </c>
      <c r="AU568" s="18" t="s">
        <v>80</v>
      </c>
    </row>
    <row r="569" spans="1:65" s="13" customFormat="1" x14ac:dyDescent="0.2">
      <c r="B569" s="168"/>
      <c r="D569" s="159" t="s">
        <v>354</v>
      </c>
      <c r="E569" s="169" t="s">
        <v>1</v>
      </c>
      <c r="F569" s="170" t="s">
        <v>948</v>
      </c>
      <c r="H569" s="171">
        <v>37</v>
      </c>
      <c r="L569" s="168"/>
      <c r="M569" s="172"/>
      <c r="N569" s="173"/>
      <c r="O569" s="173"/>
      <c r="P569" s="173"/>
      <c r="Q569" s="173"/>
      <c r="R569" s="173"/>
      <c r="S569" s="173"/>
      <c r="T569" s="174"/>
      <c r="AT569" s="169" t="s">
        <v>354</v>
      </c>
      <c r="AU569" s="169" t="s">
        <v>80</v>
      </c>
      <c r="AV569" s="13" t="s">
        <v>80</v>
      </c>
      <c r="AW569" s="13" t="s">
        <v>27</v>
      </c>
      <c r="AX569" s="13" t="s">
        <v>78</v>
      </c>
      <c r="AY569" s="169" t="s">
        <v>140</v>
      </c>
    </row>
    <row r="570" spans="1:65" s="2" customFormat="1" ht="16.5" customHeight="1" x14ac:dyDescent="0.2">
      <c r="A570" s="30"/>
      <c r="B570" s="146"/>
      <c r="C570" s="147" t="s">
        <v>949</v>
      </c>
      <c r="D570" s="147" t="s">
        <v>143</v>
      </c>
      <c r="E570" s="148" t="s">
        <v>950</v>
      </c>
      <c r="F570" s="149" t="s">
        <v>951</v>
      </c>
      <c r="G570" s="150" t="s">
        <v>358</v>
      </c>
      <c r="H570" s="151">
        <v>5</v>
      </c>
      <c r="I570" s="275"/>
      <c r="J570" s="152">
        <f>ROUND(I570*H570,2)</f>
        <v>0</v>
      </c>
      <c r="K570" s="149"/>
      <c r="L570" s="31"/>
      <c r="M570" s="153" t="s">
        <v>1</v>
      </c>
      <c r="N570" s="154" t="s">
        <v>36</v>
      </c>
      <c r="O570" s="155">
        <v>0.745</v>
      </c>
      <c r="P570" s="155">
        <f>O570*H570</f>
        <v>3.7250000000000001</v>
      </c>
      <c r="Q570" s="155">
        <v>1.0000000000000001E-5</v>
      </c>
      <c r="R570" s="155">
        <f>Q570*H570</f>
        <v>5.0000000000000002E-5</v>
      </c>
      <c r="S570" s="155">
        <v>0</v>
      </c>
      <c r="T570" s="156">
        <f>S570*H570</f>
        <v>0</v>
      </c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R570" s="157" t="s">
        <v>160</v>
      </c>
      <c r="AT570" s="157" t="s">
        <v>143</v>
      </c>
      <c r="AU570" s="157" t="s">
        <v>80</v>
      </c>
      <c r="AY570" s="18" t="s">
        <v>140</v>
      </c>
      <c r="BE570" s="158">
        <f>IF(N570="základní",J570,0)</f>
        <v>0</v>
      </c>
      <c r="BF570" s="158">
        <f>IF(N570="snížená",J570,0)</f>
        <v>0</v>
      </c>
      <c r="BG570" s="158">
        <f>IF(N570="zákl. přenesená",J570,0)</f>
        <v>0</v>
      </c>
      <c r="BH570" s="158">
        <f>IF(N570="sníž. přenesená",J570,0)</f>
        <v>0</v>
      </c>
      <c r="BI570" s="158">
        <f>IF(N570="nulová",J570,0)</f>
        <v>0</v>
      </c>
      <c r="BJ570" s="18" t="s">
        <v>78</v>
      </c>
      <c r="BK570" s="158">
        <f>ROUND(I570*H570,2)</f>
        <v>0</v>
      </c>
      <c r="BL570" s="18" t="s">
        <v>160</v>
      </c>
      <c r="BM570" s="157" t="s">
        <v>952</v>
      </c>
    </row>
    <row r="571" spans="1:65" s="2" customFormat="1" x14ac:dyDescent="0.2">
      <c r="A571" s="30"/>
      <c r="B571" s="31"/>
      <c r="C571" s="30"/>
      <c r="D571" s="159" t="s">
        <v>149</v>
      </c>
      <c r="E571" s="30"/>
      <c r="F571" s="160" t="s">
        <v>951</v>
      </c>
      <c r="G571" s="30"/>
      <c r="H571" s="30"/>
      <c r="I571" s="30"/>
      <c r="J571" s="30"/>
      <c r="K571" s="30"/>
      <c r="L571" s="31"/>
      <c r="M571" s="161"/>
      <c r="N571" s="162"/>
      <c r="O571" s="56"/>
      <c r="P571" s="56"/>
      <c r="Q571" s="56"/>
      <c r="R571" s="56"/>
      <c r="S571" s="56"/>
      <c r="T571" s="57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T571" s="18" t="s">
        <v>149</v>
      </c>
      <c r="AU571" s="18" t="s">
        <v>80</v>
      </c>
    </row>
    <row r="572" spans="1:65" s="13" customFormat="1" x14ac:dyDescent="0.2">
      <c r="B572" s="168"/>
      <c r="D572" s="159" t="s">
        <v>354</v>
      </c>
      <c r="E572" s="169" t="s">
        <v>1</v>
      </c>
      <c r="F572" s="170" t="s">
        <v>953</v>
      </c>
      <c r="H572" s="171">
        <v>5</v>
      </c>
      <c r="L572" s="168"/>
      <c r="M572" s="172"/>
      <c r="N572" s="173"/>
      <c r="O572" s="173"/>
      <c r="P572" s="173"/>
      <c r="Q572" s="173"/>
      <c r="R572" s="173"/>
      <c r="S572" s="173"/>
      <c r="T572" s="174"/>
      <c r="AT572" s="169" t="s">
        <v>354</v>
      </c>
      <c r="AU572" s="169" t="s">
        <v>80</v>
      </c>
      <c r="AV572" s="13" t="s">
        <v>80</v>
      </c>
      <c r="AW572" s="13" t="s">
        <v>27</v>
      </c>
      <c r="AX572" s="13" t="s">
        <v>78</v>
      </c>
      <c r="AY572" s="169" t="s">
        <v>140</v>
      </c>
    </row>
    <row r="573" spans="1:65" s="2" customFormat="1" ht="16.5" customHeight="1" x14ac:dyDescent="0.2">
      <c r="A573" s="30"/>
      <c r="B573" s="146"/>
      <c r="C573" s="195" t="s">
        <v>954</v>
      </c>
      <c r="D573" s="195" t="s">
        <v>753</v>
      </c>
      <c r="E573" s="196" t="s">
        <v>955</v>
      </c>
      <c r="F573" s="197" t="s">
        <v>956</v>
      </c>
      <c r="G573" s="198" t="s">
        <v>358</v>
      </c>
      <c r="H573" s="199">
        <v>5</v>
      </c>
      <c r="I573" s="275"/>
      <c r="J573" s="200">
        <f>ROUND(I573*H573,2)</f>
        <v>0</v>
      </c>
      <c r="K573" s="197"/>
      <c r="L573" s="201"/>
      <c r="M573" s="202" t="s">
        <v>1</v>
      </c>
      <c r="N573" s="203" t="s">
        <v>36</v>
      </c>
      <c r="O573" s="155">
        <v>0</v>
      </c>
      <c r="P573" s="155">
        <f>O573*H573</f>
        <v>0</v>
      </c>
      <c r="Q573" s="155">
        <v>2E-3</v>
      </c>
      <c r="R573" s="155">
        <f>Q573*H573</f>
        <v>0.01</v>
      </c>
      <c r="S573" s="155">
        <v>0</v>
      </c>
      <c r="T573" s="156">
        <f>S573*H573</f>
        <v>0</v>
      </c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R573" s="157" t="s">
        <v>174</v>
      </c>
      <c r="AT573" s="157" t="s">
        <v>753</v>
      </c>
      <c r="AU573" s="157" t="s">
        <v>80</v>
      </c>
      <c r="AY573" s="18" t="s">
        <v>140</v>
      </c>
      <c r="BE573" s="158">
        <f>IF(N573="základní",J573,0)</f>
        <v>0</v>
      </c>
      <c r="BF573" s="158">
        <f>IF(N573="snížená",J573,0)</f>
        <v>0</v>
      </c>
      <c r="BG573" s="158">
        <f>IF(N573="zákl. přenesená",J573,0)</f>
        <v>0</v>
      </c>
      <c r="BH573" s="158">
        <f>IF(N573="sníž. přenesená",J573,0)</f>
        <v>0</v>
      </c>
      <c r="BI573" s="158">
        <f>IF(N573="nulová",J573,0)</f>
        <v>0</v>
      </c>
      <c r="BJ573" s="18" t="s">
        <v>78</v>
      </c>
      <c r="BK573" s="158">
        <f>ROUND(I573*H573,2)</f>
        <v>0</v>
      </c>
      <c r="BL573" s="18" t="s">
        <v>160</v>
      </c>
      <c r="BM573" s="157" t="s">
        <v>957</v>
      </c>
    </row>
    <row r="574" spans="1:65" s="2" customFormat="1" x14ac:dyDescent="0.2">
      <c r="A574" s="30"/>
      <c r="B574" s="31"/>
      <c r="C574" s="30"/>
      <c r="D574" s="159" t="s">
        <v>149</v>
      </c>
      <c r="E574" s="30"/>
      <c r="F574" s="160" t="s">
        <v>956</v>
      </c>
      <c r="G574" s="30"/>
      <c r="H574" s="30"/>
      <c r="I574" s="30"/>
      <c r="J574" s="30"/>
      <c r="K574" s="30"/>
      <c r="L574" s="31"/>
      <c r="M574" s="161"/>
      <c r="N574" s="162"/>
      <c r="O574" s="56"/>
      <c r="P574" s="56"/>
      <c r="Q574" s="56"/>
      <c r="R574" s="56"/>
      <c r="S574" s="56"/>
      <c r="T574" s="57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T574" s="18" t="s">
        <v>149</v>
      </c>
      <c r="AU574" s="18" t="s">
        <v>80</v>
      </c>
    </row>
    <row r="575" spans="1:65" s="13" customFormat="1" x14ac:dyDescent="0.2">
      <c r="B575" s="168"/>
      <c r="D575" s="159" t="s">
        <v>354</v>
      </c>
      <c r="E575" s="169" t="s">
        <v>1</v>
      </c>
      <c r="F575" s="170" t="s">
        <v>953</v>
      </c>
      <c r="H575" s="171">
        <v>5</v>
      </c>
      <c r="L575" s="168"/>
      <c r="M575" s="172"/>
      <c r="N575" s="173"/>
      <c r="O575" s="173"/>
      <c r="P575" s="173"/>
      <c r="Q575" s="173"/>
      <c r="R575" s="173"/>
      <c r="S575" s="173"/>
      <c r="T575" s="174"/>
      <c r="AT575" s="169" t="s">
        <v>354</v>
      </c>
      <c r="AU575" s="169" t="s">
        <v>80</v>
      </c>
      <c r="AV575" s="13" t="s">
        <v>80</v>
      </c>
      <c r="AW575" s="13" t="s">
        <v>27</v>
      </c>
      <c r="AX575" s="13" t="s">
        <v>78</v>
      </c>
      <c r="AY575" s="169" t="s">
        <v>140</v>
      </c>
    </row>
    <row r="576" spans="1:65" s="2" customFormat="1" ht="16.5" customHeight="1" x14ac:dyDescent="0.2">
      <c r="A576" s="30"/>
      <c r="B576" s="146"/>
      <c r="C576" s="147" t="s">
        <v>958</v>
      </c>
      <c r="D576" s="147" t="s">
        <v>143</v>
      </c>
      <c r="E576" s="148" t="s">
        <v>959</v>
      </c>
      <c r="F576" s="149" t="s">
        <v>960</v>
      </c>
      <c r="G576" s="150" t="s">
        <v>961</v>
      </c>
      <c r="H576" s="151">
        <v>4</v>
      </c>
      <c r="I576" s="275"/>
      <c r="J576" s="152">
        <f>ROUND(I576*H576,2)</f>
        <v>0</v>
      </c>
      <c r="K576" s="149"/>
      <c r="L576" s="31"/>
      <c r="M576" s="153" t="s">
        <v>1</v>
      </c>
      <c r="N576" s="154" t="s">
        <v>36</v>
      </c>
      <c r="O576" s="155">
        <v>0.82799999999999996</v>
      </c>
      <c r="P576" s="155">
        <f>O576*H576</f>
        <v>3.3119999999999998</v>
      </c>
      <c r="Q576" s="155">
        <v>1.8000000000000001E-4</v>
      </c>
      <c r="R576" s="155">
        <f>Q576*H576</f>
        <v>7.2000000000000005E-4</v>
      </c>
      <c r="S576" s="155">
        <v>0</v>
      </c>
      <c r="T576" s="156">
        <f>S576*H576</f>
        <v>0</v>
      </c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R576" s="157" t="s">
        <v>160</v>
      </c>
      <c r="AT576" s="157" t="s">
        <v>143</v>
      </c>
      <c r="AU576" s="157" t="s">
        <v>80</v>
      </c>
      <c r="AY576" s="18" t="s">
        <v>140</v>
      </c>
      <c r="BE576" s="158">
        <f>IF(N576="základní",J576,0)</f>
        <v>0</v>
      </c>
      <c r="BF576" s="158">
        <f>IF(N576="snížená",J576,0)</f>
        <v>0</v>
      </c>
      <c r="BG576" s="158">
        <f>IF(N576="zákl. přenesená",J576,0)</f>
        <v>0</v>
      </c>
      <c r="BH576" s="158">
        <f>IF(N576="sníž. přenesená",J576,0)</f>
        <v>0</v>
      </c>
      <c r="BI576" s="158">
        <f>IF(N576="nulová",J576,0)</f>
        <v>0</v>
      </c>
      <c r="BJ576" s="18" t="s">
        <v>78</v>
      </c>
      <c r="BK576" s="158">
        <f>ROUND(I576*H576,2)</f>
        <v>0</v>
      </c>
      <c r="BL576" s="18" t="s">
        <v>160</v>
      </c>
      <c r="BM576" s="157" t="s">
        <v>962</v>
      </c>
    </row>
    <row r="577" spans="1:65" s="2" customFormat="1" x14ac:dyDescent="0.2">
      <c r="A577" s="30"/>
      <c r="B577" s="31"/>
      <c r="C577" s="30"/>
      <c r="D577" s="159" t="s">
        <v>149</v>
      </c>
      <c r="E577" s="30"/>
      <c r="F577" s="160" t="s">
        <v>963</v>
      </c>
      <c r="G577" s="30"/>
      <c r="H577" s="30"/>
      <c r="I577" s="30"/>
      <c r="J577" s="30"/>
      <c r="K577" s="30"/>
      <c r="L577" s="31"/>
      <c r="M577" s="161"/>
      <c r="N577" s="162"/>
      <c r="O577" s="56"/>
      <c r="P577" s="56"/>
      <c r="Q577" s="56"/>
      <c r="R577" s="56"/>
      <c r="S577" s="56"/>
      <c r="T577" s="57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T577" s="18" t="s">
        <v>149</v>
      </c>
      <c r="AU577" s="18" t="s">
        <v>80</v>
      </c>
    </row>
    <row r="578" spans="1:65" s="15" customFormat="1" x14ac:dyDescent="0.2">
      <c r="B578" s="182"/>
      <c r="D578" s="159" t="s">
        <v>354</v>
      </c>
      <c r="E578" s="183" t="s">
        <v>1</v>
      </c>
      <c r="F578" s="184" t="s">
        <v>932</v>
      </c>
      <c r="H578" s="183" t="s">
        <v>1</v>
      </c>
      <c r="L578" s="182"/>
      <c r="M578" s="185"/>
      <c r="N578" s="186"/>
      <c r="O578" s="186"/>
      <c r="P578" s="186"/>
      <c r="Q578" s="186"/>
      <c r="R578" s="186"/>
      <c r="S578" s="186"/>
      <c r="T578" s="187"/>
      <c r="AT578" s="183" t="s">
        <v>354</v>
      </c>
      <c r="AU578" s="183" t="s">
        <v>80</v>
      </c>
      <c r="AV578" s="15" t="s">
        <v>78</v>
      </c>
      <c r="AW578" s="15" t="s">
        <v>27</v>
      </c>
      <c r="AX578" s="15" t="s">
        <v>70</v>
      </c>
      <c r="AY578" s="183" t="s">
        <v>140</v>
      </c>
    </row>
    <row r="579" spans="1:65" s="13" customFormat="1" x14ac:dyDescent="0.2">
      <c r="B579" s="168"/>
      <c r="D579" s="159" t="s">
        <v>354</v>
      </c>
      <c r="E579" s="169" t="s">
        <v>1</v>
      </c>
      <c r="F579" s="170" t="s">
        <v>964</v>
      </c>
      <c r="H579" s="171">
        <v>4</v>
      </c>
      <c r="L579" s="168"/>
      <c r="M579" s="172"/>
      <c r="N579" s="173"/>
      <c r="O579" s="173"/>
      <c r="P579" s="173"/>
      <c r="Q579" s="173"/>
      <c r="R579" s="173"/>
      <c r="S579" s="173"/>
      <c r="T579" s="174"/>
      <c r="AT579" s="169" t="s">
        <v>354</v>
      </c>
      <c r="AU579" s="169" t="s">
        <v>80</v>
      </c>
      <c r="AV579" s="13" t="s">
        <v>80</v>
      </c>
      <c r="AW579" s="13" t="s">
        <v>27</v>
      </c>
      <c r="AX579" s="13" t="s">
        <v>78</v>
      </c>
      <c r="AY579" s="169" t="s">
        <v>140</v>
      </c>
    </row>
    <row r="580" spans="1:65" s="2" customFormat="1" ht="16.5" customHeight="1" x14ac:dyDescent="0.2">
      <c r="A580" s="30"/>
      <c r="B580" s="146"/>
      <c r="C580" s="147" t="s">
        <v>965</v>
      </c>
      <c r="D580" s="147" t="s">
        <v>143</v>
      </c>
      <c r="E580" s="148" t="s">
        <v>966</v>
      </c>
      <c r="F580" s="149" t="s">
        <v>967</v>
      </c>
      <c r="G580" s="150" t="s">
        <v>358</v>
      </c>
      <c r="H580" s="151">
        <v>27</v>
      </c>
      <c r="I580" s="275"/>
      <c r="J580" s="152">
        <f>ROUND(I580*H580,2)</f>
        <v>0</v>
      </c>
      <c r="K580" s="149"/>
      <c r="L580" s="31"/>
      <c r="M580" s="153" t="s">
        <v>1</v>
      </c>
      <c r="N580" s="154" t="s">
        <v>36</v>
      </c>
      <c r="O580" s="155">
        <v>1.5620000000000001</v>
      </c>
      <c r="P580" s="155">
        <f>O580*H580</f>
        <v>42.173999999999999</v>
      </c>
      <c r="Q580" s="155">
        <v>1.0189999999999999E-2</v>
      </c>
      <c r="R580" s="155">
        <f>Q580*H580</f>
        <v>0.27512999999999999</v>
      </c>
      <c r="S580" s="155">
        <v>0</v>
      </c>
      <c r="T580" s="156">
        <f>S580*H580</f>
        <v>0</v>
      </c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R580" s="157" t="s">
        <v>160</v>
      </c>
      <c r="AT580" s="157" t="s">
        <v>143</v>
      </c>
      <c r="AU580" s="157" t="s">
        <v>80</v>
      </c>
      <c r="AY580" s="18" t="s">
        <v>140</v>
      </c>
      <c r="BE580" s="158">
        <f>IF(N580="základní",J580,0)</f>
        <v>0</v>
      </c>
      <c r="BF580" s="158">
        <f>IF(N580="snížená",J580,0)</f>
        <v>0</v>
      </c>
      <c r="BG580" s="158">
        <f>IF(N580="zákl. přenesená",J580,0)</f>
        <v>0</v>
      </c>
      <c r="BH580" s="158">
        <f>IF(N580="sníž. přenesená",J580,0)</f>
        <v>0</v>
      </c>
      <c r="BI580" s="158">
        <f>IF(N580="nulová",J580,0)</f>
        <v>0</v>
      </c>
      <c r="BJ580" s="18" t="s">
        <v>78</v>
      </c>
      <c r="BK580" s="158">
        <f>ROUND(I580*H580,2)</f>
        <v>0</v>
      </c>
      <c r="BL580" s="18" t="s">
        <v>160</v>
      </c>
      <c r="BM580" s="157" t="s">
        <v>968</v>
      </c>
    </row>
    <row r="581" spans="1:65" s="2" customFormat="1" x14ac:dyDescent="0.2">
      <c r="A581" s="30"/>
      <c r="B581" s="31"/>
      <c r="C581" s="30"/>
      <c r="D581" s="159" t="s">
        <v>149</v>
      </c>
      <c r="E581" s="30"/>
      <c r="F581" s="160" t="s">
        <v>967</v>
      </c>
      <c r="G581" s="30"/>
      <c r="H581" s="30"/>
      <c r="I581" s="30"/>
      <c r="J581" s="30"/>
      <c r="K581" s="30"/>
      <c r="L581" s="31"/>
      <c r="M581" s="161"/>
      <c r="N581" s="162"/>
      <c r="O581" s="56"/>
      <c r="P581" s="56"/>
      <c r="Q581" s="56"/>
      <c r="R581" s="56"/>
      <c r="S581" s="56"/>
      <c r="T581" s="57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T581" s="18" t="s">
        <v>149</v>
      </c>
      <c r="AU581" s="18" t="s">
        <v>80</v>
      </c>
    </row>
    <row r="582" spans="1:65" s="13" customFormat="1" x14ac:dyDescent="0.2">
      <c r="B582" s="168"/>
      <c r="D582" s="159" t="s">
        <v>354</v>
      </c>
      <c r="E582" s="169" t="s">
        <v>1</v>
      </c>
      <c r="F582" s="170" t="s">
        <v>969</v>
      </c>
      <c r="H582" s="171">
        <v>27</v>
      </c>
      <c r="L582" s="168"/>
      <c r="M582" s="172"/>
      <c r="N582" s="173"/>
      <c r="O582" s="173"/>
      <c r="P582" s="173"/>
      <c r="Q582" s="173"/>
      <c r="R582" s="173"/>
      <c r="S582" s="173"/>
      <c r="T582" s="174"/>
      <c r="AT582" s="169" t="s">
        <v>354</v>
      </c>
      <c r="AU582" s="169" t="s">
        <v>80</v>
      </c>
      <c r="AV582" s="13" t="s">
        <v>80</v>
      </c>
      <c r="AW582" s="13" t="s">
        <v>27</v>
      </c>
      <c r="AX582" s="13" t="s">
        <v>78</v>
      </c>
      <c r="AY582" s="169" t="s">
        <v>140</v>
      </c>
    </row>
    <row r="583" spans="1:65" s="2" customFormat="1" ht="16.5" customHeight="1" x14ac:dyDescent="0.2">
      <c r="A583" s="30"/>
      <c r="B583" s="146"/>
      <c r="C583" s="195" t="s">
        <v>970</v>
      </c>
      <c r="D583" s="195" t="s">
        <v>753</v>
      </c>
      <c r="E583" s="196" t="s">
        <v>971</v>
      </c>
      <c r="F583" s="197" t="s">
        <v>972</v>
      </c>
      <c r="G583" s="198" t="s">
        <v>358</v>
      </c>
      <c r="H583" s="199">
        <v>20</v>
      </c>
      <c r="I583" s="275"/>
      <c r="J583" s="200">
        <f>ROUND(I583*H583,2)</f>
        <v>0</v>
      </c>
      <c r="K583" s="197"/>
      <c r="L583" s="201"/>
      <c r="M583" s="202" t="s">
        <v>1</v>
      </c>
      <c r="N583" s="203" t="s">
        <v>36</v>
      </c>
      <c r="O583" s="155">
        <v>0</v>
      </c>
      <c r="P583" s="155">
        <f>O583*H583</f>
        <v>0</v>
      </c>
      <c r="Q583" s="155">
        <v>0.39700000000000002</v>
      </c>
      <c r="R583" s="155">
        <f>Q583*H583</f>
        <v>7.94</v>
      </c>
      <c r="S583" s="155">
        <v>0</v>
      </c>
      <c r="T583" s="156">
        <f>S583*H583</f>
        <v>0</v>
      </c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R583" s="157" t="s">
        <v>174</v>
      </c>
      <c r="AT583" s="157" t="s">
        <v>753</v>
      </c>
      <c r="AU583" s="157" t="s">
        <v>80</v>
      </c>
      <c r="AY583" s="18" t="s">
        <v>140</v>
      </c>
      <c r="BE583" s="158">
        <f>IF(N583="základní",J583,0)</f>
        <v>0</v>
      </c>
      <c r="BF583" s="158">
        <f>IF(N583="snížená",J583,0)</f>
        <v>0</v>
      </c>
      <c r="BG583" s="158">
        <f>IF(N583="zákl. přenesená",J583,0)</f>
        <v>0</v>
      </c>
      <c r="BH583" s="158">
        <f>IF(N583="sníž. přenesená",J583,0)</f>
        <v>0</v>
      </c>
      <c r="BI583" s="158">
        <f>IF(N583="nulová",J583,0)</f>
        <v>0</v>
      </c>
      <c r="BJ583" s="18" t="s">
        <v>78</v>
      </c>
      <c r="BK583" s="158">
        <f>ROUND(I583*H583,2)</f>
        <v>0</v>
      </c>
      <c r="BL583" s="18" t="s">
        <v>160</v>
      </c>
      <c r="BM583" s="157" t="s">
        <v>973</v>
      </c>
    </row>
    <row r="584" spans="1:65" s="2" customFormat="1" x14ac:dyDescent="0.2">
      <c r="A584" s="30"/>
      <c r="B584" s="31"/>
      <c r="C584" s="30"/>
      <c r="D584" s="159" t="s">
        <v>149</v>
      </c>
      <c r="E584" s="30"/>
      <c r="F584" s="160" t="s">
        <v>972</v>
      </c>
      <c r="G584" s="30"/>
      <c r="H584" s="30"/>
      <c r="I584" s="30"/>
      <c r="J584" s="30"/>
      <c r="K584" s="30"/>
      <c r="L584" s="31"/>
      <c r="M584" s="161"/>
      <c r="N584" s="162"/>
      <c r="O584" s="56"/>
      <c r="P584" s="56"/>
      <c r="Q584" s="56"/>
      <c r="R584" s="56"/>
      <c r="S584" s="56"/>
      <c r="T584" s="57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T584" s="18" t="s">
        <v>149</v>
      </c>
      <c r="AU584" s="18" t="s">
        <v>80</v>
      </c>
    </row>
    <row r="585" spans="1:65" s="13" customFormat="1" x14ac:dyDescent="0.2">
      <c r="B585" s="168"/>
      <c r="D585" s="159" t="s">
        <v>354</v>
      </c>
      <c r="E585" s="169" t="s">
        <v>1</v>
      </c>
      <c r="F585" s="170" t="s">
        <v>974</v>
      </c>
      <c r="H585" s="171">
        <v>20</v>
      </c>
      <c r="L585" s="168"/>
      <c r="M585" s="172"/>
      <c r="N585" s="173"/>
      <c r="O585" s="173"/>
      <c r="P585" s="173"/>
      <c r="Q585" s="173"/>
      <c r="R585" s="173"/>
      <c r="S585" s="173"/>
      <c r="T585" s="174"/>
      <c r="AT585" s="169" t="s">
        <v>354</v>
      </c>
      <c r="AU585" s="169" t="s">
        <v>80</v>
      </c>
      <c r="AV585" s="13" t="s">
        <v>80</v>
      </c>
      <c r="AW585" s="13" t="s">
        <v>27</v>
      </c>
      <c r="AX585" s="13" t="s">
        <v>78</v>
      </c>
      <c r="AY585" s="169" t="s">
        <v>140</v>
      </c>
    </row>
    <row r="586" spans="1:65" s="2" customFormat="1" ht="16.5" customHeight="1" x14ac:dyDescent="0.2">
      <c r="A586" s="30"/>
      <c r="B586" s="146"/>
      <c r="C586" s="195" t="s">
        <v>975</v>
      </c>
      <c r="D586" s="195" t="s">
        <v>753</v>
      </c>
      <c r="E586" s="196" t="s">
        <v>976</v>
      </c>
      <c r="F586" s="197" t="s">
        <v>977</v>
      </c>
      <c r="G586" s="198" t="s">
        <v>358</v>
      </c>
      <c r="H586" s="199">
        <v>1</v>
      </c>
      <c r="I586" s="275"/>
      <c r="J586" s="200">
        <f>ROUND(I586*H586,2)</f>
        <v>0</v>
      </c>
      <c r="K586" s="197"/>
      <c r="L586" s="201"/>
      <c r="M586" s="202" t="s">
        <v>1</v>
      </c>
      <c r="N586" s="203" t="s">
        <v>36</v>
      </c>
      <c r="O586" s="155">
        <v>0</v>
      </c>
      <c r="P586" s="155">
        <f>O586*H586</f>
        <v>0</v>
      </c>
      <c r="Q586" s="155">
        <v>0.435</v>
      </c>
      <c r="R586" s="155">
        <f>Q586*H586</f>
        <v>0.435</v>
      </c>
      <c r="S586" s="155">
        <v>0</v>
      </c>
      <c r="T586" s="156">
        <f>S586*H586</f>
        <v>0</v>
      </c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R586" s="157" t="s">
        <v>174</v>
      </c>
      <c r="AT586" s="157" t="s">
        <v>753</v>
      </c>
      <c r="AU586" s="157" t="s">
        <v>80</v>
      </c>
      <c r="AY586" s="18" t="s">
        <v>140</v>
      </c>
      <c r="BE586" s="158">
        <f>IF(N586="základní",J586,0)</f>
        <v>0</v>
      </c>
      <c r="BF586" s="158">
        <f>IF(N586="snížená",J586,0)</f>
        <v>0</v>
      </c>
      <c r="BG586" s="158">
        <f>IF(N586="zákl. přenesená",J586,0)</f>
        <v>0</v>
      </c>
      <c r="BH586" s="158">
        <f>IF(N586="sníž. přenesená",J586,0)</f>
        <v>0</v>
      </c>
      <c r="BI586" s="158">
        <f>IF(N586="nulová",J586,0)</f>
        <v>0</v>
      </c>
      <c r="BJ586" s="18" t="s">
        <v>78</v>
      </c>
      <c r="BK586" s="158">
        <f>ROUND(I586*H586,2)</f>
        <v>0</v>
      </c>
      <c r="BL586" s="18" t="s">
        <v>160</v>
      </c>
      <c r="BM586" s="157" t="s">
        <v>978</v>
      </c>
    </row>
    <row r="587" spans="1:65" s="2" customFormat="1" x14ac:dyDescent="0.2">
      <c r="A587" s="30"/>
      <c r="B587" s="31"/>
      <c r="C587" s="30"/>
      <c r="D587" s="159" t="s">
        <v>149</v>
      </c>
      <c r="E587" s="30"/>
      <c r="F587" s="160" t="s">
        <v>977</v>
      </c>
      <c r="G587" s="30"/>
      <c r="H587" s="30"/>
      <c r="I587" s="30"/>
      <c r="J587" s="30"/>
      <c r="K587" s="30"/>
      <c r="L587" s="31"/>
      <c r="M587" s="161"/>
      <c r="N587" s="162"/>
      <c r="O587" s="56"/>
      <c r="P587" s="56"/>
      <c r="Q587" s="56"/>
      <c r="R587" s="56"/>
      <c r="S587" s="56"/>
      <c r="T587" s="57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T587" s="18" t="s">
        <v>149</v>
      </c>
      <c r="AU587" s="18" t="s">
        <v>80</v>
      </c>
    </row>
    <row r="588" spans="1:65" s="13" customFormat="1" x14ac:dyDescent="0.2">
      <c r="B588" s="168"/>
      <c r="D588" s="159" t="s">
        <v>354</v>
      </c>
      <c r="E588" s="169" t="s">
        <v>1</v>
      </c>
      <c r="F588" s="170" t="s">
        <v>979</v>
      </c>
      <c r="H588" s="171">
        <v>1</v>
      </c>
      <c r="L588" s="168"/>
      <c r="M588" s="172"/>
      <c r="N588" s="173"/>
      <c r="O588" s="173"/>
      <c r="P588" s="173"/>
      <c r="Q588" s="173"/>
      <c r="R588" s="173"/>
      <c r="S588" s="173"/>
      <c r="T588" s="174"/>
      <c r="AT588" s="169" t="s">
        <v>354</v>
      </c>
      <c r="AU588" s="169" t="s">
        <v>80</v>
      </c>
      <c r="AV588" s="13" t="s">
        <v>80</v>
      </c>
      <c r="AW588" s="13" t="s">
        <v>27</v>
      </c>
      <c r="AX588" s="13" t="s">
        <v>78</v>
      </c>
      <c r="AY588" s="169" t="s">
        <v>140</v>
      </c>
    </row>
    <row r="589" spans="1:65" s="2" customFormat="1" ht="16.5" customHeight="1" x14ac:dyDescent="0.2">
      <c r="A589" s="30"/>
      <c r="B589" s="146"/>
      <c r="C589" s="195" t="s">
        <v>980</v>
      </c>
      <c r="D589" s="195" t="s">
        <v>753</v>
      </c>
      <c r="E589" s="196" t="s">
        <v>981</v>
      </c>
      <c r="F589" s="197" t="s">
        <v>982</v>
      </c>
      <c r="G589" s="198" t="s">
        <v>358</v>
      </c>
      <c r="H589" s="199">
        <v>5</v>
      </c>
      <c r="I589" s="275"/>
      <c r="J589" s="200">
        <f>ROUND(I589*H589,2)</f>
        <v>0</v>
      </c>
      <c r="K589" s="197"/>
      <c r="L589" s="201"/>
      <c r="M589" s="202" t="s">
        <v>1</v>
      </c>
      <c r="N589" s="203" t="s">
        <v>36</v>
      </c>
      <c r="O589" s="155">
        <v>0</v>
      </c>
      <c r="P589" s="155">
        <f>O589*H589</f>
        <v>0</v>
      </c>
      <c r="Q589" s="155">
        <v>0.57999999999999996</v>
      </c>
      <c r="R589" s="155">
        <f>Q589*H589</f>
        <v>2.9</v>
      </c>
      <c r="S589" s="155">
        <v>0</v>
      </c>
      <c r="T589" s="156">
        <f>S589*H589</f>
        <v>0</v>
      </c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R589" s="157" t="s">
        <v>174</v>
      </c>
      <c r="AT589" s="157" t="s">
        <v>753</v>
      </c>
      <c r="AU589" s="157" t="s">
        <v>80</v>
      </c>
      <c r="AY589" s="18" t="s">
        <v>140</v>
      </c>
      <c r="BE589" s="158">
        <f>IF(N589="základní",J589,0)</f>
        <v>0</v>
      </c>
      <c r="BF589" s="158">
        <f>IF(N589="snížená",J589,0)</f>
        <v>0</v>
      </c>
      <c r="BG589" s="158">
        <f>IF(N589="zákl. přenesená",J589,0)</f>
        <v>0</v>
      </c>
      <c r="BH589" s="158">
        <f>IF(N589="sníž. přenesená",J589,0)</f>
        <v>0</v>
      </c>
      <c r="BI589" s="158">
        <f>IF(N589="nulová",J589,0)</f>
        <v>0</v>
      </c>
      <c r="BJ589" s="18" t="s">
        <v>78</v>
      </c>
      <c r="BK589" s="158">
        <f>ROUND(I589*H589,2)</f>
        <v>0</v>
      </c>
      <c r="BL589" s="18" t="s">
        <v>160</v>
      </c>
      <c r="BM589" s="157" t="s">
        <v>983</v>
      </c>
    </row>
    <row r="590" spans="1:65" s="2" customFormat="1" x14ac:dyDescent="0.2">
      <c r="A590" s="30"/>
      <c r="B590" s="31"/>
      <c r="C590" s="30"/>
      <c r="D590" s="159" t="s">
        <v>149</v>
      </c>
      <c r="E590" s="30"/>
      <c r="F590" s="160" t="s">
        <v>982</v>
      </c>
      <c r="G590" s="30"/>
      <c r="H590" s="30"/>
      <c r="I590" s="30"/>
      <c r="J590" s="30"/>
      <c r="K590" s="30"/>
      <c r="L590" s="31"/>
      <c r="M590" s="161"/>
      <c r="N590" s="162"/>
      <c r="O590" s="56"/>
      <c r="P590" s="56"/>
      <c r="Q590" s="56"/>
      <c r="R590" s="56"/>
      <c r="S590" s="56"/>
      <c r="T590" s="57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T590" s="18" t="s">
        <v>149</v>
      </c>
      <c r="AU590" s="18" t="s">
        <v>80</v>
      </c>
    </row>
    <row r="591" spans="1:65" s="13" customFormat="1" x14ac:dyDescent="0.2">
      <c r="B591" s="168"/>
      <c r="D591" s="159" t="s">
        <v>354</v>
      </c>
      <c r="E591" s="169" t="s">
        <v>1</v>
      </c>
      <c r="F591" s="170" t="s">
        <v>984</v>
      </c>
      <c r="H591" s="171">
        <v>5</v>
      </c>
      <c r="L591" s="168"/>
      <c r="M591" s="172"/>
      <c r="N591" s="173"/>
      <c r="O591" s="173"/>
      <c r="P591" s="173"/>
      <c r="Q591" s="173"/>
      <c r="R591" s="173"/>
      <c r="S591" s="173"/>
      <c r="T591" s="174"/>
      <c r="AT591" s="169" t="s">
        <v>354</v>
      </c>
      <c r="AU591" s="169" t="s">
        <v>80</v>
      </c>
      <c r="AV591" s="13" t="s">
        <v>80</v>
      </c>
      <c r="AW591" s="13" t="s">
        <v>27</v>
      </c>
      <c r="AX591" s="13" t="s">
        <v>78</v>
      </c>
      <c r="AY591" s="169" t="s">
        <v>140</v>
      </c>
    </row>
    <row r="592" spans="1:65" s="2" customFormat="1" ht="16.5" customHeight="1" x14ac:dyDescent="0.2">
      <c r="A592" s="30"/>
      <c r="B592" s="146"/>
      <c r="C592" s="195" t="s">
        <v>985</v>
      </c>
      <c r="D592" s="195" t="s">
        <v>753</v>
      </c>
      <c r="E592" s="196" t="s">
        <v>986</v>
      </c>
      <c r="F592" s="197" t="s">
        <v>987</v>
      </c>
      <c r="G592" s="198" t="s">
        <v>358</v>
      </c>
      <c r="H592" s="199">
        <v>1</v>
      </c>
      <c r="I592" s="275"/>
      <c r="J592" s="200">
        <f>ROUND(I592*H592,2)</f>
        <v>0</v>
      </c>
      <c r="K592" s="197"/>
      <c r="L592" s="201"/>
      <c r="M592" s="202" t="s">
        <v>1</v>
      </c>
      <c r="N592" s="203" t="s">
        <v>36</v>
      </c>
      <c r="O592" s="155">
        <v>0</v>
      </c>
      <c r="P592" s="155">
        <f>O592*H592</f>
        <v>0</v>
      </c>
      <c r="Q592" s="155">
        <v>0.14499999999999999</v>
      </c>
      <c r="R592" s="155">
        <f>Q592*H592</f>
        <v>0.14499999999999999</v>
      </c>
      <c r="S592" s="155">
        <v>0</v>
      </c>
      <c r="T592" s="156">
        <f>S592*H592</f>
        <v>0</v>
      </c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R592" s="157" t="s">
        <v>174</v>
      </c>
      <c r="AT592" s="157" t="s">
        <v>753</v>
      </c>
      <c r="AU592" s="157" t="s">
        <v>80</v>
      </c>
      <c r="AY592" s="18" t="s">
        <v>140</v>
      </c>
      <c r="BE592" s="158">
        <f>IF(N592="základní",J592,0)</f>
        <v>0</v>
      </c>
      <c r="BF592" s="158">
        <f>IF(N592="snížená",J592,0)</f>
        <v>0</v>
      </c>
      <c r="BG592" s="158">
        <f>IF(N592="zákl. přenesená",J592,0)</f>
        <v>0</v>
      </c>
      <c r="BH592" s="158">
        <f>IF(N592="sníž. přenesená",J592,0)</f>
        <v>0</v>
      </c>
      <c r="BI592" s="158">
        <f>IF(N592="nulová",J592,0)</f>
        <v>0</v>
      </c>
      <c r="BJ592" s="18" t="s">
        <v>78</v>
      </c>
      <c r="BK592" s="158">
        <f>ROUND(I592*H592,2)</f>
        <v>0</v>
      </c>
      <c r="BL592" s="18" t="s">
        <v>160</v>
      </c>
      <c r="BM592" s="157" t="s">
        <v>988</v>
      </c>
    </row>
    <row r="593" spans="1:65" s="2" customFormat="1" x14ac:dyDescent="0.2">
      <c r="A593" s="30"/>
      <c r="B593" s="31"/>
      <c r="C593" s="30"/>
      <c r="D593" s="159" t="s">
        <v>149</v>
      </c>
      <c r="E593" s="30"/>
      <c r="F593" s="160" t="s">
        <v>987</v>
      </c>
      <c r="G593" s="30"/>
      <c r="H593" s="30"/>
      <c r="I593" s="30"/>
      <c r="J593" s="30"/>
      <c r="K593" s="30"/>
      <c r="L593" s="31"/>
      <c r="M593" s="161"/>
      <c r="N593" s="162"/>
      <c r="O593" s="56"/>
      <c r="P593" s="56"/>
      <c r="Q593" s="56"/>
      <c r="R593" s="56"/>
      <c r="S593" s="56"/>
      <c r="T593" s="57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T593" s="18" t="s">
        <v>149</v>
      </c>
      <c r="AU593" s="18" t="s">
        <v>80</v>
      </c>
    </row>
    <row r="594" spans="1:65" s="13" customFormat="1" x14ac:dyDescent="0.2">
      <c r="B594" s="168"/>
      <c r="D594" s="159" t="s">
        <v>354</v>
      </c>
      <c r="E594" s="169" t="s">
        <v>1</v>
      </c>
      <c r="F594" s="170" t="s">
        <v>979</v>
      </c>
      <c r="H594" s="171">
        <v>1</v>
      </c>
      <c r="L594" s="168"/>
      <c r="M594" s="172"/>
      <c r="N594" s="173"/>
      <c r="O594" s="173"/>
      <c r="P594" s="173"/>
      <c r="Q594" s="173"/>
      <c r="R594" s="173"/>
      <c r="S594" s="173"/>
      <c r="T594" s="174"/>
      <c r="AT594" s="169" t="s">
        <v>354</v>
      </c>
      <c r="AU594" s="169" t="s">
        <v>80</v>
      </c>
      <c r="AV594" s="13" t="s">
        <v>80</v>
      </c>
      <c r="AW594" s="13" t="s">
        <v>27</v>
      </c>
      <c r="AX594" s="13" t="s">
        <v>78</v>
      </c>
      <c r="AY594" s="169" t="s">
        <v>140</v>
      </c>
    </row>
    <row r="595" spans="1:65" s="2" customFormat="1" ht="16.5" customHeight="1" x14ac:dyDescent="0.2">
      <c r="A595" s="30"/>
      <c r="B595" s="146"/>
      <c r="C595" s="195" t="s">
        <v>989</v>
      </c>
      <c r="D595" s="195" t="s">
        <v>753</v>
      </c>
      <c r="E595" s="196" t="s">
        <v>990</v>
      </c>
      <c r="F595" s="197" t="s">
        <v>991</v>
      </c>
      <c r="G595" s="198" t="s">
        <v>358</v>
      </c>
      <c r="H595" s="199">
        <v>15</v>
      </c>
      <c r="I595" s="275"/>
      <c r="J595" s="200">
        <f>ROUND(I595*H595,2)</f>
        <v>0</v>
      </c>
      <c r="K595" s="197"/>
      <c r="L595" s="201"/>
      <c r="M595" s="202" t="s">
        <v>1</v>
      </c>
      <c r="N595" s="203" t="s">
        <v>36</v>
      </c>
      <c r="O595" s="155">
        <v>0</v>
      </c>
      <c r="P595" s="155">
        <f>O595*H595</f>
        <v>0</v>
      </c>
      <c r="Q595" s="155">
        <v>2E-3</v>
      </c>
      <c r="R595" s="155">
        <f>Q595*H595</f>
        <v>0.03</v>
      </c>
      <c r="S595" s="155">
        <v>0</v>
      </c>
      <c r="T595" s="156">
        <f>S595*H595</f>
        <v>0</v>
      </c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R595" s="157" t="s">
        <v>174</v>
      </c>
      <c r="AT595" s="157" t="s">
        <v>753</v>
      </c>
      <c r="AU595" s="157" t="s">
        <v>80</v>
      </c>
      <c r="AY595" s="18" t="s">
        <v>140</v>
      </c>
      <c r="BE595" s="158">
        <f>IF(N595="základní",J595,0)</f>
        <v>0</v>
      </c>
      <c r="BF595" s="158">
        <f>IF(N595="snížená",J595,0)</f>
        <v>0</v>
      </c>
      <c r="BG595" s="158">
        <f>IF(N595="zákl. přenesená",J595,0)</f>
        <v>0</v>
      </c>
      <c r="BH595" s="158">
        <f>IF(N595="sníž. přenesená",J595,0)</f>
        <v>0</v>
      </c>
      <c r="BI595" s="158">
        <f>IF(N595="nulová",J595,0)</f>
        <v>0</v>
      </c>
      <c r="BJ595" s="18" t="s">
        <v>78</v>
      </c>
      <c r="BK595" s="158">
        <f>ROUND(I595*H595,2)</f>
        <v>0</v>
      </c>
      <c r="BL595" s="18" t="s">
        <v>160</v>
      </c>
      <c r="BM595" s="157" t="s">
        <v>992</v>
      </c>
    </row>
    <row r="596" spans="1:65" s="2" customFormat="1" x14ac:dyDescent="0.2">
      <c r="A596" s="30"/>
      <c r="B596" s="31"/>
      <c r="C596" s="30"/>
      <c r="D596" s="159" t="s">
        <v>149</v>
      </c>
      <c r="E596" s="30"/>
      <c r="F596" s="160" t="s">
        <v>991</v>
      </c>
      <c r="G596" s="30"/>
      <c r="H596" s="30"/>
      <c r="I596" s="30"/>
      <c r="J596" s="30"/>
      <c r="K596" s="30"/>
      <c r="L596" s="31"/>
      <c r="M596" s="161"/>
      <c r="N596" s="162"/>
      <c r="O596" s="56"/>
      <c r="P596" s="56"/>
      <c r="Q596" s="56"/>
      <c r="R596" s="56"/>
      <c r="S596" s="56"/>
      <c r="T596" s="57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T596" s="18" t="s">
        <v>149</v>
      </c>
      <c r="AU596" s="18" t="s">
        <v>80</v>
      </c>
    </row>
    <row r="597" spans="1:65" s="13" customFormat="1" x14ac:dyDescent="0.2">
      <c r="B597" s="168"/>
      <c r="D597" s="159" t="s">
        <v>354</v>
      </c>
      <c r="E597" s="169" t="s">
        <v>1</v>
      </c>
      <c r="F597" s="170" t="s">
        <v>993</v>
      </c>
      <c r="H597" s="171">
        <v>15</v>
      </c>
      <c r="L597" s="168"/>
      <c r="M597" s="172"/>
      <c r="N597" s="173"/>
      <c r="O597" s="173"/>
      <c r="P597" s="173"/>
      <c r="Q597" s="173"/>
      <c r="R597" s="173"/>
      <c r="S597" s="173"/>
      <c r="T597" s="174"/>
      <c r="AT597" s="169" t="s">
        <v>354</v>
      </c>
      <c r="AU597" s="169" t="s">
        <v>80</v>
      </c>
      <c r="AV597" s="13" t="s">
        <v>80</v>
      </c>
      <c r="AW597" s="13" t="s">
        <v>27</v>
      </c>
      <c r="AX597" s="13" t="s">
        <v>78</v>
      </c>
      <c r="AY597" s="169" t="s">
        <v>140</v>
      </c>
    </row>
    <row r="598" spans="1:65" s="2" customFormat="1" ht="16.5" customHeight="1" x14ac:dyDescent="0.2">
      <c r="A598" s="30"/>
      <c r="B598" s="146"/>
      <c r="C598" s="147" t="s">
        <v>994</v>
      </c>
      <c r="D598" s="147" t="s">
        <v>143</v>
      </c>
      <c r="E598" s="148" t="s">
        <v>995</v>
      </c>
      <c r="F598" s="149" t="s">
        <v>996</v>
      </c>
      <c r="G598" s="150" t="s">
        <v>358</v>
      </c>
      <c r="H598" s="151">
        <v>8</v>
      </c>
      <c r="I598" s="275"/>
      <c r="J598" s="152">
        <f>ROUND(I598*H598,2)</f>
        <v>0</v>
      </c>
      <c r="K598" s="149"/>
      <c r="L598" s="31"/>
      <c r="M598" s="153" t="s">
        <v>1</v>
      </c>
      <c r="N598" s="154" t="s">
        <v>36</v>
      </c>
      <c r="O598" s="155">
        <v>2.08</v>
      </c>
      <c r="P598" s="155">
        <f>O598*H598</f>
        <v>16.64</v>
      </c>
      <c r="Q598" s="155">
        <v>2.8539999999999999E-2</v>
      </c>
      <c r="R598" s="155">
        <f>Q598*H598</f>
        <v>0.22832</v>
      </c>
      <c r="S598" s="155">
        <v>0</v>
      </c>
      <c r="T598" s="156">
        <f>S598*H598</f>
        <v>0</v>
      </c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R598" s="157" t="s">
        <v>160</v>
      </c>
      <c r="AT598" s="157" t="s">
        <v>143</v>
      </c>
      <c r="AU598" s="157" t="s">
        <v>80</v>
      </c>
      <c r="AY598" s="18" t="s">
        <v>140</v>
      </c>
      <c r="BE598" s="158">
        <f>IF(N598="základní",J598,0)</f>
        <v>0</v>
      </c>
      <c r="BF598" s="158">
        <f>IF(N598="snížená",J598,0)</f>
        <v>0</v>
      </c>
      <c r="BG598" s="158">
        <f>IF(N598="zákl. přenesená",J598,0)</f>
        <v>0</v>
      </c>
      <c r="BH598" s="158">
        <f>IF(N598="sníž. přenesená",J598,0)</f>
        <v>0</v>
      </c>
      <c r="BI598" s="158">
        <f>IF(N598="nulová",J598,0)</f>
        <v>0</v>
      </c>
      <c r="BJ598" s="18" t="s">
        <v>78</v>
      </c>
      <c r="BK598" s="158">
        <f>ROUND(I598*H598,2)</f>
        <v>0</v>
      </c>
      <c r="BL598" s="18" t="s">
        <v>160</v>
      </c>
      <c r="BM598" s="157" t="s">
        <v>997</v>
      </c>
    </row>
    <row r="599" spans="1:65" s="2" customFormat="1" x14ac:dyDescent="0.2">
      <c r="A599" s="30"/>
      <c r="B599" s="31"/>
      <c r="C599" s="30"/>
      <c r="D599" s="159" t="s">
        <v>149</v>
      </c>
      <c r="E599" s="30"/>
      <c r="F599" s="160" t="s">
        <v>996</v>
      </c>
      <c r="G599" s="30"/>
      <c r="H599" s="30"/>
      <c r="I599" s="30"/>
      <c r="J599" s="30"/>
      <c r="K599" s="30"/>
      <c r="L599" s="31"/>
      <c r="M599" s="161"/>
      <c r="N599" s="162"/>
      <c r="O599" s="56"/>
      <c r="P599" s="56"/>
      <c r="Q599" s="56"/>
      <c r="R599" s="56"/>
      <c r="S599" s="56"/>
      <c r="T599" s="57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T599" s="18" t="s">
        <v>149</v>
      </c>
      <c r="AU599" s="18" t="s">
        <v>80</v>
      </c>
    </row>
    <row r="600" spans="1:65" s="13" customFormat="1" x14ac:dyDescent="0.2">
      <c r="B600" s="168"/>
      <c r="D600" s="159" t="s">
        <v>354</v>
      </c>
      <c r="E600" s="169" t="s">
        <v>1</v>
      </c>
      <c r="F600" s="170" t="s">
        <v>998</v>
      </c>
      <c r="H600" s="171">
        <v>8</v>
      </c>
      <c r="L600" s="168"/>
      <c r="M600" s="172"/>
      <c r="N600" s="173"/>
      <c r="O600" s="173"/>
      <c r="P600" s="173"/>
      <c r="Q600" s="173"/>
      <c r="R600" s="173"/>
      <c r="S600" s="173"/>
      <c r="T600" s="174"/>
      <c r="AT600" s="169" t="s">
        <v>354</v>
      </c>
      <c r="AU600" s="169" t="s">
        <v>80</v>
      </c>
      <c r="AV600" s="13" t="s">
        <v>80</v>
      </c>
      <c r="AW600" s="13" t="s">
        <v>27</v>
      </c>
      <c r="AX600" s="13" t="s">
        <v>78</v>
      </c>
      <c r="AY600" s="169" t="s">
        <v>140</v>
      </c>
    </row>
    <row r="601" spans="1:65" s="2" customFormat="1" ht="16.5" customHeight="1" x14ac:dyDescent="0.2">
      <c r="A601" s="30"/>
      <c r="B601" s="146"/>
      <c r="C601" s="195" t="s">
        <v>999</v>
      </c>
      <c r="D601" s="195" t="s">
        <v>753</v>
      </c>
      <c r="E601" s="196" t="s">
        <v>1000</v>
      </c>
      <c r="F601" s="197" t="s">
        <v>1001</v>
      </c>
      <c r="G601" s="198" t="s">
        <v>358</v>
      </c>
      <c r="H601" s="199">
        <v>8</v>
      </c>
      <c r="I601" s="275"/>
      <c r="J601" s="200">
        <f>ROUND(I601*H601,2)</f>
        <v>0</v>
      </c>
      <c r="K601" s="197"/>
      <c r="L601" s="201"/>
      <c r="M601" s="202" t="s">
        <v>1</v>
      </c>
      <c r="N601" s="203" t="s">
        <v>36</v>
      </c>
      <c r="O601" s="155">
        <v>0</v>
      </c>
      <c r="P601" s="155">
        <f>O601*H601</f>
        <v>0</v>
      </c>
      <c r="Q601" s="155">
        <v>0.69799999999999995</v>
      </c>
      <c r="R601" s="155">
        <f>Q601*H601</f>
        <v>5.5839999999999996</v>
      </c>
      <c r="S601" s="155">
        <v>0</v>
      </c>
      <c r="T601" s="156">
        <f>S601*H601</f>
        <v>0</v>
      </c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R601" s="157" t="s">
        <v>174</v>
      </c>
      <c r="AT601" s="157" t="s">
        <v>753</v>
      </c>
      <c r="AU601" s="157" t="s">
        <v>80</v>
      </c>
      <c r="AY601" s="18" t="s">
        <v>140</v>
      </c>
      <c r="BE601" s="158">
        <f>IF(N601="základní",J601,0)</f>
        <v>0</v>
      </c>
      <c r="BF601" s="158">
        <f>IF(N601="snížená",J601,0)</f>
        <v>0</v>
      </c>
      <c r="BG601" s="158">
        <f>IF(N601="zákl. přenesená",J601,0)</f>
        <v>0</v>
      </c>
      <c r="BH601" s="158">
        <f>IF(N601="sníž. přenesená",J601,0)</f>
        <v>0</v>
      </c>
      <c r="BI601" s="158">
        <f>IF(N601="nulová",J601,0)</f>
        <v>0</v>
      </c>
      <c r="BJ601" s="18" t="s">
        <v>78</v>
      </c>
      <c r="BK601" s="158">
        <f>ROUND(I601*H601,2)</f>
        <v>0</v>
      </c>
      <c r="BL601" s="18" t="s">
        <v>160</v>
      </c>
      <c r="BM601" s="157" t="s">
        <v>1002</v>
      </c>
    </row>
    <row r="602" spans="1:65" s="2" customFormat="1" x14ac:dyDescent="0.2">
      <c r="A602" s="30"/>
      <c r="B602" s="31"/>
      <c r="C602" s="30"/>
      <c r="D602" s="159" t="s">
        <v>149</v>
      </c>
      <c r="E602" s="30"/>
      <c r="F602" s="160" t="s">
        <v>1001</v>
      </c>
      <c r="G602" s="30"/>
      <c r="H602" s="30"/>
      <c r="I602" s="30"/>
      <c r="J602" s="30"/>
      <c r="K602" s="30"/>
      <c r="L602" s="31"/>
      <c r="M602" s="161"/>
      <c r="N602" s="162"/>
      <c r="O602" s="56"/>
      <c r="P602" s="56"/>
      <c r="Q602" s="56"/>
      <c r="R602" s="56"/>
      <c r="S602" s="56"/>
      <c r="T602" s="57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T602" s="18" t="s">
        <v>149</v>
      </c>
      <c r="AU602" s="18" t="s">
        <v>80</v>
      </c>
    </row>
    <row r="603" spans="1:65" s="13" customFormat="1" x14ac:dyDescent="0.2">
      <c r="B603" s="168"/>
      <c r="D603" s="159" t="s">
        <v>354</v>
      </c>
      <c r="E603" s="169" t="s">
        <v>1</v>
      </c>
      <c r="F603" s="170" t="s">
        <v>1003</v>
      </c>
      <c r="H603" s="171">
        <v>8</v>
      </c>
      <c r="L603" s="168"/>
      <c r="M603" s="172"/>
      <c r="N603" s="173"/>
      <c r="O603" s="173"/>
      <c r="P603" s="173"/>
      <c r="Q603" s="173"/>
      <c r="R603" s="173"/>
      <c r="S603" s="173"/>
      <c r="T603" s="174"/>
      <c r="AT603" s="169" t="s">
        <v>354</v>
      </c>
      <c r="AU603" s="169" t="s">
        <v>80</v>
      </c>
      <c r="AV603" s="13" t="s">
        <v>80</v>
      </c>
      <c r="AW603" s="13" t="s">
        <v>27</v>
      </c>
      <c r="AX603" s="13" t="s">
        <v>78</v>
      </c>
      <c r="AY603" s="169" t="s">
        <v>140</v>
      </c>
    </row>
    <row r="604" spans="1:65" s="2" customFormat="1" ht="16.5" customHeight="1" x14ac:dyDescent="0.2">
      <c r="A604" s="30"/>
      <c r="B604" s="146"/>
      <c r="C604" s="147" t="s">
        <v>1004</v>
      </c>
      <c r="D604" s="147" t="s">
        <v>143</v>
      </c>
      <c r="E604" s="148" t="s">
        <v>1005</v>
      </c>
      <c r="F604" s="149" t="s">
        <v>1006</v>
      </c>
      <c r="G604" s="150" t="s">
        <v>358</v>
      </c>
      <c r="H604" s="151">
        <v>8</v>
      </c>
      <c r="I604" s="275"/>
      <c r="J604" s="152">
        <f>ROUND(I604*H604,2)</f>
        <v>0</v>
      </c>
      <c r="K604" s="149"/>
      <c r="L604" s="31"/>
      <c r="M604" s="153" t="s">
        <v>1</v>
      </c>
      <c r="N604" s="154" t="s">
        <v>36</v>
      </c>
      <c r="O604" s="155">
        <v>0.81699999999999995</v>
      </c>
      <c r="P604" s="155">
        <f>O604*H604</f>
        <v>6.5359999999999996</v>
      </c>
      <c r="Q604" s="155">
        <v>3.9269999999999999E-2</v>
      </c>
      <c r="R604" s="155">
        <f>Q604*H604</f>
        <v>0.31415999999999999</v>
      </c>
      <c r="S604" s="155">
        <v>0</v>
      </c>
      <c r="T604" s="156">
        <f>S604*H604</f>
        <v>0</v>
      </c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R604" s="157" t="s">
        <v>160</v>
      </c>
      <c r="AT604" s="157" t="s">
        <v>143</v>
      </c>
      <c r="AU604" s="157" t="s">
        <v>80</v>
      </c>
      <c r="AY604" s="18" t="s">
        <v>140</v>
      </c>
      <c r="BE604" s="158">
        <f>IF(N604="základní",J604,0)</f>
        <v>0</v>
      </c>
      <c r="BF604" s="158">
        <f>IF(N604="snížená",J604,0)</f>
        <v>0</v>
      </c>
      <c r="BG604" s="158">
        <f>IF(N604="zákl. přenesená",J604,0)</f>
        <v>0</v>
      </c>
      <c r="BH604" s="158">
        <f>IF(N604="sníž. přenesená",J604,0)</f>
        <v>0</v>
      </c>
      <c r="BI604" s="158">
        <f>IF(N604="nulová",J604,0)</f>
        <v>0</v>
      </c>
      <c r="BJ604" s="18" t="s">
        <v>78</v>
      </c>
      <c r="BK604" s="158">
        <f>ROUND(I604*H604,2)</f>
        <v>0</v>
      </c>
      <c r="BL604" s="18" t="s">
        <v>160</v>
      </c>
      <c r="BM604" s="157" t="s">
        <v>1007</v>
      </c>
    </row>
    <row r="605" spans="1:65" s="2" customFormat="1" x14ac:dyDescent="0.2">
      <c r="A605" s="30"/>
      <c r="B605" s="31"/>
      <c r="C605" s="30"/>
      <c r="D605" s="159" t="s">
        <v>149</v>
      </c>
      <c r="E605" s="30"/>
      <c r="F605" s="160" t="s">
        <v>1006</v>
      </c>
      <c r="G605" s="30"/>
      <c r="H605" s="30"/>
      <c r="I605" s="30"/>
      <c r="J605" s="30"/>
      <c r="K605" s="30"/>
      <c r="L605" s="31"/>
      <c r="M605" s="161"/>
      <c r="N605" s="162"/>
      <c r="O605" s="56"/>
      <c r="P605" s="56"/>
      <c r="Q605" s="56"/>
      <c r="R605" s="56"/>
      <c r="S605" s="56"/>
      <c r="T605" s="57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T605" s="18" t="s">
        <v>149</v>
      </c>
      <c r="AU605" s="18" t="s">
        <v>80</v>
      </c>
    </row>
    <row r="606" spans="1:65" s="13" customFormat="1" x14ac:dyDescent="0.2">
      <c r="B606" s="168"/>
      <c r="D606" s="159" t="s">
        <v>354</v>
      </c>
      <c r="E606" s="169" t="s">
        <v>1</v>
      </c>
      <c r="F606" s="170" t="s">
        <v>998</v>
      </c>
      <c r="H606" s="171">
        <v>8</v>
      </c>
      <c r="L606" s="168"/>
      <c r="M606" s="172"/>
      <c r="N606" s="173"/>
      <c r="O606" s="173"/>
      <c r="P606" s="173"/>
      <c r="Q606" s="173"/>
      <c r="R606" s="173"/>
      <c r="S606" s="173"/>
      <c r="T606" s="174"/>
      <c r="AT606" s="169" t="s">
        <v>354</v>
      </c>
      <c r="AU606" s="169" t="s">
        <v>80</v>
      </c>
      <c r="AV606" s="13" t="s">
        <v>80</v>
      </c>
      <c r="AW606" s="13" t="s">
        <v>27</v>
      </c>
      <c r="AX606" s="13" t="s">
        <v>78</v>
      </c>
      <c r="AY606" s="169" t="s">
        <v>140</v>
      </c>
    </row>
    <row r="607" spans="1:65" s="2" customFormat="1" ht="16.5" customHeight="1" x14ac:dyDescent="0.2">
      <c r="A607" s="30"/>
      <c r="B607" s="146"/>
      <c r="C607" s="195" t="s">
        <v>1008</v>
      </c>
      <c r="D607" s="195" t="s">
        <v>753</v>
      </c>
      <c r="E607" s="196" t="s">
        <v>1009</v>
      </c>
      <c r="F607" s="197" t="s">
        <v>1010</v>
      </c>
      <c r="G607" s="198" t="s">
        <v>358</v>
      </c>
      <c r="H607" s="199">
        <v>8</v>
      </c>
      <c r="I607" s="275"/>
      <c r="J607" s="200">
        <f>ROUND(I607*H607,2)</f>
        <v>0</v>
      </c>
      <c r="K607" s="197"/>
      <c r="L607" s="201"/>
      <c r="M607" s="202" t="s">
        <v>1</v>
      </c>
      <c r="N607" s="203" t="s">
        <v>36</v>
      </c>
      <c r="O607" s="155">
        <v>0</v>
      </c>
      <c r="P607" s="155">
        <f>O607*H607</f>
        <v>0</v>
      </c>
      <c r="Q607" s="155">
        <v>0.13</v>
      </c>
      <c r="R607" s="155">
        <f>Q607*H607</f>
        <v>1.04</v>
      </c>
      <c r="S607" s="155">
        <v>0</v>
      </c>
      <c r="T607" s="156">
        <f>S607*H607</f>
        <v>0</v>
      </c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R607" s="157" t="s">
        <v>174</v>
      </c>
      <c r="AT607" s="157" t="s">
        <v>753</v>
      </c>
      <c r="AU607" s="157" t="s">
        <v>80</v>
      </c>
      <c r="AY607" s="18" t="s">
        <v>140</v>
      </c>
      <c r="BE607" s="158">
        <f>IF(N607="základní",J607,0)</f>
        <v>0</v>
      </c>
      <c r="BF607" s="158">
        <f>IF(N607="snížená",J607,0)</f>
        <v>0</v>
      </c>
      <c r="BG607" s="158">
        <f>IF(N607="zákl. přenesená",J607,0)</f>
        <v>0</v>
      </c>
      <c r="BH607" s="158">
        <f>IF(N607="sníž. přenesená",J607,0)</f>
        <v>0</v>
      </c>
      <c r="BI607" s="158">
        <f>IF(N607="nulová",J607,0)</f>
        <v>0</v>
      </c>
      <c r="BJ607" s="18" t="s">
        <v>78</v>
      </c>
      <c r="BK607" s="158">
        <f>ROUND(I607*H607,2)</f>
        <v>0</v>
      </c>
      <c r="BL607" s="18" t="s">
        <v>160</v>
      </c>
      <c r="BM607" s="157" t="s">
        <v>1011</v>
      </c>
    </row>
    <row r="608" spans="1:65" s="2" customFormat="1" x14ac:dyDescent="0.2">
      <c r="A608" s="30"/>
      <c r="B608" s="31"/>
      <c r="C608" s="30"/>
      <c r="D608" s="159" t="s">
        <v>149</v>
      </c>
      <c r="E608" s="30"/>
      <c r="F608" s="160" t="s">
        <v>1010</v>
      </c>
      <c r="G608" s="30"/>
      <c r="H608" s="30"/>
      <c r="I608" s="30"/>
      <c r="J608" s="30"/>
      <c r="K608" s="30"/>
      <c r="L608" s="31"/>
      <c r="M608" s="161"/>
      <c r="N608" s="162"/>
      <c r="O608" s="56"/>
      <c r="P608" s="56"/>
      <c r="Q608" s="56"/>
      <c r="R608" s="56"/>
      <c r="S608" s="56"/>
      <c r="T608" s="57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T608" s="18" t="s">
        <v>149</v>
      </c>
      <c r="AU608" s="18" t="s">
        <v>80</v>
      </c>
    </row>
    <row r="609" spans="1:65" s="13" customFormat="1" x14ac:dyDescent="0.2">
      <c r="B609" s="168"/>
      <c r="D609" s="159" t="s">
        <v>354</v>
      </c>
      <c r="E609" s="169" t="s">
        <v>1</v>
      </c>
      <c r="F609" s="170" t="s">
        <v>1003</v>
      </c>
      <c r="H609" s="171">
        <v>8</v>
      </c>
      <c r="L609" s="168"/>
      <c r="M609" s="172"/>
      <c r="N609" s="173"/>
      <c r="O609" s="173"/>
      <c r="P609" s="173"/>
      <c r="Q609" s="173"/>
      <c r="R609" s="173"/>
      <c r="S609" s="173"/>
      <c r="T609" s="174"/>
      <c r="AT609" s="169" t="s">
        <v>354</v>
      </c>
      <c r="AU609" s="169" t="s">
        <v>80</v>
      </c>
      <c r="AV609" s="13" t="s">
        <v>80</v>
      </c>
      <c r="AW609" s="13" t="s">
        <v>27</v>
      </c>
      <c r="AX609" s="13" t="s">
        <v>78</v>
      </c>
      <c r="AY609" s="169" t="s">
        <v>140</v>
      </c>
    </row>
    <row r="610" spans="1:65" s="2" customFormat="1" ht="16.5" customHeight="1" x14ac:dyDescent="0.2">
      <c r="A610" s="30"/>
      <c r="B610" s="146"/>
      <c r="C610" s="147" t="s">
        <v>1012</v>
      </c>
      <c r="D610" s="147" t="s">
        <v>143</v>
      </c>
      <c r="E610" s="148" t="s">
        <v>1013</v>
      </c>
      <c r="F610" s="149" t="s">
        <v>1014</v>
      </c>
      <c r="G610" s="150" t="s">
        <v>1015</v>
      </c>
      <c r="H610" s="151">
        <v>3</v>
      </c>
      <c r="I610" s="275"/>
      <c r="J610" s="152">
        <f>ROUND(I610*H610,2)</f>
        <v>0</v>
      </c>
      <c r="K610" s="149"/>
      <c r="L610" s="31"/>
      <c r="M610" s="153" t="s">
        <v>1</v>
      </c>
      <c r="N610" s="154" t="s">
        <v>36</v>
      </c>
      <c r="O610" s="155">
        <v>0</v>
      </c>
      <c r="P610" s="155">
        <f>O610*H610</f>
        <v>0</v>
      </c>
      <c r="Q610" s="155">
        <v>0</v>
      </c>
      <c r="R610" s="155">
        <f>Q610*H610</f>
        <v>0</v>
      </c>
      <c r="S610" s="155">
        <v>0</v>
      </c>
      <c r="T610" s="156">
        <f>S610*H610</f>
        <v>0</v>
      </c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R610" s="157" t="s">
        <v>160</v>
      </c>
      <c r="AT610" s="157" t="s">
        <v>143</v>
      </c>
      <c r="AU610" s="157" t="s">
        <v>80</v>
      </c>
      <c r="AY610" s="18" t="s">
        <v>140</v>
      </c>
      <c r="BE610" s="158">
        <f>IF(N610="základní",J610,0)</f>
        <v>0</v>
      </c>
      <c r="BF610" s="158">
        <f>IF(N610="snížená",J610,0)</f>
        <v>0</v>
      </c>
      <c r="BG610" s="158">
        <f>IF(N610="zákl. přenesená",J610,0)</f>
        <v>0</v>
      </c>
      <c r="BH610" s="158">
        <f>IF(N610="sníž. přenesená",J610,0)</f>
        <v>0</v>
      </c>
      <c r="BI610" s="158">
        <f>IF(N610="nulová",J610,0)</f>
        <v>0</v>
      </c>
      <c r="BJ610" s="18" t="s">
        <v>78</v>
      </c>
      <c r="BK610" s="158">
        <f>ROUND(I610*H610,2)</f>
        <v>0</v>
      </c>
      <c r="BL610" s="18" t="s">
        <v>160</v>
      </c>
      <c r="BM610" s="157" t="s">
        <v>1016</v>
      </c>
    </row>
    <row r="611" spans="1:65" s="2" customFormat="1" ht="78" x14ac:dyDescent="0.2">
      <c r="A611" s="30"/>
      <c r="B611" s="31"/>
      <c r="C611" s="30"/>
      <c r="D611" s="159" t="s">
        <v>149</v>
      </c>
      <c r="E611" s="30"/>
      <c r="F611" s="160" t="s">
        <v>1017</v>
      </c>
      <c r="G611" s="30"/>
      <c r="H611" s="30"/>
      <c r="I611" s="30"/>
      <c r="J611" s="30"/>
      <c r="K611" s="30"/>
      <c r="L611" s="31"/>
      <c r="M611" s="161"/>
      <c r="N611" s="162"/>
      <c r="O611" s="56"/>
      <c r="P611" s="56"/>
      <c r="Q611" s="56"/>
      <c r="R611" s="56"/>
      <c r="S611" s="56"/>
      <c r="T611" s="57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T611" s="18" t="s">
        <v>149</v>
      </c>
      <c r="AU611" s="18" t="s">
        <v>80</v>
      </c>
    </row>
    <row r="612" spans="1:65" s="13" customFormat="1" x14ac:dyDescent="0.2">
      <c r="B612" s="168"/>
      <c r="D612" s="159" t="s">
        <v>354</v>
      </c>
      <c r="E612" s="169" t="s">
        <v>1</v>
      </c>
      <c r="F612" s="170" t="s">
        <v>1018</v>
      </c>
      <c r="H612" s="171">
        <v>3</v>
      </c>
      <c r="L612" s="168"/>
      <c r="M612" s="172"/>
      <c r="N612" s="173"/>
      <c r="O612" s="173"/>
      <c r="P612" s="173"/>
      <c r="Q612" s="173"/>
      <c r="R612" s="173"/>
      <c r="S612" s="173"/>
      <c r="T612" s="174"/>
      <c r="AT612" s="169" t="s">
        <v>354</v>
      </c>
      <c r="AU612" s="169" t="s">
        <v>80</v>
      </c>
      <c r="AV612" s="13" t="s">
        <v>80</v>
      </c>
      <c r="AW612" s="13" t="s">
        <v>27</v>
      </c>
      <c r="AX612" s="13" t="s">
        <v>78</v>
      </c>
      <c r="AY612" s="169" t="s">
        <v>140</v>
      </c>
    </row>
    <row r="613" spans="1:65" s="2" customFormat="1" ht="16.5" customHeight="1" x14ac:dyDescent="0.2">
      <c r="A613" s="30"/>
      <c r="B613" s="146"/>
      <c r="C613" s="147" t="s">
        <v>1019</v>
      </c>
      <c r="D613" s="147" t="s">
        <v>143</v>
      </c>
      <c r="E613" s="148" t="s">
        <v>1020</v>
      </c>
      <c r="F613" s="149" t="s">
        <v>1021</v>
      </c>
      <c r="G613" s="150" t="s">
        <v>1015</v>
      </c>
      <c r="H613" s="151">
        <v>20</v>
      </c>
      <c r="I613" s="152"/>
      <c r="J613" s="152">
        <f>ROUND(I613*H613,2)</f>
        <v>0</v>
      </c>
      <c r="K613" s="149"/>
      <c r="L613" s="31"/>
      <c r="M613" s="153" t="s">
        <v>1</v>
      </c>
      <c r="N613" s="154" t="s">
        <v>36</v>
      </c>
      <c r="O613" s="155">
        <v>0</v>
      </c>
      <c r="P613" s="155">
        <f>O613*H613</f>
        <v>0</v>
      </c>
      <c r="Q613" s="155">
        <v>0</v>
      </c>
      <c r="R613" s="155">
        <f>Q613*H613</f>
        <v>0</v>
      </c>
      <c r="S613" s="155">
        <v>0</v>
      </c>
      <c r="T613" s="156">
        <f>S613*H613</f>
        <v>0</v>
      </c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R613" s="157" t="s">
        <v>160</v>
      </c>
      <c r="AT613" s="157" t="s">
        <v>143</v>
      </c>
      <c r="AU613" s="157" t="s">
        <v>80</v>
      </c>
      <c r="AY613" s="18" t="s">
        <v>140</v>
      </c>
      <c r="BE613" s="158">
        <f>IF(N613="základní",J613,0)</f>
        <v>0</v>
      </c>
      <c r="BF613" s="158">
        <f>IF(N613="snížená",J613,0)</f>
        <v>0</v>
      </c>
      <c r="BG613" s="158">
        <f>IF(N613="zákl. přenesená",J613,0)</f>
        <v>0</v>
      </c>
      <c r="BH613" s="158">
        <f>IF(N613="sníž. přenesená",J613,0)</f>
        <v>0</v>
      </c>
      <c r="BI613" s="158">
        <f>IF(N613="nulová",J613,0)</f>
        <v>0</v>
      </c>
      <c r="BJ613" s="18" t="s">
        <v>78</v>
      </c>
      <c r="BK613" s="158">
        <f>ROUND(I613*H613,2)</f>
        <v>0</v>
      </c>
      <c r="BL613" s="18" t="s">
        <v>160</v>
      </c>
      <c r="BM613" s="157" t="s">
        <v>1022</v>
      </c>
    </row>
    <row r="614" spans="1:65" s="2" customFormat="1" ht="58.5" x14ac:dyDescent="0.2">
      <c r="A614" s="30"/>
      <c r="B614" s="31"/>
      <c r="C614" s="30"/>
      <c r="D614" s="159" t="s">
        <v>149</v>
      </c>
      <c r="E614" s="30"/>
      <c r="F614" s="160" t="s">
        <v>1023</v>
      </c>
      <c r="G614" s="30"/>
      <c r="H614" s="30"/>
      <c r="I614" s="30"/>
      <c r="J614" s="30"/>
      <c r="K614" s="30"/>
      <c r="L614" s="31"/>
      <c r="M614" s="161"/>
      <c r="N614" s="162"/>
      <c r="O614" s="56"/>
      <c r="P614" s="56"/>
      <c r="Q614" s="56"/>
      <c r="R614" s="56"/>
      <c r="S614" s="56"/>
      <c r="T614" s="57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T614" s="18" t="s">
        <v>149</v>
      </c>
      <c r="AU614" s="18" t="s">
        <v>80</v>
      </c>
    </row>
    <row r="615" spans="1:65" s="13" customFormat="1" x14ac:dyDescent="0.2">
      <c r="B615" s="168"/>
      <c r="D615" s="159" t="s">
        <v>354</v>
      </c>
      <c r="E615" s="169" t="s">
        <v>1</v>
      </c>
      <c r="F615" s="170" t="s">
        <v>1024</v>
      </c>
      <c r="H615" s="171">
        <v>20</v>
      </c>
      <c r="L615" s="168"/>
      <c r="M615" s="172"/>
      <c r="N615" s="173"/>
      <c r="O615" s="173"/>
      <c r="P615" s="173"/>
      <c r="Q615" s="173"/>
      <c r="R615" s="173"/>
      <c r="S615" s="173"/>
      <c r="T615" s="174"/>
      <c r="AT615" s="169" t="s">
        <v>354</v>
      </c>
      <c r="AU615" s="169" t="s">
        <v>80</v>
      </c>
      <c r="AV615" s="13" t="s">
        <v>80</v>
      </c>
      <c r="AW615" s="13" t="s">
        <v>27</v>
      </c>
      <c r="AX615" s="13" t="s">
        <v>78</v>
      </c>
      <c r="AY615" s="169" t="s">
        <v>140</v>
      </c>
    </row>
    <row r="616" spans="1:65" s="12" customFormat="1" ht="22.9" customHeight="1" x14ac:dyDescent="0.2">
      <c r="B616" s="134"/>
      <c r="D616" s="135" t="s">
        <v>69</v>
      </c>
      <c r="E616" s="144" t="s">
        <v>178</v>
      </c>
      <c r="F616" s="144" t="s">
        <v>1025</v>
      </c>
      <c r="J616" s="145">
        <f>BK616</f>
        <v>0</v>
      </c>
      <c r="L616" s="134"/>
      <c r="M616" s="138"/>
      <c r="N616" s="139"/>
      <c r="O616" s="139"/>
      <c r="P616" s="140">
        <f>SUM(P617:P622)</f>
        <v>0</v>
      </c>
      <c r="Q616" s="139"/>
      <c r="R616" s="140">
        <f>SUM(R617:R622)</f>
        <v>0</v>
      </c>
      <c r="S616" s="139"/>
      <c r="T616" s="141">
        <f>SUM(T617:T622)</f>
        <v>0</v>
      </c>
      <c r="AR616" s="135" t="s">
        <v>78</v>
      </c>
      <c r="AT616" s="142" t="s">
        <v>69</v>
      </c>
      <c r="AU616" s="142" t="s">
        <v>78</v>
      </c>
      <c r="AY616" s="135" t="s">
        <v>140</v>
      </c>
      <c r="BK616" s="143">
        <f>SUM(BK617:BK622)</f>
        <v>0</v>
      </c>
    </row>
    <row r="617" spans="1:65" s="2" customFormat="1" ht="16.5" customHeight="1" x14ac:dyDescent="0.2">
      <c r="A617" s="30"/>
      <c r="B617" s="146"/>
      <c r="C617" s="147" t="s">
        <v>1026</v>
      </c>
      <c r="D617" s="147" t="s">
        <v>143</v>
      </c>
      <c r="E617" s="148" t="s">
        <v>1027</v>
      </c>
      <c r="F617" s="149" t="s">
        <v>1028</v>
      </c>
      <c r="G617" s="150" t="s">
        <v>1015</v>
      </c>
      <c r="H617" s="151">
        <v>60</v>
      </c>
      <c r="I617" s="275"/>
      <c r="J617" s="152">
        <f>ROUND(I617*H617,2)</f>
        <v>0</v>
      </c>
      <c r="K617" s="149"/>
      <c r="L617" s="31"/>
      <c r="M617" s="153" t="s">
        <v>1</v>
      </c>
      <c r="N617" s="154" t="s">
        <v>36</v>
      </c>
      <c r="O617" s="155">
        <v>0</v>
      </c>
      <c r="P617" s="155">
        <f>O617*H617</f>
        <v>0</v>
      </c>
      <c r="Q617" s="155">
        <v>0</v>
      </c>
      <c r="R617" s="155">
        <f>Q617*H617</f>
        <v>0</v>
      </c>
      <c r="S617" s="155">
        <v>0</v>
      </c>
      <c r="T617" s="156">
        <f>S617*H617</f>
        <v>0</v>
      </c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R617" s="157" t="s">
        <v>160</v>
      </c>
      <c r="AT617" s="157" t="s">
        <v>143</v>
      </c>
      <c r="AU617" s="157" t="s">
        <v>80</v>
      </c>
      <c r="AY617" s="18" t="s">
        <v>140</v>
      </c>
      <c r="BE617" s="158">
        <f>IF(N617="základní",J617,0)</f>
        <v>0</v>
      </c>
      <c r="BF617" s="158">
        <f>IF(N617="snížená",J617,0)</f>
        <v>0</v>
      </c>
      <c r="BG617" s="158">
        <f>IF(N617="zákl. přenesená",J617,0)</f>
        <v>0</v>
      </c>
      <c r="BH617" s="158">
        <f>IF(N617="sníž. přenesená",J617,0)</f>
        <v>0</v>
      </c>
      <c r="BI617" s="158">
        <f>IF(N617="nulová",J617,0)</f>
        <v>0</v>
      </c>
      <c r="BJ617" s="18" t="s">
        <v>78</v>
      </c>
      <c r="BK617" s="158">
        <f>ROUND(I617*H617,2)</f>
        <v>0</v>
      </c>
      <c r="BL617" s="18" t="s">
        <v>160</v>
      </c>
      <c r="BM617" s="157" t="s">
        <v>1029</v>
      </c>
    </row>
    <row r="618" spans="1:65" s="2" customFormat="1" x14ac:dyDescent="0.2">
      <c r="A618" s="30"/>
      <c r="B618" s="31"/>
      <c r="C618" s="30"/>
      <c r="D618" s="159" t="s">
        <v>149</v>
      </c>
      <c r="E618" s="30"/>
      <c r="F618" s="160" t="s">
        <v>1028</v>
      </c>
      <c r="G618" s="30"/>
      <c r="H618" s="30"/>
      <c r="I618" s="30"/>
      <c r="J618" s="30"/>
      <c r="K618" s="30"/>
      <c r="L618" s="31"/>
      <c r="M618" s="161"/>
      <c r="N618" s="162"/>
      <c r="O618" s="56"/>
      <c r="P618" s="56"/>
      <c r="Q618" s="56"/>
      <c r="R618" s="56"/>
      <c r="S618" s="56"/>
      <c r="T618" s="57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T618" s="18" t="s">
        <v>149</v>
      </c>
      <c r="AU618" s="18" t="s">
        <v>80</v>
      </c>
    </row>
    <row r="619" spans="1:65" s="13" customFormat="1" x14ac:dyDescent="0.2">
      <c r="B619" s="168"/>
      <c r="D619" s="159" t="s">
        <v>354</v>
      </c>
      <c r="E619" s="169" t="s">
        <v>1</v>
      </c>
      <c r="F619" s="170" t="s">
        <v>1030</v>
      </c>
      <c r="H619" s="171">
        <v>60</v>
      </c>
      <c r="L619" s="168"/>
      <c r="M619" s="172"/>
      <c r="N619" s="173"/>
      <c r="O619" s="173"/>
      <c r="P619" s="173"/>
      <c r="Q619" s="173"/>
      <c r="R619" s="173"/>
      <c r="S619" s="173"/>
      <c r="T619" s="174"/>
      <c r="AT619" s="169" t="s">
        <v>354</v>
      </c>
      <c r="AU619" s="169" t="s">
        <v>80</v>
      </c>
      <c r="AV619" s="13" t="s">
        <v>80</v>
      </c>
      <c r="AW619" s="13" t="s">
        <v>27</v>
      </c>
      <c r="AX619" s="13" t="s">
        <v>78</v>
      </c>
      <c r="AY619" s="169" t="s">
        <v>140</v>
      </c>
    </row>
    <row r="620" spans="1:65" s="2" customFormat="1" ht="16.5" customHeight="1" x14ac:dyDescent="0.2">
      <c r="A620" s="30"/>
      <c r="B620" s="146"/>
      <c r="C620" s="147" t="s">
        <v>1031</v>
      </c>
      <c r="D620" s="147" t="s">
        <v>143</v>
      </c>
      <c r="E620" s="148" t="s">
        <v>1032</v>
      </c>
      <c r="F620" s="149" t="s">
        <v>1033</v>
      </c>
      <c r="G620" s="150" t="s">
        <v>1015</v>
      </c>
      <c r="H620" s="151">
        <v>10</v>
      </c>
      <c r="I620" s="275"/>
      <c r="J620" s="152">
        <f>ROUND(I620*H620,2)</f>
        <v>0</v>
      </c>
      <c r="K620" s="149"/>
      <c r="L620" s="31"/>
      <c r="M620" s="153" t="s">
        <v>1</v>
      </c>
      <c r="N620" s="154" t="s">
        <v>36</v>
      </c>
      <c r="O620" s="155">
        <v>0</v>
      </c>
      <c r="P620" s="155">
        <f>O620*H620</f>
        <v>0</v>
      </c>
      <c r="Q620" s="155">
        <v>0</v>
      </c>
      <c r="R620" s="155">
        <f>Q620*H620</f>
        <v>0</v>
      </c>
      <c r="S620" s="155">
        <v>0</v>
      </c>
      <c r="T620" s="156">
        <f>S620*H620</f>
        <v>0</v>
      </c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R620" s="157" t="s">
        <v>160</v>
      </c>
      <c r="AT620" s="157" t="s">
        <v>143</v>
      </c>
      <c r="AU620" s="157" t="s">
        <v>80</v>
      </c>
      <c r="AY620" s="18" t="s">
        <v>140</v>
      </c>
      <c r="BE620" s="158">
        <f>IF(N620="základní",J620,0)</f>
        <v>0</v>
      </c>
      <c r="BF620" s="158">
        <f>IF(N620="snížená",J620,0)</f>
        <v>0</v>
      </c>
      <c r="BG620" s="158">
        <f>IF(N620="zákl. přenesená",J620,0)</f>
        <v>0</v>
      </c>
      <c r="BH620" s="158">
        <f>IF(N620="sníž. přenesená",J620,0)</f>
        <v>0</v>
      </c>
      <c r="BI620" s="158">
        <f>IF(N620="nulová",J620,0)</f>
        <v>0</v>
      </c>
      <c r="BJ620" s="18" t="s">
        <v>78</v>
      </c>
      <c r="BK620" s="158">
        <f>ROUND(I620*H620,2)</f>
        <v>0</v>
      </c>
      <c r="BL620" s="18" t="s">
        <v>160</v>
      </c>
      <c r="BM620" s="157" t="s">
        <v>1034</v>
      </c>
    </row>
    <row r="621" spans="1:65" s="2" customFormat="1" x14ac:dyDescent="0.2">
      <c r="A621" s="30"/>
      <c r="B621" s="31"/>
      <c r="C621" s="30"/>
      <c r="D621" s="159" t="s">
        <v>149</v>
      </c>
      <c r="E621" s="30"/>
      <c r="F621" s="160" t="s">
        <v>1033</v>
      </c>
      <c r="G621" s="30"/>
      <c r="H621" s="30"/>
      <c r="I621" s="30"/>
      <c r="J621" s="30"/>
      <c r="K621" s="30"/>
      <c r="L621" s="31"/>
      <c r="M621" s="161"/>
      <c r="N621" s="162"/>
      <c r="O621" s="56"/>
      <c r="P621" s="56"/>
      <c r="Q621" s="56"/>
      <c r="R621" s="56"/>
      <c r="S621" s="56"/>
      <c r="T621" s="57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T621" s="18" t="s">
        <v>149</v>
      </c>
      <c r="AU621" s="18" t="s">
        <v>80</v>
      </c>
    </row>
    <row r="622" spans="1:65" s="13" customFormat="1" x14ac:dyDescent="0.2">
      <c r="B622" s="168"/>
      <c r="D622" s="159" t="s">
        <v>354</v>
      </c>
      <c r="E622" s="169" t="s">
        <v>1</v>
      </c>
      <c r="F622" s="170" t="s">
        <v>1035</v>
      </c>
      <c r="H622" s="171">
        <v>10</v>
      </c>
      <c r="L622" s="168"/>
      <c r="M622" s="172"/>
      <c r="N622" s="173"/>
      <c r="O622" s="173"/>
      <c r="P622" s="173"/>
      <c r="Q622" s="173"/>
      <c r="R622" s="173"/>
      <c r="S622" s="173"/>
      <c r="T622" s="174"/>
      <c r="AT622" s="169" t="s">
        <v>354</v>
      </c>
      <c r="AU622" s="169" t="s">
        <v>80</v>
      </c>
      <c r="AV622" s="13" t="s">
        <v>80</v>
      </c>
      <c r="AW622" s="13" t="s">
        <v>27</v>
      </c>
      <c r="AX622" s="13" t="s">
        <v>78</v>
      </c>
      <c r="AY622" s="169" t="s">
        <v>140</v>
      </c>
    </row>
    <row r="623" spans="1:65" s="12" customFormat="1" ht="22.9" customHeight="1" x14ac:dyDescent="0.2">
      <c r="B623" s="134"/>
      <c r="D623" s="135" t="s">
        <v>69</v>
      </c>
      <c r="E623" s="144" t="s">
        <v>1036</v>
      </c>
      <c r="F623" s="144" t="s">
        <v>1037</v>
      </c>
      <c r="J623" s="145">
        <f>BK623</f>
        <v>0</v>
      </c>
      <c r="L623" s="134"/>
      <c r="M623" s="138"/>
      <c r="N623" s="139"/>
      <c r="O623" s="139"/>
      <c r="P623" s="140">
        <f>SUM(P624:P625)</f>
        <v>74.947444000000004</v>
      </c>
      <c r="Q623" s="139"/>
      <c r="R623" s="140">
        <f>SUM(R624:R625)</f>
        <v>0</v>
      </c>
      <c r="S623" s="139"/>
      <c r="T623" s="141">
        <f>SUM(T624:T625)</f>
        <v>0</v>
      </c>
      <c r="AR623" s="135" t="s">
        <v>78</v>
      </c>
      <c r="AT623" s="142" t="s">
        <v>69</v>
      </c>
      <c r="AU623" s="142" t="s">
        <v>78</v>
      </c>
      <c r="AY623" s="135" t="s">
        <v>140</v>
      </c>
      <c r="BK623" s="143">
        <f>SUM(BK624:BK625)</f>
        <v>0</v>
      </c>
    </row>
    <row r="624" spans="1:65" s="2" customFormat="1" ht="16.5" customHeight="1" x14ac:dyDescent="0.2">
      <c r="A624" s="30"/>
      <c r="B624" s="146"/>
      <c r="C624" s="147" t="s">
        <v>1038</v>
      </c>
      <c r="D624" s="147" t="s">
        <v>143</v>
      </c>
      <c r="E624" s="148" t="s">
        <v>1039</v>
      </c>
      <c r="F624" s="149" t="s">
        <v>1040</v>
      </c>
      <c r="G624" s="150" t="s">
        <v>731</v>
      </c>
      <c r="H624" s="151">
        <v>221.738</v>
      </c>
      <c r="I624" s="275"/>
      <c r="J624" s="152">
        <f>ROUND(I624*H624,2)</f>
        <v>0</v>
      </c>
      <c r="K624" s="149"/>
      <c r="L624" s="31"/>
      <c r="M624" s="153" t="s">
        <v>1</v>
      </c>
      <c r="N624" s="154" t="s">
        <v>36</v>
      </c>
      <c r="O624" s="155">
        <v>0.33800000000000002</v>
      </c>
      <c r="P624" s="155">
        <f>O624*H624</f>
        <v>74.947444000000004</v>
      </c>
      <c r="Q624" s="155">
        <v>0</v>
      </c>
      <c r="R624" s="155">
        <f>Q624*H624</f>
        <v>0</v>
      </c>
      <c r="S624" s="155">
        <v>0</v>
      </c>
      <c r="T624" s="156">
        <f>S624*H624</f>
        <v>0</v>
      </c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R624" s="157" t="s">
        <v>160</v>
      </c>
      <c r="AT624" s="157" t="s">
        <v>143</v>
      </c>
      <c r="AU624" s="157" t="s">
        <v>80</v>
      </c>
      <c r="AY624" s="18" t="s">
        <v>140</v>
      </c>
      <c r="BE624" s="158">
        <f>IF(N624="základní",J624,0)</f>
        <v>0</v>
      </c>
      <c r="BF624" s="158">
        <f>IF(N624="snížená",J624,0)</f>
        <v>0</v>
      </c>
      <c r="BG624" s="158">
        <f>IF(N624="zákl. přenesená",J624,0)</f>
        <v>0</v>
      </c>
      <c r="BH624" s="158">
        <f>IF(N624="sníž. přenesená",J624,0)</f>
        <v>0</v>
      </c>
      <c r="BI624" s="158">
        <f>IF(N624="nulová",J624,0)</f>
        <v>0</v>
      </c>
      <c r="BJ624" s="18" t="s">
        <v>78</v>
      </c>
      <c r="BK624" s="158">
        <f>ROUND(I624*H624,2)</f>
        <v>0</v>
      </c>
      <c r="BL624" s="18" t="s">
        <v>160</v>
      </c>
      <c r="BM624" s="157" t="s">
        <v>1041</v>
      </c>
    </row>
    <row r="625" spans="1:47" s="2" customFormat="1" x14ac:dyDescent="0.2">
      <c r="A625" s="30"/>
      <c r="B625" s="31"/>
      <c r="C625" s="30"/>
      <c r="D625" s="159" t="s">
        <v>149</v>
      </c>
      <c r="E625" s="30"/>
      <c r="F625" s="160" t="s">
        <v>1042</v>
      </c>
      <c r="G625" s="30"/>
      <c r="H625" s="30"/>
      <c r="I625" s="30"/>
      <c r="J625" s="30"/>
      <c r="K625" s="30"/>
      <c r="L625" s="31"/>
      <c r="M625" s="164"/>
      <c r="N625" s="165"/>
      <c r="O625" s="166"/>
      <c r="P625" s="166"/>
      <c r="Q625" s="166"/>
      <c r="R625" s="166"/>
      <c r="S625" s="166"/>
      <c r="T625" s="167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T625" s="18" t="s">
        <v>149</v>
      </c>
      <c r="AU625" s="18" t="s">
        <v>80</v>
      </c>
    </row>
    <row r="626" spans="1:47" s="2" customFormat="1" ht="6.95" customHeight="1" x14ac:dyDescent="0.2">
      <c r="A626" s="30"/>
      <c r="B626" s="45"/>
      <c r="C626" s="46"/>
      <c r="D626" s="46"/>
      <c r="E626" s="46"/>
      <c r="F626" s="46"/>
      <c r="G626" s="46"/>
      <c r="H626" s="46"/>
      <c r="I626" s="46"/>
      <c r="J626" s="46"/>
      <c r="K626" s="46"/>
      <c r="L626" s="31"/>
      <c r="M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</row>
  </sheetData>
  <autoFilter ref="C127:K625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82"/>
  <sheetViews>
    <sheetView showGridLines="0" view="pageBreakPreview" topLeftCell="A114" zoomScale="90" zoomScaleNormal="120" zoomScaleSheetLayoutView="90" workbookViewId="0">
      <selection activeCell="I480" sqref="I48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6"/>
    </row>
    <row r="2" spans="1:46" s="1" customFormat="1" ht="36.950000000000003" customHeight="1" x14ac:dyDescent="0.2">
      <c r="L2" s="245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91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 x14ac:dyDescent="0.2">
      <c r="B4" s="21"/>
      <c r="D4" s="22" t="s">
        <v>109</v>
      </c>
      <c r="L4" s="21"/>
      <c r="M4" s="97" t="s">
        <v>10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14</v>
      </c>
      <c r="L6" s="21"/>
    </row>
    <row r="7" spans="1:46" s="1" customFormat="1" ht="26.25" customHeight="1" x14ac:dyDescent="0.2">
      <c r="B7" s="21"/>
      <c r="E7" s="264" t="str">
        <f>'Rekapitulace stavby'!K6</f>
        <v>PROTIPOV. OPATŘENÍ NA VODNÍM TOKU POLANČICE PRO ZÁSTAVBU POLANKY NAD ODROU, STAVBA Č.5578 - SO 03 Malá vodní nádrž na Rakovci</v>
      </c>
      <c r="F7" s="265"/>
      <c r="G7" s="265"/>
      <c r="H7" s="265"/>
      <c r="L7" s="21"/>
    </row>
    <row r="8" spans="1:46" s="1" customFormat="1" ht="12" customHeight="1" x14ac:dyDescent="0.2">
      <c r="B8" s="21"/>
      <c r="D8" s="27" t="s">
        <v>110</v>
      </c>
      <c r="L8" s="21"/>
    </row>
    <row r="9" spans="1:46" s="2" customFormat="1" ht="16.5" customHeight="1" x14ac:dyDescent="0.2">
      <c r="A9" s="30"/>
      <c r="B9" s="31"/>
      <c r="C9" s="30"/>
      <c r="D9" s="30"/>
      <c r="E9" s="264" t="s">
        <v>335</v>
      </c>
      <c r="F9" s="263"/>
      <c r="G9" s="263"/>
      <c r="H9" s="263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 x14ac:dyDescent="0.2">
      <c r="A10" s="30"/>
      <c r="B10" s="31"/>
      <c r="C10" s="30"/>
      <c r="D10" s="27" t="s">
        <v>336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 x14ac:dyDescent="0.2">
      <c r="A11" s="30"/>
      <c r="B11" s="31"/>
      <c r="C11" s="30"/>
      <c r="D11" s="30"/>
      <c r="E11" s="252" t="s">
        <v>1043</v>
      </c>
      <c r="F11" s="263"/>
      <c r="G11" s="263"/>
      <c r="H11" s="263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x14ac:dyDescent="0.2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 x14ac:dyDescent="0.2">
      <c r="A13" s="30"/>
      <c r="B13" s="31"/>
      <c r="C13" s="30"/>
      <c r="D13" s="27" t="s">
        <v>15</v>
      </c>
      <c r="E13" s="30"/>
      <c r="F13" s="25" t="s">
        <v>1</v>
      </c>
      <c r="G13" s="30"/>
      <c r="H13" s="30"/>
      <c r="I13" s="27" t="s">
        <v>16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17</v>
      </c>
      <c r="E14" s="30"/>
      <c r="F14" s="25" t="s">
        <v>18</v>
      </c>
      <c r="G14" s="30"/>
      <c r="H14" s="30"/>
      <c r="I14" s="27" t="s">
        <v>19</v>
      </c>
      <c r="J14" s="53">
        <f>'Rekapitulace stavby'!AN8</f>
        <v>0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 x14ac:dyDescent="0.2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2">
      <c r="A16" s="30"/>
      <c r="B16" s="31"/>
      <c r="C16" s="30"/>
      <c r="D16" s="27" t="s">
        <v>20</v>
      </c>
      <c r="E16" s="30"/>
      <c r="F16" s="30"/>
      <c r="G16" s="30"/>
      <c r="H16" s="30"/>
      <c r="I16" s="27" t="s">
        <v>21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7" s="2" customFormat="1" ht="18" customHeight="1" x14ac:dyDescent="0.2">
      <c r="A17" s="30"/>
      <c r="B17" s="31"/>
      <c r="C17" s="30"/>
      <c r="D17" s="30"/>
      <c r="E17" s="25" t="s">
        <v>22</v>
      </c>
      <c r="F17" s="30"/>
      <c r="G17" s="30"/>
      <c r="H17" s="30"/>
      <c r="I17" s="27" t="s">
        <v>23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7" s="2" customFormat="1" ht="6.95" customHeight="1" x14ac:dyDescent="0.2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7" s="2" customFormat="1" ht="12" customHeight="1" x14ac:dyDescent="0.2">
      <c r="A19" s="30"/>
      <c r="B19" s="31"/>
      <c r="C19" s="30"/>
      <c r="D19" s="27" t="s">
        <v>24</v>
      </c>
      <c r="E19" s="30"/>
      <c r="F19" s="30"/>
      <c r="G19" s="30"/>
      <c r="H19" s="30"/>
      <c r="I19" s="27" t="s">
        <v>21</v>
      </c>
      <c r="J19" s="25" t="str">
        <f>'Rekapitulace stavby'!AN13</f>
        <v/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7" s="2" customFormat="1" ht="18" customHeight="1" x14ac:dyDescent="0.2">
      <c r="A20" s="30"/>
      <c r="B20" s="31"/>
      <c r="C20" s="30"/>
      <c r="D20" s="30"/>
      <c r="E20" s="230" t="str">
        <f>'Rekapitulace stavby'!E14</f>
        <v xml:space="preserve"> </v>
      </c>
      <c r="F20" s="230"/>
      <c r="G20" s="230"/>
      <c r="H20" s="230"/>
      <c r="I20" s="27" t="s">
        <v>23</v>
      </c>
      <c r="J20" s="25" t="str">
        <f>'Rekapitulace stavby'!AN14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7" s="2" customFormat="1" ht="6.95" customHeight="1" x14ac:dyDescent="0.2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7" s="2" customFormat="1" ht="12" customHeight="1" x14ac:dyDescent="0.2">
      <c r="A22" s="30"/>
      <c r="B22" s="31"/>
      <c r="C22" s="30"/>
      <c r="D22" s="27" t="s">
        <v>25</v>
      </c>
      <c r="E22" s="30"/>
      <c r="F22" s="30"/>
      <c r="G22" s="30"/>
      <c r="H22" s="30"/>
      <c r="I22" s="27" t="s">
        <v>21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7" s="2" customFormat="1" ht="18" customHeight="1" x14ac:dyDescent="0.2">
      <c r="A23" s="30"/>
      <c r="B23" s="31"/>
      <c r="C23" s="30"/>
      <c r="D23" s="30"/>
      <c r="E23" s="25" t="s">
        <v>26</v>
      </c>
      <c r="F23" s="30"/>
      <c r="G23" s="30"/>
      <c r="H23" s="30"/>
      <c r="I23" s="27" t="s">
        <v>23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7" s="2" customFormat="1" ht="6.95" customHeight="1" x14ac:dyDescent="0.2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7" s="2" customFormat="1" ht="12" customHeight="1" x14ac:dyDescent="0.2">
      <c r="A25" s="30"/>
      <c r="B25" s="31"/>
      <c r="C25" s="30"/>
      <c r="D25" s="27" t="s">
        <v>28</v>
      </c>
      <c r="E25" s="30"/>
      <c r="F25" s="30"/>
      <c r="G25" s="30"/>
      <c r="H25" s="30"/>
      <c r="I25" s="27" t="s">
        <v>21</v>
      </c>
      <c r="J25" s="25" t="str">
        <f>IF('Rekapitulace stavby'!AN19="","",'Rekapitulace stavby'!AN19)</f>
        <v/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7" s="2" customFormat="1" ht="18" customHeight="1" x14ac:dyDescent="0.2">
      <c r="A26" s="30"/>
      <c r="B26" s="31"/>
      <c r="C26" s="30"/>
      <c r="D26" s="30"/>
      <c r="E26" s="25" t="str">
        <f>IF('Rekapitulace stavby'!E20="","",'Rekapitulace stavby'!E20)</f>
        <v xml:space="preserve"> </v>
      </c>
      <c r="F26" s="30"/>
      <c r="G26" s="30"/>
      <c r="H26" s="30"/>
      <c r="I26" s="27" t="s">
        <v>23</v>
      </c>
      <c r="J26" s="25" t="str">
        <f>IF('Rekapitulace stavby'!AN20="","",'Rekapitulace stavby'!AN20)</f>
        <v/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K26" s="2">
        <f>AG107</f>
        <v>0</v>
      </c>
    </row>
    <row r="27" spans="1:37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7" s="2" customFormat="1" ht="12" customHeight="1" x14ac:dyDescent="0.2">
      <c r="A28" s="30"/>
      <c r="B28" s="31"/>
      <c r="C28" s="30"/>
      <c r="D28" s="27" t="s">
        <v>29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7" s="8" customFormat="1" ht="16.5" customHeight="1" x14ac:dyDescent="0.2">
      <c r="A29" s="98"/>
      <c r="B29" s="99"/>
      <c r="C29" s="98"/>
      <c r="D29" s="98"/>
      <c r="E29" s="255" t="s">
        <v>1</v>
      </c>
      <c r="F29" s="255"/>
      <c r="G29" s="255"/>
      <c r="H29" s="255"/>
      <c r="I29" s="98"/>
      <c r="J29" s="98"/>
      <c r="K29" s="98"/>
      <c r="L29" s="100"/>
      <c r="S29" s="98"/>
      <c r="T29" s="98"/>
      <c r="U29" s="98"/>
      <c r="V29" s="98"/>
      <c r="W29" s="98">
        <f>AK26</f>
        <v>0</v>
      </c>
      <c r="X29" s="98"/>
      <c r="Y29" s="98"/>
      <c r="Z29" s="98"/>
      <c r="AA29" s="98"/>
      <c r="AB29" s="98"/>
      <c r="AC29" s="98"/>
      <c r="AD29" s="98"/>
      <c r="AE29" s="98"/>
      <c r="AK29" s="8">
        <f>W29*0.21</f>
        <v>0</v>
      </c>
    </row>
    <row r="30" spans="1:37" s="2" customFormat="1" ht="6.95" customHeight="1" x14ac:dyDescent="0.2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7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7" s="2" customFormat="1" ht="25.35" customHeight="1" x14ac:dyDescent="0.2">
      <c r="A32" s="30"/>
      <c r="B32" s="31"/>
      <c r="C32" s="30"/>
      <c r="D32" s="101" t="s">
        <v>31</v>
      </c>
      <c r="E32" s="30"/>
      <c r="F32" s="30"/>
      <c r="G32" s="30"/>
      <c r="H32" s="30"/>
      <c r="I32" s="30"/>
      <c r="J32" s="69">
        <f>ROUND(J130,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 x14ac:dyDescent="0.2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30"/>
      <c r="F34" s="34" t="s">
        <v>33</v>
      </c>
      <c r="G34" s="30"/>
      <c r="H34" s="30"/>
      <c r="I34" s="34" t="s">
        <v>32</v>
      </c>
      <c r="J34" s="34" t="s">
        <v>34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 x14ac:dyDescent="0.2">
      <c r="A35" s="30"/>
      <c r="B35" s="31"/>
      <c r="C35" s="30"/>
      <c r="D35" s="102" t="s">
        <v>35</v>
      </c>
      <c r="E35" s="27" t="s">
        <v>36</v>
      </c>
      <c r="F35" s="103">
        <f>ROUND((SUM(BE130:BE481)),  2)</f>
        <v>0</v>
      </c>
      <c r="G35" s="30"/>
      <c r="H35" s="30"/>
      <c r="I35" s="104">
        <v>0.21</v>
      </c>
      <c r="J35" s="103">
        <f>ROUND(((SUM(BE130:BE481))*I35),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 x14ac:dyDescent="0.2">
      <c r="A36" s="30"/>
      <c r="B36" s="31"/>
      <c r="C36" s="30"/>
      <c r="D36" s="30"/>
      <c r="E36" s="27" t="s">
        <v>37</v>
      </c>
      <c r="F36" s="103">
        <f>ROUND((SUM(BF130:BF481)),  2)</f>
        <v>0</v>
      </c>
      <c r="G36" s="30"/>
      <c r="H36" s="30"/>
      <c r="I36" s="104">
        <v>0.15</v>
      </c>
      <c r="J36" s="103">
        <f>ROUND(((SUM(BF130:BF481))*I36),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38</v>
      </c>
      <c r="F37" s="103">
        <f>ROUND((SUM(BG130:BG481)),  2)</f>
        <v>0</v>
      </c>
      <c r="G37" s="30"/>
      <c r="H37" s="30"/>
      <c r="I37" s="104">
        <v>0.21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 x14ac:dyDescent="0.2">
      <c r="A38" s="30"/>
      <c r="B38" s="31"/>
      <c r="C38" s="30"/>
      <c r="D38" s="30"/>
      <c r="E38" s="27" t="s">
        <v>39</v>
      </c>
      <c r="F38" s="103">
        <f>ROUND((SUM(BH130:BH481)),  2)</f>
        <v>0</v>
      </c>
      <c r="G38" s="30"/>
      <c r="H38" s="30"/>
      <c r="I38" s="104">
        <v>0.15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 x14ac:dyDescent="0.2">
      <c r="A39" s="30"/>
      <c r="B39" s="31"/>
      <c r="C39" s="30"/>
      <c r="D39" s="30"/>
      <c r="E39" s="27" t="s">
        <v>40</v>
      </c>
      <c r="F39" s="103">
        <f>ROUND((SUM(BI130:BI481)),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 x14ac:dyDescent="0.2">
      <c r="A41" s="30"/>
      <c r="B41" s="31"/>
      <c r="C41" s="105"/>
      <c r="D41" s="106" t="s">
        <v>41</v>
      </c>
      <c r="E41" s="58"/>
      <c r="F41" s="58"/>
      <c r="G41" s="107" t="s">
        <v>42</v>
      </c>
      <c r="H41" s="108" t="s">
        <v>43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 x14ac:dyDescent="0.2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46</v>
      </c>
      <c r="E61" s="33"/>
      <c r="F61" s="111" t="s">
        <v>47</v>
      </c>
      <c r="G61" s="43" t="s">
        <v>46</v>
      </c>
      <c r="H61" s="33"/>
      <c r="I61" s="33"/>
      <c r="J61" s="112" t="s">
        <v>47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48</v>
      </c>
      <c r="E65" s="44"/>
      <c r="F65" s="44"/>
      <c r="G65" s="41" t="s">
        <v>49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46</v>
      </c>
      <c r="E76" s="33"/>
      <c r="F76" s="111" t="s">
        <v>47</v>
      </c>
      <c r="G76" s="43" t="s">
        <v>46</v>
      </c>
      <c r="H76" s="33"/>
      <c r="I76" s="33"/>
      <c r="J76" s="112" t="s">
        <v>47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4.95" customHeight="1" x14ac:dyDescent="0.2">
      <c r="A82" s="30"/>
      <c r="B82" s="31"/>
      <c r="C82" s="22" t="s">
        <v>112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2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2">
      <c r="A85" s="30"/>
      <c r="B85" s="31"/>
      <c r="C85" s="30"/>
      <c r="D85" s="30"/>
      <c r="E85" s="264" t="str">
        <f>E7</f>
        <v>PROTIPOV. OPATŘENÍ NA VODNÍM TOKU POLANČICE PRO ZÁSTAVBU POLANKY NAD ODROU, STAVBA Č.5578 - SO 03 Malá vodní nádrž na Rakovci</v>
      </c>
      <c r="F85" s="265"/>
      <c r="G85" s="265"/>
      <c r="H85" s="265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2">
      <c r="B86" s="21"/>
      <c r="C86" s="27" t="s">
        <v>110</v>
      </c>
      <c r="L86" s="21"/>
    </row>
    <row r="87" spans="1:31" s="2" customFormat="1" ht="16.5" customHeight="1" x14ac:dyDescent="0.2">
      <c r="A87" s="30"/>
      <c r="B87" s="31"/>
      <c r="C87" s="30"/>
      <c r="D87" s="30"/>
      <c r="E87" s="264" t="s">
        <v>335</v>
      </c>
      <c r="F87" s="263"/>
      <c r="G87" s="263"/>
      <c r="H87" s="263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 x14ac:dyDescent="0.2">
      <c r="A88" s="30"/>
      <c r="B88" s="31"/>
      <c r="C88" s="27" t="s">
        <v>336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 x14ac:dyDescent="0.2">
      <c r="A89" s="30"/>
      <c r="B89" s="31"/>
      <c r="C89" s="30"/>
      <c r="D89" s="30"/>
      <c r="E89" s="252" t="str">
        <f>E11</f>
        <v>03.02 - HRÁZ</v>
      </c>
      <c r="F89" s="263"/>
      <c r="G89" s="263"/>
      <c r="H89" s="263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 x14ac:dyDescent="0.2">
      <c r="A91" s="30"/>
      <c r="B91" s="31"/>
      <c r="C91" s="27" t="s">
        <v>17</v>
      </c>
      <c r="D91" s="30"/>
      <c r="E91" s="30"/>
      <c r="F91" s="25" t="str">
        <f>F14</f>
        <v xml:space="preserve"> </v>
      </c>
      <c r="G91" s="30"/>
      <c r="H91" s="30"/>
      <c r="I91" s="27" t="s">
        <v>19</v>
      </c>
      <c r="J91" s="53">
        <f>IF(J14="","",J14)</f>
        <v>0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6.95" customHeight="1" x14ac:dyDescent="0.2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2" customHeight="1" x14ac:dyDescent="0.2">
      <c r="A93" s="30"/>
      <c r="B93" s="31"/>
      <c r="C93" s="27" t="s">
        <v>20</v>
      </c>
      <c r="D93" s="30"/>
      <c r="E93" s="30"/>
      <c r="F93" s="25" t="str">
        <f>E17</f>
        <v>POVODÍ ODRY, STÁTNÍ PODNIK</v>
      </c>
      <c r="G93" s="30"/>
      <c r="H93" s="30"/>
      <c r="I93" s="27" t="s">
        <v>25</v>
      </c>
      <c r="J93" s="28" t="str">
        <f>E23</f>
        <v>Valbek spol.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2" customHeight="1" x14ac:dyDescent="0.2">
      <c r="A94" s="30"/>
      <c r="B94" s="31"/>
      <c r="C94" s="27" t="s">
        <v>24</v>
      </c>
      <c r="D94" s="30"/>
      <c r="E94" s="30"/>
      <c r="F94" s="25" t="str">
        <f>IF(E20="","",E20)</f>
        <v xml:space="preserve"> </v>
      </c>
      <c r="G94" s="30"/>
      <c r="H94" s="30"/>
      <c r="I94" s="27" t="s">
        <v>28</v>
      </c>
      <c r="J94" s="28" t="str">
        <f>E26</f>
        <v xml:space="preserve"> 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 x14ac:dyDescent="0.2">
      <c r="A96" s="30"/>
      <c r="B96" s="31"/>
      <c r="C96" s="113" t="s">
        <v>113</v>
      </c>
      <c r="D96" s="105"/>
      <c r="E96" s="105"/>
      <c r="F96" s="105"/>
      <c r="G96" s="105"/>
      <c r="H96" s="105"/>
      <c r="I96" s="105"/>
      <c r="J96" s="114" t="s">
        <v>114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35" customHeight="1" x14ac:dyDescent="0.2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9" customHeight="1" x14ac:dyDescent="0.2">
      <c r="A98" s="30"/>
      <c r="B98" s="31"/>
      <c r="C98" s="115" t="s">
        <v>115</v>
      </c>
      <c r="D98" s="30"/>
      <c r="E98" s="30"/>
      <c r="F98" s="30"/>
      <c r="G98" s="30"/>
      <c r="H98" s="30"/>
      <c r="I98" s="30"/>
      <c r="J98" s="69">
        <f>J130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116</v>
      </c>
    </row>
    <row r="99" spans="1:47" s="9" customFormat="1" ht="24.95" customHeight="1" x14ac:dyDescent="0.2">
      <c r="B99" s="116"/>
      <c r="D99" s="117" t="s">
        <v>338</v>
      </c>
      <c r="E99" s="118"/>
      <c r="F99" s="118"/>
      <c r="G99" s="118"/>
      <c r="H99" s="118"/>
      <c r="I99" s="118"/>
      <c r="J99" s="119">
        <f>J131</f>
        <v>0</v>
      </c>
      <c r="L99" s="116"/>
    </row>
    <row r="100" spans="1:47" s="10" customFormat="1" ht="19.899999999999999" customHeight="1" x14ac:dyDescent="0.2">
      <c r="B100" s="120"/>
      <c r="D100" s="121" t="s">
        <v>339</v>
      </c>
      <c r="E100" s="122"/>
      <c r="F100" s="122"/>
      <c r="G100" s="122"/>
      <c r="H100" s="122"/>
      <c r="I100" s="122"/>
      <c r="J100" s="123">
        <f>J132</f>
        <v>0</v>
      </c>
      <c r="L100" s="120"/>
    </row>
    <row r="101" spans="1:47" s="10" customFormat="1" ht="19.899999999999999" customHeight="1" x14ac:dyDescent="0.2">
      <c r="B101" s="120"/>
      <c r="D101" s="121" t="s">
        <v>340</v>
      </c>
      <c r="E101" s="122"/>
      <c r="F101" s="122"/>
      <c r="G101" s="122"/>
      <c r="H101" s="122"/>
      <c r="I101" s="122"/>
      <c r="J101" s="123">
        <f>J308</f>
        <v>0</v>
      </c>
      <c r="L101" s="120"/>
    </row>
    <row r="102" spans="1:47" s="10" customFormat="1" ht="19.899999999999999" customHeight="1" x14ac:dyDescent="0.2">
      <c r="B102" s="120"/>
      <c r="D102" s="121" t="s">
        <v>342</v>
      </c>
      <c r="E102" s="122"/>
      <c r="F102" s="122"/>
      <c r="G102" s="122"/>
      <c r="H102" s="122"/>
      <c r="I102" s="122"/>
      <c r="J102" s="123">
        <f>J329</f>
        <v>0</v>
      </c>
      <c r="L102" s="120"/>
    </row>
    <row r="103" spans="1:47" s="10" customFormat="1" ht="19.899999999999999" customHeight="1" x14ac:dyDescent="0.2">
      <c r="B103" s="120"/>
      <c r="D103" s="121" t="s">
        <v>1044</v>
      </c>
      <c r="E103" s="122"/>
      <c r="F103" s="122"/>
      <c r="G103" s="122"/>
      <c r="H103" s="122"/>
      <c r="I103" s="122"/>
      <c r="J103" s="123">
        <f>J363</f>
        <v>0</v>
      </c>
      <c r="L103" s="120"/>
    </row>
    <row r="104" spans="1:47" s="10" customFormat="1" ht="19.899999999999999" customHeight="1" x14ac:dyDescent="0.2">
      <c r="B104" s="120"/>
      <c r="D104" s="121" t="s">
        <v>1045</v>
      </c>
      <c r="E104" s="122"/>
      <c r="F104" s="122"/>
      <c r="G104" s="122"/>
      <c r="H104" s="122"/>
      <c r="I104" s="122"/>
      <c r="J104" s="123">
        <f>J380</f>
        <v>0</v>
      </c>
      <c r="L104" s="120"/>
    </row>
    <row r="105" spans="1:47" s="10" customFormat="1" ht="19.899999999999999" customHeight="1" x14ac:dyDescent="0.2">
      <c r="B105" s="120"/>
      <c r="D105" s="121" t="s">
        <v>343</v>
      </c>
      <c r="E105" s="122"/>
      <c r="F105" s="122"/>
      <c r="G105" s="122"/>
      <c r="H105" s="122"/>
      <c r="I105" s="122"/>
      <c r="J105" s="123">
        <f>J388</f>
        <v>0</v>
      </c>
      <c r="L105" s="120"/>
    </row>
    <row r="106" spans="1:47" s="10" customFormat="1" ht="19.899999999999999" customHeight="1" x14ac:dyDescent="0.2">
      <c r="B106" s="120"/>
      <c r="D106" s="121" t="s">
        <v>344</v>
      </c>
      <c r="E106" s="122"/>
      <c r="F106" s="122"/>
      <c r="G106" s="122"/>
      <c r="H106" s="122"/>
      <c r="I106" s="122"/>
      <c r="J106" s="123">
        <f>J433</f>
        <v>0</v>
      </c>
      <c r="L106" s="120"/>
    </row>
    <row r="107" spans="1:47" s="10" customFormat="1" ht="19.899999999999999" customHeight="1" x14ac:dyDescent="0.2">
      <c r="B107" s="120"/>
      <c r="D107" s="121" t="s">
        <v>1046</v>
      </c>
      <c r="E107" s="122"/>
      <c r="F107" s="122"/>
      <c r="G107" s="122"/>
      <c r="H107" s="122"/>
      <c r="I107" s="122"/>
      <c r="J107" s="123">
        <f>J455</f>
        <v>0</v>
      </c>
      <c r="L107" s="120"/>
    </row>
    <row r="108" spans="1:47" s="10" customFormat="1" ht="19.899999999999999" customHeight="1" x14ac:dyDescent="0.2">
      <c r="B108" s="120"/>
      <c r="D108" s="121" t="s">
        <v>345</v>
      </c>
      <c r="E108" s="122"/>
      <c r="F108" s="122"/>
      <c r="G108" s="122"/>
      <c r="H108" s="122"/>
      <c r="I108" s="122"/>
      <c r="J108" s="123">
        <f>J479</f>
        <v>0</v>
      </c>
      <c r="L108" s="120"/>
    </row>
    <row r="109" spans="1:47" s="2" customFormat="1" ht="21.75" customHeight="1" x14ac:dyDescent="0.2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47" s="2" customFormat="1" ht="6.95" customHeight="1" x14ac:dyDescent="0.2">
      <c r="A110" s="30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4" spans="1:31" s="2" customFormat="1" ht="6.95" customHeight="1" x14ac:dyDescent="0.2">
      <c r="A114" s="30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31" s="2" customFormat="1" ht="24.95" customHeight="1" x14ac:dyDescent="0.2">
      <c r="A115" s="30"/>
      <c r="B115" s="31"/>
      <c r="C115" s="22" t="s">
        <v>125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6.95" customHeight="1" x14ac:dyDescent="0.2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12" customHeight="1" x14ac:dyDescent="0.2">
      <c r="A117" s="30"/>
      <c r="B117" s="31"/>
      <c r="C117" s="27" t="s">
        <v>14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26.25" customHeight="1" x14ac:dyDescent="0.2">
      <c r="A118" s="30"/>
      <c r="B118" s="31"/>
      <c r="C118" s="30"/>
      <c r="D118" s="30"/>
      <c r="E118" s="264" t="str">
        <f>E7</f>
        <v>PROTIPOV. OPATŘENÍ NA VODNÍM TOKU POLANČICE PRO ZÁSTAVBU POLANKY NAD ODROU, STAVBA Č.5578 - SO 03 Malá vodní nádrž na Rakovci</v>
      </c>
      <c r="F118" s="265"/>
      <c r="G118" s="265"/>
      <c r="H118" s="265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1" customFormat="1" ht="12" customHeight="1" x14ac:dyDescent="0.2">
      <c r="B119" s="21"/>
      <c r="C119" s="27" t="s">
        <v>110</v>
      </c>
      <c r="L119" s="21"/>
    </row>
    <row r="120" spans="1:31" s="2" customFormat="1" ht="16.5" customHeight="1" x14ac:dyDescent="0.2">
      <c r="A120" s="30"/>
      <c r="B120" s="31"/>
      <c r="C120" s="30"/>
      <c r="D120" s="30"/>
      <c r="E120" s="264" t="s">
        <v>335</v>
      </c>
      <c r="F120" s="263"/>
      <c r="G120" s="263"/>
      <c r="H120" s="263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12" customHeight="1" x14ac:dyDescent="0.2">
      <c r="A121" s="30"/>
      <c r="B121" s="31"/>
      <c r="C121" s="27" t="s">
        <v>336</v>
      </c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16.5" customHeight="1" x14ac:dyDescent="0.2">
      <c r="A122" s="30"/>
      <c r="B122" s="31"/>
      <c r="C122" s="30"/>
      <c r="D122" s="30"/>
      <c r="E122" s="252" t="str">
        <f>E11</f>
        <v>03.02 - HRÁZ</v>
      </c>
      <c r="F122" s="263"/>
      <c r="G122" s="263"/>
      <c r="H122" s="263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6.95" customHeight="1" x14ac:dyDescent="0.2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12" customHeight="1" x14ac:dyDescent="0.2">
      <c r="A124" s="30"/>
      <c r="B124" s="31"/>
      <c r="C124" s="27" t="s">
        <v>17</v>
      </c>
      <c r="D124" s="30"/>
      <c r="E124" s="30"/>
      <c r="F124" s="25" t="str">
        <f>F14</f>
        <v xml:space="preserve"> </v>
      </c>
      <c r="G124" s="30"/>
      <c r="H124" s="30"/>
      <c r="I124" s="27" t="s">
        <v>19</v>
      </c>
      <c r="J124" s="53">
        <f>IF(J14="","",J14)</f>
        <v>0</v>
      </c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6.95" customHeight="1" x14ac:dyDescent="0.2">
      <c r="A125" s="30"/>
      <c r="B125" s="31"/>
      <c r="C125" s="30"/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5.2" customHeight="1" x14ac:dyDescent="0.2">
      <c r="A126" s="30"/>
      <c r="B126" s="31"/>
      <c r="C126" s="27" t="s">
        <v>20</v>
      </c>
      <c r="D126" s="30"/>
      <c r="E126" s="30"/>
      <c r="F126" s="25" t="str">
        <f>E17</f>
        <v>POVODÍ ODRY, STÁTNÍ PODNIK</v>
      </c>
      <c r="G126" s="30"/>
      <c r="H126" s="30"/>
      <c r="I126" s="27" t="s">
        <v>25</v>
      </c>
      <c r="J126" s="28" t="str">
        <f>E23</f>
        <v>Valbek spol. s.r.o.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5.2" customHeight="1" x14ac:dyDescent="0.2">
      <c r="A127" s="30"/>
      <c r="B127" s="31"/>
      <c r="C127" s="27" t="s">
        <v>24</v>
      </c>
      <c r="D127" s="30"/>
      <c r="E127" s="30"/>
      <c r="F127" s="25" t="str">
        <f>IF(E20="","",E20)</f>
        <v xml:space="preserve"> </v>
      </c>
      <c r="G127" s="30"/>
      <c r="H127" s="30"/>
      <c r="I127" s="27" t="s">
        <v>28</v>
      </c>
      <c r="J127" s="28" t="str">
        <f>E26</f>
        <v xml:space="preserve"> </v>
      </c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0.35" customHeight="1" x14ac:dyDescent="0.2">
      <c r="A128" s="30"/>
      <c r="B128" s="31"/>
      <c r="C128" s="30"/>
      <c r="D128" s="30"/>
      <c r="E128" s="30"/>
      <c r="F128" s="30"/>
      <c r="G128" s="30"/>
      <c r="H128" s="30"/>
      <c r="I128" s="30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11" customFormat="1" ht="29.25" customHeight="1" x14ac:dyDescent="0.2">
      <c r="A129" s="124"/>
      <c r="B129" s="125"/>
      <c r="C129" s="126" t="s">
        <v>126</v>
      </c>
      <c r="D129" s="127" t="s">
        <v>56</v>
      </c>
      <c r="E129" s="127" t="s">
        <v>52</v>
      </c>
      <c r="F129" s="127" t="s">
        <v>53</v>
      </c>
      <c r="G129" s="127" t="s">
        <v>127</v>
      </c>
      <c r="H129" s="127" t="s">
        <v>128</v>
      </c>
      <c r="I129" s="127" t="s">
        <v>129</v>
      </c>
      <c r="J129" s="127" t="s">
        <v>114</v>
      </c>
      <c r="K129" s="128" t="s">
        <v>130</v>
      </c>
      <c r="L129" s="129"/>
      <c r="M129" s="60" t="s">
        <v>1</v>
      </c>
      <c r="N129" s="61" t="s">
        <v>35</v>
      </c>
      <c r="O129" s="61" t="s">
        <v>131</v>
      </c>
      <c r="P129" s="61" t="s">
        <v>132</v>
      </c>
      <c r="Q129" s="61" t="s">
        <v>133</v>
      </c>
      <c r="R129" s="61" t="s">
        <v>134</v>
      </c>
      <c r="S129" s="61" t="s">
        <v>135</v>
      </c>
      <c r="T129" s="62" t="s">
        <v>136</v>
      </c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</row>
    <row r="130" spans="1:65" s="2" customFormat="1" ht="22.9" customHeight="1" x14ac:dyDescent="0.25">
      <c r="A130" s="30"/>
      <c r="B130" s="31"/>
      <c r="C130" s="67" t="s">
        <v>137</v>
      </c>
      <c r="D130" s="30"/>
      <c r="E130" s="30"/>
      <c r="F130" s="30"/>
      <c r="G130" s="30"/>
      <c r="H130" s="30"/>
      <c r="I130" s="30"/>
      <c r="J130" s="130">
        <f>BK130</f>
        <v>0</v>
      </c>
      <c r="K130" s="30"/>
      <c r="L130" s="31"/>
      <c r="M130" s="63"/>
      <c r="N130" s="54"/>
      <c r="O130" s="64"/>
      <c r="P130" s="131">
        <f>P131</f>
        <v>10378.306099999998</v>
      </c>
      <c r="Q130" s="64"/>
      <c r="R130" s="131">
        <f>R131</f>
        <v>4645.3034911999994</v>
      </c>
      <c r="S130" s="64"/>
      <c r="T130" s="132">
        <f>T131</f>
        <v>1752.9203999999997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8" t="s">
        <v>69</v>
      </c>
      <c r="AU130" s="18" t="s">
        <v>116</v>
      </c>
      <c r="BK130" s="133">
        <f>BK131</f>
        <v>0</v>
      </c>
    </row>
    <row r="131" spans="1:65" s="12" customFormat="1" ht="25.9" customHeight="1" x14ac:dyDescent="0.2">
      <c r="B131" s="134"/>
      <c r="D131" s="135" t="s">
        <v>69</v>
      </c>
      <c r="E131" s="136" t="s">
        <v>346</v>
      </c>
      <c r="F131" s="136" t="s">
        <v>347</v>
      </c>
      <c r="J131" s="137">
        <f>BK131</f>
        <v>0</v>
      </c>
      <c r="L131" s="134"/>
      <c r="M131" s="138"/>
      <c r="N131" s="139"/>
      <c r="O131" s="139"/>
      <c r="P131" s="140">
        <f>P132+P308+P329+P363+P380+P388+P433+P455+P479</f>
        <v>10378.306099999998</v>
      </c>
      <c r="Q131" s="139"/>
      <c r="R131" s="140">
        <f>R132+R308+R329+R363+R380+R388+R433+R455+R479</f>
        <v>4645.3034911999994</v>
      </c>
      <c r="S131" s="139"/>
      <c r="T131" s="141">
        <f>T132+T308+T329+T363+T380+T388+T433+T455+T479</f>
        <v>1752.9203999999997</v>
      </c>
      <c r="AR131" s="135" t="s">
        <v>78</v>
      </c>
      <c r="AT131" s="142" t="s">
        <v>69</v>
      </c>
      <c r="AU131" s="142" t="s">
        <v>70</v>
      </c>
      <c r="AY131" s="135" t="s">
        <v>140</v>
      </c>
      <c r="BK131" s="143">
        <f>BK132+BK308+BK329+BK363+BK380+BK388+BK433+BK455+BK479</f>
        <v>0</v>
      </c>
    </row>
    <row r="132" spans="1:65" s="12" customFormat="1" ht="22.9" customHeight="1" x14ac:dyDescent="0.2">
      <c r="B132" s="134"/>
      <c r="D132" s="135" t="s">
        <v>69</v>
      </c>
      <c r="E132" s="144" t="s">
        <v>78</v>
      </c>
      <c r="F132" s="144" t="s">
        <v>348</v>
      </c>
      <c r="J132" s="145">
        <f>BK132</f>
        <v>0</v>
      </c>
      <c r="L132" s="134"/>
      <c r="M132" s="138"/>
      <c r="N132" s="139"/>
      <c r="O132" s="139"/>
      <c r="P132" s="140">
        <f>SUM(P133:P307)</f>
        <v>5246.724267999999</v>
      </c>
      <c r="Q132" s="139"/>
      <c r="R132" s="140">
        <f>SUM(R133:R307)</f>
        <v>34.122784199999998</v>
      </c>
      <c r="S132" s="139"/>
      <c r="T132" s="141">
        <f>SUM(T133:T307)</f>
        <v>1664.1703999999997</v>
      </c>
      <c r="AR132" s="135" t="s">
        <v>78</v>
      </c>
      <c r="AT132" s="142" t="s">
        <v>69</v>
      </c>
      <c r="AU132" s="142" t="s">
        <v>78</v>
      </c>
      <c r="AY132" s="135" t="s">
        <v>140</v>
      </c>
      <c r="BK132" s="143">
        <f>SUM(BK133:BK307)</f>
        <v>0</v>
      </c>
    </row>
    <row r="133" spans="1:65" s="2" customFormat="1" ht="21.75" customHeight="1" x14ac:dyDescent="0.2">
      <c r="A133" s="30"/>
      <c r="B133" s="146"/>
      <c r="C133" s="147" t="s">
        <v>78</v>
      </c>
      <c r="D133" s="147" t="s">
        <v>143</v>
      </c>
      <c r="E133" s="148" t="s">
        <v>1047</v>
      </c>
      <c r="F133" s="149" t="s">
        <v>1048</v>
      </c>
      <c r="G133" s="150" t="s">
        <v>351</v>
      </c>
      <c r="H133" s="151">
        <v>1380</v>
      </c>
      <c r="I133" s="275"/>
      <c r="J133" s="152">
        <f>ROUND(I133*H133,2)</f>
        <v>0</v>
      </c>
      <c r="K133" s="149"/>
      <c r="L133" s="31"/>
      <c r="M133" s="153" t="s">
        <v>1</v>
      </c>
      <c r="N133" s="154" t="s">
        <v>36</v>
      </c>
      <c r="O133" s="155">
        <v>6.9000000000000006E-2</v>
      </c>
      <c r="P133" s="155">
        <f>O133*H133</f>
        <v>95.220000000000013</v>
      </c>
      <c r="Q133" s="155">
        <v>0</v>
      </c>
      <c r="R133" s="155">
        <f>Q133*H133</f>
        <v>0</v>
      </c>
      <c r="S133" s="155">
        <v>0.42499999999999999</v>
      </c>
      <c r="T133" s="156">
        <f>S133*H133</f>
        <v>586.5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7" t="s">
        <v>160</v>
      </c>
      <c r="AT133" s="157" t="s">
        <v>143</v>
      </c>
      <c r="AU133" s="157" t="s">
        <v>80</v>
      </c>
      <c r="AY133" s="18" t="s">
        <v>140</v>
      </c>
      <c r="BE133" s="158">
        <f>IF(N133="základní",J133,0)</f>
        <v>0</v>
      </c>
      <c r="BF133" s="158">
        <f>IF(N133="snížená",J133,0)</f>
        <v>0</v>
      </c>
      <c r="BG133" s="158">
        <f>IF(N133="zákl. přenesená",J133,0)</f>
        <v>0</v>
      </c>
      <c r="BH133" s="158">
        <f>IF(N133="sníž. přenesená",J133,0)</f>
        <v>0</v>
      </c>
      <c r="BI133" s="158">
        <f>IF(N133="nulová",J133,0)</f>
        <v>0</v>
      </c>
      <c r="BJ133" s="18" t="s">
        <v>78</v>
      </c>
      <c r="BK133" s="158">
        <f>ROUND(I133*H133,2)</f>
        <v>0</v>
      </c>
      <c r="BL133" s="18" t="s">
        <v>160</v>
      </c>
      <c r="BM133" s="157" t="s">
        <v>1049</v>
      </c>
    </row>
    <row r="134" spans="1:65" s="2" customFormat="1" ht="29.25" x14ac:dyDescent="0.2">
      <c r="A134" s="30"/>
      <c r="B134" s="31"/>
      <c r="C134" s="30"/>
      <c r="D134" s="159" t="s">
        <v>149</v>
      </c>
      <c r="E134" s="30"/>
      <c r="F134" s="160" t="s">
        <v>1050</v>
      </c>
      <c r="G134" s="30"/>
      <c r="H134" s="30"/>
      <c r="I134" s="30"/>
      <c r="J134" s="30"/>
      <c r="K134" s="30"/>
      <c r="L134" s="31"/>
      <c r="M134" s="161"/>
      <c r="N134" s="162"/>
      <c r="O134" s="56"/>
      <c r="P134" s="56"/>
      <c r="Q134" s="56"/>
      <c r="R134" s="56"/>
      <c r="S134" s="56"/>
      <c r="T134" s="57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T134" s="18" t="s">
        <v>149</v>
      </c>
      <c r="AU134" s="18" t="s">
        <v>80</v>
      </c>
    </row>
    <row r="135" spans="1:65" s="13" customFormat="1" x14ac:dyDescent="0.2">
      <c r="B135" s="168"/>
      <c r="D135" s="159" t="s">
        <v>354</v>
      </c>
      <c r="E135" s="169" t="s">
        <v>1</v>
      </c>
      <c r="F135" s="170" t="s">
        <v>1051</v>
      </c>
      <c r="H135" s="171">
        <v>1380</v>
      </c>
      <c r="L135" s="168"/>
      <c r="M135" s="172"/>
      <c r="N135" s="173"/>
      <c r="O135" s="173"/>
      <c r="P135" s="173"/>
      <c r="Q135" s="173"/>
      <c r="R135" s="173"/>
      <c r="S135" s="173"/>
      <c r="T135" s="174"/>
      <c r="AT135" s="169" t="s">
        <v>354</v>
      </c>
      <c r="AU135" s="169" t="s">
        <v>80</v>
      </c>
      <c r="AV135" s="13" t="s">
        <v>80</v>
      </c>
      <c r="AW135" s="13" t="s">
        <v>27</v>
      </c>
      <c r="AX135" s="13" t="s">
        <v>78</v>
      </c>
      <c r="AY135" s="169" t="s">
        <v>140</v>
      </c>
    </row>
    <row r="136" spans="1:65" s="2" customFormat="1" ht="16.5" customHeight="1" x14ac:dyDescent="0.2">
      <c r="A136" s="30"/>
      <c r="B136" s="146"/>
      <c r="C136" s="147" t="s">
        <v>80</v>
      </c>
      <c r="D136" s="147" t="s">
        <v>143</v>
      </c>
      <c r="E136" s="148" t="s">
        <v>1052</v>
      </c>
      <c r="F136" s="149" t="s">
        <v>1053</v>
      </c>
      <c r="G136" s="150" t="s">
        <v>351</v>
      </c>
      <c r="H136" s="151">
        <v>1888</v>
      </c>
      <c r="I136" s="275"/>
      <c r="J136" s="152">
        <f>ROUND(I136*H136,2)</f>
        <v>0</v>
      </c>
      <c r="K136" s="149"/>
      <c r="L136" s="31"/>
      <c r="M136" s="153" t="s">
        <v>1</v>
      </c>
      <c r="N136" s="154" t="s">
        <v>36</v>
      </c>
      <c r="O136" s="155">
        <v>0.11899999999999999</v>
      </c>
      <c r="P136" s="155">
        <f>O136*H136</f>
        <v>224.672</v>
      </c>
      <c r="Q136" s="155">
        <v>0</v>
      </c>
      <c r="R136" s="155">
        <f>Q136*H136</f>
        <v>0</v>
      </c>
      <c r="S136" s="155">
        <v>0.56999999999999995</v>
      </c>
      <c r="T136" s="156">
        <f>S136*H136</f>
        <v>1076.1599999999999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7" t="s">
        <v>160</v>
      </c>
      <c r="AT136" s="157" t="s">
        <v>143</v>
      </c>
      <c r="AU136" s="157" t="s">
        <v>80</v>
      </c>
      <c r="AY136" s="18" t="s">
        <v>140</v>
      </c>
      <c r="BE136" s="158">
        <f>IF(N136="základní",J136,0)</f>
        <v>0</v>
      </c>
      <c r="BF136" s="158">
        <f>IF(N136="snížená",J136,0)</f>
        <v>0</v>
      </c>
      <c r="BG136" s="158">
        <f>IF(N136="zákl. přenesená",J136,0)</f>
        <v>0</v>
      </c>
      <c r="BH136" s="158">
        <f>IF(N136="sníž. přenesená",J136,0)</f>
        <v>0</v>
      </c>
      <c r="BI136" s="158">
        <f>IF(N136="nulová",J136,0)</f>
        <v>0</v>
      </c>
      <c r="BJ136" s="18" t="s">
        <v>78</v>
      </c>
      <c r="BK136" s="158">
        <f>ROUND(I136*H136,2)</f>
        <v>0</v>
      </c>
      <c r="BL136" s="18" t="s">
        <v>160</v>
      </c>
      <c r="BM136" s="157" t="s">
        <v>1054</v>
      </c>
    </row>
    <row r="137" spans="1:65" s="2" customFormat="1" ht="19.5" x14ac:dyDescent="0.2">
      <c r="A137" s="30"/>
      <c r="B137" s="31"/>
      <c r="C137" s="30"/>
      <c r="D137" s="159" t="s">
        <v>149</v>
      </c>
      <c r="E137" s="30"/>
      <c r="F137" s="160" t="s">
        <v>1055</v>
      </c>
      <c r="G137" s="30"/>
      <c r="H137" s="30"/>
      <c r="I137" s="30"/>
      <c r="J137" s="30"/>
      <c r="K137" s="30"/>
      <c r="L137" s="31"/>
      <c r="M137" s="161"/>
      <c r="N137" s="162"/>
      <c r="O137" s="56"/>
      <c r="P137" s="56"/>
      <c r="Q137" s="56"/>
      <c r="R137" s="56"/>
      <c r="S137" s="56"/>
      <c r="T137" s="57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T137" s="18" t="s">
        <v>149</v>
      </c>
      <c r="AU137" s="18" t="s">
        <v>80</v>
      </c>
    </row>
    <row r="138" spans="1:65" s="15" customFormat="1" x14ac:dyDescent="0.2">
      <c r="B138" s="182"/>
      <c r="D138" s="159" t="s">
        <v>354</v>
      </c>
      <c r="E138" s="183" t="s">
        <v>1</v>
      </c>
      <c r="F138" s="184" t="s">
        <v>1056</v>
      </c>
      <c r="H138" s="183" t="s">
        <v>1</v>
      </c>
      <c r="L138" s="182"/>
      <c r="M138" s="185"/>
      <c r="N138" s="186"/>
      <c r="O138" s="186"/>
      <c r="P138" s="186"/>
      <c r="Q138" s="186"/>
      <c r="R138" s="186"/>
      <c r="S138" s="186"/>
      <c r="T138" s="187"/>
      <c r="AT138" s="183" t="s">
        <v>354</v>
      </c>
      <c r="AU138" s="183" t="s">
        <v>80</v>
      </c>
      <c r="AV138" s="15" t="s">
        <v>78</v>
      </c>
      <c r="AW138" s="15" t="s">
        <v>27</v>
      </c>
      <c r="AX138" s="15" t="s">
        <v>70</v>
      </c>
      <c r="AY138" s="183" t="s">
        <v>140</v>
      </c>
    </row>
    <row r="139" spans="1:65" s="13" customFormat="1" x14ac:dyDescent="0.2">
      <c r="B139" s="168"/>
      <c r="D139" s="159" t="s">
        <v>354</v>
      </c>
      <c r="E139" s="169" t="s">
        <v>1</v>
      </c>
      <c r="F139" s="170" t="s">
        <v>1057</v>
      </c>
      <c r="H139" s="171">
        <v>1888</v>
      </c>
      <c r="L139" s="168"/>
      <c r="M139" s="172"/>
      <c r="N139" s="173"/>
      <c r="O139" s="173"/>
      <c r="P139" s="173"/>
      <c r="Q139" s="173"/>
      <c r="R139" s="173"/>
      <c r="S139" s="173"/>
      <c r="T139" s="174"/>
      <c r="AT139" s="169" t="s">
        <v>354</v>
      </c>
      <c r="AU139" s="169" t="s">
        <v>80</v>
      </c>
      <c r="AV139" s="13" t="s">
        <v>80</v>
      </c>
      <c r="AW139" s="13" t="s">
        <v>27</v>
      </c>
      <c r="AX139" s="13" t="s">
        <v>78</v>
      </c>
      <c r="AY139" s="169" t="s">
        <v>140</v>
      </c>
    </row>
    <row r="140" spans="1:65" s="2" customFormat="1" ht="16.5" customHeight="1" x14ac:dyDescent="0.2">
      <c r="A140" s="30"/>
      <c r="B140" s="146"/>
      <c r="C140" s="147" t="s">
        <v>156</v>
      </c>
      <c r="D140" s="147" t="s">
        <v>143</v>
      </c>
      <c r="E140" s="148" t="s">
        <v>1058</v>
      </c>
      <c r="F140" s="149" t="s">
        <v>1059</v>
      </c>
      <c r="G140" s="150" t="s">
        <v>351</v>
      </c>
      <c r="H140" s="151">
        <v>1888</v>
      </c>
      <c r="I140" s="275"/>
      <c r="J140" s="152">
        <f>ROUND(I140*H140,2)</f>
        <v>0</v>
      </c>
      <c r="K140" s="149"/>
      <c r="L140" s="31"/>
      <c r="M140" s="153" t="s">
        <v>1</v>
      </c>
      <c r="N140" s="154" t="s">
        <v>36</v>
      </c>
      <c r="O140" s="155">
        <v>6.4000000000000001E-2</v>
      </c>
      <c r="P140" s="155">
        <f>O140*H140</f>
        <v>120.83200000000001</v>
      </c>
      <c r="Q140" s="155">
        <v>0</v>
      </c>
      <c r="R140" s="155">
        <f>Q140*H140</f>
        <v>0</v>
      </c>
      <c r="S140" s="155">
        <v>8.0000000000000004E-4</v>
      </c>
      <c r="T140" s="156">
        <f>S140*H140</f>
        <v>1.5104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7" t="s">
        <v>160</v>
      </c>
      <c r="AT140" s="157" t="s">
        <v>143</v>
      </c>
      <c r="AU140" s="157" t="s">
        <v>80</v>
      </c>
      <c r="AY140" s="18" t="s">
        <v>140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8" t="s">
        <v>78</v>
      </c>
      <c r="BK140" s="158">
        <f>ROUND(I140*H140,2)</f>
        <v>0</v>
      </c>
      <c r="BL140" s="18" t="s">
        <v>160</v>
      </c>
      <c r="BM140" s="157" t="s">
        <v>1060</v>
      </c>
    </row>
    <row r="141" spans="1:65" s="2" customFormat="1" x14ac:dyDescent="0.2">
      <c r="A141" s="30"/>
      <c r="B141" s="31"/>
      <c r="C141" s="30"/>
      <c r="D141" s="159" t="s">
        <v>149</v>
      </c>
      <c r="E141" s="30"/>
      <c r="F141" s="160" t="s">
        <v>1061</v>
      </c>
      <c r="G141" s="30"/>
      <c r="H141" s="30"/>
      <c r="I141" s="30"/>
      <c r="J141" s="30"/>
      <c r="K141" s="30"/>
      <c r="L141" s="31"/>
      <c r="M141" s="161"/>
      <c r="N141" s="162"/>
      <c r="O141" s="56"/>
      <c r="P141" s="56"/>
      <c r="Q141" s="56"/>
      <c r="R141" s="56"/>
      <c r="S141" s="56"/>
      <c r="T141" s="57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T141" s="18" t="s">
        <v>149</v>
      </c>
      <c r="AU141" s="18" t="s">
        <v>80</v>
      </c>
    </row>
    <row r="142" spans="1:65" s="13" customFormat="1" x14ac:dyDescent="0.2">
      <c r="B142" s="168"/>
      <c r="D142" s="159" t="s">
        <v>354</v>
      </c>
      <c r="E142" s="169" t="s">
        <v>1</v>
      </c>
      <c r="F142" s="170" t="s">
        <v>1057</v>
      </c>
      <c r="H142" s="171">
        <v>1888</v>
      </c>
      <c r="L142" s="168"/>
      <c r="M142" s="172"/>
      <c r="N142" s="173"/>
      <c r="O142" s="173"/>
      <c r="P142" s="173"/>
      <c r="Q142" s="173"/>
      <c r="R142" s="173"/>
      <c r="S142" s="173"/>
      <c r="T142" s="174"/>
      <c r="AT142" s="169" t="s">
        <v>354</v>
      </c>
      <c r="AU142" s="169" t="s">
        <v>80</v>
      </c>
      <c r="AV142" s="13" t="s">
        <v>80</v>
      </c>
      <c r="AW142" s="13" t="s">
        <v>27</v>
      </c>
      <c r="AX142" s="13" t="s">
        <v>78</v>
      </c>
      <c r="AY142" s="169" t="s">
        <v>140</v>
      </c>
    </row>
    <row r="143" spans="1:65" s="2" customFormat="1" ht="16.5" customHeight="1" x14ac:dyDescent="0.2">
      <c r="A143" s="30"/>
      <c r="B143" s="146"/>
      <c r="C143" s="147" t="s">
        <v>160</v>
      </c>
      <c r="D143" s="147" t="s">
        <v>143</v>
      </c>
      <c r="E143" s="148" t="s">
        <v>1062</v>
      </c>
      <c r="F143" s="149" t="s">
        <v>1063</v>
      </c>
      <c r="G143" s="150" t="s">
        <v>830</v>
      </c>
      <c r="H143" s="151">
        <v>38</v>
      </c>
      <c r="I143" s="275"/>
      <c r="J143" s="152">
        <f>ROUND(I143*H143,2)</f>
        <v>0</v>
      </c>
      <c r="K143" s="149"/>
      <c r="L143" s="31"/>
      <c r="M143" s="153" t="s">
        <v>1</v>
      </c>
      <c r="N143" s="154" t="s">
        <v>36</v>
      </c>
      <c r="O143" s="155">
        <v>0.58199999999999996</v>
      </c>
      <c r="P143" s="155">
        <f>O143*H143</f>
        <v>22.116</v>
      </c>
      <c r="Q143" s="155">
        <v>1.004E-2</v>
      </c>
      <c r="R143" s="155">
        <f>Q143*H143</f>
        <v>0.38152000000000003</v>
      </c>
      <c r="S143" s="155">
        <v>0</v>
      </c>
      <c r="T143" s="156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7" t="s">
        <v>160</v>
      </c>
      <c r="AT143" s="157" t="s">
        <v>143</v>
      </c>
      <c r="AU143" s="157" t="s">
        <v>80</v>
      </c>
      <c r="AY143" s="18" t="s">
        <v>140</v>
      </c>
      <c r="BE143" s="158">
        <f>IF(N143="základní",J143,0)</f>
        <v>0</v>
      </c>
      <c r="BF143" s="158">
        <f>IF(N143="snížená",J143,0)</f>
        <v>0</v>
      </c>
      <c r="BG143" s="158">
        <f>IF(N143="zákl. přenesená",J143,0)</f>
        <v>0</v>
      </c>
      <c r="BH143" s="158">
        <f>IF(N143="sníž. přenesená",J143,0)</f>
        <v>0</v>
      </c>
      <c r="BI143" s="158">
        <f>IF(N143="nulová",J143,0)</f>
        <v>0</v>
      </c>
      <c r="BJ143" s="18" t="s">
        <v>78</v>
      </c>
      <c r="BK143" s="158">
        <f>ROUND(I143*H143,2)</f>
        <v>0</v>
      </c>
      <c r="BL143" s="18" t="s">
        <v>160</v>
      </c>
      <c r="BM143" s="157" t="s">
        <v>1064</v>
      </c>
    </row>
    <row r="144" spans="1:65" s="2" customFormat="1" x14ac:dyDescent="0.2">
      <c r="A144" s="30"/>
      <c r="B144" s="31"/>
      <c r="C144" s="30"/>
      <c r="D144" s="159" t="s">
        <v>149</v>
      </c>
      <c r="E144" s="30"/>
      <c r="F144" s="160" t="s">
        <v>1065</v>
      </c>
      <c r="G144" s="30"/>
      <c r="H144" s="30"/>
      <c r="I144" s="30"/>
      <c r="J144" s="30"/>
      <c r="K144" s="30"/>
      <c r="L144" s="31"/>
      <c r="M144" s="161"/>
      <c r="N144" s="162"/>
      <c r="O144" s="56"/>
      <c r="P144" s="56"/>
      <c r="Q144" s="56"/>
      <c r="R144" s="56"/>
      <c r="S144" s="56"/>
      <c r="T144" s="57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T144" s="18" t="s">
        <v>149</v>
      </c>
      <c r="AU144" s="18" t="s">
        <v>80</v>
      </c>
    </row>
    <row r="145" spans="1:65" s="13" customFormat="1" x14ac:dyDescent="0.2">
      <c r="B145" s="168"/>
      <c r="D145" s="159" t="s">
        <v>354</v>
      </c>
      <c r="E145" s="169" t="s">
        <v>1</v>
      </c>
      <c r="F145" s="170" t="s">
        <v>1066</v>
      </c>
      <c r="H145" s="171">
        <v>38</v>
      </c>
      <c r="L145" s="168"/>
      <c r="M145" s="172"/>
      <c r="N145" s="173"/>
      <c r="O145" s="173"/>
      <c r="P145" s="173"/>
      <c r="Q145" s="173"/>
      <c r="R145" s="173"/>
      <c r="S145" s="173"/>
      <c r="T145" s="174"/>
      <c r="AT145" s="169" t="s">
        <v>354</v>
      </c>
      <c r="AU145" s="169" t="s">
        <v>80</v>
      </c>
      <c r="AV145" s="13" t="s">
        <v>80</v>
      </c>
      <c r="AW145" s="13" t="s">
        <v>27</v>
      </c>
      <c r="AX145" s="13" t="s">
        <v>78</v>
      </c>
      <c r="AY145" s="169" t="s">
        <v>140</v>
      </c>
    </row>
    <row r="146" spans="1:65" s="2" customFormat="1" ht="16.5" customHeight="1" x14ac:dyDescent="0.2">
      <c r="A146" s="30"/>
      <c r="B146" s="146"/>
      <c r="C146" s="147" t="s">
        <v>139</v>
      </c>
      <c r="D146" s="147" t="s">
        <v>143</v>
      </c>
      <c r="E146" s="148" t="s">
        <v>1067</v>
      </c>
      <c r="F146" s="149" t="s">
        <v>1068</v>
      </c>
      <c r="G146" s="150" t="s">
        <v>830</v>
      </c>
      <c r="H146" s="151">
        <v>20</v>
      </c>
      <c r="I146" s="275"/>
      <c r="J146" s="152">
        <f>ROUND(I146*H146,2)</f>
        <v>0</v>
      </c>
      <c r="K146" s="149"/>
      <c r="L146" s="31"/>
      <c r="M146" s="153" t="s">
        <v>1</v>
      </c>
      <c r="N146" s="154" t="s">
        <v>36</v>
      </c>
      <c r="O146" s="155">
        <v>1.5580000000000001</v>
      </c>
      <c r="P146" s="155">
        <f>O146*H146</f>
        <v>31.16</v>
      </c>
      <c r="Q146" s="155">
        <v>2.6980000000000001E-2</v>
      </c>
      <c r="R146" s="155">
        <f>Q146*H146</f>
        <v>0.53959999999999997</v>
      </c>
      <c r="S146" s="155">
        <v>0</v>
      </c>
      <c r="T146" s="156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7" t="s">
        <v>160</v>
      </c>
      <c r="AT146" s="157" t="s">
        <v>143</v>
      </c>
      <c r="AU146" s="157" t="s">
        <v>80</v>
      </c>
      <c r="AY146" s="18" t="s">
        <v>140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8" t="s">
        <v>78</v>
      </c>
      <c r="BK146" s="158">
        <f>ROUND(I146*H146,2)</f>
        <v>0</v>
      </c>
      <c r="BL146" s="18" t="s">
        <v>160</v>
      </c>
      <c r="BM146" s="157" t="s">
        <v>1069</v>
      </c>
    </row>
    <row r="147" spans="1:65" s="2" customFormat="1" x14ac:dyDescent="0.2">
      <c r="A147" s="30"/>
      <c r="B147" s="31"/>
      <c r="C147" s="30"/>
      <c r="D147" s="159" t="s">
        <v>149</v>
      </c>
      <c r="E147" s="30"/>
      <c r="F147" s="160" t="s">
        <v>1070</v>
      </c>
      <c r="G147" s="30"/>
      <c r="H147" s="30"/>
      <c r="I147" s="30"/>
      <c r="J147" s="30"/>
      <c r="K147" s="30"/>
      <c r="L147" s="31"/>
      <c r="M147" s="161"/>
      <c r="N147" s="162"/>
      <c r="O147" s="56"/>
      <c r="P147" s="56"/>
      <c r="Q147" s="56"/>
      <c r="R147" s="56"/>
      <c r="S147" s="56"/>
      <c r="T147" s="57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T147" s="18" t="s">
        <v>149</v>
      </c>
      <c r="AU147" s="18" t="s">
        <v>80</v>
      </c>
    </row>
    <row r="148" spans="1:65" s="13" customFormat="1" x14ac:dyDescent="0.2">
      <c r="B148" s="168"/>
      <c r="D148" s="159" t="s">
        <v>354</v>
      </c>
      <c r="E148" s="169" t="s">
        <v>1</v>
      </c>
      <c r="F148" s="170" t="s">
        <v>1071</v>
      </c>
      <c r="H148" s="171">
        <v>20</v>
      </c>
      <c r="L148" s="168"/>
      <c r="M148" s="172"/>
      <c r="N148" s="173"/>
      <c r="O148" s="173"/>
      <c r="P148" s="173"/>
      <c r="Q148" s="173"/>
      <c r="R148" s="173"/>
      <c r="S148" s="173"/>
      <c r="T148" s="174"/>
      <c r="AT148" s="169" t="s">
        <v>354</v>
      </c>
      <c r="AU148" s="169" t="s">
        <v>80</v>
      </c>
      <c r="AV148" s="13" t="s">
        <v>80</v>
      </c>
      <c r="AW148" s="13" t="s">
        <v>27</v>
      </c>
      <c r="AX148" s="13" t="s">
        <v>78</v>
      </c>
      <c r="AY148" s="169" t="s">
        <v>140</v>
      </c>
    </row>
    <row r="149" spans="1:65" s="2" customFormat="1" ht="16.5" customHeight="1" x14ac:dyDescent="0.2">
      <c r="A149" s="30"/>
      <c r="B149" s="146"/>
      <c r="C149" s="147" t="s">
        <v>166</v>
      </c>
      <c r="D149" s="147" t="s">
        <v>143</v>
      </c>
      <c r="E149" s="148" t="s">
        <v>466</v>
      </c>
      <c r="F149" s="149" t="s">
        <v>467</v>
      </c>
      <c r="G149" s="150" t="s">
        <v>468</v>
      </c>
      <c r="H149" s="151">
        <v>240</v>
      </c>
      <c r="I149" s="275"/>
      <c r="J149" s="152">
        <f>ROUND(I149*H149,2)</f>
        <v>0</v>
      </c>
      <c r="K149" s="149"/>
      <c r="L149" s="31"/>
      <c r="M149" s="153" t="s">
        <v>1</v>
      </c>
      <c r="N149" s="154" t="s">
        <v>36</v>
      </c>
      <c r="O149" s="155">
        <v>0.184</v>
      </c>
      <c r="P149" s="155">
        <f>O149*H149</f>
        <v>44.16</v>
      </c>
      <c r="Q149" s="155">
        <v>3.0000000000000001E-5</v>
      </c>
      <c r="R149" s="155">
        <f>Q149*H149</f>
        <v>7.1999999999999998E-3</v>
      </c>
      <c r="S149" s="155">
        <v>0</v>
      </c>
      <c r="T149" s="156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7" t="s">
        <v>160</v>
      </c>
      <c r="AT149" s="157" t="s">
        <v>143</v>
      </c>
      <c r="AU149" s="157" t="s">
        <v>80</v>
      </c>
      <c r="AY149" s="18" t="s">
        <v>140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18" t="s">
        <v>78</v>
      </c>
      <c r="BK149" s="158">
        <f>ROUND(I149*H149,2)</f>
        <v>0</v>
      </c>
      <c r="BL149" s="18" t="s">
        <v>160</v>
      </c>
      <c r="BM149" s="157" t="s">
        <v>1072</v>
      </c>
    </row>
    <row r="150" spans="1:65" s="2" customFormat="1" x14ac:dyDescent="0.2">
      <c r="A150" s="30"/>
      <c r="B150" s="31"/>
      <c r="C150" s="30"/>
      <c r="D150" s="159" t="s">
        <v>149</v>
      </c>
      <c r="E150" s="30"/>
      <c r="F150" s="160" t="s">
        <v>470</v>
      </c>
      <c r="G150" s="30"/>
      <c r="H150" s="30"/>
      <c r="I150" s="30"/>
      <c r="J150" s="30"/>
      <c r="K150" s="30"/>
      <c r="L150" s="31"/>
      <c r="M150" s="161"/>
      <c r="N150" s="162"/>
      <c r="O150" s="56"/>
      <c r="P150" s="56"/>
      <c r="Q150" s="56"/>
      <c r="R150" s="56"/>
      <c r="S150" s="56"/>
      <c r="T150" s="57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T150" s="18" t="s">
        <v>149</v>
      </c>
      <c r="AU150" s="18" t="s">
        <v>80</v>
      </c>
    </row>
    <row r="151" spans="1:65" s="13" customFormat="1" x14ac:dyDescent="0.2">
      <c r="B151" s="168"/>
      <c r="D151" s="159" t="s">
        <v>354</v>
      </c>
      <c r="E151" s="169" t="s">
        <v>1</v>
      </c>
      <c r="F151" s="170" t="s">
        <v>1073</v>
      </c>
      <c r="H151" s="171">
        <v>240</v>
      </c>
      <c r="L151" s="168"/>
      <c r="M151" s="172"/>
      <c r="N151" s="173"/>
      <c r="O151" s="173"/>
      <c r="P151" s="173"/>
      <c r="Q151" s="173"/>
      <c r="R151" s="173"/>
      <c r="S151" s="173"/>
      <c r="T151" s="174"/>
      <c r="AT151" s="169" t="s">
        <v>354</v>
      </c>
      <c r="AU151" s="169" t="s">
        <v>80</v>
      </c>
      <c r="AV151" s="13" t="s">
        <v>80</v>
      </c>
      <c r="AW151" s="13" t="s">
        <v>27</v>
      </c>
      <c r="AX151" s="13" t="s">
        <v>78</v>
      </c>
      <c r="AY151" s="169" t="s">
        <v>140</v>
      </c>
    </row>
    <row r="152" spans="1:65" s="2" customFormat="1" ht="16.5" customHeight="1" x14ac:dyDescent="0.2">
      <c r="A152" s="30"/>
      <c r="B152" s="146"/>
      <c r="C152" s="147" t="s">
        <v>170</v>
      </c>
      <c r="D152" s="147" t="s">
        <v>143</v>
      </c>
      <c r="E152" s="148" t="s">
        <v>1074</v>
      </c>
      <c r="F152" s="149" t="s">
        <v>1075</v>
      </c>
      <c r="G152" s="150" t="s">
        <v>468</v>
      </c>
      <c r="H152" s="151">
        <v>120</v>
      </c>
      <c r="I152" s="275"/>
      <c r="J152" s="152">
        <f>ROUND(I152*H152,2)</f>
        <v>0</v>
      </c>
      <c r="K152" s="149"/>
      <c r="L152" s="31"/>
      <c r="M152" s="153" t="s">
        <v>1</v>
      </c>
      <c r="N152" s="154" t="s">
        <v>36</v>
      </c>
      <c r="O152" s="155">
        <v>0.27800000000000002</v>
      </c>
      <c r="P152" s="155">
        <f>O152*H152</f>
        <v>33.36</v>
      </c>
      <c r="Q152" s="155">
        <v>4.0000000000000003E-5</v>
      </c>
      <c r="R152" s="155">
        <f>Q152*H152</f>
        <v>4.8000000000000004E-3</v>
      </c>
      <c r="S152" s="155">
        <v>0</v>
      </c>
      <c r="T152" s="156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7" t="s">
        <v>160</v>
      </c>
      <c r="AT152" s="157" t="s">
        <v>143</v>
      </c>
      <c r="AU152" s="157" t="s">
        <v>80</v>
      </c>
      <c r="AY152" s="18" t="s">
        <v>140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8" t="s">
        <v>78</v>
      </c>
      <c r="BK152" s="158">
        <f>ROUND(I152*H152,2)</f>
        <v>0</v>
      </c>
      <c r="BL152" s="18" t="s">
        <v>160</v>
      </c>
      <c r="BM152" s="157" t="s">
        <v>1076</v>
      </c>
    </row>
    <row r="153" spans="1:65" s="2" customFormat="1" x14ac:dyDescent="0.2">
      <c r="A153" s="30"/>
      <c r="B153" s="31"/>
      <c r="C153" s="30"/>
      <c r="D153" s="159" t="s">
        <v>149</v>
      </c>
      <c r="E153" s="30"/>
      <c r="F153" s="160" t="s">
        <v>1077</v>
      </c>
      <c r="G153" s="30"/>
      <c r="H153" s="30"/>
      <c r="I153" s="30"/>
      <c r="J153" s="30"/>
      <c r="K153" s="30"/>
      <c r="L153" s="31"/>
      <c r="M153" s="161"/>
      <c r="N153" s="162"/>
      <c r="O153" s="56"/>
      <c r="P153" s="56"/>
      <c r="Q153" s="56"/>
      <c r="R153" s="56"/>
      <c r="S153" s="56"/>
      <c r="T153" s="57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T153" s="18" t="s">
        <v>149</v>
      </c>
      <c r="AU153" s="18" t="s">
        <v>80</v>
      </c>
    </row>
    <row r="154" spans="1:65" s="13" customFormat="1" x14ac:dyDescent="0.2">
      <c r="B154" s="168"/>
      <c r="D154" s="159" t="s">
        <v>354</v>
      </c>
      <c r="E154" s="169" t="s">
        <v>1</v>
      </c>
      <c r="F154" s="170" t="s">
        <v>1078</v>
      </c>
      <c r="H154" s="171">
        <v>120</v>
      </c>
      <c r="L154" s="168"/>
      <c r="M154" s="172"/>
      <c r="N154" s="173"/>
      <c r="O154" s="173"/>
      <c r="P154" s="173"/>
      <c r="Q154" s="173"/>
      <c r="R154" s="173"/>
      <c r="S154" s="173"/>
      <c r="T154" s="174"/>
      <c r="AT154" s="169" t="s">
        <v>354</v>
      </c>
      <c r="AU154" s="169" t="s">
        <v>80</v>
      </c>
      <c r="AV154" s="13" t="s">
        <v>80</v>
      </c>
      <c r="AW154" s="13" t="s">
        <v>27</v>
      </c>
      <c r="AX154" s="13" t="s">
        <v>78</v>
      </c>
      <c r="AY154" s="169" t="s">
        <v>140</v>
      </c>
    </row>
    <row r="155" spans="1:65" s="2" customFormat="1" ht="16.5" customHeight="1" x14ac:dyDescent="0.2">
      <c r="A155" s="30"/>
      <c r="B155" s="146"/>
      <c r="C155" s="147" t="s">
        <v>174</v>
      </c>
      <c r="D155" s="147" t="s">
        <v>143</v>
      </c>
      <c r="E155" s="148" t="s">
        <v>472</v>
      </c>
      <c r="F155" s="149" t="s">
        <v>473</v>
      </c>
      <c r="G155" s="150" t="s">
        <v>474</v>
      </c>
      <c r="H155" s="151">
        <v>60</v>
      </c>
      <c r="I155" s="275"/>
      <c r="J155" s="152">
        <f>ROUND(I155*H155,2)</f>
        <v>0</v>
      </c>
      <c r="K155" s="149"/>
      <c r="L155" s="31"/>
      <c r="M155" s="153" t="s">
        <v>1</v>
      </c>
      <c r="N155" s="154" t="s">
        <v>36</v>
      </c>
      <c r="O155" s="155">
        <v>0</v>
      </c>
      <c r="P155" s="155">
        <f>O155*H155</f>
        <v>0</v>
      </c>
      <c r="Q155" s="155">
        <v>0</v>
      </c>
      <c r="R155" s="155">
        <f>Q155*H155</f>
        <v>0</v>
      </c>
      <c r="S155" s="155">
        <v>0</v>
      </c>
      <c r="T155" s="156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7" t="s">
        <v>160</v>
      </c>
      <c r="AT155" s="157" t="s">
        <v>143</v>
      </c>
      <c r="AU155" s="157" t="s">
        <v>80</v>
      </c>
      <c r="AY155" s="18" t="s">
        <v>140</v>
      </c>
      <c r="BE155" s="158">
        <f>IF(N155="základní",J155,0)</f>
        <v>0</v>
      </c>
      <c r="BF155" s="158">
        <f>IF(N155="snížená",J155,0)</f>
        <v>0</v>
      </c>
      <c r="BG155" s="158">
        <f>IF(N155="zákl. přenesená",J155,0)</f>
        <v>0</v>
      </c>
      <c r="BH155" s="158">
        <f>IF(N155="sníž. přenesená",J155,0)</f>
        <v>0</v>
      </c>
      <c r="BI155" s="158">
        <f>IF(N155="nulová",J155,0)</f>
        <v>0</v>
      </c>
      <c r="BJ155" s="18" t="s">
        <v>78</v>
      </c>
      <c r="BK155" s="158">
        <f>ROUND(I155*H155,2)</f>
        <v>0</v>
      </c>
      <c r="BL155" s="18" t="s">
        <v>160</v>
      </c>
      <c r="BM155" s="157" t="s">
        <v>1079</v>
      </c>
    </row>
    <row r="156" spans="1:65" s="2" customFormat="1" x14ac:dyDescent="0.2">
      <c r="A156" s="30"/>
      <c r="B156" s="31"/>
      <c r="C156" s="30"/>
      <c r="D156" s="159" t="s">
        <v>149</v>
      </c>
      <c r="E156" s="30"/>
      <c r="F156" s="160" t="s">
        <v>476</v>
      </c>
      <c r="G156" s="30"/>
      <c r="H156" s="30"/>
      <c r="I156" s="30"/>
      <c r="J156" s="30"/>
      <c r="K156" s="30"/>
      <c r="L156" s="31"/>
      <c r="M156" s="161"/>
      <c r="N156" s="162"/>
      <c r="O156" s="56"/>
      <c r="P156" s="56"/>
      <c r="Q156" s="56"/>
      <c r="R156" s="56"/>
      <c r="S156" s="56"/>
      <c r="T156" s="57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T156" s="18" t="s">
        <v>149</v>
      </c>
      <c r="AU156" s="18" t="s">
        <v>80</v>
      </c>
    </row>
    <row r="157" spans="1:65" s="13" customFormat="1" x14ac:dyDescent="0.2">
      <c r="B157" s="168"/>
      <c r="D157" s="159" t="s">
        <v>354</v>
      </c>
      <c r="E157" s="169" t="s">
        <v>1</v>
      </c>
      <c r="F157" s="170" t="s">
        <v>1080</v>
      </c>
      <c r="H157" s="171">
        <v>60</v>
      </c>
      <c r="L157" s="168"/>
      <c r="M157" s="172"/>
      <c r="N157" s="173"/>
      <c r="O157" s="173"/>
      <c r="P157" s="173"/>
      <c r="Q157" s="173"/>
      <c r="R157" s="173"/>
      <c r="S157" s="173"/>
      <c r="T157" s="174"/>
      <c r="AT157" s="169" t="s">
        <v>354</v>
      </c>
      <c r="AU157" s="169" t="s">
        <v>80</v>
      </c>
      <c r="AV157" s="13" t="s">
        <v>80</v>
      </c>
      <c r="AW157" s="13" t="s">
        <v>27</v>
      </c>
      <c r="AX157" s="13" t="s">
        <v>78</v>
      </c>
      <c r="AY157" s="169" t="s">
        <v>140</v>
      </c>
    </row>
    <row r="158" spans="1:65" s="2" customFormat="1" ht="16.5" customHeight="1" x14ac:dyDescent="0.2">
      <c r="A158" s="30"/>
      <c r="B158" s="146"/>
      <c r="C158" s="147" t="s">
        <v>178</v>
      </c>
      <c r="D158" s="147" t="s">
        <v>143</v>
      </c>
      <c r="E158" s="148" t="s">
        <v>1081</v>
      </c>
      <c r="F158" s="149" t="s">
        <v>1082</v>
      </c>
      <c r="G158" s="150" t="s">
        <v>474</v>
      </c>
      <c r="H158" s="151">
        <v>30</v>
      </c>
      <c r="I158" s="275"/>
      <c r="J158" s="152">
        <f>ROUND(I158*H158,2)</f>
        <v>0</v>
      </c>
      <c r="K158" s="149"/>
      <c r="L158" s="31"/>
      <c r="M158" s="153" t="s">
        <v>1</v>
      </c>
      <c r="N158" s="154" t="s">
        <v>36</v>
      </c>
      <c r="O158" s="155">
        <v>0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7" t="s">
        <v>160</v>
      </c>
      <c r="AT158" s="157" t="s">
        <v>143</v>
      </c>
      <c r="AU158" s="157" t="s">
        <v>80</v>
      </c>
      <c r="AY158" s="18" t="s">
        <v>140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8" t="s">
        <v>78</v>
      </c>
      <c r="BK158" s="158">
        <f>ROUND(I158*H158,2)</f>
        <v>0</v>
      </c>
      <c r="BL158" s="18" t="s">
        <v>160</v>
      </c>
      <c r="BM158" s="157" t="s">
        <v>1083</v>
      </c>
    </row>
    <row r="159" spans="1:65" s="2" customFormat="1" x14ac:dyDescent="0.2">
      <c r="A159" s="30"/>
      <c r="B159" s="31"/>
      <c r="C159" s="30"/>
      <c r="D159" s="159" t="s">
        <v>149</v>
      </c>
      <c r="E159" s="30"/>
      <c r="F159" s="160" t="s">
        <v>1084</v>
      </c>
      <c r="G159" s="30"/>
      <c r="H159" s="30"/>
      <c r="I159" s="30"/>
      <c r="J159" s="30"/>
      <c r="K159" s="30"/>
      <c r="L159" s="31"/>
      <c r="M159" s="161"/>
      <c r="N159" s="162"/>
      <c r="O159" s="56"/>
      <c r="P159" s="56"/>
      <c r="Q159" s="56"/>
      <c r="R159" s="56"/>
      <c r="S159" s="56"/>
      <c r="T159" s="57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T159" s="18" t="s">
        <v>149</v>
      </c>
      <c r="AU159" s="18" t="s">
        <v>80</v>
      </c>
    </row>
    <row r="160" spans="1:65" s="13" customFormat="1" x14ac:dyDescent="0.2">
      <c r="B160" s="168"/>
      <c r="D160" s="159" t="s">
        <v>354</v>
      </c>
      <c r="E160" s="169" t="s">
        <v>1</v>
      </c>
      <c r="F160" s="170" t="s">
        <v>1085</v>
      </c>
      <c r="H160" s="171">
        <v>30</v>
      </c>
      <c r="L160" s="168"/>
      <c r="M160" s="172"/>
      <c r="N160" s="173"/>
      <c r="O160" s="173"/>
      <c r="P160" s="173"/>
      <c r="Q160" s="173"/>
      <c r="R160" s="173"/>
      <c r="S160" s="173"/>
      <c r="T160" s="174"/>
      <c r="AT160" s="169" t="s">
        <v>354</v>
      </c>
      <c r="AU160" s="169" t="s">
        <v>80</v>
      </c>
      <c r="AV160" s="13" t="s">
        <v>80</v>
      </c>
      <c r="AW160" s="13" t="s">
        <v>27</v>
      </c>
      <c r="AX160" s="13" t="s">
        <v>78</v>
      </c>
      <c r="AY160" s="169" t="s">
        <v>140</v>
      </c>
    </row>
    <row r="161" spans="1:65" s="2" customFormat="1" ht="21.75" customHeight="1" x14ac:dyDescent="0.2">
      <c r="A161" s="30"/>
      <c r="B161" s="146"/>
      <c r="C161" s="147" t="s">
        <v>182</v>
      </c>
      <c r="D161" s="147" t="s">
        <v>143</v>
      </c>
      <c r="E161" s="148" t="s">
        <v>1086</v>
      </c>
      <c r="F161" s="149" t="s">
        <v>1087</v>
      </c>
      <c r="G161" s="150" t="s">
        <v>505</v>
      </c>
      <c r="H161" s="151">
        <v>2836.3249999999998</v>
      </c>
      <c r="I161" s="275"/>
      <c r="J161" s="152">
        <f>ROUND(I161*H161,2)</f>
        <v>0</v>
      </c>
      <c r="K161" s="149"/>
      <c r="L161" s="31"/>
      <c r="M161" s="153" t="s">
        <v>1</v>
      </c>
      <c r="N161" s="154" t="s">
        <v>36</v>
      </c>
      <c r="O161" s="155">
        <v>2.9000000000000001E-2</v>
      </c>
      <c r="P161" s="155">
        <f>O161*H161</f>
        <v>82.253424999999993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7" t="s">
        <v>160</v>
      </c>
      <c r="AT161" s="157" t="s">
        <v>143</v>
      </c>
      <c r="AU161" s="157" t="s">
        <v>80</v>
      </c>
      <c r="AY161" s="18" t="s">
        <v>140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8" t="s">
        <v>78</v>
      </c>
      <c r="BK161" s="158">
        <f>ROUND(I161*H161,2)</f>
        <v>0</v>
      </c>
      <c r="BL161" s="18" t="s">
        <v>160</v>
      </c>
      <c r="BM161" s="157" t="s">
        <v>1088</v>
      </c>
    </row>
    <row r="162" spans="1:65" s="2" customFormat="1" x14ac:dyDescent="0.2">
      <c r="A162" s="30"/>
      <c r="B162" s="31"/>
      <c r="C162" s="30"/>
      <c r="D162" s="159" t="s">
        <v>149</v>
      </c>
      <c r="E162" s="30"/>
      <c r="F162" s="160" t="s">
        <v>1089</v>
      </c>
      <c r="G162" s="30"/>
      <c r="H162" s="30"/>
      <c r="I162" s="30"/>
      <c r="J162" s="30"/>
      <c r="K162" s="30"/>
      <c r="L162" s="31"/>
      <c r="M162" s="161"/>
      <c r="N162" s="162"/>
      <c r="O162" s="56"/>
      <c r="P162" s="56"/>
      <c r="Q162" s="56"/>
      <c r="R162" s="56"/>
      <c r="S162" s="56"/>
      <c r="T162" s="57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T162" s="18" t="s">
        <v>149</v>
      </c>
      <c r="AU162" s="18" t="s">
        <v>80</v>
      </c>
    </row>
    <row r="163" spans="1:65" s="15" customFormat="1" x14ac:dyDescent="0.2">
      <c r="B163" s="182"/>
      <c r="D163" s="159" t="s">
        <v>354</v>
      </c>
      <c r="E163" s="183" t="s">
        <v>1</v>
      </c>
      <c r="F163" s="184" t="s">
        <v>1090</v>
      </c>
      <c r="H163" s="183" t="s">
        <v>1</v>
      </c>
      <c r="L163" s="182"/>
      <c r="M163" s="185"/>
      <c r="N163" s="186"/>
      <c r="O163" s="186"/>
      <c r="P163" s="186"/>
      <c r="Q163" s="186"/>
      <c r="R163" s="186"/>
      <c r="S163" s="186"/>
      <c r="T163" s="187"/>
      <c r="AT163" s="183" t="s">
        <v>354</v>
      </c>
      <c r="AU163" s="183" t="s">
        <v>80</v>
      </c>
      <c r="AV163" s="15" t="s">
        <v>78</v>
      </c>
      <c r="AW163" s="15" t="s">
        <v>27</v>
      </c>
      <c r="AX163" s="15" t="s">
        <v>70</v>
      </c>
      <c r="AY163" s="183" t="s">
        <v>140</v>
      </c>
    </row>
    <row r="164" spans="1:65" s="13" customFormat="1" x14ac:dyDescent="0.2">
      <c r="B164" s="168"/>
      <c r="D164" s="159" t="s">
        <v>354</v>
      </c>
      <c r="E164" s="169" t="s">
        <v>1</v>
      </c>
      <c r="F164" s="170" t="s">
        <v>1091</v>
      </c>
      <c r="H164" s="171">
        <v>5197.8500000000004</v>
      </c>
      <c r="L164" s="168"/>
      <c r="M164" s="172"/>
      <c r="N164" s="173"/>
      <c r="O164" s="173"/>
      <c r="P164" s="173"/>
      <c r="Q164" s="173"/>
      <c r="R164" s="173"/>
      <c r="S164" s="173"/>
      <c r="T164" s="174"/>
      <c r="AT164" s="169" t="s">
        <v>354</v>
      </c>
      <c r="AU164" s="169" t="s">
        <v>80</v>
      </c>
      <c r="AV164" s="13" t="s">
        <v>80</v>
      </c>
      <c r="AW164" s="13" t="s">
        <v>27</v>
      </c>
      <c r="AX164" s="13" t="s">
        <v>70</v>
      </c>
      <c r="AY164" s="169" t="s">
        <v>140</v>
      </c>
    </row>
    <row r="165" spans="1:65" s="13" customFormat="1" x14ac:dyDescent="0.2">
      <c r="B165" s="168"/>
      <c r="D165" s="159" t="s">
        <v>354</v>
      </c>
      <c r="E165" s="169" t="s">
        <v>1</v>
      </c>
      <c r="F165" s="170" t="s">
        <v>1092</v>
      </c>
      <c r="H165" s="171">
        <v>2598.9250000000002</v>
      </c>
      <c r="L165" s="168"/>
      <c r="M165" s="172"/>
      <c r="N165" s="173"/>
      <c r="O165" s="173"/>
      <c r="P165" s="173"/>
      <c r="Q165" s="173"/>
      <c r="R165" s="173"/>
      <c r="S165" s="173"/>
      <c r="T165" s="174"/>
      <c r="AT165" s="169" t="s">
        <v>354</v>
      </c>
      <c r="AU165" s="169" t="s">
        <v>80</v>
      </c>
      <c r="AV165" s="13" t="s">
        <v>80</v>
      </c>
      <c r="AW165" s="13" t="s">
        <v>27</v>
      </c>
      <c r="AX165" s="13" t="s">
        <v>70</v>
      </c>
      <c r="AY165" s="169" t="s">
        <v>140</v>
      </c>
    </row>
    <row r="166" spans="1:65" s="13" customFormat="1" x14ac:dyDescent="0.2">
      <c r="B166" s="168"/>
      <c r="D166" s="159" t="s">
        <v>354</v>
      </c>
      <c r="E166" s="169" t="s">
        <v>1</v>
      </c>
      <c r="F166" s="170" t="s">
        <v>1093</v>
      </c>
      <c r="H166" s="171">
        <v>237.4</v>
      </c>
      <c r="L166" s="168"/>
      <c r="M166" s="172"/>
      <c r="N166" s="173"/>
      <c r="O166" s="173"/>
      <c r="P166" s="173"/>
      <c r="Q166" s="173"/>
      <c r="R166" s="173"/>
      <c r="S166" s="173"/>
      <c r="T166" s="174"/>
      <c r="AT166" s="169" t="s">
        <v>354</v>
      </c>
      <c r="AU166" s="169" t="s">
        <v>80</v>
      </c>
      <c r="AV166" s="13" t="s">
        <v>80</v>
      </c>
      <c r="AW166" s="13" t="s">
        <v>27</v>
      </c>
      <c r="AX166" s="13" t="s">
        <v>70</v>
      </c>
      <c r="AY166" s="169" t="s">
        <v>140</v>
      </c>
    </row>
    <row r="167" spans="1:65" s="13" customFormat="1" x14ac:dyDescent="0.2">
      <c r="B167" s="168"/>
      <c r="D167" s="159" t="s">
        <v>354</v>
      </c>
      <c r="E167" s="169" t="s">
        <v>1</v>
      </c>
      <c r="F167" s="170" t="s">
        <v>1094</v>
      </c>
      <c r="H167" s="171">
        <v>2836.3249999999998</v>
      </c>
      <c r="L167" s="168"/>
      <c r="M167" s="172"/>
      <c r="N167" s="173"/>
      <c r="O167" s="173"/>
      <c r="P167" s="173"/>
      <c r="Q167" s="173"/>
      <c r="R167" s="173"/>
      <c r="S167" s="173"/>
      <c r="T167" s="174"/>
      <c r="AT167" s="169" t="s">
        <v>354</v>
      </c>
      <c r="AU167" s="169" t="s">
        <v>80</v>
      </c>
      <c r="AV167" s="13" t="s">
        <v>80</v>
      </c>
      <c r="AW167" s="13" t="s">
        <v>27</v>
      </c>
      <c r="AX167" s="13" t="s">
        <v>78</v>
      </c>
      <c r="AY167" s="169" t="s">
        <v>140</v>
      </c>
    </row>
    <row r="168" spans="1:65" s="2" customFormat="1" ht="21.75" customHeight="1" x14ac:dyDescent="0.2">
      <c r="A168" s="30"/>
      <c r="B168" s="146"/>
      <c r="C168" s="147" t="s">
        <v>186</v>
      </c>
      <c r="D168" s="147" t="s">
        <v>143</v>
      </c>
      <c r="E168" s="148" t="s">
        <v>1095</v>
      </c>
      <c r="F168" s="149" t="s">
        <v>1096</v>
      </c>
      <c r="G168" s="150" t="s">
        <v>505</v>
      </c>
      <c r="H168" s="151">
        <v>2598.9250000000002</v>
      </c>
      <c r="I168" s="275"/>
      <c r="J168" s="152">
        <f>ROUND(I168*H168,2)</f>
        <v>0</v>
      </c>
      <c r="K168" s="149"/>
      <c r="L168" s="31"/>
      <c r="M168" s="153" t="s">
        <v>1</v>
      </c>
      <c r="N168" s="154" t="s">
        <v>36</v>
      </c>
      <c r="O168" s="155">
        <v>5.1999999999999998E-2</v>
      </c>
      <c r="P168" s="155">
        <f>O168*H168</f>
        <v>135.14410000000001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7" t="s">
        <v>160</v>
      </c>
      <c r="AT168" s="157" t="s">
        <v>143</v>
      </c>
      <c r="AU168" s="157" t="s">
        <v>80</v>
      </c>
      <c r="AY168" s="18" t="s">
        <v>140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8" t="s">
        <v>78</v>
      </c>
      <c r="BK168" s="158">
        <f>ROUND(I168*H168,2)</f>
        <v>0</v>
      </c>
      <c r="BL168" s="18" t="s">
        <v>160</v>
      </c>
      <c r="BM168" s="157" t="s">
        <v>1097</v>
      </c>
    </row>
    <row r="169" spans="1:65" s="2" customFormat="1" x14ac:dyDescent="0.2">
      <c r="A169" s="30"/>
      <c r="B169" s="31"/>
      <c r="C169" s="30"/>
      <c r="D169" s="159" t="s">
        <v>149</v>
      </c>
      <c r="E169" s="30"/>
      <c r="F169" s="160" t="s">
        <v>1098</v>
      </c>
      <c r="G169" s="30"/>
      <c r="H169" s="30"/>
      <c r="I169" s="30"/>
      <c r="J169" s="30"/>
      <c r="K169" s="30"/>
      <c r="L169" s="31"/>
      <c r="M169" s="161"/>
      <c r="N169" s="162"/>
      <c r="O169" s="56"/>
      <c r="P169" s="56"/>
      <c r="Q169" s="56"/>
      <c r="R169" s="56"/>
      <c r="S169" s="56"/>
      <c r="T169" s="57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T169" s="18" t="s">
        <v>149</v>
      </c>
      <c r="AU169" s="18" t="s">
        <v>80</v>
      </c>
    </row>
    <row r="170" spans="1:65" s="15" customFormat="1" x14ac:dyDescent="0.2">
      <c r="B170" s="182"/>
      <c r="D170" s="159" t="s">
        <v>354</v>
      </c>
      <c r="E170" s="183" t="s">
        <v>1</v>
      </c>
      <c r="F170" s="184" t="s">
        <v>1090</v>
      </c>
      <c r="H170" s="183" t="s">
        <v>1</v>
      </c>
      <c r="L170" s="182"/>
      <c r="M170" s="185"/>
      <c r="N170" s="186"/>
      <c r="O170" s="186"/>
      <c r="P170" s="186"/>
      <c r="Q170" s="186"/>
      <c r="R170" s="186"/>
      <c r="S170" s="186"/>
      <c r="T170" s="187"/>
      <c r="AT170" s="183" t="s">
        <v>354</v>
      </c>
      <c r="AU170" s="183" t="s">
        <v>80</v>
      </c>
      <c r="AV170" s="15" t="s">
        <v>78</v>
      </c>
      <c r="AW170" s="15" t="s">
        <v>27</v>
      </c>
      <c r="AX170" s="15" t="s">
        <v>70</v>
      </c>
      <c r="AY170" s="183" t="s">
        <v>140</v>
      </c>
    </row>
    <row r="171" spans="1:65" s="13" customFormat="1" x14ac:dyDescent="0.2">
      <c r="B171" s="168"/>
      <c r="D171" s="159" t="s">
        <v>354</v>
      </c>
      <c r="E171" s="169" t="s">
        <v>1</v>
      </c>
      <c r="F171" s="170" t="s">
        <v>1099</v>
      </c>
      <c r="H171" s="171">
        <v>2598.9250000000002</v>
      </c>
      <c r="L171" s="168"/>
      <c r="M171" s="172"/>
      <c r="N171" s="173"/>
      <c r="O171" s="173"/>
      <c r="P171" s="173"/>
      <c r="Q171" s="173"/>
      <c r="R171" s="173"/>
      <c r="S171" s="173"/>
      <c r="T171" s="174"/>
      <c r="AT171" s="169" t="s">
        <v>354</v>
      </c>
      <c r="AU171" s="169" t="s">
        <v>80</v>
      </c>
      <c r="AV171" s="13" t="s">
        <v>80</v>
      </c>
      <c r="AW171" s="13" t="s">
        <v>27</v>
      </c>
      <c r="AX171" s="13" t="s">
        <v>78</v>
      </c>
      <c r="AY171" s="169" t="s">
        <v>140</v>
      </c>
    </row>
    <row r="172" spans="1:65" s="2" customFormat="1" ht="21.75" customHeight="1" x14ac:dyDescent="0.2">
      <c r="A172" s="30"/>
      <c r="B172" s="146"/>
      <c r="C172" s="147" t="s">
        <v>190</v>
      </c>
      <c r="D172" s="147" t="s">
        <v>143</v>
      </c>
      <c r="E172" s="148" t="s">
        <v>1100</v>
      </c>
      <c r="F172" s="149" t="s">
        <v>1101</v>
      </c>
      <c r="G172" s="150" t="s">
        <v>505</v>
      </c>
      <c r="H172" s="151">
        <v>8</v>
      </c>
      <c r="I172" s="275"/>
      <c r="J172" s="152">
        <f>ROUND(I172*H172,2)</f>
        <v>0</v>
      </c>
      <c r="K172" s="149"/>
      <c r="L172" s="31"/>
      <c r="M172" s="153" t="s">
        <v>1</v>
      </c>
      <c r="N172" s="154" t="s">
        <v>36</v>
      </c>
      <c r="O172" s="155">
        <v>0.66800000000000004</v>
      </c>
      <c r="P172" s="155">
        <f>O172*H172</f>
        <v>5.3440000000000003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7" t="s">
        <v>160</v>
      </c>
      <c r="AT172" s="157" t="s">
        <v>143</v>
      </c>
      <c r="AU172" s="157" t="s">
        <v>80</v>
      </c>
      <c r="AY172" s="18" t="s">
        <v>140</v>
      </c>
      <c r="BE172" s="158">
        <f>IF(N172="základní",J172,0)</f>
        <v>0</v>
      </c>
      <c r="BF172" s="158">
        <f>IF(N172="snížená",J172,0)</f>
        <v>0</v>
      </c>
      <c r="BG172" s="158">
        <f>IF(N172="zákl. přenesená",J172,0)</f>
        <v>0</v>
      </c>
      <c r="BH172" s="158">
        <f>IF(N172="sníž. přenesená",J172,0)</f>
        <v>0</v>
      </c>
      <c r="BI172" s="158">
        <f>IF(N172="nulová",J172,0)</f>
        <v>0</v>
      </c>
      <c r="BJ172" s="18" t="s">
        <v>78</v>
      </c>
      <c r="BK172" s="158">
        <f>ROUND(I172*H172,2)</f>
        <v>0</v>
      </c>
      <c r="BL172" s="18" t="s">
        <v>160</v>
      </c>
      <c r="BM172" s="157" t="s">
        <v>1102</v>
      </c>
    </row>
    <row r="173" spans="1:65" s="2" customFormat="1" ht="19.5" x14ac:dyDescent="0.2">
      <c r="A173" s="30"/>
      <c r="B173" s="31"/>
      <c r="C173" s="30"/>
      <c r="D173" s="159" t="s">
        <v>149</v>
      </c>
      <c r="E173" s="30"/>
      <c r="F173" s="160" t="s">
        <v>1103</v>
      </c>
      <c r="G173" s="30"/>
      <c r="H173" s="30"/>
      <c r="I173" s="30"/>
      <c r="J173" s="30"/>
      <c r="K173" s="30"/>
      <c r="L173" s="31"/>
      <c r="M173" s="161"/>
      <c r="N173" s="162"/>
      <c r="O173" s="56"/>
      <c r="P173" s="56"/>
      <c r="Q173" s="56"/>
      <c r="R173" s="56"/>
      <c r="S173" s="56"/>
      <c r="T173" s="57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T173" s="18" t="s">
        <v>149</v>
      </c>
      <c r="AU173" s="18" t="s">
        <v>80</v>
      </c>
    </row>
    <row r="174" spans="1:65" s="13" customFormat="1" x14ac:dyDescent="0.2">
      <c r="B174" s="168"/>
      <c r="D174" s="159" t="s">
        <v>354</v>
      </c>
      <c r="E174" s="169" t="s">
        <v>1</v>
      </c>
      <c r="F174" s="170" t="s">
        <v>1104</v>
      </c>
      <c r="H174" s="171">
        <v>8</v>
      </c>
      <c r="L174" s="168"/>
      <c r="M174" s="172"/>
      <c r="N174" s="173"/>
      <c r="O174" s="173"/>
      <c r="P174" s="173"/>
      <c r="Q174" s="173"/>
      <c r="R174" s="173"/>
      <c r="S174" s="173"/>
      <c r="T174" s="174"/>
      <c r="AT174" s="169" t="s">
        <v>354</v>
      </c>
      <c r="AU174" s="169" t="s">
        <v>80</v>
      </c>
      <c r="AV174" s="13" t="s">
        <v>80</v>
      </c>
      <c r="AW174" s="13" t="s">
        <v>27</v>
      </c>
      <c r="AX174" s="13" t="s">
        <v>78</v>
      </c>
      <c r="AY174" s="169" t="s">
        <v>140</v>
      </c>
    </row>
    <row r="175" spans="1:65" s="2" customFormat="1" ht="21.75" customHeight="1" x14ac:dyDescent="0.2">
      <c r="A175" s="30"/>
      <c r="B175" s="146"/>
      <c r="C175" s="147" t="s">
        <v>194</v>
      </c>
      <c r="D175" s="147" t="s">
        <v>143</v>
      </c>
      <c r="E175" s="148" t="s">
        <v>1105</v>
      </c>
      <c r="F175" s="149" t="s">
        <v>1106</v>
      </c>
      <c r="G175" s="150" t="s">
        <v>505</v>
      </c>
      <c r="H175" s="151">
        <v>1559.72</v>
      </c>
      <c r="I175" s="275"/>
      <c r="J175" s="152">
        <f>ROUND(I175*H175,2)</f>
        <v>0</v>
      </c>
      <c r="K175" s="149"/>
      <c r="L175" s="31"/>
      <c r="M175" s="153" t="s">
        <v>1</v>
      </c>
      <c r="N175" s="154" t="s">
        <v>36</v>
      </c>
      <c r="O175" s="155">
        <v>6.6000000000000003E-2</v>
      </c>
      <c r="P175" s="155">
        <f>O175*H175</f>
        <v>102.94152000000001</v>
      </c>
      <c r="Q175" s="155">
        <v>0</v>
      </c>
      <c r="R175" s="155">
        <f>Q175*H175</f>
        <v>0</v>
      </c>
      <c r="S175" s="155">
        <v>0</v>
      </c>
      <c r="T175" s="156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7" t="s">
        <v>160</v>
      </c>
      <c r="AT175" s="157" t="s">
        <v>143</v>
      </c>
      <c r="AU175" s="157" t="s">
        <v>80</v>
      </c>
      <c r="AY175" s="18" t="s">
        <v>140</v>
      </c>
      <c r="BE175" s="158">
        <f>IF(N175="základní",J175,0)</f>
        <v>0</v>
      </c>
      <c r="BF175" s="158">
        <f>IF(N175="snížená",J175,0)</f>
        <v>0</v>
      </c>
      <c r="BG175" s="158">
        <f>IF(N175="zákl. přenesená",J175,0)</f>
        <v>0</v>
      </c>
      <c r="BH175" s="158">
        <f>IF(N175="sníž. přenesená",J175,0)</f>
        <v>0</v>
      </c>
      <c r="BI175" s="158">
        <f>IF(N175="nulová",J175,0)</f>
        <v>0</v>
      </c>
      <c r="BJ175" s="18" t="s">
        <v>78</v>
      </c>
      <c r="BK175" s="158">
        <f>ROUND(I175*H175,2)</f>
        <v>0</v>
      </c>
      <c r="BL175" s="18" t="s">
        <v>160</v>
      </c>
      <c r="BM175" s="157" t="s">
        <v>1107</v>
      </c>
    </row>
    <row r="176" spans="1:65" s="2" customFormat="1" ht="19.5" x14ac:dyDescent="0.2">
      <c r="A176" s="30"/>
      <c r="B176" s="31"/>
      <c r="C176" s="30"/>
      <c r="D176" s="159" t="s">
        <v>149</v>
      </c>
      <c r="E176" s="30"/>
      <c r="F176" s="160" t="s">
        <v>1108</v>
      </c>
      <c r="G176" s="30"/>
      <c r="H176" s="30"/>
      <c r="I176" s="30"/>
      <c r="J176" s="30"/>
      <c r="K176" s="30"/>
      <c r="L176" s="31"/>
      <c r="M176" s="161"/>
      <c r="N176" s="162"/>
      <c r="O176" s="56"/>
      <c r="P176" s="56"/>
      <c r="Q176" s="56"/>
      <c r="R176" s="56"/>
      <c r="S176" s="56"/>
      <c r="T176" s="57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T176" s="18" t="s">
        <v>149</v>
      </c>
      <c r="AU176" s="18" t="s">
        <v>80</v>
      </c>
    </row>
    <row r="177" spans="1:65" s="15" customFormat="1" x14ac:dyDescent="0.2">
      <c r="B177" s="182"/>
      <c r="D177" s="159" t="s">
        <v>354</v>
      </c>
      <c r="E177" s="183" t="s">
        <v>1</v>
      </c>
      <c r="F177" s="184" t="s">
        <v>1090</v>
      </c>
      <c r="H177" s="183" t="s">
        <v>1</v>
      </c>
      <c r="L177" s="182"/>
      <c r="M177" s="185"/>
      <c r="N177" s="186"/>
      <c r="O177" s="186"/>
      <c r="P177" s="186"/>
      <c r="Q177" s="186"/>
      <c r="R177" s="186"/>
      <c r="S177" s="186"/>
      <c r="T177" s="187"/>
      <c r="AT177" s="183" t="s">
        <v>354</v>
      </c>
      <c r="AU177" s="183" t="s">
        <v>80</v>
      </c>
      <c r="AV177" s="15" t="s">
        <v>78</v>
      </c>
      <c r="AW177" s="15" t="s">
        <v>27</v>
      </c>
      <c r="AX177" s="15" t="s">
        <v>70</v>
      </c>
      <c r="AY177" s="183" t="s">
        <v>140</v>
      </c>
    </row>
    <row r="178" spans="1:65" s="13" customFormat="1" x14ac:dyDescent="0.2">
      <c r="B178" s="168"/>
      <c r="D178" s="159" t="s">
        <v>354</v>
      </c>
      <c r="E178" s="169" t="s">
        <v>1</v>
      </c>
      <c r="F178" s="170" t="s">
        <v>1109</v>
      </c>
      <c r="H178" s="171">
        <v>581.89499999999998</v>
      </c>
      <c r="L178" s="168"/>
      <c r="M178" s="172"/>
      <c r="N178" s="173"/>
      <c r="O178" s="173"/>
      <c r="P178" s="173"/>
      <c r="Q178" s="173"/>
      <c r="R178" s="173"/>
      <c r="S178" s="173"/>
      <c r="T178" s="174"/>
      <c r="AT178" s="169" t="s">
        <v>354</v>
      </c>
      <c r="AU178" s="169" t="s">
        <v>80</v>
      </c>
      <c r="AV178" s="13" t="s">
        <v>80</v>
      </c>
      <c r="AW178" s="13" t="s">
        <v>27</v>
      </c>
      <c r="AX178" s="13" t="s">
        <v>70</v>
      </c>
      <c r="AY178" s="169" t="s">
        <v>140</v>
      </c>
    </row>
    <row r="179" spans="1:65" s="13" customFormat="1" x14ac:dyDescent="0.2">
      <c r="B179" s="168"/>
      <c r="D179" s="159" t="s">
        <v>354</v>
      </c>
      <c r="E179" s="169" t="s">
        <v>1</v>
      </c>
      <c r="F179" s="170" t="s">
        <v>1110</v>
      </c>
      <c r="H179" s="171">
        <v>977.82500000000005</v>
      </c>
      <c r="L179" s="168"/>
      <c r="M179" s="172"/>
      <c r="N179" s="173"/>
      <c r="O179" s="173"/>
      <c r="P179" s="173"/>
      <c r="Q179" s="173"/>
      <c r="R179" s="173"/>
      <c r="S179" s="173"/>
      <c r="T179" s="174"/>
      <c r="AT179" s="169" t="s">
        <v>354</v>
      </c>
      <c r="AU179" s="169" t="s">
        <v>80</v>
      </c>
      <c r="AV179" s="13" t="s">
        <v>80</v>
      </c>
      <c r="AW179" s="13" t="s">
        <v>27</v>
      </c>
      <c r="AX179" s="13" t="s">
        <v>70</v>
      </c>
      <c r="AY179" s="169" t="s">
        <v>140</v>
      </c>
    </row>
    <row r="180" spans="1:65" s="14" customFormat="1" x14ac:dyDescent="0.2">
      <c r="B180" s="175"/>
      <c r="D180" s="159" t="s">
        <v>354</v>
      </c>
      <c r="E180" s="176" t="s">
        <v>1</v>
      </c>
      <c r="F180" s="177" t="s">
        <v>363</v>
      </c>
      <c r="H180" s="178">
        <v>1559.72</v>
      </c>
      <c r="L180" s="175"/>
      <c r="M180" s="179"/>
      <c r="N180" s="180"/>
      <c r="O180" s="180"/>
      <c r="P180" s="180"/>
      <c r="Q180" s="180"/>
      <c r="R180" s="180"/>
      <c r="S180" s="180"/>
      <c r="T180" s="181"/>
      <c r="AT180" s="176" t="s">
        <v>354</v>
      </c>
      <c r="AU180" s="176" t="s">
        <v>80</v>
      </c>
      <c r="AV180" s="14" t="s">
        <v>160</v>
      </c>
      <c r="AW180" s="14" t="s">
        <v>27</v>
      </c>
      <c r="AX180" s="14" t="s">
        <v>78</v>
      </c>
      <c r="AY180" s="176" t="s">
        <v>140</v>
      </c>
    </row>
    <row r="181" spans="1:65" s="2" customFormat="1" ht="16.5" customHeight="1" x14ac:dyDescent="0.2">
      <c r="A181" s="30"/>
      <c r="B181" s="146"/>
      <c r="C181" s="147" t="s">
        <v>198</v>
      </c>
      <c r="D181" s="147" t="s">
        <v>143</v>
      </c>
      <c r="E181" s="148" t="s">
        <v>1111</v>
      </c>
      <c r="F181" s="149" t="s">
        <v>1112</v>
      </c>
      <c r="G181" s="150" t="s">
        <v>505</v>
      </c>
      <c r="H181" s="151">
        <v>1559.72</v>
      </c>
      <c r="I181" s="275"/>
      <c r="J181" s="152">
        <f>ROUND(I181*H181,2)</f>
        <v>0</v>
      </c>
      <c r="K181" s="149"/>
      <c r="L181" s="31"/>
      <c r="M181" s="153" t="s">
        <v>1</v>
      </c>
      <c r="N181" s="154" t="s">
        <v>36</v>
      </c>
      <c r="O181" s="155">
        <v>0.11899999999999999</v>
      </c>
      <c r="P181" s="155">
        <f>O181*H181</f>
        <v>185.60667999999998</v>
      </c>
      <c r="Q181" s="155">
        <v>0</v>
      </c>
      <c r="R181" s="155">
        <f>Q181*H181</f>
        <v>0</v>
      </c>
      <c r="S181" s="155">
        <v>0</v>
      </c>
      <c r="T181" s="156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7" t="s">
        <v>160</v>
      </c>
      <c r="AT181" s="157" t="s">
        <v>143</v>
      </c>
      <c r="AU181" s="157" t="s">
        <v>80</v>
      </c>
      <c r="AY181" s="18" t="s">
        <v>140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8" t="s">
        <v>78</v>
      </c>
      <c r="BK181" s="158">
        <f>ROUND(I181*H181,2)</f>
        <v>0</v>
      </c>
      <c r="BL181" s="18" t="s">
        <v>160</v>
      </c>
      <c r="BM181" s="157" t="s">
        <v>1113</v>
      </c>
    </row>
    <row r="182" spans="1:65" s="2" customFormat="1" ht="19.5" x14ac:dyDescent="0.2">
      <c r="A182" s="30"/>
      <c r="B182" s="31"/>
      <c r="C182" s="30"/>
      <c r="D182" s="159" t="s">
        <v>149</v>
      </c>
      <c r="E182" s="30"/>
      <c r="F182" s="160" t="s">
        <v>1114</v>
      </c>
      <c r="G182" s="30"/>
      <c r="H182" s="30"/>
      <c r="I182" s="30"/>
      <c r="J182" s="30"/>
      <c r="K182" s="30"/>
      <c r="L182" s="31"/>
      <c r="M182" s="161"/>
      <c r="N182" s="162"/>
      <c r="O182" s="56"/>
      <c r="P182" s="56"/>
      <c r="Q182" s="56"/>
      <c r="R182" s="56"/>
      <c r="S182" s="56"/>
      <c r="T182" s="57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T182" s="18" t="s">
        <v>149</v>
      </c>
      <c r="AU182" s="18" t="s">
        <v>80</v>
      </c>
    </row>
    <row r="183" spans="1:65" s="15" customFormat="1" x14ac:dyDescent="0.2">
      <c r="B183" s="182"/>
      <c r="D183" s="159" t="s">
        <v>354</v>
      </c>
      <c r="E183" s="183" t="s">
        <v>1</v>
      </c>
      <c r="F183" s="184" t="s">
        <v>1090</v>
      </c>
      <c r="H183" s="183" t="s">
        <v>1</v>
      </c>
      <c r="L183" s="182"/>
      <c r="M183" s="185"/>
      <c r="N183" s="186"/>
      <c r="O183" s="186"/>
      <c r="P183" s="186"/>
      <c r="Q183" s="186"/>
      <c r="R183" s="186"/>
      <c r="S183" s="186"/>
      <c r="T183" s="187"/>
      <c r="AT183" s="183" t="s">
        <v>354</v>
      </c>
      <c r="AU183" s="183" t="s">
        <v>80</v>
      </c>
      <c r="AV183" s="15" t="s">
        <v>78</v>
      </c>
      <c r="AW183" s="15" t="s">
        <v>27</v>
      </c>
      <c r="AX183" s="15" t="s">
        <v>70</v>
      </c>
      <c r="AY183" s="183" t="s">
        <v>140</v>
      </c>
    </row>
    <row r="184" spans="1:65" s="13" customFormat="1" x14ac:dyDescent="0.2">
      <c r="B184" s="168"/>
      <c r="D184" s="159" t="s">
        <v>354</v>
      </c>
      <c r="E184" s="169" t="s">
        <v>1</v>
      </c>
      <c r="F184" s="170" t="s">
        <v>1115</v>
      </c>
      <c r="H184" s="171">
        <v>581.89499999999998</v>
      </c>
      <c r="L184" s="168"/>
      <c r="M184" s="172"/>
      <c r="N184" s="173"/>
      <c r="O184" s="173"/>
      <c r="P184" s="173"/>
      <c r="Q184" s="173"/>
      <c r="R184" s="173"/>
      <c r="S184" s="173"/>
      <c r="T184" s="174"/>
      <c r="AT184" s="169" t="s">
        <v>354</v>
      </c>
      <c r="AU184" s="169" t="s">
        <v>80</v>
      </c>
      <c r="AV184" s="13" t="s">
        <v>80</v>
      </c>
      <c r="AW184" s="13" t="s">
        <v>27</v>
      </c>
      <c r="AX184" s="13" t="s">
        <v>70</v>
      </c>
      <c r="AY184" s="169" t="s">
        <v>140</v>
      </c>
    </row>
    <row r="185" spans="1:65" s="13" customFormat="1" x14ac:dyDescent="0.2">
      <c r="B185" s="168"/>
      <c r="D185" s="159" t="s">
        <v>354</v>
      </c>
      <c r="E185" s="169" t="s">
        <v>1</v>
      </c>
      <c r="F185" s="170" t="s">
        <v>1116</v>
      </c>
      <c r="H185" s="171">
        <v>977.82500000000005</v>
      </c>
      <c r="L185" s="168"/>
      <c r="M185" s="172"/>
      <c r="N185" s="173"/>
      <c r="O185" s="173"/>
      <c r="P185" s="173"/>
      <c r="Q185" s="173"/>
      <c r="R185" s="173"/>
      <c r="S185" s="173"/>
      <c r="T185" s="174"/>
      <c r="AT185" s="169" t="s">
        <v>354</v>
      </c>
      <c r="AU185" s="169" t="s">
        <v>80</v>
      </c>
      <c r="AV185" s="13" t="s">
        <v>80</v>
      </c>
      <c r="AW185" s="13" t="s">
        <v>27</v>
      </c>
      <c r="AX185" s="13" t="s">
        <v>70</v>
      </c>
      <c r="AY185" s="169" t="s">
        <v>140</v>
      </c>
    </row>
    <row r="186" spans="1:65" s="14" customFormat="1" x14ac:dyDescent="0.2">
      <c r="B186" s="175"/>
      <c r="D186" s="159" t="s">
        <v>354</v>
      </c>
      <c r="E186" s="176" t="s">
        <v>1</v>
      </c>
      <c r="F186" s="177" t="s">
        <v>363</v>
      </c>
      <c r="H186" s="178">
        <v>1559.72</v>
      </c>
      <c r="L186" s="175"/>
      <c r="M186" s="179"/>
      <c r="N186" s="180"/>
      <c r="O186" s="180"/>
      <c r="P186" s="180"/>
      <c r="Q186" s="180"/>
      <c r="R186" s="180"/>
      <c r="S186" s="180"/>
      <c r="T186" s="181"/>
      <c r="AT186" s="176" t="s">
        <v>354</v>
      </c>
      <c r="AU186" s="176" t="s">
        <v>80</v>
      </c>
      <c r="AV186" s="14" t="s">
        <v>160</v>
      </c>
      <c r="AW186" s="14" t="s">
        <v>27</v>
      </c>
      <c r="AX186" s="14" t="s">
        <v>78</v>
      </c>
      <c r="AY186" s="176" t="s">
        <v>140</v>
      </c>
    </row>
    <row r="187" spans="1:65" s="2" customFormat="1" ht="16.5" customHeight="1" x14ac:dyDescent="0.2">
      <c r="A187" s="30"/>
      <c r="B187" s="146"/>
      <c r="C187" s="147" t="s">
        <v>8</v>
      </c>
      <c r="D187" s="147" t="s">
        <v>143</v>
      </c>
      <c r="E187" s="148" t="s">
        <v>1117</v>
      </c>
      <c r="F187" s="149" t="s">
        <v>1118</v>
      </c>
      <c r="G187" s="150" t="s">
        <v>505</v>
      </c>
      <c r="H187" s="151">
        <v>484.91300000000001</v>
      </c>
      <c r="I187" s="275"/>
      <c r="J187" s="152">
        <f>ROUND(I187*H187,2)</f>
        <v>0</v>
      </c>
      <c r="K187" s="149"/>
      <c r="L187" s="31"/>
      <c r="M187" s="153" t="s">
        <v>1</v>
      </c>
      <c r="N187" s="154" t="s">
        <v>36</v>
      </c>
      <c r="O187" s="155">
        <v>0.191</v>
      </c>
      <c r="P187" s="155">
        <f>O187*H187</f>
        <v>92.618383000000009</v>
      </c>
      <c r="Q187" s="155">
        <v>0</v>
      </c>
      <c r="R187" s="155">
        <f>Q187*H187</f>
        <v>0</v>
      </c>
      <c r="S187" s="155">
        <v>0</v>
      </c>
      <c r="T187" s="156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7" t="s">
        <v>160</v>
      </c>
      <c r="AT187" s="157" t="s">
        <v>143</v>
      </c>
      <c r="AU187" s="157" t="s">
        <v>80</v>
      </c>
      <c r="AY187" s="18" t="s">
        <v>140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78</v>
      </c>
      <c r="BK187" s="158">
        <f>ROUND(I187*H187,2)</f>
        <v>0</v>
      </c>
      <c r="BL187" s="18" t="s">
        <v>160</v>
      </c>
      <c r="BM187" s="157" t="s">
        <v>1119</v>
      </c>
    </row>
    <row r="188" spans="1:65" s="2" customFormat="1" ht="19.5" x14ac:dyDescent="0.2">
      <c r="A188" s="30"/>
      <c r="B188" s="31"/>
      <c r="C188" s="30"/>
      <c r="D188" s="159" t="s">
        <v>149</v>
      </c>
      <c r="E188" s="30"/>
      <c r="F188" s="160" t="s">
        <v>1120</v>
      </c>
      <c r="G188" s="30"/>
      <c r="H188" s="30"/>
      <c r="I188" s="30"/>
      <c r="J188" s="30"/>
      <c r="K188" s="30"/>
      <c r="L188" s="31"/>
      <c r="M188" s="161"/>
      <c r="N188" s="162"/>
      <c r="O188" s="56"/>
      <c r="P188" s="56"/>
      <c r="Q188" s="56"/>
      <c r="R188" s="56"/>
      <c r="S188" s="56"/>
      <c r="T188" s="57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T188" s="18" t="s">
        <v>149</v>
      </c>
      <c r="AU188" s="18" t="s">
        <v>80</v>
      </c>
    </row>
    <row r="189" spans="1:65" s="15" customFormat="1" x14ac:dyDescent="0.2">
      <c r="B189" s="182"/>
      <c r="D189" s="159" t="s">
        <v>354</v>
      </c>
      <c r="E189" s="183" t="s">
        <v>1</v>
      </c>
      <c r="F189" s="184" t="s">
        <v>1090</v>
      </c>
      <c r="H189" s="183" t="s">
        <v>1</v>
      </c>
      <c r="L189" s="182"/>
      <c r="M189" s="185"/>
      <c r="N189" s="186"/>
      <c r="O189" s="186"/>
      <c r="P189" s="186"/>
      <c r="Q189" s="186"/>
      <c r="R189" s="186"/>
      <c r="S189" s="186"/>
      <c r="T189" s="187"/>
      <c r="AT189" s="183" t="s">
        <v>354</v>
      </c>
      <c r="AU189" s="183" t="s">
        <v>80</v>
      </c>
      <c r="AV189" s="15" t="s">
        <v>78</v>
      </c>
      <c r="AW189" s="15" t="s">
        <v>27</v>
      </c>
      <c r="AX189" s="15" t="s">
        <v>70</v>
      </c>
      <c r="AY189" s="183" t="s">
        <v>140</v>
      </c>
    </row>
    <row r="190" spans="1:65" s="13" customFormat="1" x14ac:dyDescent="0.2">
      <c r="B190" s="168"/>
      <c r="D190" s="159" t="s">
        <v>354</v>
      </c>
      <c r="E190" s="169" t="s">
        <v>1</v>
      </c>
      <c r="F190" s="170" t="s">
        <v>1121</v>
      </c>
      <c r="H190" s="171">
        <v>484.91300000000001</v>
      </c>
      <c r="L190" s="168"/>
      <c r="M190" s="172"/>
      <c r="N190" s="173"/>
      <c r="O190" s="173"/>
      <c r="P190" s="173"/>
      <c r="Q190" s="173"/>
      <c r="R190" s="173"/>
      <c r="S190" s="173"/>
      <c r="T190" s="174"/>
      <c r="AT190" s="169" t="s">
        <v>354</v>
      </c>
      <c r="AU190" s="169" t="s">
        <v>80</v>
      </c>
      <c r="AV190" s="13" t="s">
        <v>80</v>
      </c>
      <c r="AW190" s="13" t="s">
        <v>27</v>
      </c>
      <c r="AX190" s="13" t="s">
        <v>78</v>
      </c>
      <c r="AY190" s="169" t="s">
        <v>140</v>
      </c>
    </row>
    <row r="191" spans="1:65" s="2" customFormat="1" ht="16.5" customHeight="1" x14ac:dyDescent="0.2">
      <c r="A191" s="30"/>
      <c r="B191" s="146"/>
      <c r="C191" s="147" t="s">
        <v>205</v>
      </c>
      <c r="D191" s="147" t="s">
        <v>143</v>
      </c>
      <c r="E191" s="148" t="s">
        <v>1122</v>
      </c>
      <c r="F191" s="149" t="s">
        <v>1123</v>
      </c>
      <c r="G191" s="150" t="s">
        <v>505</v>
      </c>
      <c r="H191" s="151">
        <v>14.547000000000001</v>
      </c>
      <c r="I191" s="275"/>
      <c r="J191" s="152">
        <f>ROUND(I191*H191,2)</f>
        <v>0</v>
      </c>
      <c r="K191" s="149"/>
      <c r="L191" s="31"/>
      <c r="M191" s="153" t="s">
        <v>1</v>
      </c>
      <c r="N191" s="154" t="s">
        <v>36</v>
      </c>
      <c r="O191" s="155">
        <v>6.383</v>
      </c>
      <c r="P191" s="155">
        <f>O191*H191</f>
        <v>92.853501000000009</v>
      </c>
      <c r="Q191" s="155">
        <v>0</v>
      </c>
      <c r="R191" s="155">
        <f>Q191*H191</f>
        <v>0</v>
      </c>
      <c r="S191" s="155">
        <v>0</v>
      </c>
      <c r="T191" s="156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7" t="s">
        <v>160</v>
      </c>
      <c r="AT191" s="157" t="s">
        <v>143</v>
      </c>
      <c r="AU191" s="157" t="s">
        <v>80</v>
      </c>
      <c r="AY191" s="18" t="s">
        <v>140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8" t="s">
        <v>78</v>
      </c>
      <c r="BK191" s="158">
        <f>ROUND(I191*H191,2)</f>
        <v>0</v>
      </c>
      <c r="BL191" s="18" t="s">
        <v>160</v>
      </c>
      <c r="BM191" s="157" t="s">
        <v>1124</v>
      </c>
    </row>
    <row r="192" spans="1:65" s="2" customFormat="1" x14ac:dyDescent="0.2">
      <c r="A192" s="30"/>
      <c r="B192" s="31"/>
      <c r="C192" s="30"/>
      <c r="D192" s="159" t="s">
        <v>149</v>
      </c>
      <c r="E192" s="30"/>
      <c r="F192" s="160" t="s">
        <v>1125</v>
      </c>
      <c r="G192" s="30"/>
      <c r="H192" s="30"/>
      <c r="I192" s="30"/>
      <c r="J192" s="30"/>
      <c r="K192" s="30"/>
      <c r="L192" s="31"/>
      <c r="M192" s="161"/>
      <c r="N192" s="162"/>
      <c r="O192" s="56"/>
      <c r="P192" s="56"/>
      <c r="Q192" s="56"/>
      <c r="R192" s="56"/>
      <c r="S192" s="56"/>
      <c r="T192" s="57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T192" s="18" t="s">
        <v>149</v>
      </c>
      <c r="AU192" s="18" t="s">
        <v>80</v>
      </c>
    </row>
    <row r="193" spans="1:65" s="15" customFormat="1" x14ac:dyDescent="0.2">
      <c r="B193" s="182"/>
      <c r="D193" s="159" t="s">
        <v>354</v>
      </c>
      <c r="E193" s="183" t="s">
        <v>1</v>
      </c>
      <c r="F193" s="184" t="s">
        <v>1090</v>
      </c>
      <c r="H193" s="183" t="s">
        <v>1</v>
      </c>
      <c r="L193" s="182"/>
      <c r="M193" s="185"/>
      <c r="N193" s="186"/>
      <c r="O193" s="186"/>
      <c r="P193" s="186"/>
      <c r="Q193" s="186"/>
      <c r="R193" s="186"/>
      <c r="S193" s="186"/>
      <c r="T193" s="187"/>
      <c r="AT193" s="183" t="s">
        <v>354</v>
      </c>
      <c r="AU193" s="183" t="s">
        <v>80</v>
      </c>
      <c r="AV193" s="15" t="s">
        <v>78</v>
      </c>
      <c r="AW193" s="15" t="s">
        <v>27</v>
      </c>
      <c r="AX193" s="15" t="s">
        <v>70</v>
      </c>
      <c r="AY193" s="183" t="s">
        <v>140</v>
      </c>
    </row>
    <row r="194" spans="1:65" s="13" customFormat="1" x14ac:dyDescent="0.2">
      <c r="B194" s="168"/>
      <c r="D194" s="159" t="s">
        <v>354</v>
      </c>
      <c r="E194" s="169" t="s">
        <v>1</v>
      </c>
      <c r="F194" s="170" t="s">
        <v>1126</v>
      </c>
      <c r="H194" s="171">
        <v>14.547000000000001</v>
      </c>
      <c r="L194" s="168"/>
      <c r="M194" s="172"/>
      <c r="N194" s="173"/>
      <c r="O194" s="173"/>
      <c r="P194" s="173"/>
      <c r="Q194" s="173"/>
      <c r="R194" s="173"/>
      <c r="S194" s="173"/>
      <c r="T194" s="174"/>
      <c r="AT194" s="169" t="s">
        <v>354</v>
      </c>
      <c r="AU194" s="169" t="s">
        <v>80</v>
      </c>
      <c r="AV194" s="13" t="s">
        <v>80</v>
      </c>
      <c r="AW194" s="13" t="s">
        <v>27</v>
      </c>
      <c r="AX194" s="13" t="s">
        <v>78</v>
      </c>
      <c r="AY194" s="169" t="s">
        <v>140</v>
      </c>
    </row>
    <row r="195" spans="1:65" s="2" customFormat="1" ht="16.5" customHeight="1" x14ac:dyDescent="0.2">
      <c r="A195" s="30"/>
      <c r="B195" s="146"/>
      <c r="C195" s="147" t="s">
        <v>209</v>
      </c>
      <c r="D195" s="147" t="s">
        <v>143</v>
      </c>
      <c r="E195" s="148" t="s">
        <v>1127</v>
      </c>
      <c r="F195" s="149" t="s">
        <v>1128</v>
      </c>
      <c r="G195" s="150" t="s">
        <v>505</v>
      </c>
      <c r="H195" s="151">
        <v>276.39999999999998</v>
      </c>
      <c r="I195" s="275"/>
      <c r="J195" s="152">
        <f>ROUND(I195*H195,2)</f>
        <v>0</v>
      </c>
      <c r="K195" s="149"/>
      <c r="L195" s="31"/>
      <c r="M195" s="153" t="s">
        <v>1</v>
      </c>
      <c r="N195" s="154" t="s">
        <v>36</v>
      </c>
      <c r="O195" s="155">
        <v>0.371</v>
      </c>
      <c r="P195" s="155">
        <f>O195*H195</f>
        <v>102.5444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7" t="s">
        <v>160</v>
      </c>
      <c r="AT195" s="157" t="s">
        <v>143</v>
      </c>
      <c r="AU195" s="157" t="s">
        <v>80</v>
      </c>
      <c r="AY195" s="18" t="s">
        <v>140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8" t="s">
        <v>78</v>
      </c>
      <c r="BK195" s="158">
        <f>ROUND(I195*H195,2)</f>
        <v>0</v>
      </c>
      <c r="BL195" s="18" t="s">
        <v>160</v>
      </c>
      <c r="BM195" s="157" t="s">
        <v>1129</v>
      </c>
    </row>
    <row r="196" spans="1:65" s="2" customFormat="1" ht="19.5" x14ac:dyDescent="0.2">
      <c r="A196" s="30"/>
      <c r="B196" s="31"/>
      <c r="C196" s="30"/>
      <c r="D196" s="159" t="s">
        <v>149</v>
      </c>
      <c r="E196" s="30"/>
      <c r="F196" s="160" t="s">
        <v>1130</v>
      </c>
      <c r="G196" s="30"/>
      <c r="H196" s="30"/>
      <c r="I196" s="30"/>
      <c r="J196" s="30"/>
      <c r="K196" s="30"/>
      <c r="L196" s="31"/>
      <c r="M196" s="161"/>
      <c r="N196" s="162"/>
      <c r="O196" s="56"/>
      <c r="P196" s="56"/>
      <c r="Q196" s="56"/>
      <c r="R196" s="56"/>
      <c r="S196" s="56"/>
      <c r="T196" s="57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T196" s="18" t="s">
        <v>149</v>
      </c>
      <c r="AU196" s="18" t="s">
        <v>80</v>
      </c>
    </row>
    <row r="197" spans="1:65" s="15" customFormat="1" x14ac:dyDescent="0.2">
      <c r="B197" s="182"/>
      <c r="D197" s="159" t="s">
        <v>354</v>
      </c>
      <c r="E197" s="183" t="s">
        <v>1</v>
      </c>
      <c r="F197" s="184" t="s">
        <v>1090</v>
      </c>
      <c r="H197" s="183" t="s">
        <v>1</v>
      </c>
      <c r="L197" s="182"/>
      <c r="M197" s="185"/>
      <c r="N197" s="186"/>
      <c r="O197" s="186"/>
      <c r="P197" s="186"/>
      <c r="Q197" s="186"/>
      <c r="R197" s="186"/>
      <c r="S197" s="186"/>
      <c r="T197" s="187"/>
      <c r="AT197" s="183" t="s">
        <v>354</v>
      </c>
      <c r="AU197" s="183" t="s">
        <v>80</v>
      </c>
      <c r="AV197" s="15" t="s">
        <v>78</v>
      </c>
      <c r="AW197" s="15" t="s">
        <v>27</v>
      </c>
      <c r="AX197" s="15" t="s">
        <v>70</v>
      </c>
      <c r="AY197" s="183" t="s">
        <v>140</v>
      </c>
    </row>
    <row r="198" spans="1:65" s="13" customFormat="1" x14ac:dyDescent="0.2">
      <c r="B198" s="168"/>
      <c r="D198" s="159" t="s">
        <v>354</v>
      </c>
      <c r="E198" s="169" t="s">
        <v>1</v>
      </c>
      <c r="F198" s="170" t="s">
        <v>1131</v>
      </c>
      <c r="H198" s="171">
        <v>276.39999999999998</v>
      </c>
      <c r="L198" s="168"/>
      <c r="M198" s="172"/>
      <c r="N198" s="173"/>
      <c r="O198" s="173"/>
      <c r="P198" s="173"/>
      <c r="Q198" s="173"/>
      <c r="R198" s="173"/>
      <c r="S198" s="173"/>
      <c r="T198" s="174"/>
      <c r="AT198" s="169" t="s">
        <v>354</v>
      </c>
      <c r="AU198" s="169" t="s">
        <v>80</v>
      </c>
      <c r="AV198" s="13" t="s">
        <v>80</v>
      </c>
      <c r="AW198" s="13" t="s">
        <v>27</v>
      </c>
      <c r="AX198" s="13" t="s">
        <v>78</v>
      </c>
      <c r="AY198" s="169" t="s">
        <v>140</v>
      </c>
    </row>
    <row r="199" spans="1:65" s="2" customFormat="1" ht="16.5" customHeight="1" x14ac:dyDescent="0.2">
      <c r="A199" s="30"/>
      <c r="B199" s="146"/>
      <c r="C199" s="147" t="s">
        <v>213</v>
      </c>
      <c r="D199" s="147" t="s">
        <v>143</v>
      </c>
      <c r="E199" s="148" t="s">
        <v>1132</v>
      </c>
      <c r="F199" s="149" t="s">
        <v>1133</v>
      </c>
      <c r="G199" s="150" t="s">
        <v>351</v>
      </c>
      <c r="H199" s="151">
        <v>483.6</v>
      </c>
      <c r="I199" s="275"/>
      <c r="J199" s="152">
        <f>ROUND(I199*H199,2)</f>
        <v>0</v>
      </c>
      <c r="K199" s="149"/>
      <c r="L199" s="31"/>
      <c r="M199" s="153" t="s">
        <v>1</v>
      </c>
      <c r="N199" s="154" t="s">
        <v>36</v>
      </c>
      <c r="O199" s="155">
        <v>0.71499999999999997</v>
      </c>
      <c r="P199" s="155">
        <f>O199*H199</f>
        <v>345.774</v>
      </c>
      <c r="Q199" s="155">
        <v>7.6000000000000004E-4</v>
      </c>
      <c r="R199" s="155">
        <f>Q199*H199</f>
        <v>0.36753600000000003</v>
      </c>
      <c r="S199" s="155">
        <v>0</v>
      </c>
      <c r="T199" s="156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7" t="s">
        <v>160</v>
      </c>
      <c r="AT199" s="157" t="s">
        <v>143</v>
      </c>
      <c r="AU199" s="157" t="s">
        <v>80</v>
      </c>
      <c r="AY199" s="18" t="s">
        <v>140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8" t="s">
        <v>78</v>
      </c>
      <c r="BK199" s="158">
        <f>ROUND(I199*H199,2)</f>
        <v>0</v>
      </c>
      <c r="BL199" s="18" t="s">
        <v>160</v>
      </c>
      <c r="BM199" s="157" t="s">
        <v>1134</v>
      </c>
    </row>
    <row r="200" spans="1:65" s="2" customFormat="1" x14ac:dyDescent="0.2">
      <c r="A200" s="30"/>
      <c r="B200" s="31"/>
      <c r="C200" s="30"/>
      <c r="D200" s="159" t="s">
        <v>149</v>
      </c>
      <c r="E200" s="30"/>
      <c r="F200" s="160" t="s">
        <v>1135</v>
      </c>
      <c r="G200" s="30"/>
      <c r="H200" s="30"/>
      <c r="I200" s="30"/>
      <c r="J200" s="30"/>
      <c r="K200" s="30"/>
      <c r="L200" s="31"/>
      <c r="M200" s="161"/>
      <c r="N200" s="162"/>
      <c r="O200" s="56"/>
      <c r="P200" s="56"/>
      <c r="Q200" s="56"/>
      <c r="R200" s="56"/>
      <c r="S200" s="56"/>
      <c r="T200" s="57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T200" s="18" t="s">
        <v>149</v>
      </c>
      <c r="AU200" s="18" t="s">
        <v>80</v>
      </c>
    </row>
    <row r="201" spans="1:65" s="13" customFormat="1" x14ac:dyDescent="0.2">
      <c r="B201" s="168"/>
      <c r="D201" s="159" t="s">
        <v>354</v>
      </c>
      <c r="E201" s="169" t="s">
        <v>1</v>
      </c>
      <c r="F201" s="170" t="s">
        <v>1136</v>
      </c>
      <c r="H201" s="171">
        <v>483.6</v>
      </c>
      <c r="L201" s="168"/>
      <c r="M201" s="172"/>
      <c r="N201" s="173"/>
      <c r="O201" s="173"/>
      <c r="P201" s="173"/>
      <c r="Q201" s="173"/>
      <c r="R201" s="173"/>
      <c r="S201" s="173"/>
      <c r="T201" s="174"/>
      <c r="AT201" s="169" t="s">
        <v>354</v>
      </c>
      <c r="AU201" s="169" t="s">
        <v>80</v>
      </c>
      <c r="AV201" s="13" t="s">
        <v>80</v>
      </c>
      <c r="AW201" s="13" t="s">
        <v>27</v>
      </c>
      <c r="AX201" s="13" t="s">
        <v>78</v>
      </c>
      <c r="AY201" s="169" t="s">
        <v>140</v>
      </c>
    </row>
    <row r="202" spans="1:65" s="2" customFormat="1" ht="16.5" customHeight="1" x14ac:dyDescent="0.2">
      <c r="A202" s="30"/>
      <c r="B202" s="146"/>
      <c r="C202" s="195" t="s">
        <v>218</v>
      </c>
      <c r="D202" s="195" t="s">
        <v>753</v>
      </c>
      <c r="E202" s="196" t="s">
        <v>1137</v>
      </c>
      <c r="F202" s="197" t="s">
        <v>1138</v>
      </c>
      <c r="G202" s="198" t="s">
        <v>351</v>
      </c>
      <c r="H202" s="199">
        <v>531.96</v>
      </c>
      <c r="I202" s="275"/>
      <c r="J202" s="200">
        <f>ROUND(I202*H202,2)</f>
        <v>0</v>
      </c>
      <c r="K202" s="197"/>
      <c r="L202" s="201"/>
      <c r="M202" s="202" t="s">
        <v>1</v>
      </c>
      <c r="N202" s="203" t="s">
        <v>36</v>
      </c>
      <c r="O202" s="155">
        <v>0</v>
      </c>
      <c r="P202" s="155">
        <f>O202*H202</f>
        <v>0</v>
      </c>
      <c r="Q202" s="155">
        <v>0.05</v>
      </c>
      <c r="R202" s="155">
        <f>Q202*H202</f>
        <v>26.598000000000003</v>
      </c>
      <c r="S202" s="155">
        <v>0</v>
      </c>
      <c r="T202" s="156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7" t="s">
        <v>174</v>
      </c>
      <c r="AT202" s="157" t="s">
        <v>753</v>
      </c>
      <c r="AU202" s="157" t="s">
        <v>80</v>
      </c>
      <c r="AY202" s="18" t="s">
        <v>140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8" t="s">
        <v>78</v>
      </c>
      <c r="BK202" s="158">
        <f>ROUND(I202*H202,2)</f>
        <v>0</v>
      </c>
      <c r="BL202" s="18" t="s">
        <v>160</v>
      </c>
      <c r="BM202" s="157" t="s">
        <v>1139</v>
      </c>
    </row>
    <row r="203" spans="1:65" s="2" customFormat="1" x14ac:dyDescent="0.2">
      <c r="A203" s="30"/>
      <c r="B203" s="31"/>
      <c r="C203" s="30"/>
      <c r="D203" s="159" t="s">
        <v>149</v>
      </c>
      <c r="E203" s="30"/>
      <c r="F203" s="160" t="s">
        <v>1138</v>
      </c>
      <c r="G203" s="30"/>
      <c r="H203" s="30"/>
      <c r="I203" s="30"/>
      <c r="J203" s="30"/>
      <c r="K203" s="30"/>
      <c r="L203" s="31"/>
      <c r="M203" s="161"/>
      <c r="N203" s="162"/>
      <c r="O203" s="56"/>
      <c r="P203" s="56"/>
      <c r="Q203" s="56"/>
      <c r="R203" s="56"/>
      <c r="S203" s="56"/>
      <c r="T203" s="57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T203" s="18" t="s">
        <v>149</v>
      </c>
      <c r="AU203" s="18" t="s">
        <v>80</v>
      </c>
    </row>
    <row r="204" spans="1:65" s="13" customFormat="1" x14ac:dyDescent="0.2">
      <c r="B204" s="168"/>
      <c r="D204" s="159" t="s">
        <v>354</v>
      </c>
      <c r="F204" s="170" t="s">
        <v>1140</v>
      </c>
      <c r="H204" s="171">
        <v>531.96</v>
      </c>
      <c r="L204" s="168"/>
      <c r="M204" s="172"/>
      <c r="N204" s="173"/>
      <c r="O204" s="173"/>
      <c r="P204" s="173"/>
      <c r="Q204" s="173"/>
      <c r="R204" s="173"/>
      <c r="S204" s="173"/>
      <c r="T204" s="174"/>
      <c r="AT204" s="169" t="s">
        <v>354</v>
      </c>
      <c r="AU204" s="169" t="s">
        <v>80</v>
      </c>
      <c r="AV204" s="13" t="s">
        <v>80</v>
      </c>
      <c r="AW204" s="13" t="s">
        <v>3</v>
      </c>
      <c r="AX204" s="13" t="s">
        <v>78</v>
      </c>
      <c r="AY204" s="169" t="s">
        <v>140</v>
      </c>
    </row>
    <row r="205" spans="1:65" s="2" customFormat="1" ht="16.5" customHeight="1" x14ac:dyDescent="0.2">
      <c r="A205" s="30"/>
      <c r="B205" s="146"/>
      <c r="C205" s="147" t="s">
        <v>222</v>
      </c>
      <c r="D205" s="147" t="s">
        <v>143</v>
      </c>
      <c r="E205" s="148" t="s">
        <v>1141</v>
      </c>
      <c r="F205" s="149" t="s">
        <v>1142</v>
      </c>
      <c r="G205" s="150" t="s">
        <v>351</v>
      </c>
      <c r="H205" s="151">
        <v>483.6</v>
      </c>
      <c r="I205" s="275"/>
      <c r="J205" s="152">
        <f>ROUND(I205*H205,2)</f>
        <v>0</v>
      </c>
      <c r="K205" s="149"/>
      <c r="L205" s="31"/>
      <c r="M205" s="153" t="s">
        <v>1</v>
      </c>
      <c r="N205" s="154" t="s">
        <v>36</v>
      </c>
      <c r="O205" s="155">
        <v>0.106</v>
      </c>
      <c r="P205" s="155">
        <f>O205*H205</f>
        <v>51.261600000000001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7" t="s">
        <v>160</v>
      </c>
      <c r="AT205" s="157" t="s">
        <v>143</v>
      </c>
      <c r="AU205" s="157" t="s">
        <v>80</v>
      </c>
      <c r="AY205" s="18" t="s">
        <v>140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8" t="s">
        <v>78</v>
      </c>
      <c r="BK205" s="158">
        <f>ROUND(I205*H205,2)</f>
        <v>0</v>
      </c>
      <c r="BL205" s="18" t="s">
        <v>160</v>
      </c>
      <c r="BM205" s="157" t="s">
        <v>1143</v>
      </c>
    </row>
    <row r="206" spans="1:65" s="2" customFormat="1" x14ac:dyDescent="0.2">
      <c r="A206" s="30"/>
      <c r="B206" s="31"/>
      <c r="C206" s="30"/>
      <c r="D206" s="159" t="s">
        <v>149</v>
      </c>
      <c r="E206" s="30"/>
      <c r="F206" s="160" t="s">
        <v>1144</v>
      </c>
      <c r="G206" s="30"/>
      <c r="H206" s="30"/>
      <c r="I206" s="30"/>
      <c r="J206" s="30"/>
      <c r="K206" s="30"/>
      <c r="L206" s="31"/>
      <c r="M206" s="161"/>
      <c r="N206" s="162"/>
      <c r="O206" s="56"/>
      <c r="P206" s="56"/>
      <c r="Q206" s="56"/>
      <c r="R206" s="56"/>
      <c r="S206" s="56"/>
      <c r="T206" s="57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T206" s="18" t="s">
        <v>149</v>
      </c>
      <c r="AU206" s="18" t="s">
        <v>80</v>
      </c>
    </row>
    <row r="207" spans="1:65" s="13" customFormat="1" x14ac:dyDescent="0.2">
      <c r="B207" s="168"/>
      <c r="D207" s="159" t="s">
        <v>354</v>
      </c>
      <c r="E207" s="169" t="s">
        <v>1</v>
      </c>
      <c r="F207" s="170" t="s">
        <v>1136</v>
      </c>
      <c r="H207" s="171">
        <v>483.6</v>
      </c>
      <c r="L207" s="168"/>
      <c r="M207" s="172"/>
      <c r="N207" s="173"/>
      <c r="O207" s="173"/>
      <c r="P207" s="173"/>
      <c r="Q207" s="173"/>
      <c r="R207" s="173"/>
      <c r="S207" s="173"/>
      <c r="T207" s="174"/>
      <c r="AT207" s="169" t="s">
        <v>354</v>
      </c>
      <c r="AU207" s="169" t="s">
        <v>80</v>
      </c>
      <c r="AV207" s="13" t="s">
        <v>80</v>
      </c>
      <c r="AW207" s="13" t="s">
        <v>27</v>
      </c>
      <c r="AX207" s="13" t="s">
        <v>78</v>
      </c>
      <c r="AY207" s="169" t="s">
        <v>140</v>
      </c>
    </row>
    <row r="208" spans="1:65" s="2" customFormat="1" ht="16.5" customHeight="1" x14ac:dyDescent="0.2">
      <c r="A208" s="30"/>
      <c r="B208" s="146"/>
      <c r="C208" s="195" t="s">
        <v>7</v>
      </c>
      <c r="D208" s="195" t="s">
        <v>753</v>
      </c>
      <c r="E208" s="196" t="s">
        <v>1145</v>
      </c>
      <c r="F208" s="197" t="s">
        <v>1146</v>
      </c>
      <c r="G208" s="198" t="s">
        <v>731</v>
      </c>
      <c r="H208" s="199">
        <v>241.8</v>
      </c>
      <c r="I208" s="275"/>
      <c r="J208" s="200">
        <f>ROUND(I208*H208,2)</f>
        <v>0</v>
      </c>
      <c r="K208" s="197"/>
      <c r="L208" s="201"/>
      <c r="M208" s="202" t="s">
        <v>1</v>
      </c>
      <c r="N208" s="203" t="s">
        <v>36</v>
      </c>
      <c r="O208" s="155">
        <v>0</v>
      </c>
      <c r="P208" s="155">
        <f>O208*H208</f>
        <v>0</v>
      </c>
      <c r="Q208" s="155">
        <v>0</v>
      </c>
      <c r="R208" s="155">
        <f>Q208*H208</f>
        <v>0</v>
      </c>
      <c r="S208" s="155">
        <v>0</v>
      </c>
      <c r="T208" s="156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7" t="s">
        <v>174</v>
      </c>
      <c r="AT208" s="157" t="s">
        <v>753</v>
      </c>
      <c r="AU208" s="157" t="s">
        <v>80</v>
      </c>
      <c r="AY208" s="18" t="s">
        <v>140</v>
      </c>
      <c r="BE208" s="158">
        <f>IF(N208="základní",J208,0)</f>
        <v>0</v>
      </c>
      <c r="BF208" s="158">
        <f>IF(N208="snížená",J208,0)</f>
        <v>0</v>
      </c>
      <c r="BG208" s="158">
        <f>IF(N208="zákl. přenesená",J208,0)</f>
        <v>0</v>
      </c>
      <c r="BH208" s="158">
        <f>IF(N208="sníž. přenesená",J208,0)</f>
        <v>0</v>
      </c>
      <c r="BI208" s="158">
        <f>IF(N208="nulová",J208,0)</f>
        <v>0</v>
      </c>
      <c r="BJ208" s="18" t="s">
        <v>78</v>
      </c>
      <c r="BK208" s="158">
        <f>ROUND(I208*H208,2)</f>
        <v>0</v>
      </c>
      <c r="BL208" s="18" t="s">
        <v>160</v>
      </c>
      <c r="BM208" s="157" t="s">
        <v>1147</v>
      </c>
    </row>
    <row r="209" spans="1:65" s="2" customFormat="1" x14ac:dyDescent="0.2">
      <c r="A209" s="30"/>
      <c r="B209" s="31"/>
      <c r="C209" s="30"/>
      <c r="D209" s="159" t="s">
        <v>149</v>
      </c>
      <c r="E209" s="30"/>
      <c r="F209" s="160" t="s">
        <v>2362</v>
      </c>
      <c r="G209" s="30"/>
      <c r="H209" s="30"/>
      <c r="I209" s="30"/>
      <c r="J209" s="30"/>
      <c r="K209" s="30"/>
      <c r="L209" s="31"/>
      <c r="M209" s="161"/>
      <c r="N209" s="162"/>
      <c r="O209" s="56"/>
      <c r="P209" s="56"/>
      <c r="Q209" s="56"/>
      <c r="R209" s="56"/>
      <c r="S209" s="56"/>
      <c r="T209" s="57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T209" s="18" t="s">
        <v>149</v>
      </c>
      <c r="AU209" s="18" t="s">
        <v>80</v>
      </c>
    </row>
    <row r="210" spans="1:65" s="13" customFormat="1" x14ac:dyDescent="0.2">
      <c r="B210" s="168"/>
      <c r="D210" s="159" t="s">
        <v>354</v>
      </c>
      <c r="E210" s="169" t="s">
        <v>1</v>
      </c>
      <c r="F210" s="170" t="s">
        <v>1148</v>
      </c>
      <c r="H210" s="171">
        <v>241.8</v>
      </c>
      <c r="L210" s="168"/>
      <c r="M210" s="172"/>
      <c r="N210" s="173"/>
      <c r="O210" s="173"/>
      <c r="P210" s="173"/>
      <c r="Q210" s="173"/>
      <c r="R210" s="173"/>
      <c r="S210" s="173"/>
      <c r="T210" s="174"/>
      <c r="AT210" s="169" t="s">
        <v>354</v>
      </c>
      <c r="AU210" s="169" t="s">
        <v>80</v>
      </c>
      <c r="AV210" s="13" t="s">
        <v>80</v>
      </c>
      <c r="AW210" s="13" t="s">
        <v>27</v>
      </c>
      <c r="AX210" s="13" t="s">
        <v>78</v>
      </c>
      <c r="AY210" s="169" t="s">
        <v>140</v>
      </c>
    </row>
    <row r="211" spans="1:65" s="2" customFormat="1" ht="24.2" customHeight="1" x14ac:dyDescent="0.2">
      <c r="A211" s="30"/>
      <c r="B211" s="146"/>
      <c r="C211" s="147" t="s">
        <v>229</v>
      </c>
      <c r="D211" s="147" t="s">
        <v>143</v>
      </c>
      <c r="E211" s="148" t="s">
        <v>624</v>
      </c>
      <c r="F211" s="149" t="s">
        <v>625</v>
      </c>
      <c r="G211" s="150" t="s">
        <v>505</v>
      </c>
      <c r="H211" s="151">
        <v>6236.8379999999997</v>
      </c>
      <c r="I211" s="275"/>
      <c r="J211" s="152">
        <f>ROUND(I211*H211,2)</f>
        <v>0</v>
      </c>
      <c r="K211" s="149"/>
      <c r="L211" s="31"/>
      <c r="M211" s="153" t="s">
        <v>1</v>
      </c>
      <c r="N211" s="154" t="s">
        <v>36</v>
      </c>
      <c r="O211" s="155">
        <v>4.5999999999999999E-2</v>
      </c>
      <c r="P211" s="155">
        <f>O211*H211</f>
        <v>286.89454799999999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7" t="s">
        <v>160</v>
      </c>
      <c r="AT211" s="157" t="s">
        <v>143</v>
      </c>
      <c r="AU211" s="157" t="s">
        <v>80</v>
      </c>
      <c r="AY211" s="18" t="s">
        <v>140</v>
      </c>
      <c r="BE211" s="158">
        <f>IF(N211="základní",J211,0)</f>
        <v>0</v>
      </c>
      <c r="BF211" s="158">
        <f>IF(N211="snížená",J211,0)</f>
        <v>0</v>
      </c>
      <c r="BG211" s="158">
        <f>IF(N211="zákl. přenesená",J211,0)</f>
        <v>0</v>
      </c>
      <c r="BH211" s="158">
        <f>IF(N211="sníž. přenesená",J211,0)</f>
        <v>0</v>
      </c>
      <c r="BI211" s="158">
        <f>IF(N211="nulová",J211,0)</f>
        <v>0</v>
      </c>
      <c r="BJ211" s="18" t="s">
        <v>78</v>
      </c>
      <c r="BK211" s="158">
        <f>ROUND(I211*H211,2)</f>
        <v>0</v>
      </c>
      <c r="BL211" s="18" t="s">
        <v>160</v>
      </c>
      <c r="BM211" s="157" t="s">
        <v>1149</v>
      </c>
    </row>
    <row r="212" spans="1:65" s="2" customFormat="1" ht="29.25" x14ac:dyDescent="0.2">
      <c r="A212" s="30"/>
      <c r="B212" s="31"/>
      <c r="C212" s="30"/>
      <c r="D212" s="159" t="s">
        <v>149</v>
      </c>
      <c r="E212" s="30"/>
      <c r="F212" s="160" t="s">
        <v>2318</v>
      </c>
      <c r="G212" s="30"/>
      <c r="H212" s="30"/>
      <c r="I212" s="30"/>
      <c r="J212" s="30"/>
      <c r="K212" s="30"/>
      <c r="L212" s="31"/>
      <c r="M212" s="161"/>
      <c r="N212" s="162"/>
      <c r="O212" s="56"/>
      <c r="P212" s="56"/>
      <c r="Q212" s="56"/>
      <c r="R212" s="56"/>
      <c r="S212" s="56"/>
      <c r="T212" s="57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T212" s="18" t="s">
        <v>149</v>
      </c>
      <c r="AU212" s="18" t="s">
        <v>80</v>
      </c>
    </row>
    <row r="213" spans="1:65" s="13" customFormat="1" x14ac:dyDescent="0.2">
      <c r="B213" s="168"/>
      <c r="D213" s="159" t="s">
        <v>354</v>
      </c>
      <c r="E213" s="169" t="s">
        <v>1</v>
      </c>
      <c r="F213" s="170" t="s">
        <v>1150</v>
      </c>
      <c r="H213" s="171">
        <v>1022.9880000000001</v>
      </c>
      <c r="L213" s="168"/>
      <c r="M213" s="172"/>
      <c r="N213" s="173"/>
      <c r="O213" s="173"/>
      <c r="P213" s="173"/>
      <c r="Q213" s="173"/>
      <c r="R213" s="173"/>
      <c r="S213" s="173"/>
      <c r="T213" s="174"/>
      <c r="AT213" s="169" t="s">
        <v>354</v>
      </c>
      <c r="AU213" s="169" t="s">
        <v>80</v>
      </c>
      <c r="AV213" s="13" t="s">
        <v>80</v>
      </c>
      <c r="AW213" s="13" t="s">
        <v>27</v>
      </c>
      <c r="AX213" s="13" t="s">
        <v>70</v>
      </c>
      <c r="AY213" s="169" t="s">
        <v>140</v>
      </c>
    </row>
    <row r="214" spans="1:65" s="13" customFormat="1" x14ac:dyDescent="0.2">
      <c r="B214" s="168"/>
      <c r="D214" s="159" t="s">
        <v>354</v>
      </c>
      <c r="E214" s="169" t="s">
        <v>1</v>
      </c>
      <c r="F214" s="170" t="s">
        <v>1151</v>
      </c>
      <c r="H214" s="171">
        <v>2598.9250000000002</v>
      </c>
      <c r="L214" s="168"/>
      <c r="M214" s="172"/>
      <c r="N214" s="173"/>
      <c r="O214" s="173"/>
      <c r="P214" s="173"/>
      <c r="Q214" s="173"/>
      <c r="R214" s="173"/>
      <c r="S214" s="173"/>
      <c r="T214" s="174"/>
      <c r="AT214" s="169" t="s">
        <v>354</v>
      </c>
      <c r="AU214" s="169" t="s">
        <v>80</v>
      </c>
      <c r="AV214" s="13" t="s">
        <v>80</v>
      </c>
      <c r="AW214" s="13" t="s">
        <v>27</v>
      </c>
      <c r="AX214" s="13" t="s">
        <v>70</v>
      </c>
      <c r="AY214" s="169" t="s">
        <v>140</v>
      </c>
    </row>
    <row r="215" spans="1:65" s="13" customFormat="1" x14ac:dyDescent="0.2">
      <c r="B215" s="168"/>
      <c r="D215" s="159" t="s">
        <v>354</v>
      </c>
      <c r="E215" s="169" t="s">
        <v>1</v>
      </c>
      <c r="F215" s="170" t="s">
        <v>1152</v>
      </c>
      <c r="H215" s="171">
        <v>2598.9250000000002</v>
      </c>
      <c r="L215" s="168"/>
      <c r="M215" s="172"/>
      <c r="N215" s="173"/>
      <c r="O215" s="173"/>
      <c r="P215" s="173"/>
      <c r="Q215" s="173"/>
      <c r="R215" s="173"/>
      <c r="S215" s="173"/>
      <c r="T215" s="174"/>
      <c r="AT215" s="169" t="s">
        <v>354</v>
      </c>
      <c r="AU215" s="169" t="s">
        <v>80</v>
      </c>
      <c r="AV215" s="13" t="s">
        <v>80</v>
      </c>
      <c r="AW215" s="13" t="s">
        <v>27</v>
      </c>
      <c r="AX215" s="13" t="s">
        <v>70</v>
      </c>
      <c r="AY215" s="169" t="s">
        <v>140</v>
      </c>
    </row>
    <row r="216" spans="1:65" s="13" customFormat="1" x14ac:dyDescent="0.2">
      <c r="B216" s="168"/>
      <c r="D216" s="159" t="s">
        <v>354</v>
      </c>
      <c r="E216" s="169" t="s">
        <v>1</v>
      </c>
      <c r="F216" s="170" t="s">
        <v>2317</v>
      </c>
      <c r="H216" s="171">
        <v>16</v>
      </c>
      <c r="L216" s="168"/>
      <c r="M216" s="172"/>
      <c r="N216" s="173"/>
      <c r="O216" s="173"/>
      <c r="P216" s="173"/>
      <c r="Q216" s="173"/>
      <c r="R216" s="173"/>
      <c r="S216" s="173"/>
      <c r="T216" s="174"/>
      <c r="AT216" s="169" t="s">
        <v>354</v>
      </c>
      <c r="AU216" s="169" t="s">
        <v>80</v>
      </c>
      <c r="AV216" s="13" t="s">
        <v>80</v>
      </c>
      <c r="AW216" s="13" t="s">
        <v>27</v>
      </c>
      <c r="AX216" s="13" t="s">
        <v>70</v>
      </c>
      <c r="AY216" s="169" t="s">
        <v>140</v>
      </c>
    </row>
    <row r="217" spans="1:65" s="14" customFormat="1" x14ac:dyDescent="0.2">
      <c r="B217" s="175"/>
      <c r="D217" s="159" t="s">
        <v>354</v>
      </c>
      <c r="E217" s="176" t="s">
        <v>1</v>
      </c>
      <c r="F217" s="177" t="s">
        <v>363</v>
      </c>
      <c r="H217" s="178">
        <v>6236.8379999999997</v>
      </c>
      <c r="L217" s="175"/>
      <c r="M217" s="179"/>
      <c r="N217" s="180"/>
      <c r="O217" s="180"/>
      <c r="P217" s="180"/>
      <c r="Q217" s="180"/>
      <c r="R217" s="180"/>
      <c r="S217" s="180"/>
      <c r="T217" s="181"/>
      <c r="AT217" s="176" t="s">
        <v>354</v>
      </c>
      <c r="AU217" s="176" t="s">
        <v>80</v>
      </c>
      <c r="AV217" s="14" t="s">
        <v>160</v>
      </c>
      <c r="AW217" s="14" t="s">
        <v>27</v>
      </c>
      <c r="AX217" s="14" t="s">
        <v>78</v>
      </c>
      <c r="AY217" s="176" t="s">
        <v>140</v>
      </c>
    </row>
    <row r="218" spans="1:65" s="2" customFormat="1" ht="24.2" customHeight="1" x14ac:dyDescent="0.2">
      <c r="A218" s="30"/>
      <c r="B218" s="146"/>
      <c r="C218" s="147" t="s">
        <v>233</v>
      </c>
      <c r="D218" s="147" t="s">
        <v>143</v>
      </c>
      <c r="E218" s="148" t="s">
        <v>707</v>
      </c>
      <c r="F218" s="149" t="s">
        <v>708</v>
      </c>
      <c r="G218" s="150" t="s">
        <v>505</v>
      </c>
      <c r="H218" s="151">
        <v>5955.7650000000003</v>
      </c>
      <c r="I218" s="275"/>
      <c r="J218" s="152">
        <f>ROUND(I218*H218,2)</f>
        <v>0</v>
      </c>
      <c r="K218" s="149"/>
      <c r="L218" s="31"/>
      <c r="M218" s="153" t="s">
        <v>1</v>
      </c>
      <c r="N218" s="154" t="s">
        <v>36</v>
      </c>
      <c r="O218" s="155">
        <v>8.6999999999999994E-2</v>
      </c>
      <c r="P218" s="155">
        <f>O218*H218</f>
        <v>518.15155500000003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7" t="s">
        <v>160</v>
      </c>
      <c r="AT218" s="157" t="s">
        <v>143</v>
      </c>
      <c r="AU218" s="157" t="s">
        <v>80</v>
      </c>
      <c r="AY218" s="18" t="s">
        <v>140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8" t="s">
        <v>78</v>
      </c>
      <c r="BK218" s="158">
        <f>ROUND(I218*H218,2)</f>
        <v>0</v>
      </c>
      <c r="BL218" s="18" t="s">
        <v>160</v>
      </c>
      <c r="BM218" s="157" t="s">
        <v>1153</v>
      </c>
    </row>
    <row r="219" spans="1:65" s="2" customFormat="1" ht="29.25" x14ac:dyDescent="0.2">
      <c r="A219" s="30"/>
      <c r="B219" s="31"/>
      <c r="C219" s="30"/>
      <c r="D219" s="159" t="s">
        <v>149</v>
      </c>
      <c r="E219" s="30"/>
      <c r="F219" s="160" t="s">
        <v>2319</v>
      </c>
      <c r="G219" s="30"/>
      <c r="H219" s="30"/>
      <c r="I219" s="30"/>
      <c r="J219" s="30"/>
      <c r="K219" s="30"/>
      <c r="L219" s="31"/>
      <c r="M219" s="161"/>
      <c r="N219" s="162"/>
      <c r="O219" s="56"/>
      <c r="P219" s="56"/>
      <c r="Q219" s="56"/>
      <c r="R219" s="56"/>
      <c r="S219" s="56"/>
      <c r="T219" s="57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T219" s="18" t="s">
        <v>149</v>
      </c>
      <c r="AU219" s="18" t="s">
        <v>80</v>
      </c>
    </row>
    <row r="220" spans="1:65" s="15" customFormat="1" x14ac:dyDescent="0.2">
      <c r="B220" s="182"/>
      <c r="D220" s="159" t="s">
        <v>354</v>
      </c>
      <c r="E220" s="183" t="s">
        <v>1</v>
      </c>
      <c r="F220" s="184" t="s">
        <v>1154</v>
      </c>
      <c r="H220" s="183" t="s">
        <v>1</v>
      </c>
      <c r="L220" s="182"/>
      <c r="M220" s="185"/>
      <c r="N220" s="186"/>
      <c r="O220" s="186"/>
      <c r="P220" s="186"/>
      <c r="Q220" s="186"/>
      <c r="R220" s="186"/>
      <c r="S220" s="186"/>
      <c r="T220" s="187"/>
      <c r="AT220" s="183" t="s">
        <v>354</v>
      </c>
      <c r="AU220" s="183" t="s">
        <v>80</v>
      </c>
      <c r="AV220" s="15" t="s">
        <v>78</v>
      </c>
      <c r="AW220" s="15" t="s">
        <v>27</v>
      </c>
      <c r="AX220" s="15" t="s">
        <v>70</v>
      </c>
      <c r="AY220" s="183" t="s">
        <v>140</v>
      </c>
    </row>
    <row r="221" spans="1:65" s="13" customFormat="1" x14ac:dyDescent="0.2">
      <c r="B221" s="168"/>
      <c r="D221" s="159" t="s">
        <v>354</v>
      </c>
      <c r="E221" s="169" t="s">
        <v>1</v>
      </c>
      <c r="F221" s="170" t="s">
        <v>1155</v>
      </c>
      <c r="H221" s="171">
        <v>2836.3249999999998</v>
      </c>
      <c r="L221" s="168"/>
      <c r="M221" s="172"/>
      <c r="N221" s="173"/>
      <c r="O221" s="173"/>
      <c r="P221" s="173"/>
      <c r="Q221" s="173"/>
      <c r="R221" s="173"/>
      <c r="S221" s="173"/>
      <c r="T221" s="174"/>
      <c r="AT221" s="169" t="s">
        <v>354</v>
      </c>
      <c r="AU221" s="169" t="s">
        <v>80</v>
      </c>
      <c r="AV221" s="13" t="s">
        <v>80</v>
      </c>
      <c r="AW221" s="13" t="s">
        <v>27</v>
      </c>
      <c r="AX221" s="13" t="s">
        <v>70</v>
      </c>
      <c r="AY221" s="169" t="s">
        <v>140</v>
      </c>
    </row>
    <row r="222" spans="1:65" s="13" customFormat="1" x14ac:dyDescent="0.2">
      <c r="B222" s="168"/>
      <c r="D222" s="159" t="s">
        <v>354</v>
      </c>
      <c r="E222" s="169" t="s">
        <v>1</v>
      </c>
      <c r="F222" s="170" t="s">
        <v>1156</v>
      </c>
      <c r="H222" s="171">
        <v>3119.44</v>
      </c>
      <c r="L222" s="168"/>
      <c r="M222" s="172"/>
      <c r="N222" s="173"/>
      <c r="O222" s="173"/>
      <c r="P222" s="173"/>
      <c r="Q222" s="173"/>
      <c r="R222" s="173"/>
      <c r="S222" s="173"/>
      <c r="T222" s="174"/>
      <c r="AT222" s="169" t="s">
        <v>354</v>
      </c>
      <c r="AU222" s="169" t="s">
        <v>80</v>
      </c>
      <c r="AV222" s="13" t="s">
        <v>80</v>
      </c>
      <c r="AW222" s="13" t="s">
        <v>27</v>
      </c>
      <c r="AX222" s="13" t="s">
        <v>70</v>
      </c>
      <c r="AY222" s="169" t="s">
        <v>140</v>
      </c>
    </row>
    <row r="223" spans="1:65" s="14" customFormat="1" x14ac:dyDescent="0.2">
      <c r="B223" s="175"/>
      <c r="D223" s="159" t="s">
        <v>354</v>
      </c>
      <c r="E223" s="176" t="s">
        <v>1</v>
      </c>
      <c r="F223" s="177" t="s">
        <v>363</v>
      </c>
      <c r="H223" s="178">
        <v>5955.7650000000003</v>
      </c>
      <c r="L223" s="175"/>
      <c r="M223" s="179"/>
      <c r="N223" s="180"/>
      <c r="O223" s="180"/>
      <c r="P223" s="180"/>
      <c r="Q223" s="180"/>
      <c r="R223" s="180"/>
      <c r="S223" s="180"/>
      <c r="T223" s="181"/>
      <c r="AT223" s="176" t="s">
        <v>354</v>
      </c>
      <c r="AU223" s="176" t="s">
        <v>80</v>
      </c>
      <c r="AV223" s="14" t="s">
        <v>160</v>
      </c>
      <c r="AW223" s="14" t="s">
        <v>27</v>
      </c>
      <c r="AX223" s="14" t="s">
        <v>78</v>
      </c>
      <c r="AY223" s="176" t="s">
        <v>140</v>
      </c>
    </row>
    <row r="224" spans="1:65" s="2" customFormat="1" ht="24.2" customHeight="1" x14ac:dyDescent="0.2">
      <c r="A224" s="30"/>
      <c r="B224" s="146"/>
      <c r="C224" s="147" t="s">
        <v>240</v>
      </c>
      <c r="D224" s="147" t="s">
        <v>143</v>
      </c>
      <c r="E224" s="148" t="s">
        <v>1157</v>
      </c>
      <c r="F224" s="149" t="s">
        <v>1158</v>
      </c>
      <c r="G224" s="150" t="s">
        <v>505</v>
      </c>
      <c r="H224" s="151">
        <v>775.86</v>
      </c>
      <c r="I224" s="275"/>
      <c r="J224" s="152">
        <f>ROUND(I224*H224,2)</f>
        <v>0</v>
      </c>
      <c r="K224" s="149"/>
      <c r="L224" s="31"/>
      <c r="M224" s="153" t="s">
        <v>1</v>
      </c>
      <c r="N224" s="154" t="s">
        <v>36</v>
      </c>
      <c r="O224" s="155">
        <v>9.9000000000000005E-2</v>
      </c>
      <c r="P224" s="155">
        <f>O224*H224</f>
        <v>76.810140000000004</v>
      </c>
      <c r="Q224" s="155">
        <v>0</v>
      </c>
      <c r="R224" s="155">
        <f>Q224*H224</f>
        <v>0</v>
      </c>
      <c r="S224" s="155">
        <v>0</v>
      </c>
      <c r="T224" s="156">
        <f>S224*H224</f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7" t="s">
        <v>160</v>
      </c>
      <c r="AT224" s="157" t="s">
        <v>143</v>
      </c>
      <c r="AU224" s="157" t="s">
        <v>80</v>
      </c>
      <c r="AY224" s="18" t="s">
        <v>140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8" t="s">
        <v>78</v>
      </c>
      <c r="BK224" s="158">
        <f>ROUND(I224*H224,2)</f>
        <v>0</v>
      </c>
      <c r="BL224" s="18" t="s">
        <v>160</v>
      </c>
      <c r="BM224" s="157" t="s">
        <v>1159</v>
      </c>
    </row>
    <row r="225" spans="1:65" s="2" customFormat="1" ht="19.5" x14ac:dyDescent="0.2">
      <c r="A225" s="30"/>
      <c r="B225" s="31"/>
      <c r="C225" s="30"/>
      <c r="D225" s="159" t="s">
        <v>149</v>
      </c>
      <c r="E225" s="30"/>
      <c r="F225" s="160" t="s">
        <v>1160</v>
      </c>
      <c r="G225" s="30"/>
      <c r="H225" s="30"/>
      <c r="I225" s="30"/>
      <c r="J225" s="30"/>
      <c r="K225" s="30"/>
      <c r="L225" s="31"/>
      <c r="M225" s="161"/>
      <c r="N225" s="162"/>
      <c r="O225" s="56"/>
      <c r="P225" s="56"/>
      <c r="Q225" s="56"/>
      <c r="R225" s="56"/>
      <c r="S225" s="56"/>
      <c r="T225" s="57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T225" s="18" t="s">
        <v>149</v>
      </c>
      <c r="AU225" s="18" t="s">
        <v>80</v>
      </c>
    </row>
    <row r="226" spans="1:65" s="15" customFormat="1" x14ac:dyDescent="0.2">
      <c r="B226" s="182"/>
      <c r="D226" s="159" t="s">
        <v>354</v>
      </c>
      <c r="E226" s="183" t="s">
        <v>1</v>
      </c>
      <c r="F226" s="184" t="s">
        <v>1154</v>
      </c>
      <c r="H226" s="183" t="s">
        <v>1</v>
      </c>
      <c r="L226" s="182"/>
      <c r="M226" s="185"/>
      <c r="N226" s="186"/>
      <c r="O226" s="186"/>
      <c r="P226" s="186"/>
      <c r="Q226" s="186"/>
      <c r="R226" s="186"/>
      <c r="S226" s="186"/>
      <c r="T226" s="187"/>
      <c r="AT226" s="183" t="s">
        <v>354</v>
      </c>
      <c r="AU226" s="183" t="s">
        <v>80</v>
      </c>
      <c r="AV226" s="15" t="s">
        <v>78</v>
      </c>
      <c r="AW226" s="15" t="s">
        <v>27</v>
      </c>
      <c r="AX226" s="15" t="s">
        <v>70</v>
      </c>
      <c r="AY226" s="183" t="s">
        <v>140</v>
      </c>
    </row>
    <row r="227" spans="1:65" s="13" customFormat="1" x14ac:dyDescent="0.2">
      <c r="B227" s="168"/>
      <c r="D227" s="159" t="s">
        <v>354</v>
      </c>
      <c r="E227" s="169" t="s">
        <v>1</v>
      </c>
      <c r="F227" s="170" t="s">
        <v>1161</v>
      </c>
      <c r="H227" s="171">
        <v>775.86</v>
      </c>
      <c r="L227" s="168"/>
      <c r="M227" s="172"/>
      <c r="N227" s="173"/>
      <c r="O227" s="173"/>
      <c r="P227" s="173"/>
      <c r="Q227" s="173"/>
      <c r="R227" s="173"/>
      <c r="S227" s="173"/>
      <c r="T227" s="174"/>
      <c r="AT227" s="169" t="s">
        <v>354</v>
      </c>
      <c r="AU227" s="169" t="s">
        <v>80</v>
      </c>
      <c r="AV227" s="13" t="s">
        <v>80</v>
      </c>
      <c r="AW227" s="13" t="s">
        <v>27</v>
      </c>
      <c r="AX227" s="13" t="s">
        <v>78</v>
      </c>
      <c r="AY227" s="169" t="s">
        <v>140</v>
      </c>
    </row>
    <row r="228" spans="1:65" s="2" customFormat="1" ht="16.5" customHeight="1" x14ac:dyDescent="0.2">
      <c r="A228" s="30"/>
      <c r="B228" s="146"/>
      <c r="C228" s="147" t="s">
        <v>246</v>
      </c>
      <c r="D228" s="147" t="s">
        <v>143</v>
      </c>
      <c r="E228" s="148" t="s">
        <v>715</v>
      </c>
      <c r="F228" s="149" t="s">
        <v>716</v>
      </c>
      <c r="G228" s="150" t="s">
        <v>505</v>
      </c>
      <c r="H228" s="151">
        <v>3629.913</v>
      </c>
      <c r="I228" s="275"/>
      <c r="J228" s="152">
        <f>ROUND(I228*H228,2)</f>
        <v>0</v>
      </c>
      <c r="K228" s="149"/>
      <c r="L228" s="31"/>
      <c r="M228" s="153" t="s">
        <v>1</v>
      </c>
      <c r="N228" s="154" t="s">
        <v>36</v>
      </c>
      <c r="O228" s="155">
        <v>7.1999999999999995E-2</v>
      </c>
      <c r="P228" s="155">
        <f>O228*H228</f>
        <v>261.35373599999997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7" t="s">
        <v>160</v>
      </c>
      <c r="AT228" s="157" t="s">
        <v>143</v>
      </c>
      <c r="AU228" s="157" t="s">
        <v>80</v>
      </c>
      <c r="AY228" s="18" t="s">
        <v>140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8" t="s">
        <v>78</v>
      </c>
      <c r="BK228" s="158">
        <f>ROUND(I228*H228,2)</f>
        <v>0</v>
      </c>
      <c r="BL228" s="18" t="s">
        <v>160</v>
      </c>
      <c r="BM228" s="157" t="s">
        <v>1162</v>
      </c>
    </row>
    <row r="229" spans="1:65" s="2" customFormat="1" ht="19.5" x14ac:dyDescent="0.2">
      <c r="A229" s="30"/>
      <c r="B229" s="31"/>
      <c r="C229" s="30"/>
      <c r="D229" s="159" t="s">
        <v>149</v>
      </c>
      <c r="E229" s="30"/>
      <c r="F229" s="160" t="s">
        <v>718</v>
      </c>
      <c r="G229" s="30"/>
      <c r="H229" s="30"/>
      <c r="I229" s="30"/>
      <c r="J229" s="30"/>
      <c r="K229" s="30"/>
      <c r="L229" s="31"/>
      <c r="M229" s="161"/>
      <c r="N229" s="162"/>
      <c r="O229" s="56"/>
      <c r="P229" s="56"/>
      <c r="Q229" s="56"/>
      <c r="R229" s="56"/>
      <c r="S229" s="56"/>
      <c r="T229" s="57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T229" s="18" t="s">
        <v>149</v>
      </c>
      <c r="AU229" s="18" t="s">
        <v>80</v>
      </c>
    </row>
    <row r="230" spans="1:65" s="13" customFormat="1" x14ac:dyDescent="0.2">
      <c r="B230" s="168"/>
      <c r="D230" s="159" t="s">
        <v>354</v>
      </c>
      <c r="E230" s="169" t="s">
        <v>1</v>
      </c>
      <c r="F230" s="170" t="s">
        <v>1150</v>
      </c>
      <c r="H230" s="171">
        <v>1022.9880000000001</v>
      </c>
      <c r="L230" s="168"/>
      <c r="M230" s="172"/>
      <c r="N230" s="173"/>
      <c r="O230" s="173"/>
      <c r="P230" s="173"/>
      <c r="Q230" s="173"/>
      <c r="R230" s="173"/>
      <c r="S230" s="173"/>
      <c r="T230" s="174"/>
      <c r="AT230" s="169" t="s">
        <v>354</v>
      </c>
      <c r="AU230" s="169" t="s">
        <v>80</v>
      </c>
      <c r="AV230" s="13" t="s">
        <v>80</v>
      </c>
      <c r="AW230" s="13" t="s">
        <v>27</v>
      </c>
      <c r="AX230" s="13" t="s">
        <v>70</v>
      </c>
      <c r="AY230" s="169" t="s">
        <v>140</v>
      </c>
    </row>
    <row r="231" spans="1:65" s="13" customFormat="1" x14ac:dyDescent="0.2">
      <c r="B231" s="168"/>
      <c r="D231" s="159" t="s">
        <v>354</v>
      </c>
      <c r="E231" s="169" t="s">
        <v>1</v>
      </c>
      <c r="F231" s="170" t="s">
        <v>1152</v>
      </c>
      <c r="H231" s="171">
        <v>2598.9250000000002</v>
      </c>
      <c r="L231" s="168"/>
      <c r="M231" s="172"/>
      <c r="N231" s="173"/>
      <c r="O231" s="173"/>
      <c r="P231" s="173"/>
      <c r="Q231" s="173"/>
      <c r="R231" s="173"/>
      <c r="S231" s="173"/>
      <c r="T231" s="174"/>
      <c r="AT231" s="169" t="s">
        <v>354</v>
      </c>
      <c r="AU231" s="169" t="s">
        <v>80</v>
      </c>
      <c r="AV231" s="13" t="s">
        <v>80</v>
      </c>
      <c r="AW231" s="13" t="s">
        <v>27</v>
      </c>
      <c r="AX231" s="13" t="s">
        <v>70</v>
      </c>
      <c r="AY231" s="169" t="s">
        <v>140</v>
      </c>
    </row>
    <row r="232" spans="1:65" s="13" customFormat="1" x14ac:dyDescent="0.2">
      <c r="B232" s="168"/>
      <c r="D232" s="159" t="s">
        <v>354</v>
      </c>
      <c r="E232" s="169" t="s">
        <v>1</v>
      </c>
      <c r="F232" s="170" t="s">
        <v>1163</v>
      </c>
      <c r="H232" s="171">
        <v>8</v>
      </c>
      <c r="L232" s="168"/>
      <c r="M232" s="172"/>
      <c r="N232" s="173"/>
      <c r="O232" s="173"/>
      <c r="P232" s="173"/>
      <c r="Q232" s="173"/>
      <c r="R232" s="173"/>
      <c r="S232" s="173"/>
      <c r="T232" s="174"/>
      <c r="AT232" s="169" t="s">
        <v>354</v>
      </c>
      <c r="AU232" s="169" t="s">
        <v>80</v>
      </c>
      <c r="AV232" s="13" t="s">
        <v>80</v>
      </c>
      <c r="AW232" s="13" t="s">
        <v>27</v>
      </c>
      <c r="AX232" s="13" t="s">
        <v>70</v>
      </c>
      <c r="AY232" s="169" t="s">
        <v>140</v>
      </c>
    </row>
    <row r="233" spans="1:65" s="14" customFormat="1" x14ac:dyDescent="0.2">
      <c r="B233" s="175"/>
      <c r="D233" s="159" t="s">
        <v>354</v>
      </c>
      <c r="E233" s="176" t="s">
        <v>1</v>
      </c>
      <c r="F233" s="177" t="s">
        <v>363</v>
      </c>
      <c r="H233" s="178">
        <v>3629.913</v>
      </c>
      <c r="L233" s="175"/>
      <c r="M233" s="179"/>
      <c r="N233" s="180"/>
      <c r="O233" s="180"/>
      <c r="P233" s="180"/>
      <c r="Q233" s="180"/>
      <c r="R233" s="180"/>
      <c r="S233" s="180"/>
      <c r="T233" s="181"/>
      <c r="AT233" s="176" t="s">
        <v>354</v>
      </c>
      <c r="AU233" s="176" t="s">
        <v>80</v>
      </c>
      <c r="AV233" s="14" t="s">
        <v>160</v>
      </c>
      <c r="AW233" s="14" t="s">
        <v>27</v>
      </c>
      <c r="AX233" s="14" t="s">
        <v>78</v>
      </c>
      <c r="AY233" s="176" t="s">
        <v>140</v>
      </c>
    </row>
    <row r="234" spans="1:65" s="2" customFormat="1" ht="24.2" customHeight="1" x14ac:dyDescent="0.2">
      <c r="A234" s="30"/>
      <c r="B234" s="146"/>
      <c r="C234" s="147" t="s">
        <v>250</v>
      </c>
      <c r="D234" s="147" t="s">
        <v>143</v>
      </c>
      <c r="E234" s="148" t="s">
        <v>1164</v>
      </c>
      <c r="F234" s="149" t="s">
        <v>1165</v>
      </c>
      <c r="G234" s="150" t="s">
        <v>505</v>
      </c>
      <c r="H234" s="151">
        <v>13327.275</v>
      </c>
      <c r="I234" s="275"/>
      <c r="J234" s="152">
        <f>ROUND(I234*H234,2)</f>
        <v>0</v>
      </c>
      <c r="K234" s="149"/>
      <c r="L234" s="31"/>
      <c r="M234" s="153" t="s">
        <v>1</v>
      </c>
      <c r="N234" s="154" t="s">
        <v>36</v>
      </c>
      <c r="O234" s="155">
        <v>7.6999999999999999E-2</v>
      </c>
      <c r="P234" s="155">
        <f>O234*H234</f>
        <v>1026.2001749999999</v>
      </c>
      <c r="Q234" s="155">
        <v>0</v>
      </c>
      <c r="R234" s="155">
        <f>Q234*H234</f>
        <v>0</v>
      </c>
      <c r="S234" s="155">
        <v>0</v>
      </c>
      <c r="T234" s="156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57" t="s">
        <v>160</v>
      </c>
      <c r="AT234" s="157" t="s">
        <v>143</v>
      </c>
      <c r="AU234" s="157" t="s">
        <v>80</v>
      </c>
      <c r="AY234" s="18" t="s">
        <v>140</v>
      </c>
      <c r="BE234" s="158">
        <f>IF(N234="základní",J234,0)</f>
        <v>0</v>
      </c>
      <c r="BF234" s="158">
        <f>IF(N234="snížená",J234,0)</f>
        <v>0</v>
      </c>
      <c r="BG234" s="158">
        <f>IF(N234="zákl. přenesená",J234,0)</f>
        <v>0</v>
      </c>
      <c r="BH234" s="158">
        <f>IF(N234="sníž. přenesená",J234,0)</f>
        <v>0</v>
      </c>
      <c r="BI234" s="158">
        <f>IF(N234="nulová",J234,0)</f>
        <v>0</v>
      </c>
      <c r="BJ234" s="18" t="s">
        <v>78</v>
      </c>
      <c r="BK234" s="158">
        <f>ROUND(I234*H234,2)</f>
        <v>0</v>
      </c>
      <c r="BL234" s="18" t="s">
        <v>160</v>
      </c>
      <c r="BM234" s="157" t="s">
        <v>1166</v>
      </c>
    </row>
    <row r="235" spans="1:65" s="2" customFormat="1" ht="19.5" x14ac:dyDescent="0.2">
      <c r="A235" s="30"/>
      <c r="B235" s="31"/>
      <c r="C235" s="30"/>
      <c r="D235" s="159" t="s">
        <v>149</v>
      </c>
      <c r="E235" s="30"/>
      <c r="F235" s="160" t="s">
        <v>1167</v>
      </c>
      <c r="G235" s="30"/>
      <c r="H235" s="30"/>
      <c r="I235" s="30"/>
      <c r="J235" s="30"/>
      <c r="K235" s="30"/>
      <c r="L235" s="31"/>
      <c r="M235" s="161"/>
      <c r="N235" s="162"/>
      <c r="O235" s="56"/>
      <c r="P235" s="56"/>
      <c r="Q235" s="56"/>
      <c r="R235" s="56"/>
      <c r="S235" s="56"/>
      <c r="T235" s="57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T235" s="18" t="s">
        <v>149</v>
      </c>
      <c r="AU235" s="18" t="s">
        <v>80</v>
      </c>
    </row>
    <row r="236" spans="1:65" s="13" customFormat="1" x14ac:dyDescent="0.2">
      <c r="B236" s="168"/>
      <c r="D236" s="159" t="s">
        <v>354</v>
      </c>
      <c r="E236" s="169" t="s">
        <v>1</v>
      </c>
      <c r="F236" s="170" t="s">
        <v>1168</v>
      </c>
      <c r="H236" s="171">
        <v>12759.674999999999</v>
      </c>
      <c r="L236" s="168"/>
      <c r="M236" s="172"/>
      <c r="N236" s="173"/>
      <c r="O236" s="173"/>
      <c r="P236" s="173"/>
      <c r="Q236" s="173"/>
      <c r="R236" s="173"/>
      <c r="S236" s="173"/>
      <c r="T236" s="174"/>
      <c r="AT236" s="169" t="s">
        <v>354</v>
      </c>
      <c r="AU236" s="169" t="s">
        <v>80</v>
      </c>
      <c r="AV236" s="13" t="s">
        <v>80</v>
      </c>
      <c r="AW236" s="13" t="s">
        <v>27</v>
      </c>
      <c r="AX236" s="13" t="s">
        <v>70</v>
      </c>
      <c r="AY236" s="169" t="s">
        <v>140</v>
      </c>
    </row>
    <row r="237" spans="1:65" s="13" customFormat="1" x14ac:dyDescent="0.2">
      <c r="B237" s="168"/>
      <c r="D237" s="159" t="s">
        <v>354</v>
      </c>
      <c r="E237" s="169" t="s">
        <v>1</v>
      </c>
      <c r="F237" s="170" t="s">
        <v>1169</v>
      </c>
      <c r="H237" s="171">
        <v>567.6</v>
      </c>
      <c r="L237" s="168"/>
      <c r="M237" s="172"/>
      <c r="N237" s="173"/>
      <c r="O237" s="173"/>
      <c r="P237" s="173"/>
      <c r="Q237" s="173"/>
      <c r="R237" s="173"/>
      <c r="S237" s="173"/>
      <c r="T237" s="174"/>
      <c r="AT237" s="169" t="s">
        <v>354</v>
      </c>
      <c r="AU237" s="169" t="s">
        <v>80</v>
      </c>
      <c r="AV237" s="13" t="s">
        <v>80</v>
      </c>
      <c r="AW237" s="13" t="s">
        <v>27</v>
      </c>
      <c r="AX237" s="13" t="s">
        <v>70</v>
      </c>
      <c r="AY237" s="169" t="s">
        <v>140</v>
      </c>
    </row>
    <row r="238" spans="1:65" s="14" customFormat="1" x14ac:dyDescent="0.2">
      <c r="B238" s="175"/>
      <c r="D238" s="159" t="s">
        <v>354</v>
      </c>
      <c r="E238" s="176" t="s">
        <v>1</v>
      </c>
      <c r="F238" s="177" t="s">
        <v>363</v>
      </c>
      <c r="H238" s="178">
        <v>13327.275</v>
      </c>
      <c r="L238" s="175"/>
      <c r="M238" s="179"/>
      <c r="N238" s="180"/>
      <c r="O238" s="180"/>
      <c r="P238" s="180"/>
      <c r="Q238" s="180"/>
      <c r="R238" s="180"/>
      <c r="S238" s="180"/>
      <c r="T238" s="181"/>
      <c r="AT238" s="176" t="s">
        <v>354</v>
      </c>
      <c r="AU238" s="176" t="s">
        <v>80</v>
      </c>
      <c r="AV238" s="14" t="s">
        <v>160</v>
      </c>
      <c r="AW238" s="14" t="s">
        <v>27</v>
      </c>
      <c r="AX238" s="14" t="s">
        <v>78</v>
      </c>
      <c r="AY238" s="176" t="s">
        <v>140</v>
      </c>
    </row>
    <row r="239" spans="1:65" s="2" customFormat="1" ht="16.5" customHeight="1" x14ac:dyDescent="0.2">
      <c r="A239" s="30"/>
      <c r="B239" s="146"/>
      <c r="C239" s="195" t="s">
        <v>254</v>
      </c>
      <c r="D239" s="195" t="s">
        <v>753</v>
      </c>
      <c r="E239" s="196" t="s">
        <v>1170</v>
      </c>
      <c r="F239" s="197" t="s">
        <v>2357</v>
      </c>
      <c r="G239" s="198" t="s">
        <v>731</v>
      </c>
      <c r="H239" s="199">
        <v>23155.55</v>
      </c>
      <c r="I239" s="275"/>
      <c r="J239" s="200">
        <f>ROUND(I239*H239,2)</f>
        <v>0</v>
      </c>
      <c r="K239" s="197"/>
      <c r="L239" s="201"/>
      <c r="M239" s="202" t="s">
        <v>1</v>
      </c>
      <c r="N239" s="203" t="s">
        <v>36</v>
      </c>
      <c r="O239" s="155">
        <v>0</v>
      </c>
      <c r="P239" s="155">
        <f>O239*H239</f>
        <v>0</v>
      </c>
      <c r="Q239" s="155">
        <v>0</v>
      </c>
      <c r="R239" s="155">
        <f>Q239*H239</f>
        <v>0</v>
      </c>
      <c r="S239" s="155">
        <v>0</v>
      </c>
      <c r="T239" s="156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7" t="s">
        <v>174</v>
      </c>
      <c r="AT239" s="157" t="s">
        <v>753</v>
      </c>
      <c r="AU239" s="157" t="s">
        <v>80</v>
      </c>
      <c r="AY239" s="18" t="s">
        <v>140</v>
      </c>
      <c r="BE239" s="158">
        <f>IF(N239="základní",J239,0)</f>
        <v>0</v>
      </c>
      <c r="BF239" s="158">
        <f>IF(N239="snížená",J239,0)</f>
        <v>0</v>
      </c>
      <c r="BG239" s="158">
        <f>IF(N239="zákl. přenesená",J239,0)</f>
        <v>0</v>
      </c>
      <c r="BH239" s="158">
        <f>IF(N239="sníž. přenesená",J239,0)</f>
        <v>0</v>
      </c>
      <c r="BI239" s="158">
        <f>IF(N239="nulová",J239,0)</f>
        <v>0</v>
      </c>
      <c r="BJ239" s="18" t="s">
        <v>78</v>
      </c>
      <c r="BK239" s="158">
        <f>ROUND(I239*H239,2)</f>
        <v>0</v>
      </c>
      <c r="BL239" s="18" t="s">
        <v>160</v>
      </c>
      <c r="BM239" s="157" t="s">
        <v>1172</v>
      </c>
    </row>
    <row r="240" spans="1:65" s="2" customFormat="1" x14ac:dyDescent="0.2">
      <c r="A240" s="30"/>
      <c r="B240" s="31"/>
      <c r="C240" s="30"/>
      <c r="D240" s="159" t="s">
        <v>149</v>
      </c>
      <c r="E240" s="30"/>
      <c r="F240" s="160" t="s">
        <v>2357</v>
      </c>
      <c r="G240" s="30"/>
      <c r="H240" s="30"/>
      <c r="I240" s="30"/>
      <c r="J240" s="30"/>
      <c r="K240" s="30"/>
      <c r="L240" s="31"/>
      <c r="M240" s="161"/>
      <c r="N240" s="162"/>
      <c r="O240" s="56"/>
      <c r="P240" s="56"/>
      <c r="Q240" s="56"/>
      <c r="R240" s="56"/>
      <c r="S240" s="56"/>
      <c r="T240" s="57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T240" s="18" t="s">
        <v>149</v>
      </c>
      <c r="AU240" s="18" t="s">
        <v>80</v>
      </c>
    </row>
    <row r="241" spans="1:65" s="13" customFormat="1" x14ac:dyDescent="0.2">
      <c r="B241" s="168"/>
      <c r="D241" s="159" t="s">
        <v>354</v>
      </c>
      <c r="E241" s="169" t="s">
        <v>1</v>
      </c>
      <c r="F241" s="170" t="s">
        <v>1173</v>
      </c>
      <c r="H241" s="171">
        <v>612.02499999999998</v>
      </c>
      <c r="L241" s="168"/>
      <c r="M241" s="172"/>
      <c r="N241" s="173"/>
      <c r="O241" s="173"/>
      <c r="P241" s="173"/>
      <c r="Q241" s="173"/>
      <c r="R241" s="173"/>
      <c r="S241" s="173"/>
      <c r="T241" s="174"/>
      <c r="AT241" s="169" t="s">
        <v>354</v>
      </c>
      <c r="AU241" s="169" t="s">
        <v>80</v>
      </c>
      <c r="AV241" s="13" t="s">
        <v>80</v>
      </c>
      <c r="AW241" s="13" t="s">
        <v>27</v>
      </c>
      <c r="AX241" s="13" t="s">
        <v>70</v>
      </c>
      <c r="AY241" s="169" t="s">
        <v>140</v>
      </c>
    </row>
    <row r="242" spans="1:65" s="13" customFormat="1" x14ac:dyDescent="0.2">
      <c r="B242" s="168"/>
      <c r="D242" s="159" t="s">
        <v>354</v>
      </c>
      <c r="E242" s="169" t="s">
        <v>1</v>
      </c>
      <c r="F242" s="170" t="s">
        <v>1093</v>
      </c>
      <c r="H242" s="171">
        <v>237.4</v>
      </c>
      <c r="L242" s="168"/>
      <c r="M242" s="172"/>
      <c r="N242" s="173"/>
      <c r="O242" s="173"/>
      <c r="P242" s="173"/>
      <c r="Q242" s="173"/>
      <c r="R242" s="173"/>
      <c r="S242" s="173"/>
      <c r="T242" s="174"/>
      <c r="AT242" s="169" t="s">
        <v>354</v>
      </c>
      <c r="AU242" s="169" t="s">
        <v>80</v>
      </c>
      <c r="AV242" s="13" t="s">
        <v>80</v>
      </c>
      <c r="AW242" s="13" t="s">
        <v>27</v>
      </c>
      <c r="AX242" s="13" t="s">
        <v>70</v>
      </c>
      <c r="AY242" s="169" t="s">
        <v>140</v>
      </c>
    </row>
    <row r="243" spans="1:65" s="16" customFormat="1" x14ac:dyDescent="0.2">
      <c r="B243" s="188"/>
      <c r="D243" s="159" t="s">
        <v>354</v>
      </c>
      <c r="E243" s="189" t="s">
        <v>1</v>
      </c>
      <c r="F243" s="190" t="s">
        <v>530</v>
      </c>
      <c r="H243" s="191">
        <v>849.42499999999995</v>
      </c>
      <c r="L243" s="188"/>
      <c r="M243" s="192"/>
      <c r="N243" s="193"/>
      <c r="O243" s="193"/>
      <c r="P243" s="193"/>
      <c r="Q243" s="193"/>
      <c r="R243" s="193"/>
      <c r="S243" s="193"/>
      <c r="T243" s="194"/>
      <c r="AT243" s="189" t="s">
        <v>354</v>
      </c>
      <c r="AU243" s="189" t="s">
        <v>80</v>
      </c>
      <c r="AV243" s="16" t="s">
        <v>156</v>
      </c>
      <c r="AW243" s="16" t="s">
        <v>27</v>
      </c>
      <c r="AX243" s="16" t="s">
        <v>70</v>
      </c>
      <c r="AY243" s="189" t="s">
        <v>140</v>
      </c>
    </row>
    <row r="244" spans="1:65" s="13" customFormat="1" x14ac:dyDescent="0.2">
      <c r="B244" s="168"/>
      <c r="D244" s="159" t="s">
        <v>354</v>
      </c>
      <c r="E244" s="169" t="s">
        <v>1</v>
      </c>
      <c r="F244" s="170" t="s">
        <v>1174</v>
      </c>
      <c r="H244" s="171">
        <v>13327.275</v>
      </c>
      <c r="L244" s="168"/>
      <c r="M244" s="172"/>
      <c r="N244" s="173"/>
      <c r="O244" s="173"/>
      <c r="P244" s="173"/>
      <c r="Q244" s="173"/>
      <c r="R244" s="173"/>
      <c r="S244" s="173"/>
      <c r="T244" s="174"/>
      <c r="AT244" s="169" t="s">
        <v>354</v>
      </c>
      <c r="AU244" s="169" t="s">
        <v>80</v>
      </c>
      <c r="AV244" s="13" t="s">
        <v>80</v>
      </c>
      <c r="AW244" s="13" t="s">
        <v>27</v>
      </c>
      <c r="AX244" s="13" t="s">
        <v>70</v>
      </c>
      <c r="AY244" s="169" t="s">
        <v>140</v>
      </c>
    </row>
    <row r="245" spans="1:65" s="13" customFormat="1" x14ac:dyDescent="0.2">
      <c r="B245" s="168"/>
      <c r="D245" s="159" t="s">
        <v>354</v>
      </c>
      <c r="E245" s="169" t="s">
        <v>1</v>
      </c>
      <c r="F245" s="170" t="s">
        <v>1175</v>
      </c>
      <c r="H245" s="171">
        <v>-2598.9250000000002</v>
      </c>
      <c r="L245" s="168"/>
      <c r="M245" s="172"/>
      <c r="N245" s="173"/>
      <c r="O245" s="173"/>
      <c r="P245" s="173"/>
      <c r="Q245" s="173"/>
      <c r="R245" s="173"/>
      <c r="S245" s="173"/>
      <c r="T245" s="174"/>
      <c r="AT245" s="169" t="s">
        <v>354</v>
      </c>
      <c r="AU245" s="169" t="s">
        <v>80</v>
      </c>
      <c r="AV245" s="13" t="s">
        <v>80</v>
      </c>
      <c r="AW245" s="13" t="s">
        <v>27</v>
      </c>
      <c r="AX245" s="13" t="s">
        <v>70</v>
      </c>
      <c r="AY245" s="169" t="s">
        <v>140</v>
      </c>
    </row>
    <row r="246" spans="1:65" s="16" customFormat="1" x14ac:dyDescent="0.2">
      <c r="B246" s="188"/>
      <c r="D246" s="159" t="s">
        <v>354</v>
      </c>
      <c r="E246" s="189" t="s">
        <v>1</v>
      </c>
      <c r="F246" s="190" t="s">
        <v>530</v>
      </c>
      <c r="H246" s="191">
        <v>10728.35</v>
      </c>
      <c r="L246" s="188"/>
      <c r="M246" s="192"/>
      <c r="N246" s="193"/>
      <c r="O246" s="193"/>
      <c r="P246" s="193"/>
      <c r="Q246" s="193"/>
      <c r="R246" s="193"/>
      <c r="S246" s="193"/>
      <c r="T246" s="194"/>
      <c r="AT246" s="189" t="s">
        <v>354</v>
      </c>
      <c r="AU246" s="189" t="s">
        <v>80</v>
      </c>
      <c r="AV246" s="16" t="s">
        <v>156</v>
      </c>
      <c r="AW246" s="16" t="s">
        <v>27</v>
      </c>
      <c r="AX246" s="16" t="s">
        <v>70</v>
      </c>
      <c r="AY246" s="189" t="s">
        <v>140</v>
      </c>
    </row>
    <row r="247" spans="1:65" s="14" customFormat="1" x14ac:dyDescent="0.2">
      <c r="B247" s="175"/>
      <c r="D247" s="159" t="s">
        <v>354</v>
      </c>
      <c r="E247" s="176" t="s">
        <v>1</v>
      </c>
      <c r="F247" s="177" t="s">
        <v>363</v>
      </c>
      <c r="H247" s="178">
        <v>11577.775</v>
      </c>
      <c r="L247" s="175"/>
      <c r="M247" s="179"/>
      <c r="N247" s="180"/>
      <c r="O247" s="180"/>
      <c r="P247" s="180"/>
      <c r="Q247" s="180"/>
      <c r="R247" s="180"/>
      <c r="S247" s="180"/>
      <c r="T247" s="181"/>
      <c r="AT247" s="176" t="s">
        <v>354</v>
      </c>
      <c r="AU247" s="176" t="s">
        <v>80</v>
      </c>
      <c r="AV247" s="14" t="s">
        <v>160</v>
      </c>
      <c r="AW247" s="14" t="s">
        <v>27</v>
      </c>
      <c r="AX247" s="14" t="s">
        <v>70</v>
      </c>
      <c r="AY247" s="176" t="s">
        <v>140</v>
      </c>
    </row>
    <row r="248" spans="1:65" s="13" customFormat="1" x14ac:dyDescent="0.2">
      <c r="B248" s="168"/>
      <c r="D248" s="159" t="s">
        <v>354</v>
      </c>
      <c r="E248" s="169" t="s">
        <v>1</v>
      </c>
      <c r="F248" s="170" t="s">
        <v>1176</v>
      </c>
      <c r="H248" s="171">
        <v>23155.55</v>
      </c>
      <c r="L248" s="168"/>
      <c r="M248" s="172"/>
      <c r="N248" s="173"/>
      <c r="O248" s="173"/>
      <c r="P248" s="173"/>
      <c r="Q248" s="173"/>
      <c r="R248" s="173"/>
      <c r="S248" s="173"/>
      <c r="T248" s="174"/>
      <c r="AT248" s="169" t="s">
        <v>354</v>
      </c>
      <c r="AU248" s="169" t="s">
        <v>80</v>
      </c>
      <c r="AV248" s="13" t="s">
        <v>80</v>
      </c>
      <c r="AW248" s="13" t="s">
        <v>27</v>
      </c>
      <c r="AX248" s="13" t="s">
        <v>78</v>
      </c>
      <c r="AY248" s="169" t="s">
        <v>140</v>
      </c>
    </row>
    <row r="249" spans="1:65" s="2" customFormat="1" ht="16.5" customHeight="1" x14ac:dyDescent="0.2">
      <c r="A249" s="30"/>
      <c r="B249" s="146"/>
      <c r="C249" s="147" t="s">
        <v>257</v>
      </c>
      <c r="D249" s="147" t="s">
        <v>143</v>
      </c>
      <c r="E249" s="148" t="s">
        <v>1177</v>
      </c>
      <c r="F249" s="149" t="s">
        <v>1178</v>
      </c>
      <c r="G249" s="150" t="s">
        <v>505</v>
      </c>
      <c r="H249" s="151">
        <v>849.42499999999995</v>
      </c>
      <c r="I249" s="275"/>
      <c r="J249" s="152">
        <f>ROUND(I249*H249,2)</f>
        <v>0</v>
      </c>
      <c r="K249" s="149"/>
      <c r="L249" s="31"/>
      <c r="M249" s="153" t="s">
        <v>1</v>
      </c>
      <c r="N249" s="154" t="s">
        <v>36</v>
      </c>
      <c r="O249" s="155">
        <v>5.3999999999999999E-2</v>
      </c>
      <c r="P249" s="155">
        <f>O249*H249</f>
        <v>45.868949999999998</v>
      </c>
      <c r="Q249" s="155">
        <v>0</v>
      </c>
      <c r="R249" s="155">
        <f>Q249*H249</f>
        <v>0</v>
      </c>
      <c r="S249" s="155">
        <v>0</v>
      </c>
      <c r="T249" s="156">
        <f>S249*H249</f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7" t="s">
        <v>160</v>
      </c>
      <c r="AT249" s="157" t="s">
        <v>143</v>
      </c>
      <c r="AU249" s="157" t="s">
        <v>80</v>
      </c>
      <c r="AY249" s="18" t="s">
        <v>140</v>
      </c>
      <c r="BE249" s="158">
        <f>IF(N249="základní",J249,0)</f>
        <v>0</v>
      </c>
      <c r="BF249" s="158">
        <f>IF(N249="snížená",J249,0)</f>
        <v>0</v>
      </c>
      <c r="BG249" s="158">
        <f>IF(N249="zákl. přenesená",J249,0)</f>
        <v>0</v>
      </c>
      <c r="BH249" s="158">
        <f>IF(N249="sníž. přenesená",J249,0)</f>
        <v>0</v>
      </c>
      <c r="BI249" s="158">
        <f>IF(N249="nulová",J249,0)</f>
        <v>0</v>
      </c>
      <c r="BJ249" s="18" t="s">
        <v>78</v>
      </c>
      <c r="BK249" s="158">
        <f>ROUND(I249*H249,2)</f>
        <v>0</v>
      </c>
      <c r="BL249" s="18" t="s">
        <v>160</v>
      </c>
      <c r="BM249" s="157" t="s">
        <v>1179</v>
      </c>
    </row>
    <row r="250" spans="1:65" s="2" customFormat="1" ht="19.5" x14ac:dyDescent="0.2">
      <c r="A250" s="30"/>
      <c r="B250" s="31"/>
      <c r="C250" s="30"/>
      <c r="D250" s="159" t="s">
        <v>149</v>
      </c>
      <c r="E250" s="30"/>
      <c r="F250" s="160" t="s">
        <v>1180</v>
      </c>
      <c r="G250" s="30"/>
      <c r="H250" s="30"/>
      <c r="I250" s="30"/>
      <c r="J250" s="30"/>
      <c r="K250" s="30"/>
      <c r="L250" s="31"/>
      <c r="M250" s="161"/>
      <c r="N250" s="162"/>
      <c r="O250" s="56"/>
      <c r="P250" s="56"/>
      <c r="Q250" s="56"/>
      <c r="R250" s="56"/>
      <c r="S250" s="56"/>
      <c r="T250" s="57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T250" s="18" t="s">
        <v>149</v>
      </c>
      <c r="AU250" s="18" t="s">
        <v>80</v>
      </c>
    </row>
    <row r="251" spans="1:65" s="13" customFormat="1" x14ac:dyDescent="0.2">
      <c r="B251" s="168"/>
      <c r="D251" s="159" t="s">
        <v>354</v>
      </c>
      <c r="E251" s="169" t="s">
        <v>1</v>
      </c>
      <c r="F251" s="170" t="s">
        <v>1093</v>
      </c>
      <c r="H251" s="171">
        <v>237.4</v>
      </c>
      <c r="L251" s="168"/>
      <c r="M251" s="172"/>
      <c r="N251" s="173"/>
      <c r="O251" s="173"/>
      <c r="P251" s="173"/>
      <c r="Q251" s="173"/>
      <c r="R251" s="173"/>
      <c r="S251" s="173"/>
      <c r="T251" s="174"/>
      <c r="AT251" s="169" t="s">
        <v>354</v>
      </c>
      <c r="AU251" s="169" t="s">
        <v>80</v>
      </c>
      <c r="AV251" s="13" t="s">
        <v>80</v>
      </c>
      <c r="AW251" s="13" t="s">
        <v>27</v>
      </c>
      <c r="AX251" s="13" t="s">
        <v>70</v>
      </c>
      <c r="AY251" s="169" t="s">
        <v>140</v>
      </c>
    </row>
    <row r="252" spans="1:65" s="13" customFormat="1" x14ac:dyDescent="0.2">
      <c r="B252" s="168"/>
      <c r="D252" s="159" t="s">
        <v>354</v>
      </c>
      <c r="E252" s="169" t="s">
        <v>1</v>
      </c>
      <c r="F252" s="170" t="s">
        <v>1173</v>
      </c>
      <c r="H252" s="171">
        <v>612.02499999999998</v>
      </c>
      <c r="L252" s="168"/>
      <c r="M252" s="172"/>
      <c r="N252" s="173"/>
      <c r="O252" s="173"/>
      <c r="P252" s="173"/>
      <c r="Q252" s="173"/>
      <c r="R252" s="173"/>
      <c r="S252" s="173"/>
      <c r="T252" s="174"/>
      <c r="AT252" s="169" t="s">
        <v>354</v>
      </c>
      <c r="AU252" s="169" t="s">
        <v>80</v>
      </c>
      <c r="AV252" s="13" t="s">
        <v>80</v>
      </c>
      <c r="AW252" s="13" t="s">
        <v>27</v>
      </c>
      <c r="AX252" s="13" t="s">
        <v>70</v>
      </c>
      <c r="AY252" s="169" t="s">
        <v>140</v>
      </c>
    </row>
    <row r="253" spans="1:65" s="14" customFormat="1" x14ac:dyDescent="0.2">
      <c r="B253" s="175"/>
      <c r="D253" s="159" t="s">
        <v>354</v>
      </c>
      <c r="E253" s="176" t="s">
        <v>1</v>
      </c>
      <c r="F253" s="177" t="s">
        <v>363</v>
      </c>
      <c r="H253" s="178">
        <v>849.42499999999995</v>
      </c>
      <c r="L253" s="175"/>
      <c r="M253" s="179"/>
      <c r="N253" s="180"/>
      <c r="O253" s="180"/>
      <c r="P253" s="180"/>
      <c r="Q253" s="180"/>
      <c r="R253" s="180"/>
      <c r="S253" s="180"/>
      <c r="T253" s="181"/>
      <c r="AT253" s="176" t="s">
        <v>354</v>
      </c>
      <c r="AU253" s="176" t="s">
        <v>80</v>
      </c>
      <c r="AV253" s="14" t="s">
        <v>160</v>
      </c>
      <c r="AW253" s="14" t="s">
        <v>27</v>
      </c>
      <c r="AX253" s="14" t="s">
        <v>78</v>
      </c>
      <c r="AY253" s="176" t="s">
        <v>140</v>
      </c>
    </row>
    <row r="254" spans="1:65" s="2" customFormat="1" ht="16.5" customHeight="1" x14ac:dyDescent="0.2">
      <c r="A254" s="30"/>
      <c r="B254" s="146"/>
      <c r="C254" s="147" t="s">
        <v>262</v>
      </c>
      <c r="D254" s="147" t="s">
        <v>143</v>
      </c>
      <c r="E254" s="148" t="s">
        <v>721</v>
      </c>
      <c r="F254" s="149" t="s">
        <v>722</v>
      </c>
      <c r="G254" s="150" t="s">
        <v>505</v>
      </c>
      <c r="H254" s="151">
        <v>9338.5499999999993</v>
      </c>
      <c r="I254" s="275"/>
      <c r="J254" s="152">
        <f>ROUND(I254*H254,2)</f>
        <v>0</v>
      </c>
      <c r="K254" s="149"/>
      <c r="L254" s="31"/>
      <c r="M254" s="153" t="s">
        <v>1</v>
      </c>
      <c r="N254" s="154" t="s">
        <v>36</v>
      </c>
      <c r="O254" s="155">
        <v>8.9999999999999993E-3</v>
      </c>
      <c r="P254" s="155">
        <f>O254*H254</f>
        <v>84.046949999999981</v>
      </c>
      <c r="Q254" s="155">
        <v>0</v>
      </c>
      <c r="R254" s="155">
        <f>Q254*H254</f>
        <v>0</v>
      </c>
      <c r="S254" s="155">
        <v>0</v>
      </c>
      <c r="T254" s="156">
        <f>S254*H254</f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57" t="s">
        <v>160</v>
      </c>
      <c r="AT254" s="157" t="s">
        <v>143</v>
      </c>
      <c r="AU254" s="157" t="s">
        <v>80</v>
      </c>
      <c r="AY254" s="18" t="s">
        <v>140</v>
      </c>
      <c r="BE254" s="158">
        <f>IF(N254="základní",J254,0)</f>
        <v>0</v>
      </c>
      <c r="BF254" s="158">
        <f>IF(N254="snížená",J254,0)</f>
        <v>0</v>
      </c>
      <c r="BG254" s="158">
        <f>IF(N254="zákl. přenesená",J254,0)</f>
        <v>0</v>
      </c>
      <c r="BH254" s="158">
        <f>IF(N254="sníž. přenesená",J254,0)</f>
        <v>0</v>
      </c>
      <c r="BI254" s="158">
        <f>IF(N254="nulová",J254,0)</f>
        <v>0</v>
      </c>
      <c r="BJ254" s="18" t="s">
        <v>78</v>
      </c>
      <c r="BK254" s="158">
        <f>ROUND(I254*H254,2)</f>
        <v>0</v>
      </c>
      <c r="BL254" s="18" t="s">
        <v>160</v>
      </c>
      <c r="BM254" s="157" t="s">
        <v>1181</v>
      </c>
    </row>
    <row r="255" spans="1:65" s="2" customFormat="1" x14ac:dyDescent="0.2">
      <c r="A255" s="30"/>
      <c r="B255" s="31"/>
      <c r="C255" s="30"/>
      <c r="D255" s="159" t="s">
        <v>149</v>
      </c>
      <c r="E255" s="30"/>
      <c r="F255" s="160" t="s">
        <v>724</v>
      </c>
      <c r="G255" s="30"/>
      <c r="H255" s="30"/>
      <c r="I255" s="30"/>
      <c r="J255" s="30"/>
      <c r="K255" s="30"/>
      <c r="L255" s="31"/>
      <c r="M255" s="161"/>
      <c r="N255" s="162"/>
      <c r="O255" s="56"/>
      <c r="P255" s="56"/>
      <c r="Q255" s="56"/>
      <c r="R255" s="56"/>
      <c r="S255" s="56"/>
      <c r="T255" s="57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T255" s="18" t="s">
        <v>149</v>
      </c>
      <c r="AU255" s="18" t="s">
        <v>80</v>
      </c>
    </row>
    <row r="256" spans="1:65" s="13" customFormat="1" x14ac:dyDescent="0.2">
      <c r="B256" s="168"/>
      <c r="D256" s="159" t="s">
        <v>354</v>
      </c>
      <c r="E256" s="169" t="s">
        <v>1</v>
      </c>
      <c r="F256" s="170" t="s">
        <v>1182</v>
      </c>
      <c r="H256" s="171">
        <v>9338.5499999999993</v>
      </c>
      <c r="L256" s="168"/>
      <c r="M256" s="172"/>
      <c r="N256" s="173"/>
      <c r="O256" s="173"/>
      <c r="P256" s="173"/>
      <c r="Q256" s="173"/>
      <c r="R256" s="173"/>
      <c r="S256" s="173"/>
      <c r="T256" s="174"/>
      <c r="AT256" s="169" t="s">
        <v>354</v>
      </c>
      <c r="AU256" s="169" t="s">
        <v>80</v>
      </c>
      <c r="AV256" s="13" t="s">
        <v>80</v>
      </c>
      <c r="AW256" s="13" t="s">
        <v>27</v>
      </c>
      <c r="AX256" s="13" t="s">
        <v>78</v>
      </c>
      <c r="AY256" s="169" t="s">
        <v>140</v>
      </c>
    </row>
    <row r="257" spans="1:65" s="2" customFormat="1" ht="16.5" customHeight="1" x14ac:dyDescent="0.2">
      <c r="A257" s="30"/>
      <c r="B257" s="146"/>
      <c r="C257" s="147" t="s">
        <v>266</v>
      </c>
      <c r="D257" s="147" t="s">
        <v>143</v>
      </c>
      <c r="E257" s="148" t="s">
        <v>729</v>
      </c>
      <c r="F257" s="149" t="s">
        <v>730</v>
      </c>
      <c r="G257" s="150" t="s">
        <v>731</v>
      </c>
      <c r="H257" s="151">
        <v>13463.25</v>
      </c>
      <c r="I257" s="275"/>
      <c r="J257" s="152">
        <f>ROUND(I257*H257,2)</f>
        <v>0</v>
      </c>
      <c r="K257" s="149"/>
      <c r="L257" s="31"/>
      <c r="M257" s="153" t="s">
        <v>1</v>
      </c>
      <c r="N257" s="154" t="s">
        <v>36</v>
      </c>
      <c r="O257" s="155">
        <v>0</v>
      </c>
      <c r="P257" s="155">
        <f>O257*H257</f>
        <v>0</v>
      </c>
      <c r="Q257" s="155">
        <v>0</v>
      </c>
      <c r="R257" s="155">
        <f>Q257*H257</f>
        <v>0</v>
      </c>
      <c r="S257" s="155">
        <v>0</v>
      </c>
      <c r="T257" s="156">
        <f>S257*H257</f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57" t="s">
        <v>160</v>
      </c>
      <c r="AT257" s="157" t="s">
        <v>143</v>
      </c>
      <c r="AU257" s="157" t="s">
        <v>80</v>
      </c>
      <c r="AY257" s="18" t="s">
        <v>140</v>
      </c>
      <c r="BE257" s="158">
        <f>IF(N257="základní",J257,0)</f>
        <v>0</v>
      </c>
      <c r="BF257" s="158">
        <f>IF(N257="snížená",J257,0)</f>
        <v>0</v>
      </c>
      <c r="BG257" s="158">
        <f>IF(N257="zákl. přenesená",J257,0)</f>
        <v>0</v>
      </c>
      <c r="BH257" s="158">
        <f>IF(N257="sníž. přenesená",J257,0)</f>
        <v>0</v>
      </c>
      <c r="BI257" s="158">
        <f>IF(N257="nulová",J257,0)</f>
        <v>0</v>
      </c>
      <c r="BJ257" s="18" t="s">
        <v>78</v>
      </c>
      <c r="BK257" s="158">
        <f>ROUND(I257*H257,2)</f>
        <v>0</v>
      </c>
      <c r="BL257" s="18" t="s">
        <v>160</v>
      </c>
      <c r="BM257" s="157" t="s">
        <v>1183</v>
      </c>
    </row>
    <row r="258" spans="1:65" s="2" customFormat="1" ht="19.5" x14ac:dyDescent="0.2">
      <c r="A258" s="30"/>
      <c r="B258" s="31"/>
      <c r="C258" s="30"/>
      <c r="D258" s="159" t="s">
        <v>149</v>
      </c>
      <c r="E258" s="30"/>
      <c r="F258" s="160" t="s">
        <v>733</v>
      </c>
      <c r="G258" s="30"/>
      <c r="H258" s="30"/>
      <c r="I258" s="30"/>
      <c r="J258" s="30"/>
      <c r="K258" s="30"/>
      <c r="L258" s="31"/>
      <c r="M258" s="161"/>
      <c r="N258" s="162"/>
      <c r="O258" s="56"/>
      <c r="P258" s="56"/>
      <c r="Q258" s="56"/>
      <c r="R258" s="56"/>
      <c r="S258" s="56"/>
      <c r="T258" s="57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T258" s="18" t="s">
        <v>149</v>
      </c>
      <c r="AU258" s="18" t="s">
        <v>80</v>
      </c>
    </row>
    <row r="259" spans="1:65" s="15" customFormat="1" x14ac:dyDescent="0.2">
      <c r="B259" s="182"/>
      <c r="D259" s="159" t="s">
        <v>354</v>
      </c>
      <c r="E259" s="183" t="s">
        <v>1</v>
      </c>
      <c r="F259" s="184" t="s">
        <v>1184</v>
      </c>
      <c r="H259" s="183" t="s">
        <v>1</v>
      </c>
      <c r="L259" s="182"/>
      <c r="M259" s="185"/>
      <c r="N259" s="186"/>
      <c r="O259" s="186"/>
      <c r="P259" s="186"/>
      <c r="Q259" s="186"/>
      <c r="R259" s="186"/>
      <c r="S259" s="186"/>
      <c r="T259" s="187"/>
      <c r="AT259" s="183" t="s">
        <v>354</v>
      </c>
      <c r="AU259" s="183" t="s">
        <v>80</v>
      </c>
      <c r="AV259" s="15" t="s">
        <v>78</v>
      </c>
      <c r="AW259" s="15" t="s">
        <v>27</v>
      </c>
      <c r="AX259" s="15" t="s">
        <v>70</v>
      </c>
      <c r="AY259" s="183" t="s">
        <v>140</v>
      </c>
    </row>
    <row r="260" spans="1:65" s="13" customFormat="1" x14ac:dyDescent="0.2">
      <c r="B260" s="168"/>
      <c r="D260" s="159" t="s">
        <v>354</v>
      </c>
      <c r="E260" s="169" t="s">
        <v>1</v>
      </c>
      <c r="F260" s="170" t="s">
        <v>1185</v>
      </c>
      <c r="H260" s="171">
        <v>13463.25</v>
      </c>
      <c r="L260" s="168"/>
      <c r="M260" s="172"/>
      <c r="N260" s="173"/>
      <c r="O260" s="173"/>
      <c r="P260" s="173"/>
      <c r="Q260" s="173"/>
      <c r="R260" s="173"/>
      <c r="S260" s="173"/>
      <c r="T260" s="174"/>
      <c r="AT260" s="169" t="s">
        <v>354</v>
      </c>
      <c r="AU260" s="169" t="s">
        <v>80</v>
      </c>
      <c r="AV260" s="13" t="s">
        <v>80</v>
      </c>
      <c r="AW260" s="13" t="s">
        <v>27</v>
      </c>
      <c r="AX260" s="13" t="s">
        <v>78</v>
      </c>
      <c r="AY260" s="169" t="s">
        <v>140</v>
      </c>
    </row>
    <row r="261" spans="1:65" s="2" customFormat="1" ht="16.5" customHeight="1" x14ac:dyDescent="0.2">
      <c r="A261" s="30"/>
      <c r="B261" s="146"/>
      <c r="C261" s="147" t="s">
        <v>271</v>
      </c>
      <c r="D261" s="147" t="s">
        <v>143</v>
      </c>
      <c r="E261" s="148" t="s">
        <v>736</v>
      </c>
      <c r="F261" s="149" t="s">
        <v>737</v>
      </c>
      <c r="G261" s="150" t="s">
        <v>505</v>
      </c>
      <c r="H261" s="151">
        <v>8</v>
      </c>
      <c r="I261" s="275"/>
      <c r="J261" s="152">
        <f>ROUND(I261*H261,2)</f>
        <v>0</v>
      </c>
      <c r="K261" s="149"/>
      <c r="L261" s="31"/>
      <c r="M261" s="153" t="s">
        <v>1</v>
      </c>
      <c r="N261" s="154" t="s">
        <v>36</v>
      </c>
      <c r="O261" s="155">
        <v>0.32800000000000001</v>
      </c>
      <c r="P261" s="155">
        <f>O261*H261</f>
        <v>2.6240000000000001</v>
      </c>
      <c r="Q261" s="155">
        <v>0</v>
      </c>
      <c r="R261" s="155">
        <f>Q261*H261</f>
        <v>0</v>
      </c>
      <c r="S261" s="155">
        <v>0</v>
      </c>
      <c r="T261" s="156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7" t="s">
        <v>160</v>
      </c>
      <c r="AT261" s="157" t="s">
        <v>143</v>
      </c>
      <c r="AU261" s="157" t="s">
        <v>80</v>
      </c>
      <c r="AY261" s="18" t="s">
        <v>140</v>
      </c>
      <c r="BE261" s="158">
        <f>IF(N261="základní",J261,0)</f>
        <v>0</v>
      </c>
      <c r="BF261" s="158">
        <f>IF(N261="snížená",J261,0)</f>
        <v>0</v>
      </c>
      <c r="BG261" s="158">
        <f>IF(N261="zákl. přenesená",J261,0)</f>
        <v>0</v>
      </c>
      <c r="BH261" s="158">
        <f>IF(N261="sníž. přenesená",J261,0)</f>
        <v>0</v>
      </c>
      <c r="BI261" s="158">
        <f>IF(N261="nulová",J261,0)</f>
        <v>0</v>
      </c>
      <c r="BJ261" s="18" t="s">
        <v>78</v>
      </c>
      <c r="BK261" s="158">
        <f>ROUND(I261*H261,2)</f>
        <v>0</v>
      </c>
      <c r="BL261" s="18" t="s">
        <v>160</v>
      </c>
      <c r="BM261" s="157" t="s">
        <v>1186</v>
      </c>
    </row>
    <row r="262" spans="1:65" s="2" customFormat="1" ht="19.5" x14ac:dyDescent="0.2">
      <c r="A262" s="30"/>
      <c r="B262" s="31"/>
      <c r="C262" s="30"/>
      <c r="D262" s="159" t="s">
        <v>149</v>
      </c>
      <c r="E262" s="30"/>
      <c r="F262" s="160" t="s">
        <v>739</v>
      </c>
      <c r="G262" s="30"/>
      <c r="H262" s="30"/>
      <c r="I262" s="30"/>
      <c r="J262" s="30"/>
      <c r="K262" s="30"/>
      <c r="L262" s="31"/>
      <c r="M262" s="161"/>
      <c r="N262" s="162"/>
      <c r="O262" s="56"/>
      <c r="P262" s="56"/>
      <c r="Q262" s="56"/>
      <c r="R262" s="56"/>
      <c r="S262" s="56"/>
      <c r="T262" s="57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T262" s="18" t="s">
        <v>149</v>
      </c>
      <c r="AU262" s="18" t="s">
        <v>80</v>
      </c>
    </row>
    <row r="263" spans="1:65" s="13" customFormat="1" x14ac:dyDescent="0.2">
      <c r="B263" s="168"/>
      <c r="D263" s="159" t="s">
        <v>354</v>
      </c>
      <c r="E263" s="169" t="s">
        <v>1</v>
      </c>
      <c r="F263" s="170" t="s">
        <v>1104</v>
      </c>
      <c r="H263" s="171">
        <v>8</v>
      </c>
      <c r="L263" s="168"/>
      <c r="M263" s="172"/>
      <c r="N263" s="173"/>
      <c r="O263" s="173"/>
      <c r="P263" s="173"/>
      <c r="Q263" s="173"/>
      <c r="R263" s="173"/>
      <c r="S263" s="173"/>
      <c r="T263" s="174"/>
      <c r="AT263" s="169" t="s">
        <v>354</v>
      </c>
      <c r="AU263" s="169" t="s">
        <v>80</v>
      </c>
      <c r="AV263" s="13" t="s">
        <v>80</v>
      </c>
      <c r="AW263" s="13" t="s">
        <v>27</v>
      </c>
      <c r="AX263" s="13" t="s">
        <v>78</v>
      </c>
      <c r="AY263" s="169" t="s">
        <v>140</v>
      </c>
    </row>
    <row r="264" spans="1:65" s="2" customFormat="1" ht="16.5" customHeight="1" x14ac:dyDescent="0.2">
      <c r="A264" s="30"/>
      <c r="B264" s="146"/>
      <c r="C264" s="147" t="s">
        <v>276</v>
      </c>
      <c r="D264" s="147" t="s">
        <v>143</v>
      </c>
      <c r="E264" s="148" t="s">
        <v>747</v>
      </c>
      <c r="F264" s="149" t="s">
        <v>748</v>
      </c>
      <c r="G264" s="150" t="s">
        <v>505</v>
      </c>
      <c r="H264" s="151">
        <v>0.53</v>
      </c>
      <c r="I264" s="275"/>
      <c r="J264" s="152">
        <f>ROUND(I264*H264,2)</f>
        <v>0</v>
      </c>
      <c r="K264" s="149"/>
      <c r="L264" s="31"/>
      <c r="M264" s="153" t="s">
        <v>1</v>
      </c>
      <c r="N264" s="154" t="s">
        <v>36</v>
      </c>
      <c r="O264" s="155">
        <v>0.435</v>
      </c>
      <c r="P264" s="155">
        <f>O264*H264</f>
        <v>0.23055</v>
      </c>
      <c r="Q264" s="155">
        <v>0</v>
      </c>
      <c r="R264" s="155">
        <f>Q264*H264</f>
        <v>0</v>
      </c>
      <c r="S264" s="155">
        <v>0</v>
      </c>
      <c r="T264" s="156">
        <f>S264*H264</f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57" t="s">
        <v>160</v>
      </c>
      <c r="AT264" s="157" t="s">
        <v>143</v>
      </c>
      <c r="AU264" s="157" t="s">
        <v>80</v>
      </c>
      <c r="AY264" s="18" t="s">
        <v>140</v>
      </c>
      <c r="BE264" s="158">
        <f>IF(N264="základní",J264,0)</f>
        <v>0</v>
      </c>
      <c r="BF264" s="158">
        <f>IF(N264="snížená",J264,0)</f>
        <v>0</v>
      </c>
      <c r="BG264" s="158">
        <f>IF(N264="zákl. přenesená",J264,0)</f>
        <v>0</v>
      </c>
      <c r="BH264" s="158">
        <f>IF(N264="sníž. přenesená",J264,0)</f>
        <v>0</v>
      </c>
      <c r="BI264" s="158">
        <f>IF(N264="nulová",J264,0)</f>
        <v>0</v>
      </c>
      <c r="BJ264" s="18" t="s">
        <v>78</v>
      </c>
      <c r="BK264" s="158">
        <f>ROUND(I264*H264,2)</f>
        <v>0</v>
      </c>
      <c r="BL264" s="18" t="s">
        <v>160</v>
      </c>
      <c r="BM264" s="157" t="s">
        <v>1187</v>
      </c>
    </row>
    <row r="265" spans="1:65" s="2" customFormat="1" ht="19.5" x14ac:dyDescent="0.2">
      <c r="A265" s="30"/>
      <c r="B265" s="31"/>
      <c r="C265" s="30"/>
      <c r="D265" s="159" t="s">
        <v>149</v>
      </c>
      <c r="E265" s="30"/>
      <c r="F265" s="160" t="s">
        <v>750</v>
      </c>
      <c r="G265" s="30"/>
      <c r="H265" s="30"/>
      <c r="I265" s="30"/>
      <c r="J265" s="30"/>
      <c r="K265" s="30"/>
      <c r="L265" s="31"/>
      <c r="M265" s="161"/>
      <c r="N265" s="162"/>
      <c r="O265" s="56"/>
      <c r="P265" s="56"/>
      <c r="Q265" s="56"/>
      <c r="R265" s="56"/>
      <c r="S265" s="56"/>
      <c r="T265" s="57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T265" s="18" t="s">
        <v>149</v>
      </c>
      <c r="AU265" s="18" t="s">
        <v>80</v>
      </c>
    </row>
    <row r="266" spans="1:65" s="13" customFormat="1" x14ac:dyDescent="0.2">
      <c r="B266" s="168"/>
      <c r="D266" s="159" t="s">
        <v>354</v>
      </c>
      <c r="E266" s="169" t="s">
        <v>1</v>
      </c>
      <c r="F266" s="170" t="s">
        <v>1188</v>
      </c>
      <c r="H266" s="171">
        <v>0.53</v>
      </c>
      <c r="L266" s="168"/>
      <c r="M266" s="172"/>
      <c r="N266" s="173"/>
      <c r="O266" s="173"/>
      <c r="P266" s="173"/>
      <c r="Q266" s="173"/>
      <c r="R266" s="173"/>
      <c r="S266" s="173"/>
      <c r="T266" s="174"/>
      <c r="AT266" s="169" t="s">
        <v>354</v>
      </c>
      <c r="AU266" s="169" t="s">
        <v>80</v>
      </c>
      <c r="AV266" s="13" t="s">
        <v>80</v>
      </c>
      <c r="AW266" s="13" t="s">
        <v>27</v>
      </c>
      <c r="AX266" s="13" t="s">
        <v>78</v>
      </c>
      <c r="AY266" s="169" t="s">
        <v>140</v>
      </c>
    </row>
    <row r="267" spans="1:65" s="2" customFormat="1" ht="16.5" customHeight="1" x14ac:dyDescent="0.2">
      <c r="A267" s="30"/>
      <c r="B267" s="146"/>
      <c r="C267" s="195" t="s">
        <v>281</v>
      </c>
      <c r="D267" s="195" t="s">
        <v>753</v>
      </c>
      <c r="E267" s="196" t="s">
        <v>754</v>
      </c>
      <c r="F267" s="197" t="s">
        <v>755</v>
      </c>
      <c r="G267" s="198" t="s">
        <v>731</v>
      </c>
      <c r="H267" s="199">
        <v>1.06</v>
      </c>
      <c r="I267" s="275"/>
      <c r="J267" s="200">
        <f>ROUND(I267*H267,2)</f>
        <v>0</v>
      </c>
      <c r="K267" s="197"/>
      <c r="L267" s="201"/>
      <c r="M267" s="202" t="s">
        <v>1</v>
      </c>
      <c r="N267" s="203" t="s">
        <v>36</v>
      </c>
      <c r="O267" s="155">
        <v>0</v>
      </c>
      <c r="P267" s="155">
        <f>O267*H267</f>
        <v>0</v>
      </c>
      <c r="Q267" s="155">
        <v>1</v>
      </c>
      <c r="R267" s="155">
        <f>Q267*H267</f>
        <v>1.06</v>
      </c>
      <c r="S267" s="155">
        <v>0</v>
      </c>
      <c r="T267" s="156">
        <f>S267*H267</f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174</v>
      </c>
      <c r="AT267" s="157" t="s">
        <v>753</v>
      </c>
      <c r="AU267" s="157" t="s">
        <v>80</v>
      </c>
      <c r="AY267" s="18" t="s">
        <v>140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8" t="s">
        <v>78</v>
      </c>
      <c r="BK267" s="158">
        <f>ROUND(I267*H267,2)</f>
        <v>0</v>
      </c>
      <c r="BL267" s="18" t="s">
        <v>160</v>
      </c>
      <c r="BM267" s="157" t="s">
        <v>1189</v>
      </c>
    </row>
    <row r="268" spans="1:65" s="2" customFormat="1" x14ac:dyDescent="0.2">
      <c r="A268" s="30"/>
      <c r="B268" s="31"/>
      <c r="C268" s="30"/>
      <c r="D268" s="159" t="s">
        <v>149</v>
      </c>
      <c r="E268" s="30"/>
      <c r="F268" s="160" t="s">
        <v>755</v>
      </c>
      <c r="G268" s="30"/>
      <c r="H268" s="30"/>
      <c r="I268" s="30"/>
      <c r="J268" s="30"/>
      <c r="K268" s="30"/>
      <c r="L268" s="31"/>
      <c r="M268" s="161"/>
      <c r="N268" s="162"/>
      <c r="O268" s="56"/>
      <c r="P268" s="56"/>
      <c r="Q268" s="56"/>
      <c r="R268" s="56"/>
      <c r="S268" s="56"/>
      <c r="T268" s="57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T268" s="18" t="s">
        <v>149</v>
      </c>
      <c r="AU268" s="18" t="s">
        <v>80</v>
      </c>
    </row>
    <row r="269" spans="1:65" s="13" customFormat="1" x14ac:dyDescent="0.2">
      <c r="B269" s="168"/>
      <c r="D269" s="159" t="s">
        <v>354</v>
      </c>
      <c r="F269" s="170" t="s">
        <v>1190</v>
      </c>
      <c r="H269" s="171">
        <v>1.06</v>
      </c>
      <c r="L269" s="168"/>
      <c r="M269" s="172"/>
      <c r="N269" s="173"/>
      <c r="O269" s="173"/>
      <c r="P269" s="173"/>
      <c r="Q269" s="173"/>
      <c r="R269" s="173"/>
      <c r="S269" s="173"/>
      <c r="T269" s="174"/>
      <c r="AT269" s="169" t="s">
        <v>354</v>
      </c>
      <c r="AU269" s="169" t="s">
        <v>80</v>
      </c>
      <c r="AV269" s="13" t="s">
        <v>80</v>
      </c>
      <c r="AW269" s="13" t="s">
        <v>3</v>
      </c>
      <c r="AX269" s="13" t="s">
        <v>78</v>
      </c>
      <c r="AY269" s="169" t="s">
        <v>140</v>
      </c>
    </row>
    <row r="270" spans="1:65" s="2" customFormat="1" ht="16.5" customHeight="1" x14ac:dyDescent="0.2">
      <c r="A270" s="30"/>
      <c r="B270" s="146"/>
      <c r="C270" s="147" t="s">
        <v>285</v>
      </c>
      <c r="D270" s="147" t="s">
        <v>143</v>
      </c>
      <c r="E270" s="148" t="s">
        <v>1191</v>
      </c>
      <c r="F270" s="149" t="s">
        <v>1192</v>
      </c>
      <c r="G270" s="150" t="s">
        <v>351</v>
      </c>
      <c r="H270" s="151">
        <v>4672.2</v>
      </c>
      <c r="I270" s="275"/>
      <c r="J270" s="152">
        <f>ROUND(I270*H270,2)</f>
        <v>0</v>
      </c>
      <c r="K270" s="149"/>
      <c r="L270" s="31"/>
      <c r="M270" s="153" t="s">
        <v>1</v>
      </c>
      <c r="N270" s="154" t="s">
        <v>36</v>
      </c>
      <c r="O270" s="155">
        <v>2.5000000000000001E-2</v>
      </c>
      <c r="P270" s="155">
        <f>O270*H270</f>
        <v>116.80500000000001</v>
      </c>
      <c r="Q270" s="155">
        <v>0</v>
      </c>
      <c r="R270" s="155">
        <f>Q270*H270</f>
        <v>0</v>
      </c>
      <c r="S270" s="155">
        <v>0</v>
      </c>
      <c r="T270" s="156">
        <f>S270*H270</f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57" t="s">
        <v>160</v>
      </c>
      <c r="AT270" s="157" t="s">
        <v>143</v>
      </c>
      <c r="AU270" s="157" t="s">
        <v>80</v>
      </c>
      <c r="AY270" s="18" t="s">
        <v>140</v>
      </c>
      <c r="BE270" s="158">
        <f>IF(N270="základní",J270,0)</f>
        <v>0</v>
      </c>
      <c r="BF270" s="158">
        <f>IF(N270="snížená",J270,0)</f>
        <v>0</v>
      </c>
      <c r="BG270" s="158">
        <f>IF(N270="zákl. přenesená",J270,0)</f>
        <v>0</v>
      </c>
      <c r="BH270" s="158">
        <f>IF(N270="sníž. přenesená",J270,0)</f>
        <v>0</v>
      </c>
      <c r="BI270" s="158">
        <f>IF(N270="nulová",J270,0)</f>
        <v>0</v>
      </c>
      <c r="BJ270" s="18" t="s">
        <v>78</v>
      </c>
      <c r="BK270" s="158">
        <f>ROUND(I270*H270,2)</f>
        <v>0</v>
      </c>
      <c r="BL270" s="18" t="s">
        <v>160</v>
      </c>
      <c r="BM270" s="157" t="s">
        <v>1193</v>
      </c>
    </row>
    <row r="271" spans="1:65" s="2" customFormat="1" x14ac:dyDescent="0.2">
      <c r="A271" s="30"/>
      <c r="B271" s="31"/>
      <c r="C271" s="30"/>
      <c r="D271" s="159" t="s">
        <v>149</v>
      </c>
      <c r="E271" s="30"/>
      <c r="F271" s="160" t="s">
        <v>1194</v>
      </c>
      <c r="G271" s="30"/>
      <c r="H271" s="30"/>
      <c r="I271" s="30"/>
      <c r="J271" s="30"/>
      <c r="K271" s="30"/>
      <c r="L271" s="31"/>
      <c r="M271" s="161"/>
      <c r="N271" s="162"/>
      <c r="O271" s="56"/>
      <c r="P271" s="56"/>
      <c r="Q271" s="56"/>
      <c r="R271" s="56"/>
      <c r="S271" s="56"/>
      <c r="T271" s="57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T271" s="18" t="s">
        <v>149</v>
      </c>
      <c r="AU271" s="18" t="s">
        <v>80</v>
      </c>
    </row>
    <row r="272" spans="1:65" s="13" customFormat="1" x14ac:dyDescent="0.2">
      <c r="B272" s="168"/>
      <c r="D272" s="159" t="s">
        <v>354</v>
      </c>
      <c r="E272" s="169" t="s">
        <v>1</v>
      </c>
      <c r="F272" s="170" t="s">
        <v>1195</v>
      </c>
      <c r="H272" s="171">
        <v>2707.4</v>
      </c>
      <c r="L272" s="168"/>
      <c r="M272" s="172"/>
      <c r="N272" s="173"/>
      <c r="O272" s="173"/>
      <c r="P272" s="173"/>
      <c r="Q272" s="173"/>
      <c r="R272" s="173"/>
      <c r="S272" s="173"/>
      <c r="T272" s="174"/>
      <c r="AT272" s="169" t="s">
        <v>354</v>
      </c>
      <c r="AU272" s="169" t="s">
        <v>80</v>
      </c>
      <c r="AV272" s="13" t="s">
        <v>80</v>
      </c>
      <c r="AW272" s="13" t="s">
        <v>27</v>
      </c>
      <c r="AX272" s="13" t="s">
        <v>70</v>
      </c>
      <c r="AY272" s="169" t="s">
        <v>140</v>
      </c>
    </row>
    <row r="273" spans="1:65" s="13" customFormat="1" x14ac:dyDescent="0.2">
      <c r="B273" s="168"/>
      <c r="D273" s="159" t="s">
        <v>354</v>
      </c>
      <c r="E273" s="169" t="s">
        <v>1</v>
      </c>
      <c r="F273" s="170" t="s">
        <v>1196</v>
      </c>
      <c r="H273" s="171">
        <v>1888</v>
      </c>
      <c r="L273" s="168"/>
      <c r="M273" s="172"/>
      <c r="N273" s="173"/>
      <c r="O273" s="173"/>
      <c r="P273" s="173"/>
      <c r="Q273" s="173"/>
      <c r="R273" s="173"/>
      <c r="S273" s="173"/>
      <c r="T273" s="174"/>
      <c r="AT273" s="169" t="s">
        <v>354</v>
      </c>
      <c r="AU273" s="169" t="s">
        <v>80</v>
      </c>
      <c r="AV273" s="13" t="s">
        <v>80</v>
      </c>
      <c r="AW273" s="13" t="s">
        <v>27</v>
      </c>
      <c r="AX273" s="13" t="s">
        <v>70</v>
      </c>
      <c r="AY273" s="169" t="s">
        <v>140</v>
      </c>
    </row>
    <row r="274" spans="1:65" s="13" customFormat="1" x14ac:dyDescent="0.2">
      <c r="B274" s="168"/>
      <c r="D274" s="159" t="s">
        <v>354</v>
      </c>
      <c r="E274" s="169" t="s">
        <v>1</v>
      </c>
      <c r="F274" s="170" t="s">
        <v>1197</v>
      </c>
      <c r="H274" s="171">
        <v>76.8</v>
      </c>
      <c r="L274" s="168"/>
      <c r="M274" s="172"/>
      <c r="N274" s="173"/>
      <c r="O274" s="173"/>
      <c r="P274" s="173"/>
      <c r="Q274" s="173"/>
      <c r="R274" s="173"/>
      <c r="S274" s="173"/>
      <c r="T274" s="174"/>
      <c r="AT274" s="169" t="s">
        <v>354</v>
      </c>
      <c r="AU274" s="169" t="s">
        <v>80</v>
      </c>
      <c r="AV274" s="13" t="s">
        <v>80</v>
      </c>
      <c r="AW274" s="13" t="s">
        <v>27</v>
      </c>
      <c r="AX274" s="13" t="s">
        <v>70</v>
      </c>
      <c r="AY274" s="169" t="s">
        <v>140</v>
      </c>
    </row>
    <row r="275" spans="1:65" s="14" customFormat="1" x14ac:dyDescent="0.2">
      <c r="B275" s="175"/>
      <c r="D275" s="159" t="s">
        <v>354</v>
      </c>
      <c r="E275" s="176" t="s">
        <v>1</v>
      </c>
      <c r="F275" s="177" t="s">
        <v>363</v>
      </c>
      <c r="H275" s="178">
        <v>4672.2</v>
      </c>
      <c r="L275" s="175"/>
      <c r="M275" s="179"/>
      <c r="N275" s="180"/>
      <c r="O275" s="180"/>
      <c r="P275" s="180"/>
      <c r="Q275" s="180"/>
      <c r="R275" s="180"/>
      <c r="S275" s="180"/>
      <c r="T275" s="181"/>
      <c r="AT275" s="176" t="s">
        <v>354</v>
      </c>
      <c r="AU275" s="176" t="s">
        <v>80</v>
      </c>
      <c r="AV275" s="14" t="s">
        <v>160</v>
      </c>
      <c r="AW275" s="14" t="s">
        <v>27</v>
      </c>
      <c r="AX275" s="14" t="s">
        <v>78</v>
      </c>
      <c r="AY275" s="176" t="s">
        <v>140</v>
      </c>
    </row>
    <row r="276" spans="1:65" s="2" customFormat="1" ht="16.5" customHeight="1" x14ac:dyDescent="0.2">
      <c r="A276" s="30"/>
      <c r="B276" s="146"/>
      <c r="C276" s="147" t="s">
        <v>289</v>
      </c>
      <c r="D276" s="147" t="s">
        <v>143</v>
      </c>
      <c r="E276" s="148" t="s">
        <v>1198</v>
      </c>
      <c r="F276" s="149" t="s">
        <v>1199</v>
      </c>
      <c r="G276" s="150" t="s">
        <v>351</v>
      </c>
      <c r="H276" s="151">
        <v>158.4</v>
      </c>
      <c r="I276" s="275"/>
      <c r="J276" s="152">
        <f>ROUND(I276*H276,2)</f>
        <v>0</v>
      </c>
      <c r="K276" s="149"/>
      <c r="L276" s="31"/>
      <c r="M276" s="153" t="s">
        <v>1</v>
      </c>
      <c r="N276" s="154" t="s">
        <v>36</v>
      </c>
      <c r="O276" s="155">
        <v>0.5</v>
      </c>
      <c r="P276" s="155">
        <f>O276*H276</f>
        <v>79.2</v>
      </c>
      <c r="Q276" s="155">
        <v>0</v>
      </c>
      <c r="R276" s="155">
        <f>Q276*H276</f>
        <v>0</v>
      </c>
      <c r="S276" s="155">
        <v>0</v>
      </c>
      <c r="T276" s="156">
        <f>S276*H276</f>
        <v>0</v>
      </c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57" t="s">
        <v>160</v>
      </c>
      <c r="AT276" s="157" t="s">
        <v>143</v>
      </c>
      <c r="AU276" s="157" t="s">
        <v>80</v>
      </c>
      <c r="AY276" s="18" t="s">
        <v>140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8" t="s">
        <v>78</v>
      </c>
      <c r="BK276" s="158">
        <f>ROUND(I276*H276,2)</f>
        <v>0</v>
      </c>
      <c r="BL276" s="18" t="s">
        <v>160</v>
      </c>
      <c r="BM276" s="157" t="s">
        <v>1200</v>
      </c>
    </row>
    <row r="277" spans="1:65" s="2" customFormat="1" x14ac:dyDescent="0.2">
      <c r="A277" s="30"/>
      <c r="B277" s="31"/>
      <c r="C277" s="30"/>
      <c r="D277" s="159" t="s">
        <v>149</v>
      </c>
      <c r="E277" s="30"/>
      <c r="F277" s="160" t="s">
        <v>1199</v>
      </c>
      <c r="G277" s="30"/>
      <c r="H277" s="30"/>
      <c r="I277" s="30"/>
      <c r="J277" s="30"/>
      <c r="K277" s="30"/>
      <c r="L277" s="31"/>
      <c r="M277" s="161"/>
      <c r="N277" s="162"/>
      <c r="O277" s="56"/>
      <c r="P277" s="56"/>
      <c r="Q277" s="56"/>
      <c r="R277" s="56"/>
      <c r="S277" s="56"/>
      <c r="T277" s="57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T277" s="18" t="s">
        <v>149</v>
      </c>
      <c r="AU277" s="18" t="s">
        <v>80</v>
      </c>
    </row>
    <row r="278" spans="1:65" s="13" customFormat="1" x14ac:dyDescent="0.2">
      <c r="B278" s="168"/>
      <c r="D278" s="159" t="s">
        <v>354</v>
      </c>
      <c r="E278" s="169" t="s">
        <v>1</v>
      </c>
      <c r="F278" s="170" t="s">
        <v>1201</v>
      </c>
      <c r="H278" s="171">
        <v>158.4</v>
      </c>
      <c r="L278" s="168"/>
      <c r="M278" s="172"/>
      <c r="N278" s="173"/>
      <c r="O278" s="173"/>
      <c r="P278" s="173"/>
      <c r="Q278" s="173"/>
      <c r="R278" s="173"/>
      <c r="S278" s="173"/>
      <c r="T278" s="174"/>
      <c r="AT278" s="169" t="s">
        <v>354</v>
      </c>
      <c r="AU278" s="169" t="s">
        <v>80</v>
      </c>
      <c r="AV278" s="13" t="s">
        <v>80</v>
      </c>
      <c r="AW278" s="13" t="s">
        <v>27</v>
      </c>
      <c r="AX278" s="13" t="s">
        <v>78</v>
      </c>
      <c r="AY278" s="169" t="s">
        <v>140</v>
      </c>
    </row>
    <row r="279" spans="1:65" s="2" customFormat="1" ht="16.5" customHeight="1" x14ac:dyDescent="0.2">
      <c r="A279" s="30"/>
      <c r="B279" s="146"/>
      <c r="C279" s="195" t="s">
        <v>293</v>
      </c>
      <c r="D279" s="195" t="s">
        <v>753</v>
      </c>
      <c r="E279" s="196" t="s">
        <v>1202</v>
      </c>
      <c r="F279" s="197" t="s">
        <v>1203</v>
      </c>
      <c r="G279" s="198" t="s">
        <v>351</v>
      </c>
      <c r="H279" s="199">
        <v>174.24</v>
      </c>
      <c r="I279" s="275"/>
      <c r="J279" s="200">
        <f>ROUND(I279*H279,2)</f>
        <v>0</v>
      </c>
      <c r="K279" s="197"/>
      <c r="L279" s="201"/>
      <c r="M279" s="202" t="s">
        <v>1</v>
      </c>
      <c r="N279" s="203" t="s">
        <v>36</v>
      </c>
      <c r="O279" s="155">
        <v>0</v>
      </c>
      <c r="P279" s="155">
        <f>O279*H279</f>
        <v>0</v>
      </c>
      <c r="Q279" s="155">
        <v>6.9999999999999999E-4</v>
      </c>
      <c r="R279" s="155">
        <f>Q279*H279</f>
        <v>0.12196800000000001</v>
      </c>
      <c r="S279" s="155">
        <v>0</v>
      </c>
      <c r="T279" s="156">
        <f>S279*H279</f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7" t="s">
        <v>174</v>
      </c>
      <c r="AT279" s="157" t="s">
        <v>753</v>
      </c>
      <c r="AU279" s="157" t="s">
        <v>80</v>
      </c>
      <c r="AY279" s="18" t="s">
        <v>140</v>
      </c>
      <c r="BE279" s="158">
        <f>IF(N279="základní",J279,0)</f>
        <v>0</v>
      </c>
      <c r="BF279" s="158">
        <f>IF(N279="snížená",J279,0)</f>
        <v>0</v>
      </c>
      <c r="BG279" s="158">
        <f>IF(N279="zákl. přenesená",J279,0)</f>
        <v>0</v>
      </c>
      <c r="BH279" s="158">
        <f>IF(N279="sníž. přenesená",J279,0)</f>
        <v>0</v>
      </c>
      <c r="BI279" s="158">
        <f>IF(N279="nulová",J279,0)</f>
        <v>0</v>
      </c>
      <c r="BJ279" s="18" t="s">
        <v>78</v>
      </c>
      <c r="BK279" s="158">
        <f>ROUND(I279*H279,2)</f>
        <v>0</v>
      </c>
      <c r="BL279" s="18" t="s">
        <v>160</v>
      </c>
      <c r="BM279" s="157" t="s">
        <v>1204</v>
      </c>
    </row>
    <row r="280" spans="1:65" s="2" customFormat="1" x14ac:dyDescent="0.2">
      <c r="A280" s="30"/>
      <c r="B280" s="31"/>
      <c r="C280" s="30"/>
      <c r="D280" s="159" t="s">
        <v>149</v>
      </c>
      <c r="E280" s="30"/>
      <c r="F280" s="160" t="s">
        <v>1203</v>
      </c>
      <c r="G280" s="30"/>
      <c r="H280" s="30"/>
      <c r="I280" s="30"/>
      <c r="J280" s="30"/>
      <c r="K280" s="30"/>
      <c r="L280" s="31"/>
      <c r="M280" s="161"/>
      <c r="N280" s="162"/>
      <c r="O280" s="56"/>
      <c r="P280" s="56"/>
      <c r="Q280" s="56"/>
      <c r="R280" s="56"/>
      <c r="S280" s="56"/>
      <c r="T280" s="57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T280" s="18" t="s">
        <v>149</v>
      </c>
      <c r="AU280" s="18" t="s">
        <v>80</v>
      </c>
    </row>
    <row r="281" spans="1:65" s="13" customFormat="1" x14ac:dyDescent="0.2">
      <c r="B281" s="168"/>
      <c r="D281" s="159" t="s">
        <v>354</v>
      </c>
      <c r="F281" s="170" t="s">
        <v>1205</v>
      </c>
      <c r="H281" s="171">
        <v>174.24</v>
      </c>
      <c r="L281" s="168"/>
      <c r="M281" s="172"/>
      <c r="N281" s="173"/>
      <c r="O281" s="173"/>
      <c r="P281" s="173"/>
      <c r="Q281" s="173"/>
      <c r="R281" s="173"/>
      <c r="S281" s="173"/>
      <c r="T281" s="174"/>
      <c r="AT281" s="169" t="s">
        <v>354</v>
      </c>
      <c r="AU281" s="169" t="s">
        <v>80</v>
      </c>
      <c r="AV281" s="13" t="s">
        <v>80</v>
      </c>
      <c r="AW281" s="13" t="s">
        <v>3</v>
      </c>
      <c r="AX281" s="13" t="s">
        <v>78</v>
      </c>
      <c r="AY281" s="169" t="s">
        <v>140</v>
      </c>
    </row>
    <row r="282" spans="1:65" s="2" customFormat="1" ht="16.5" customHeight="1" x14ac:dyDescent="0.2">
      <c r="A282" s="30"/>
      <c r="B282" s="146"/>
      <c r="C282" s="147" t="s">
        <v>297</v>
      </c>
      <c r="D282" s="147" t="s">
        <v>143</v>
      </c>
      <c r="E282" s="148" t="s">
        <v>1206</v>
      </c>
      <c r="F282" s="149" t="s">
        <v>1207</v>
      </c>
      <c r="G282" s="150" t="s">
        <v>351</v>
      </c>
      <c r="H282" s="151">
        <v>6470.085</v>
      </c>
      <c r="I282" s="275"/>
      <c r="J282" s="152">
        <f>ROUND(I282*H282,2)</f>
        <v>0</v>
      </c>
      <c r="K282" s="149"/>
      <c r="L282" s="31"/>
      <c r="M282" s="153" t="s">
        <v>1</v>
      </c>
      <c r="N282" s="154" t="s">
        <v>36</v>
      </c>
      <c r="O282" s="155">
        <v>6.7000000000000004E-2</v>
      </c>
      <c r="P282" s="155">
        <f>O282*H282</f>
        <v>433.49569500000001</v>
      </c>
      <c r="Q282" s="155">
        <v>0</v>
      </c>
      <c r="R282" s="155">
        <f>Q282*H282</f>
        <v>0</v>
      </c>
      <c r="S282" s="155">
        <v>0</v>
      </c>
      <c r="T282" s="156">
        <f>S282*H282</f>
        <v>0</v>
      </c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57" t="s">
        <v>160</v>
      </c>
      <c r="AT282" s="157" t="s">
        <v>143</v>
      </c>
      <c r="AU282" s="157" t="s">
        <v>80</v>
      </c>
      <c r="AY282" s="18" t="s">
        <v>140</v>
      </c>
      <c r="BE282" s="158">
        <f>IF(N282="základní",J282,0)</f>
        <v>0</v>
      </c>
      <c r="BF282" s="158">
        <f>IF(N282="snížená",J282,0)</f>
        <v>0</v>
      </c>
      <c r="BG282" s="158">
        <f>IF(N282="zákl. přenesená",J282,0)</f>
        <v>0</v>
      </c>
      <c r="BH282" s="158">
        <f>IF(N282="sníž. přenesená",J282,0)</f>
        <v>0</v>
      </c>
      <c r="BI282" s="158">
        <f>IF(N282="nulová",J282,0)</f>
        <v>0</v>
      </c>
      <c r="BJ282" s="18" t="s">
        <v>78</v>
      </c>
      <c r="BK282" s="158">
        <f>ROUND(I282*H282,2)</f>
        <v>0</v>
      </c>
      <c r="BL282" s="18" t="s">
        <v>160</v>
      </c>
      <c r="BM282" s="157" t="s">
        <v>1208</v>
      </c>
    </row>
    <row r="283" spans="1:65" s="2" customFormat="1" ht="19.5" x14ac:dyDescent="0.2">
      <c r="A283" s="30"/>
      <c r="B283" s="31"/>
      <c r="C283" s="30"/>
      <c r="D283" s="159" t="s">
        <v>149</v>
      </c>
      <c r="E283" s="30"/>
      <c r="F283" s="160" t="s">
        <v>1209</v>
      </c>
      <c r="G283" s="30"/>
      <c r="H283" s="30"/>
      <c r="I283" s="30"/>
      <c r="J283" s="30"/>
      <c r="K283" s="30"/>
      <c r="L283" s="31"/>
      <c r="M283" s="161"/>
      <c r="N283" s="162"/>
      <c r="O283" s="56"/>
      <c r="P283" s="56"/>
      <c r="Q283" s="56"/>
      <c r="R283" s="56"/>
      <c r="S283" s="56"/>
      <c r="T283" s="57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T283" s="18" t="s">
        <v>149</v>
      </c>
      <c r="AU283" s="18" t="s">
        <v>80</v>
      </c>
    </row>
    <row r="284" spans="1:65" s="13" customFormat="1" x14ac:dyDescent="0.2">
      <c r="B284" s="168"/>
      <c r="D284" s="159" t="s">
        <v>354</v>
      </c>
      <c r="E284" s="169" t="s">
        <v>1</v>
      </c>
      <c r="F284" s="170" t="s">
        <v>1210</v>
      </c>
      <c r="H284" s="171">
        <v>3409.96</v>
      </c>
      <c r="L284" s="168"/>
      <c r="M284" s="172"/>
      <c r="N284" s="173"/>
      <c r="O284" s="173"/>
      <c r="P284" s="173"/>
      <c r="Q284" s="173"/>
      <c r="R284" s="173"/>
      <c r="S284" s="173"/>
      <c r="T284" s="174"/>
      <c r="AT284" s="169" t="s">
        <v>354</v>
      </c>
      <c r="AU284" s="169" t="s">
        <v>80</v>
      </c>
      <c r="AV284" s="13" t="s">
        <v>80</v>
      </c>
      <c r="AW284" s="13" t="s">
        <v>27</v>
      </c>
      <c r="AX284" s="13" t="s">
        <v>70</v>
      </c>
      <c r="AY284" s="169" t="s">
        <v>140</v>
      </c>
    </row>
    <row r="285" spans="1:65" s="13" customFormat="1" x14ac:dyDescent="0.2">
      <c r="B285" s="168"/>
      <c r="D285" s="159" t="s">
        <v>354</v>
      </c>
      <c r="E285" s="169" t="s">
        <v>1</v>
      </c>
      <c r="F285" s="170" t="s">
        <v>1211</v>
      </c>
      <c r="H285" s="171">
        <v>3060.125</v>
      </c>
      <c r="L285" s="168"/>
      <c r="M285" s="172"/>
      <c r="N285" s="173"/>
      <c r="O285" s="173"/>
      <c r="P285" s="173"/>
      <c r="Q285" s="173"/>
      <c r="R285" s="173"/>
      <c r="S285" s="173"/>
      <c r="T285" s="174"/>
      <c r="AT285" s="169" t="s">
        <v>354</v>
      </c>
      <c r="AU285" s="169" t="s">
        <v>80</v>
      </c>
      <c r="AV285" s="13" t="s">
        <v>80</v>
      </c>
      <c r="AW285" s="13" t="s">
        <v>27</v>
      </c>
      <c r="AX285" s="13" t="s">
        <v>70</v>
      </c>
      <c r="AY285" s="169" t="s">
        <v>140</v>
      </c>
    </row>
    <row r="286" spans="1:65" s="14" customFormat="1" x14ac:dyDescent="0.2">
      <c r="B286" s="175"/>
      <c r="D286" s="159" t="s">
        <v>354</v>
      </c>
      <c r="E286" s="176" t="s">
        <v>1</v>
      </c>
      <c r="F286" s="177" t="s">
        <v>363</v>
      </c>
      <c r="H286" s="178">
        <v>6470.085</v>
      </c>
      <c r="L286" s="175"/>
      <c r="M286" s="179"/>
      <c r="N286" s="180"/>
      <c r="O286" s="180"/>
      <c r="P286" s="180"/>
      <c r="Q286" s="180"/>
      <c r="R286" s="180"/>
      <c r="S286" s="180"/>
      <c r="T286" s="181"/>
      <c r="AT286" s="176" t="s">
        <v>354</v>
      </c>
      <c r="AU286" s="176" t="s">
        <v>80</v>
      </c>
      <c r="AV286" s="14" t="s">
        <v>160</v>
      </c>
      <c r="AW286" s="14" t="s">
        <v>27</v>
      </c>
      <c r="AX286" s="14" t="s">
        <v>78</v>
      </c>
      <c r="AY286" s="176" t="s">
        <v>140</v>
      </c>
    </row>
    <row r="287" spans="1:65" s="2" customFormat="1" ht="16.5" customHeight="1" x14ac:dyDescent="0.2">
      <c r="A287" s="30"/>
      <c r="B287" s="146"/>
      <c r="C287" s="147" t="s">
        <v>301</v>
      </c>
      <c r="D287" s="147" t="s">
        <v>143</v>
      </c>
      <c r="E287" s="148" t="s">
        <v>1212</v>
      </c>
      <c r="F287" s="149" t="s">
        <v>1213</v>
      </c>
      <c r="G287" s="150" t="s">
        <v>351</v>
      </c>
      <c r="H287" s="151">
        <v>3409.96</v>
      </c>
      <c r="I287" s="275"/>
      <c r="J287" s="152">
        <f>ROUND(I287*H287,2)</f>
        <v>0</v>
      </c>
      <c r="K287" s="149"/>
      <c r="L287" s="31"/>
      <c r="M287" s="153" t="s">
        <v>1</v>
      </c>
      <c r="N287" s="154" t="s">
        <v>36</v>
      </c>
      <c r="O287" s="155">
        <v>4.3999999999999997E-2</v>
      </c>
      <c r="P287" s="155">
        <f>O287*H287</f>
        <v>150.03824</v>
      </c>
      <c r="Q287" s="155">
        <v>0</v>
      </c>
      <c r="R287" s="155">
        <f>Q287*H287</f>
        <v>0</v>
      </c>
      <c r="S287" s="155">
        <v>0</v>
      </c>
      <c r="T287" s="156">
        <f>S287*H287</f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57" t="s">
        <v>160</v>
      </c>
      <c r="AT287" s="157" t="s">
        <v>143</v>
      </c>
      <c r="AU287" s="157" t="s">
        <v>80</v>
      </c>
      <c r="AY287" s="18" t="s">
        <v>140</v>
      </c>
      <c r="BE287" s="158">
        <f>IF(N287="základní",J287,0)</f>
        <v>0</v>
      </c>
      <c r="BF287" s="158">
        <f>IF(N287="snížená",J287,0)</f>
        <v>0</v>
      </c>
      <c r="BG287" s="158">
        <f>IF(N287="zákl. přenesená",J287,0)</f>
        <v>0</v>
      </c>
      <c r="BH287" s="158">
        <f>IF(N287="sníž. přenesená",J287,0)</f>
        <v>0</v>
      </c>
      <c r="BI287" s="158">
        <f>IF(N287="nulová",J287,0)</f>
        <v>0</v>
      </c>
      <c r="BJ287" s="18" t="s">
        <v>78</v>
      </c>
      <c r="BK287" s="158">
        <f>ROUND(I287*H287,2)</f>
        <v>0</v>
      </c>
      <c r="BL287" s="18" t="s">
        <v>160</v>
      </c>
      <c r="BM287" s="157" t="s">
        <v>1214</v>
      </c>
    </row>
    <row r="288" spans="1:65" s="2" customFormat="1" x14ac:dyDescent="0.2">
      <c r="A288" s="30"/>
      <c r="B288" s="31"/>
      <c r="C288" s="30"/>
      <c r="D288" s="159" t="s">
        <v>149</v>
      </c>
      <c r="E288" s="30"/>
      <c r="F288" s="160" t="s">
        <v>1215</v>
      </c>
      <c r="G288" s="30"/>
      <c r="H288" s="30"/>
      <c r="I288" s="30"/>
      <c r="J288" s="30"/>
      <c r="K288" s="30"/>
      <c r="L288" s="31"/>
      <c r="M288" s="161"/>
      <c r="N288" s="162"/>
      <c r="O288" s="56"/>
      <c r="P288" s="56"/>
      <c r="Q288" s="56"/>
      <c r="R288" s="56"/>
      <c r="S288" s="56"/>
      <c r="T288" s="57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T288" s="18" t="s">
        <v>149</v>
      </c>
      <c r="AU288" s="18" t="s">
        <v>80</v>
      </c>
    </row>
    <row r="289" spans="1:65" s="13" customFormat="1" x14ac:dyDescent="0.2">
      <c r="B289" s="168"/>
      <c r="D289" s="159" t="s">
        <v>354</v>
      </c>
      <c r="E289" s="169" t="s">
        <v>1</v>
      </c>
      <c r="F289" s="170" t="s">
        <v>1216</v>
      </c>
      <c r="H289" s="171">
        <v>3409.96</v>
      </c>
      <c r="L289" s="168"/>
      <c r="M289" s="172"/>
      <c r="N289" s="173"/>
      <c r="O289" s="173"/>
      <c r="P289" s="173"/>
      <c r="Q289" s="173"/>
      <c r="R289" s="173"/>
      <c r="S289" s="173"/>
      <c r="T289" s="174"/>
      <c r="AT289" s="169" t="s">
        <v>354</v>
      </c>
      <c r="AU289" s="169" t="s">
        <v>80</v>
      </c>
      <c r="AV289" s="13" t="s">
        <v>80</v>
      </c>
      <c r="AW289" s="13" t="s">
        <v>27</v>
      </c>
      <c r="AX289" s="13" t="s">
        <v>78</v>
      </c>
      <c r="AY289" s="169" t="s">
        <v>140</v>
      </c>
    </row>
    <row r="290" spans="1:65" s="2" customFormat="1" ht="16.5" customHeight="1" x14ac:dyDescent="0.2">
      <c r="A290" s="30"/>
      <c r="B290" s="146"/>
      <c r="C290" s="147" t="s">
        <v>306</v>
      </c>
      <c r="D290" s="147" t="s">
        <v>143</v>
      </c>
      <c r="E290" s="148" t="s">
        <v>1217</v>
      </c>
      <c r="F290" s="149" t="s">
        <v>1218</v>
      </c>
      <c r="G290" s="150" t="s">
        <v>351</v>
      </c>
      <c r="H290" s="151">
        <v>3893.56</v>
      </c>
      <c r="I290" s="275"/>
      <c r="J290" s="152">
        <f>ROUND(I290*H290,2)</f>
        <v>0</v>
      </c>
      <c r="K290" s="149"/>
      <c r="L290" s="31"/>
      <c r="M290" s="153" t="s">
        <v>1</v>
      </c>
      <c r="N290" s="154" t="s">
        <v>36</v>
      </c>
      <c r="O290" s="155">
        <v>1.2E-2</v>
      </c>
      <c r="P290" s="155">
        <f>O290*H290</f>
        <v>46.722720000000002</v>
      </c>
      <c r="Q290" s="155">
        <v>1.2700000000000001E-3</v>
      </c>
      <c r="R290" s="155">
        <f>Q290*H290</f>
        <v>4.9448211999999998</v>
      </c>
      <c r="S290" s="155">
        <v>0</v>
      </c>
      <c r="T290" s="156">
        <f>S290*H290</f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7" t="s">
        <v>160</v>
      </c>
      <c r="AT290" s="157" t="s">
        <v>143</v>
      </c>
      <c r="AU290" s="157" t="s">
        <v>80</v>
      </c>
      <c r="AY290" s="18" t="s">
        <v>140</v>
      </c>
      <c r="BE290" s="158">
        <f>IF(N290="základní",J290,0)</f>
        <v>0</v>
      </c>
      <c r="BF290" s="158">
        <f>IF(N290="snížená",J290,0)</f>
        <v>0</v>
      </c>
      <c r="BG290" s="158">
        <f>IF(N290="zákl. přenesená",J290,0)</f>
        <v>0</v>
      </c>
      <c r="BH290" s="158">
        <f>IF(N290="sníž. přenesená",J290,0)</f>
        <v>0</v>
      </c>
      <c r="BI290" s="158">
        <f>IF(N290="nulová",J290,0)</f>
        <v>0</v>
      </c>
      <c r="BJ290" s="18" t="s">
        <v>78</v>
      </c>
      <c r="BK290" s="158">
        <f>ROUND(I290*H290,2)</f>
        <v>0</v>
      </c>
      <c r="BL290" s="18" t="s">
        <v>160</v>
      </c>
      <c r="BM290" s="157" t="s">
        <v>1219</v>
      </c>
    </row>
    <row r="291" spans="1:65" s="2" customFormat="1" x14ac:dyDescent="0.2">
      <c r="A291" s="30"/>
      <c r="B291" s="31"/>
      <c r="C291" s="30"/>
      <c r="D291" s="159" t="s">
        <v>149</v>
      </c>
      <c r="E291" s="30"/>
      <c r="F291" s="160" t="s">
        <v>1218</v>
      </c>
      <c r="G291" s="30"/>
      <c r="H291" s="30"/>
      <c r="I291" s="30"/>
      <c r="J291" s="30"/>
      <c r="K291" s="30"/>
      <c r="L291" s="31"/>
      <c r="M291" s="161"/>
      <c r="N291" s="162"/>
      <c r="O291" s="56"/>
      <c r="P291" s="56"/>
      <c r="Q291" s="56"/>
      <c r="R291" s="56"/>
      <c r="S291" s="56"/>
      <c r="T291" s="57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T291" s="18" t="s">
        <v>149</v>
      </c>
      <c r="AU291" s="18" t="s">
        <v>80</v>
      </c>
    </row>
    <row r="292" spans="1:65" s="13" customFormat="1" x14ac:dyDescent="0.2">
      <c r="B292" s="168"/>
      <c r="D292" s="159" t="s">
        <v>354</v>
      </c>
      <c r="E292" s="169" t="s">
        <v>1</v>
      </c>
      <c r="F292" s="170" t="s">
        <v>1210</v>
      </c>
      <c r="H292" s="171">
        <v>3409.96</v>
      </c>
      <c r="L292" s="168"/>
      <c r="M292" s="172"/>
      <c r="N292" s="173"/>
      <c r="O292" s="173"/>
      <c r="P292" s="173"/>
      <c r="Q292" s="173"/>
      <c r="R292" s="173"/>
      <c r="S292" s="173"/>
      <c r="T292" s="174"/>
      <c r="AT292" s="169" t="s">
        <v>354</v>
      </c>
      <c r="AU292" s="169" t="s">
        <v>80</v>
      </c>
      <c r="AV292" s="13" t="s">
        <v>80</v>
      </c>
      <c r="AW292" s="13" t="s">
        <v>27</v>
      </c>
      <c r="AX292" s="13" t="s">
        <v>70</v>
      </c>
      <c r="AY292" s="169" t="s">
        <v>140</v>
      </c>
    </row>
    <row r="293" spans="1:65" s="13" customFormat="1" x14ac:dyDescent="0.2">
      <c r="B293" s="168"/>
      <c r="D293" s="159" t="s">
        <v>354</v>
      </c>
      <c r="E293" s="169" t="s">
        <v>1</v>
      </c>
      <c r="F293" s="170" t="s">
        <v>1136</v>
      </c>
      <c r="H293" s="171">
        <v>483.6</v>
      </c>
      <c r="L293" s="168"/>
      <c r="M293" s="172"/>
      <c r="N293" s="173"/>
      <c r="O293" s="173"/>
      <c r="P293" s="173"/>
      <c r="Q293" s="173"/>
      <c r="R293" s="173"/>
      <c r="S293" s="173"/>
      <c r="T293" s="174"/>
      <c r="AT293" s="169" t="s">
        <v>354</v>
      </c>
      <c r="AU293" s="169" t="s">
        <v>80</v>
      </c>
      <c r="AV293" s="13" t="s">
        <v>80</v>
      </c>
      <c r="AW293" s="13" t="s">
        <v>27</v>
      </c>
      <c r="AX293" s="13" t="s">
        <v>70</v>
      </c>
      <c r="AY293" s="169" t="s">
        <v>140</v>
      </c>
    </row>
    <row r="294" spans="1:65" s="14" customFormat="1" x14ac:dyDescent="0.2">
      <c r="B294" s="175"/>
      <c r="D294" s="159" t="s">
        <v>354</v>
      </c>
      <c r="E294" s="176" t="s">
        <v>1</v>
      </c>
      <c r="F294" s="177" t="s">
        <v>363</v>
      </c>
      <c r="H294" s="178">
        <v>3893.56</v>
      </c>
      <c r="L294" s="175"/>
      <c r="M294" s="179"/>
      <c r="N294" s="180"/>
      <c r="O294" s="180"/>
      <c r="P294" s="180"/>
      <c r="Q294" s="180"/>
      <c r="R294" s="180"/>
      <c r="S294" s="180"/>
      <c r="T294" s="181"/>
      <c r="AT294" s="176" t="s">
        <v>354</v>
      </c>
      <c r="AU294" s="176" t="s">
        <v>80</v>
      </c>
      <c r="AV294" s="14" t="s">
        <v>160</v>
      </c>
      <c r="AW294" s="14" t="s">
        <v>27</v>
      </c>
      <c r="AX294" s="14" t="s">
        <v>78</v>
      </c>
      <c r="AY294" s="176" t="s">
        <v>140</v>
      </c>
    </row>
    <row r="295" spans="1:65" s="2" customFormat="1" ht="16.5" customHeight="1" x14ac:dyDescent="0.2">
      <c r="A295" s="30"/>
      <c r="B295" s="146"/>
      <c r="C295" s="195" t="s">
        <v>312</v>
      </c>
      <c r="D295" s="195" t="s">
        <v>753</v>
      </c>
      <c r="E295" s="196" t="s">
        <v>1220</v>
      </c>
      <c r="F295" s="197" t="s">
        <v>1221</v>
      </c>
      <c r="G295" s="198" t="s">
        <v>1222</v>
      </c>
      <c r="H295" s="199">
        <v>97.338999999999999</v>
      </c>
      <c r="I295" s="275"/>
      <c r="J295" s="200">
        <f>ROUND(I295*H295,2)</f>
        <v>0</v>
      </c>
      <c r="K295" s="197"/>
      <c r="L295" s="201"/>
      <c r="M295" s="202" t="s">
        <v>1</v>
      </c>
      <c r="N295" s="203" t="s">
        <v>36</v>
      </c>
      <c r="O295" s="155">
        <v>0</v>
      </c>
      <c r="P295" s="155">
        <f>O295*H295</f>
        <v>0</v>
      </c>
      <c r="Q295" s="155">
        <v>1E-3</v>
      </c>
      <c r="R295" s="155">
        <f>Q295*H295</f>
        <v>9.7338999999999995E-2</v>
      </c>
      <c r="S295" s="155">
        <v>0</v>
      </c>
      <c r="T295" s="156">
        <f>S295*H295</f>
        <v>0</v>
      </c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57" t="s">
        <v>174</v>
      </c>
      <c r="AT295" s="157" t="s">
        <v>753</v>
      </c>
      <c r="AU295" s="157" t="s">
        <v>80</v>
      </c>
      <c r="AY295" s="18" t="s">
        <v>140</v>
      </c>
      <c r="BE295" s="158">
        <f>IF(N295="základní",J295,0)</f>
        <v>0</v>
      </c>
      <c r="BF295" s="158">
        <f>IF(N295="snížená",J295,0)</f>
        <v>0</v>
      </c>
      <c r="BG295" s="158">
        <f>IF(N295="zákl. přenesená",J295,0)</f>
        <v>0</v>
      </c>
      <c r="BH295" s="158">
        <f>IF(N295="sníž. přenesená",J295,0)</f>
        <v>0</v>
      </c>
      <c r="BI295" s="158">
        <f>IF(N295="nulová",J295,0)</f>
        <v>0</v>
      </c>
      <c r="BJ295" s="18" t="s">
        <v>78</v>
      </c>
      <c r="BK295" s="158">
        <f>ROUND(I295*H295,2)</f>
        <v>0</v>
      </c>
      <c r="BL295" s="18" t="s">
        <v>160</v>
      </c>
      <c r="BM295" s="157" t="s">
        <v>1223</v>
      </c>
    </row>
    <row r="296" spans="1:65" s="2" customFormat="1" x14ac:dyDescent="0.2">
      <c r="A296" s="30"/>
      <c r="B296" s="31"/>
      <c r="C296" s="30"/>
      <c r="D296" s="159" t="s">
        <v>149</v>
      </c>
      <c r="E296" s="30"/>
      <c r="F296" s="160" t="s">
        <v>1221</v>
      </c>
      <c r="G296" s="30"/>
      <c r="H296" s="30"/>
      <c r="I296" s="30"/>
      <c r="J296" s="30"/>
      <c r="K296" s="30"/>
      <c r="L296" s="31"/>
      <c r="M296" s="161"/>
      <c r="N296" s="162"/>
      <c r="O296" s="56"/>
      <c r="P296" s="56"/>
      <c r="Q296" s="56"/>
      <c r="R296" s="56"/>
      <c r="S296" s="56"/>
      <c r="T296" s="57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T296" s="18" t="s">
        <v>149</v>
      </c>
      <c r="AU296" s="18" t="s">
        <v>80</v>
      </c>
    </row>
    <row r="297" spans="1:65" s="13" customFormat="1" x14ac:dyDescent="0.2">
      <c r="B297" s="168"/>
      <c r="D297" s="159" t="s">
        <v>354</v>
      </c>
      <c r="F297" s="170" t="s">
        <v>1224</v>
      </c>
      <c r="H297" s="171">
        <v>97.338999999999999</v>
      </c>
      <c r="L297" s="168"/>
      <c r="M297" s="172"/>
      <c r="N297" s="173"/>
      <c r="O297" s="173"/>
      <c r="P297" s="173"/>
      <c r="Q297" s="173"/>
      <c r="R297" s="173"/>
      <c r="S297" s="173"/>
      <c r="T297" s="174"/>
      <c r="AT297" s="169" t="s">
        <v>354</v>
      </c>
      <c r="AU297" s="169" t="s">
        <v>80</v>
      </c>
      <c r="AV297" s="13" t="s">
        <v>80</v>
      </c>
      <c r="AW297" s="13" t="s">
        <v>3</v>
      </c>
      <c r="AX297" s="13" t="s">
        <v>78</v>
      </c>
      <c r="AY297" s="169" t="s">
        <v>140</v>
      </c>
    </row>
    <row r="298" spans="1:65" s="2" customFormat="1" ht="21.75" customHeight="1" x14ac:dyDescent="0.2">
      <c r="A298" s="30"/>
      <c r="B298" s="146"/>
      <c r="C298" s="147" t="s">
        <v>318</v>
      </c>
      <c r="D298" s="147" t="s">
        <v>143</v>
      </c>
      <c r="E298" s="148" t="s">
        <v>1225</v>
      </c>
      <c r="F298" s="149" t="s">
        <v>1226</v>
      </c>
      <c r="G298" s="150" t="s">
        <v>351</v>
      </c>
      <c r="H298" s="151">
        <v>5840.34</v>
      </c>
      <c r="I298" s="275"/>
      <c r="J298" s="152">
        <f>ROUND(I298*H298,2)</f>
        <v>0</v>
      </c>
      <c r="K298" s="149"/>
      <c r="L298" s="31"/>
      <c r="M298" s="153" t="s">
        <v>1</v>
      </c>
      <c r="N298" s="154" t="s">
        <v>36</v>
      </c>
      <c r="O298" s="155">
        <v>4.0000000000000001E-3</v>
      </c>
      <c r="P298" s="155">
        <f>O298*H298</f>
        <v>23.361360000000001</v>
      </c>
      <c r="Q298" s="155">
        <v>0</v>
      </c>
      <c r="R298" s="155">
        <f>Q298*H298</f>
        <v>0</v>
      </c>
      <c r="S298" s="155">
        <v>0</v>
      </c>
      <c r="T298" s="156">
        <f>S298*H298</f>
        <v>0</v>
      </c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R298" s="157" t="s">
        <v>160</v>
      </c>
      <c r="AT298" s="157" t="s">
        <v>143</v>
      </c>
      <c r="AU298" s="157" t="s">
        <v>80</v>
      </c>
      <c r="AY298" s="18" t="s">
        <v>140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18" t="s">
        <v>78</v>
      </c>
      <c r="BK298" s="158">
        <f>ROUND(I298*H298,2)</f>
        <v>0</v>
      </c>
      <c r="BL298" s="18" t="s">
        <v>160</v>
      </c>
      <c r="BM298" s="157" t="s">
        <v>1227</v>
      </c>
    </row>
    <row r="299" spans="1:65" s="2" customFormat="1" ht="19.5" x14ac:dyDescent="0.2">
      <c r="A299" s="30"/>
      <c r="B299" s="31"/>
      <c r="C299" s="30"/>
      <c r="D299" s="159" t="s">
        <v>149</v>
      </c>
      <c r="E299" s="30"/>
      <c r="F299" s="160" t="s">
        <v>1228</v>
      </c>
      <c r="G299" s="30"/>
      <c r="H299" s="30"/>
      <c r="I299" s="30"/>
      <c r="J299" s="30"/>
      <c r="K299" s="30"/>
      <c r="L299" s="31"/>
      <c r="M299" s="161"/>
      <c r="N299" s="162"/>
      <c r="O299" s="56"/>
      <c r="P299" s="56"/>
      <c r="Q299" s="56"/>
      <c r="R299" s="56"/>
      <c r="S299" s="56"/>
      <c r="T299" s="57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T299" s="18" t="s">
        <v>149</v>
      </c>
      <c r="AU299" s="18" t="s">
        <v>80</v>
      </c>
    </row>
    <row r="300" spans="1:65" s="13" customFormat="1" x14ac:dyDescent="0.2">
      <c r="B300" s="168"/>
      <c r="D300" s="159" t="s">
        <v>354</v>
      </c>
      <c r="E300" s="169" t="s">
        <v>1</v>
      </c>
      <c r="F300" s="170" t="s">
        <v>1229</v>
      </c>
      <c r="H300" s="171">
        <v>5114.9399999999996</v>
      </c>
      <c r="L300" s="168"/>
      <c r="M300" s="172"/>
      <c r="N300" s="173"/>
      <c r="O300" s="173"/>
      <c r="P300" s="173"/>
      <c r="Q300" s="173"/>
      <c r="R300" s="173"/>
      <c r="S300" s="173"/>
      <c r="T300" s="174"/>
      <c r="AT300" s="169" t="s">
        <v>354</v>
      </c>
      <c r="AU300" s="169" t="s">
        <v>80</v>
      </c>
      <c r="AV300" s="13" t="s">
        <v>80</v>
      </c>
      <c r="AW300" s="13" t="s">
        <v>27</v>
      </c>
      <c r="AX300" s="13" t="s">
        <v>70</v>
      </c>
      <c r="AY300" s="169" t="s">
        <v>140</v>
      </c>
    </row>
    <row r="301" spans="1:65" s="13" customFormat="1" x14ac:dyDescent="0.2">
      <c r="B301" s="168"/>
      <c r="D301" s="159" t="s">
        <v>354</v>
      </c>
      <c r="E301" s="169" t="s">
        <v>1</v>
      </c>
      <c r="F301" s="170" t="s">
        <v>1230</v>
      </c>
      <c r="H301" s="171">
        <v>725.4</v>
      </c>
      <c r="L301" s="168"/>
      <c r="M301" s="172"/>
      <c r="N301" s="173"/>
      <c r="O301" s="173"/>
      <c r="P301" s="173"/>
      <c r="Q301" s="173"/>
      <c r="R301" s="173"/>
      <c r="S301" s="173"/>
      <c r="T301" s="174"/>
      <c r="AT301" s="169" t="s">
        <v>354</v>
      </c>
      <c r="AU301" s="169" t="s">
        <v>80</v>
      </c>
      <c r="AV301" s="13" t="s">
        <v>80</v>
      </c>
      <c r="AW301" s="13" t="s">
        <v>27</v>
      </c>
      <c r="AX301" s="13" t="s">
        <v>70</v>
      </c>
      <c r="AY301" s="169" t="s">
        <v>140</v>
      </c>
    </row>
    <row r="302" spans="1:65" s="14" customFormat="1" x14ac:dyDescent="0.2">
      <c r="B302" s="175"/>
      <c r="D302" s="159" t="s">
        <v>354</v>
      </c>
      <c r="E302" s="176" t="s">
        <v>1</v>
      </c>
      <c r="F302" s="177" t="s">
        <v>363</v>
      </c>
      <c r="H302" s="178">
        <v>5840.34</v>
      </c>
      <c r="L302" s="175"/>
      <c r="M302" s="179"/>
      <c r="N302" s="180"/>
      <c r="O302" s="180"/>
      <c r="P302" s="180"/>
      <c r="Q302" s="180"/>
      <c r="R302" s="180"/>
      <c r="S302" s="180"/>
      <c r="T302" s="181"/>
      <c r="AT302" s="176" t="s">
        <v>354</v>
      </c>
      <c r="AU302" s="176" t="s">
        <v>80</v>
      </c>
      <c r="AV302" s="14" t="s">
        <v>160</v>
      </c>
      <c r="AW302" s="14" t="s">
        <v>27</v>
      </c>
      <c r="AX302" s="14" t="s">
        <v>78</v>
      </c>
      <c r="AY302" s="176" t="s">
        <v>140</v>
      </c>
    </row>
    <row r="303" spans="1:65" s="2" customFormat="1" ht="16.5" customHeight="1" x14ac:dyDescent="0.2">
      <c r="A303" s="30"/>
      <c r="B303" s="146"/>
      <c r="C303" s="147" t="s">
        <v>325</v>
      </c>
      <c r="D303" s="147" t="s">
        <v>143</v>
      </c>
      <c r="E303" s="148" t="s">
        <v>1231</v>
      </c>
      <c r="F303" s="149" t="s">
        <v>1232</v>
      </c>
      <c r="G303" s="150" t="s">
        <v>351</v>
      </c>
      <c r="H303" s="151">
        <v>15574.24</v>
      </c>
      <c r="I303" s="275"/>
      <c r="J303" s="152">
        <f>ROUND(I303*H303,2)</f>
        <v>0</v>
      </c>
      <c r="K303" s="149"/>
      <c r="L303" s="31"/>
      <c r="M303" s="153" t="s">
        <v>1</v>
      </c>
      <c r="N303" s="154" t="s">
        <v>36</v>
      </c>
      <c r="O303" s="155">
        <v>2.1000000000000001E-2</v>
      </c>
      <c r="P303" s="155">
        <f>O303*H303</f>
        <v>327.05904000000004</v>
      </c>
      <c r="Q303" s="155">
        <v>0</v>
      </c>
      <c r="R303" s="155">
        <f>Q303*H303</f>
        <v>0</v>
      </c>
      <c r="S303" s="155">
        <v>0</v>
      </c>
      <c r="T303" s="156">
        <f>S303*H303</f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57" t="s">
        <v>160</v>
      </c>
      <c r="AT303" s="157" t="s">
        <v>143</v>
      </c>
      <c r="AU303" s="157" t="s">
        <v>80</v>
      </c>
      <c r="AY303" s="18" t="s">
        <v>140</v>
      </c>
      <c r="BE303" s="158">
        <f>IF(N303="základní",J303,0)</f>
        <v>0</v>
      </c>
      <c r="BF303" s="158">
        <f>IF(N303="snížená",J303,0)</f>
        <v>0</v>
      </c>
      <c r="BG303" s="158">
        <f>IF(N303="zákl. přenesená",J303,0)</f>
        <v>0</v>
      </c>
      <c r="BH303" s="158">
        <f>IF(N303="sníž. přenesená",J303,0)</f>
        <v>0</v>
      </c>
      <c r="BI303" s="158">
        <f>IF(N303="nulová",J303,0)</f>
        <v>0</v>
      </c>
      <c r="BJ303" s="18" t="s">
        <v>78</v>
      </c>
      <c r="BK303" s="158">
        <f>ROUND(I303*H303,2)</f>
        <v>0</v>
      </c>
      <c r="BL303" s="18" t="s">
        <v>160</v>
      </c>
      <c r="BM303" s="157" t="s">
        <v>1233</v>
      </c>
    </row>
    <row r="304" spans="1:65" s="2" customFormat="1" x14ac:dyDescent="0.2">
      <c r="A304" s="30"/>
      <c r="B304" s="31"/>
      <c r="C304" s="30"/>
      <c r="D304" s="159" t="s">
        <v>149</v>
      </c>
      <c r="E304" s="30"/>
      <c r="F304" s="160" t="s">
        <v>1234</v>
      </c>
      <c r="G304" s="30"/>
      <c r="H304" s="30"/>
      <c r="I304" s="30"/>
      <c r="J304" s="30"/>
      <c r="K304" s="30"/>
      <c r="L304" s="31"/>
      <c r="M304" s="161"/>
      <c r="N304" s="162"/>
      <c r="O304" s="56"/>
      <c r="P304" s="56"/>
      <c r="Q304" s="56"/>
      <c r="R304" s="56"/>
      <c r="S304" s="56"/>
      <c r="T304" s="57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T304" s="18" t="s">
        <v>149</v>
      </c>
      <c r="AU304" s="18" t="s">
        <v>80</v>
      </c>
    </row>
    <row r="305" spans="1:65" s="13" customFormat="1" x14ac:dyDescent="0.2">
      <c r="B305" s="168"/>
      <c r="D305" s="159" t="s">
        <v>354</v>
      </c>
      <c r="E305" s="169" t="s">
        <v>1</v>
      </c>
      <c r="F305" s="170" t="s">
        <v>1235</v>
      </c>
      <c r="H305" s="171">
        <v>13639.84</v>
      </c>
      <c r="L305" s="168"/>
      <c r="M305" s="172"/>
      <c r="N305" s="173"/>
      <c r="O305" s="173"/>
      <c r="P305" s="173"/>
      <c r="Q305" s="173"/>
      <c r="R305" s="173"/>
      <c r="S305" s="173"/>
      <c r="T305" s="174"/>
      <c r="AT305" s="169" t="s">
        <v>354</v>
      </c>
      <c r="AU305" s="169" t="s">
        <v>80</v>
      </c>
      <c r="AV305" s="13" t="s">
        <v>80</v>
      </c>
      <c r="AW305" s="13" t="s">
        <v>27</v>
      </c>
      <c r="AX305" s="13" t="s">
        <v>70</v>
      </c>
      <c r="AY305" s="169" t="s">
        <v>140</v>
      </c>
    </row>
    <row r="306" spans="1:65" s="13" customFormat="1" x14ac:dyDescent="0.2">
      <c r="B306" s="168"/>
      <c r="D306" s="159" t="s">
        <v>354</v>
      </c>
      <c r="E306" s="169" t="s">
        <v>1</v>
      </c>
      <c r="F306" s="170" t="s">
        <v>1236</v>
      </c>
      <c r="H306" s="171">
        <v>1934.4</v>
      </c>
      <c r="L306" s="168"/>
      <c r="M306" s="172"/>
      <c r="N306" s="173"/>
      <c r="O306" s="173"/>
      <c r="P306" s="173"/>
      <c r="Q306" s="173"/>
      <c r="R306" s="173"/>
      <c r="S306" s="173"/>
      <c r="T306" s="174"/>
      <c r="AT306" s="169" t="s">
        <v>354</v>
      </c>
      <c r="AU306" s="169" t="s">
        <v>80</v>
      </c>
      <c r="AV306" s="13" t="s">
        <v>80</v>
      </c>
      <c r="AW306" s="13" t="s">
        <v>27</v>
      </c>
      <c r="AX306" s="13" t="s">
        <v>70</v>
      </c>
      <c r="AY306" s="169" t="s">
        <v>140</v>
      </c>
    </row>
    <row r="307" spans="1:65" s="14" customFormat="1" x14ac:dyDescent="0.2">
      <c r="B307" s="175"/>
      <c r="D307" s="159" t="s">
        <v>354</v>
      </c>
      <c r="E307" s="176" t="s">
        <v>1</v>
      </c>
      <c r="F307" s="177" t="s">
        <v>363</v>
      </c>
      <c r="H307" s="178">
        <v>15574.24</v>
      </c>
      <c r="L307" s="175"/>
      <c r="M307" s="179"/>
      <c r="N307" s="180"/>
      <c r="O307" s="180"/>
      <c r="P307" s="180"/>
      <c r="Q307" s="180"/>
      <c r="R307" s="180"/>
      <c r="S307" s="180"/>
      <c r="T307" s="181"/>
      <c r="AT307" s="176" t="s">
        <v>354</v>
      </c>
      <c r="AU307" s="176" t="s">
        <v>80</v>
      </c>
      <c r="AV307" s="14" t="s">
        <v>160</v>
      </c>
      <c r="AW307" s="14" t="s">
        <v>27</v>
      </c>
      <c r="AX307" s="14" t="s">
        <v>78</v>
      </c>
      <c r="AY307" s="176" t="s">
        <v>140</v>
      </c>
    </row>
    <row r="308" spans="1:65" s="12" customFormat="1" ht="22.9" customHeight="1" x14ac:dyDescent="0.2">
      <c r="B308" s="134"/>
      <c r="D308" s="135" t="s">
        <v>69</v>
      </c>
      <c r="E308" s="144" t="s">
        <v>80</v>
      </c>
      <c r="F308" s="144" t="s">
        <v>801</v>
      </c>
      <c r="J308" s="145">
        <f>BK308</f>
        <v>0</v>
      </c>
      <c r="L308" s="134"/>
      <c r="M308" s="138"/>
      <c r="N308" s="139"/>
      <c r="O308" s="139"/>
      <c r="P308" s="140">
        <f>SUM(P309:P328)</f>
        <v>281.61899999999997</v>
      </c>
      <c r="Q308" s="139"/>
      <c r="R308" s="140">
        <f>SUM(R309:R328)</f>
        <v>1963.9947400000001</v>
      </c>
      <c r="S308" s="139"/>
      <c r="T308" s="141">
        <f>SUM(T309:T328)</f>
        <v>0</v>
      </c>
      <c r="AR308" s="135" t="s">
        <v>78</v>
      </c>
      <c r="AT308" s="142" t="s">
        <v>69</v>
      </c>
      <c r="AU308" s="142" t="s">
        <v>78</v>
      </c>
      <c r="AY308" s="135" t="s">
        <v>140</v>
      </c>
      <c r="BK308" s="143">
        <f>SUM(BK309:BK328)</f>
        <v>0</v>
      </c>
    </row>
    <row r="309" spans="1:65" s="2" customFormat="1" ht="16.5" customHeight="1" x14ac:dyDescent="0.2">
      <c r="A309" s="30"/>
      <c r="B309" s="146"/>
      <c r="C309" s="147" t="s">
        <v>330</v>
      </c>
      <c r="D309" s="147" t="s">
        <v>143</v>
      </c>
      <c r="E309" s="148" t="s">
        <v>828</v>
      </c>
      <c r="F309" s="149" t="s">
        <v>829</v>
      </c>
      <c r="G309" s="150" t="s">
        <v>830</v>
      </c>
      <c r="H309" s="151">
        <v>128</v>
      </c>
      <c r="I309" s="275"/>
      <c r="J309" s="152">
        <f>ROUND(I309*H309,2)</f>
        <v>0</v>
      </c>
      <c r="K309" s="149"/>
      <c r="L309" s="31"/>
      <c r="M309" s="153" t="s">
        <v>1</v>
      </c>
      <c r="N309" s="154" t="s">
        <v>36</v>
      </c>
      <c r="O309" s="155">
        <v>0.08</v>
      </c>
      <c r="P309" s="155">
        <f>O309*H309</f>
        <v>10.24</v>
      </c>
      <c r="Q309" s="155">
        <v>1.33E-3</v>
      </c>
      <c r="R309" s="155">
        <f>Q309*H309</f>
        <v>0.17024</v>
      </c>
      <c r="S309" s="155">
        <v>0</v>
      </c>
      <c r="T309" s="156">
        <f>S309*H309</f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7" t="s">
        <v>160</v>
      </c>
      <c r="AT309" s="157" t="s">
        <v>143</v>
      </c>
      <c r="AU309" s="157" t="s">
        <v>80</v>
      </c>
      <c r="AY309" s="18" t="s">
        <v>140</v>
      </c>
      <c r="BE309" s="158">
        <f>IF(N309="základní",J309,0)</f>
        <v>0</v>
      </c>
      <c r="BF309" s="158">
        <f>IF(N309="snížená",J309,0)</f>
        <v>0</v>
      </c>
      <c r="BG309" s="158">
        <f>IF(N309="zákl. přenesená",J309,0)</f>
        <v>0</v>
      </c>
      <c r="BH309" s="158">
        <f>IF(N309="sníž. přenesená",J309,0)</f>
        <v>0</v>
      </c>
      <c r="BI309" s="158">
        <f>IF(N309="nulová",J309,0)</f>
        <v>0</v>
      </c>
      <c r="BJ309" s="18" t="s">
        <v>78</v>
      </c>
      <c r="BK309" s="158">
        <f>ROUND(I309*H309,2)</f>
        <v>0</v>
      </c>
      <c r="BL309" s="18" t="s">
        <v>160</v>
      </c>
      <c r="BM309" s="157" t="s">
        <v>1237</v>
      </c>
    </row>
    <row r="310" spans="1:65" s="2" customFormat="1" x14ac:dyDescent="0.2">
      <c r="A310" s="30"/>
      <c r="B310" s="31"/>
      <c r="C310" s="30"/>
      <c r="D310" s="159" t="s">
        <v>149</v>
      </c>
      <c r="E310" s="30"/>
      <c r="F310" s="160" t="s">
        <v>832</v>
      </c>
      <c r="G310" s="30"/>
      <c r="H310" s="30"/>
      <c r="I310" s="30"/>
      <c r="J310" s="30"/>
      <c r="K310" s="30"/>
      <c r="L310" s="31"/>
      <c r="M310" s="161"/>
      <c r="N310" s="162"/>
      <c r="O310" s="56"/>
      <c r="P310" s="56"/>
      <c r="Q310" s="56"/>
      <c r="R310" s="56"/>
      <c r="S310" s="56"/>
      <c r="T310" s="57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T310" s="18" t="s">
        <v>149</v>
      </c>
      <c r="AU310" s="18" t="s">
        <v>80</v>
      </c>
    </row>
    <row r="311" spans="1:65" s="13" customFormat="1" x14ac:dyDescent="0.2">
      <c r="B311" s="168"/>
      <c r="D311" s="159" t="s">
        <v>354</v>
      </c>
      <c r="E311" s="169" t="s">
        <v>1</v>
      </c>
      <c r="F311" s="170" t="s">
        <v>1238</v>
      </c>
      <c r="H311" s="171">
        <v>128</v>
      </c>
      <c r="L311" s="168"/>
      <c r="M311" s="172"/>
      <c r="N311" s="173"/>
      <c r="O311" s="173"/>
      <c r="P311" s="173"/>
      <c r="Q311" s="173"/>
      <c r="R311" s="173"/>
      <c r="S311" s="173"/>
      <c r="T311" s="174"/>
      <c r="AT311" s="169" t="s">
        <v>354</v>
      </c>
      <c r="AU311" s="169" t="s">
        <v>80</v>
      </c>
      <c r="AV311" s="13" t="s">
        <v>80</v>
      </c>
      <c r="AW311" s="13" t="s">
        <v>27</v>
      </c>
      <c r="AX311" s="13" t="s">
        <v>78</v>
      </c>
      <c r="AY311" s="169" t="s">
        <v>140</v>
      </c>
    </row>
    <row r="312" spans="1:65" s="2" customFormat="1" ht="16.5" customHeight="1" x14ac:dyDescent="0.2">
      <c r="A312" s="30"/>
      <c r="B312" s="146"/>
      <c r="C312" s="147" t="s">
        <v>331</v>
      </c>
      <c r="D312" s="147" t="s">
        <v>143</v>
      </c>
      <c r="E312" s="148" t="s">
        <v>1239</v>
      </c>
      <c r="F312" s="149" t="s">
        <v>1240</v>
      </c>
      <c r="G312" s="150" t="s">
        <v>505</v>
      </c>
      <c r="H312" s="151">
        <v>237.4</v>
      </c>
      <c r="I312" s="275"/>
      <c r="J312" s="152">
        <f>ROUND(I312*H312,2)</f>
        <v>0</v>
      </c>
      <c r="K312" s="149"/>
      <c r="L312" s="31"/>
      <c r="M312" s="153" t="s">
        <v>1</v>
      </c>
      <c r="N312" s="154" t="s">
        <v>36</v>
      </c>
      <c r="O312" s="155">
        <v>1.085</v>
      </c>
      <c r="P312" s="155">
        <f>O312*H312</f>
        <v>257.57900000000001</v>
      </c>
      <c r="Q312" s="155">
        <v>2.16</v>
      </c>
      <c r="R312" s="155">
        <f>Q312*H312</f>
        <v>512.78399999999999</v>
      </c>
      <c r="S312" s="155">
        <v>0</v>
      </c>
      <c r="T312" s="156">
        <f>S312*H312</f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57" t="s">
        <v>160</v>
      </c>
      <c r="AT312" s="157" t="s">
        <v>143</v>
      </c>
      <c r="AU312" s="157" t="s">
        <v>80</v>
      </c>
      <c r="AY312" s="18" t="s">
        <v>140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8" t="s">
        <v>78</v>
      </c>
      <c r="BK312" s="158">
        <f>ROUND(I312*H312,2)</f>
        <v>0</v>
      </c>
      <c r="BL312" s="18" t="s">
        <v>160</v>
      </c>
      <c r="BM312" s="157" t="s">
        <v>1241</v>
      </c>
    </row>
    <row r="313" spans="1:65" s="2" customFormat="1" x14ac:dyDescent="0.2">
      <c r="A313" s="30"/>
      <c r="B313" s="31"/>
      <c r="C313" s="30"/>
      <c r="D313" s="159" t="s">
        <v>149</v>
      </c>
      <c r="E313" s="30"/>
      <c r="F313" s="160" t="s">
        <v>1240</v>
      </c>
      <c r="G313" s="30"/>
      <c r="H313" s="30"/>
      <c r="I313" s="30"/>
      <c r="J313" s="30"/>
      <c r="K313" s="30"/>
      <c r="L313" s="31"/>
      <c r="M313" s="161"/>
      <c r="N313" s="162"/>
      <c r="O313" s="56"/>
      <c r="P313" s="56"/>
      <c r="Q313" s="56"/>
      <c r="R313" s="56"/>
      <c r="S313" s="56"/>
      <c r="T313" s="57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T313" s="18" t="s">
        <v>149</v>
      </c>
      <c r="AU313" s="18" t="s">
        <v>80</v>
      </c>
    </row>
    <row r="314" spans="1:65" s="13" customFormat="1" x14ac:dyDescent="0.2">
      <c r="B314" s="168"/>
      <c r="D314" s="159" t="s">
        <v>354</v>
      </c>
      <c r="E314" s="169" t="s">
        <v>1</v>
      </c>
      <c r="F314" s="170" t="s">
        <v>1242</v>
      </c>
      <c r="H314" s="171">
        <v>237.4</v>
      </c>
      <c r="L314" s="168"/>
      <c r="M314" s="172"/>
      <c r="N314" s="173"/>
      <c r="O314" s="173"/>
      <c r="P314" s="173"/>
      <c r="Q314" s="173"/>
      <c r="R314" s="173"/>
      <c r="S314" s="173"/>
      <c r="T314" s="174"/>
      <c r="AT314" s="169" t="s">
        <v>354</v>
      </c>
      <c r="AU314" s="169" t="s">
        <v>80</v>
      </c>
      <c r="AV314" s="13" t="s">
        <v>80</v>
      </c>
      <c r="AW314" s="13" t="s">
        <v>27</v>
      </c>
      <c r="AX314" s="13" t="s">
        <v>78</v>
      </c>
      <c r="AY314" s="169" t="s">
        <v>140</v>
      </c>
    </row>
    <row r="315" spans="1:65" s="2" customFormat="1" ht="16.5" customHeight="1" x14ac:dyDescent="0.2">
      <c r="A315" s="30"/>
      <c r="B315" s="146"/>
      <c r="C315" s="147" t="s">
        <v>634</v>
      </c>
      <c r="D315" s="147" t="s">
        <v>143</v>
      </c>
      <c r="E315" s="148" t="s">
        <v>1243</v>
      </c>
      <c r="F315" s="149" t="s">
        <v>1244</v>
      </c>
      <c r="G315" s="150" t="s">
        <v>830</v>
      </c>
      <c r="H315" s="151">
        <v>2</v>
      </c>
      <c r="I315" s="275"/>
      <c r="J315" s="152">
        <f>ROUND(I315*H315,2)</f>
        <v>0</v>
      </c>
      <c r="K315" s="149"/>
      <c r="L315" s="31"/>
      <c r="M315" s="153" t="s">
        <v>1</v>
      </c>
      <c r="N315" s="154" t="s">
        <v>36</v>
      </c>
      <c r="O315" s="155">
        <v>3.45</v>
      </c>
      <c r="P315" s="155">
        <f>O315*H315</f>
        <v>6.9</v>
      </c>
      <c r="Q315" s="155">
        <v>0</v>
      </c>
      <c r="R315" s="155">
        <f>Q315*H315</f>
        <v>0</v>
      </c>
      <c r="S315" s="155">
        <v>0</v>
      </c>
      <c r="T315" s="156">
        <f>S315*H315</f>
        <v>0</v>
      </c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R315" s="157" t="s">
        <v>160</v>
      </c>
      <c r="AT315" s="157" t="s">
        <v>143</v>
      </c>
      <c r="AU315" s="157" t="s">
        <v>80</v>
      </c>
      <c r="AY315" s="18" t="s">
        <v>140</v>
      </c>
      <c r="BE315" s="158">
        <f>IF(N315="základní",J315,0)</f>
        <v>0</v>
      </c>
      <c r="BF315" s="158">
        <f>IF(N315="snížená",J315,0)</f>
        <v>0</v>
      </c>
      <c r="BG315" s="158">
        <f>IF(N315="zákl. přenesená",J315,0)</f>
        <v>0</v>
      </c>
      <c r="BH315" s="158">
        <f>IF(N315="sníž. přenesená",J315,0)</f>
        <v>0</v>
      </c>
      <c r="BI315" s="158">
        <f>IF(N315="nulová",J315,0)</f>
        <v>0</v>
      </c>
      <c r="BJ315" s="18" t="s">
        <v>78</v>
      </c>
      <c r="BK315" s="158">
        <f>ROUND(I315*H315,2)</f>
        <v>0</v>
      </c>
      <c r="BL315" s="18" t="s">
        <v>160</v>
      </c>
      <c r="BM315" s="157" t="s">
        <v>1245</v>
      </c>
    </row>
    <row r="316" spans="1:65" s="2" customFormat="1" x14ac:dyDescent="0.2">
      <c r="A316" s="30"/>
      <c r="B316" s="31"/>
      <c r="C316" s="30"/>
      <c r="D316" s="159" t="s">
        <v>149</v>
      </c>
      <c r="E316" s="30"/>
      <c r="F316" s="160" t="s">
        <v>1246</v>
      </c>
      <c r="G316" s="30"/>
      <c r="H316" s="30"/>
      <c r="I316" s="30"/>
      <c r="J316" s="30"/>
      <c r="K316" s="30"/>
      <c r="L316" s="31"/>
      <c r="M316" s="161"/>
      <c r="N316" s="162"/>
      <c r="O316" s="56"/>
      <c r="P316" s="56"/>
      <c r="Q316" s="56"/>
      <c r="R316" s="56"/>
      <c r="S316" s="56"/>
      <c r="T316" s="57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T316" s="18" t="s">
        <v>149</v>
      </c>
      <c r="AU316" s="18" t="s">
        <v>80</v>
      </c>
    </row>
    <row r="317" spans="1:65" s="13" customFormat="1" x14ac:dyDescent="0.2">
      <c r="B317" s="168"/>
      <c r="D317" s="159" t="s">
        <v>354</v>
      </c>
      <c r="E317" s="169" t="s">
        <v>1</v>
      </c>
      <c r="F317" s="170" t="s">
        <v>1247</v>
      </c>
      <c r="H317" s="171">
        <v>2</v>
      </c>
      <c r="L317" s="168"/>
      <c r="M317" s="172"/>
      <c r="N317" s="173"/>
      <c r="O317" s="173"/>
      <c r="P317" s="173"/>
      <c r="Q317" s="173"/>
      <c r="R317" s="173"/>
      <c r="S317" s="173"/>
      <c r="T317" s="174"/>
      <c r="AT317" s="169" t="s">
        <v>354</v>
      </c>
      <c r="AU317" s="169" t="s">
        <v>80</v>
      </c>
      <c r="AV317" s="13" t="s">
        <v>80</v>
      </c>
      <c r="AW317" s="13" t="s">
        <v>27</v>
      </c>
      <c r="AX317" s="13" t="s">
        <v>78</v>
      </c>
      <c r="AY317" s="169" t="s">
        <v>140</v>
      </c>
    </row>
    <row r="318" spans="1:65" s="2" customFormat="1" ht="16.5" customHeight="1" x14ac:dyDescent="0.2">
      <c r="A318" s="30"/>
      <c r="B318" s="146"/>
      <c r="C318" s="195" t="s">
        <v>640</v>
      </c>
      <c r="D318" s="195" t="s">
        <v>753</v>
      </c>
      <c r="E318" s="196" t="s">
        <v>1248</v>
      </c>
      <c r="F318" s="197" t="s">
        <v>1249</v>
      </c>
      <c r="G318" s="198" t="s">
        <v>830</v>
      </c>
      <c r="H318" s="199">
        <v>2</v>
      </c>
      <c r="I318" s="275"/>
      <c r="J318" s="200">
        <f>ROUND(I318*H318,2)</f>
        <v>0</v>
      </c>
      <c r="K318" s="197"/>
      <c r="L318" s="201"/>
      <c r="M318" s="202" t="s">
        <v>1</v>
      </c>
      <c r="N318" s="203" t="s">
        <v>36</v>
      </c>
      <c r="O318" s="155">
        <v>0</v>
      </c>
      <c r="P318" s="155">
        <f>O318*H318</f>
        <v>0</v>
      </c>
      <c r="Q318" s="155">
        <v>2.0250000000000001E-2</v>
      </c>
      <c r="R318" s="155">
        <f>Q318*H318</f>
        <v>4.0500000000000001E-2</v>
      </c>
      <c r="S318" s="155">
        <v>0</v>
      </c>
      <c r="T318" s="156">
        <f>S318*H318</f>
        <v>0</v>
      </c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R318" s="157" t="s">
        <v>174</v>
      </c>
      <c r="AT318" s="157" t="s">
        <v>753</v>
      </c>
      <c r="AU318" s="157" t="s">
        <v>80</v>
      </c>
      <c r="AY318" s="18" t="s">
        <v>140</v>
      </c>
      <c r="BE318" s="158">
        <f>IF(N318="základní",J318,0)</f>
        <v>0</v>
      </c>
      <c r="BF318" s="158">
        <f>IF(N318="snížená",J318,0)</f>
        <v>0</v>
      </c>
      <c r="BG318" s="158">
        <f>IF(N318="zákl. přenesená",J318,0)</f>
        <v>0</v>
      </c>
      <c r="BH318" s="158">
        <f>IF(N318="sníž. přenesená",J318,0)</f>
        <v>0</v>
      </c>
      <c r="BI318" s="158">
        <f>IF(N318="nulová",J318,0)</f>
        <v>0</v>
      </c>
      <c r="BJ318" s="18" t="s">
        <v>78</v>
      </c>
      <c r="BK318" s="158">
        <f>ROUND(I318*H318,2)</f>
        <v>0</v>
      </c>
      <c r="BL318" s="18" t="s">
        <v>160</v>
      </c>
      <c r="BM318" s="157" t="s">
        <v>1250</v>
      </c>
    </row>
    <row r="319" spans="1:65" s="2" customFormat="1" x14ac:dyDescent="0.2">
      <c r="A319" s="30"/>
      <c r="B319" s="31"/>
      <c r="C319" s="30"/>
      <c r="D319" s="159" t="s">
        <v>149</v>
      </c>
      <c r="E319" s="30"/>
      <c r="F319" s="160" t="s">
        <v>1249</v>
      </c>
      <c r="G319" s="30"/>
      <c r="H319" s="30"/>
      <c r="I319" s="30"/>
      <c r="J319" s="30"/>
      <c r="K319" s="30"/>
      <c r="L319" s="31"/>
      <c r="M319" s="161"/>
      <c r="N319" s="162"/>
      <c r="O319" s="56"/>
      <c r="P319" s="56"/>
      <c r="Q319" s="56"/>
      <c r="R319" s="56"/>
      <c r="S319" s="56"/>
      <c r="T319" s="57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T319" s="18" t="s">
        <v>149</v>
      </c>
      <c r="AU319" s="18" t="s">
        <v>80</v>
      </c>
    </row>
    <row r="320" spans="1:65" s="2" customFormat="1" ht="16.5" customHeight="1" x14ac:dyDescent="0.2">
      <c r="A320" s="30"/>
      <c r="B320" s="146"/>
      <c r="C320" s="147" t="s">
        <v>645</v>
      </c>
      <c r="D320" s="147" t="s">
        <v>143</v>
      </c>
      <c r="E320" s="148" t="s">
        <v>1251</v>
      </c>
      <c r="F320" s="149" t="s">
        <v>1252</v>
      </c>
      <c r="G320" s="150" t="s">
        <v>830</v>
      </c>
      <c r="H320" s="151">
        <v>2</v>
      </c>
      <c r="I320" s="275"/>
      <c r="J320" s="152">
        <f>ROUND(I320*H320,2)</f>
        <v>0</v>
      </c>
      <c r="K320" s="149"/>
      <c r="L320" s="31"/>
      <c r="M320" s="153" t="s">
        <v>1</v>
      </c>
      <c r="N320" s="154" t="s">
        <v>36</v>
      </c>
      <c r="O320" s="155">
        <v>3.45</v>
      </c>
      <c r="P320" s="155">
        <f>O320*H320</f>
        <v>6.9</v>
      </c>
      <c r="Q320" s="155">
        <v>0</v>
      </c>
      <c r="R320" s="155">
        <f>Q320*H320</f>
        <v>0</v>
      </c>
      <c r="S320" s="155">
        <v>0</v>
      </c>
      <c r="T320" s="156">
        <f>S320*H320</f>
        <v>0</v>
      </c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R320" s="157" t="s">
        <v>160</v>
      </c>
      <c r="AT320" s="157" t="s">
        <v>143</v>
      </c>
      <c r="AU320" s="157" t="s">
        <v>80</v>
      </c>
      <c r="AY320" s="18" t="s">
        <v>140</v>
      </c>
      <c r="BE320" s="158">
        <f>IF(N320="základní",J320,0)</f>
        <v>0</v>
      </c>
      <c r="BF320" s="158">
        <f>IF(N320="snížená",J320,0)</f>
        <v>0</v>
      </c>
      <c r="BG320" s="158">
        <f>IF(N320="zákl. přenesená",J320,0)</f>
        <v>0</v>
      </c>
      <c r="BH320" s="158">
        <f>IF(N320="sníž. přenesená",J320,0)</f>
        <v>0</v>
      </c>
      <c r="BI320" s="158">
        <f>IF(N320="nulová",J320,0)</f>
        <v>0</v>
      </c>
      <c r="BJ320" s="18" t="s">
        <v>78</v>
      </c>
      <c r="BK320" s="158">
        <f>ROUND(I320*H320,2)</f>
        <v>0</v>
      </c>
      <c r="BL320" s="18" t="s">
        <v>160</v>
      </c>
      <c r="BM320" s="157" t="s">
        <v>1253</v>
      </c>
    </row>
    <row r="321" spans="1:65" s="2" customFormat="1" x14ac:dyDescent="0.2">
      <c r="A321" s="30"/>
      <c r="B321" s="31"/>
      <c r="C321" s="30"/>
      <c r="D321" s="159" t="s">
        <v>149</v>
      </c>
      <c r="E321" s="30"/>
      <c r="F321" s="160" t="s">
        <v>1252</v>
      </c>
      <c r="G321" s="30"/>
      <c r="H321" s="30"/>
      <c r="I321" s="30"/>
      <c r="J321" s="30"/>
      <c r="K321" s="30"/>
      <c r="L321" s="31"/>
      <c r="M321" s="161"/>
      <c r="N321" s="162"/>
      <c r="O321" s="56"/>
      <c r="P321" s="56"/>
      <c r="Q321" s="56"/>
      <c r="R321" s="56"/>
      <c r="S321" s="56"/>
      <c r="T321" s="57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T321" s="18" t="s">
        <v>149</v>
      </c>
      <c r="AU321" s="18" t="s">
        <v>80</v>
      </c>
    </row>
    <row r="322" spans="1:65" s="13" customFormat="1" x14ac:dyDescent="0.2">
      <c r="B322" s="168"/>
      <c r="D322" s="159" t="s">
        <v>354</v>
      </c>
      <c r="E322" s="169" t="s">
        <v>1</v>
      </c>
      <c r="F322" s="170" t="s">
        <v>1247</v>
      </c>
      <c r="H322" s="171">
        <v>2</v>
      </c>
      <c r="L322" s="168"/>
      <c r="M322" s="172"/>
      <c r="N322" s="173"/>
      <c r="O322" s="173"/>
      <c r="P322" s="173"/>
      <c r="Q322" s="173"/>
      <c r="R322" s="173"/>
      <c r="S322" s="173"/>
      <c r="T322" s="174"/>
      <c r="AT322" s="169" t="s">
        <v>354</v>
      </c>
      <c r="AU322" s="169" t="s">
        <v>80</v>
      </c>
      <c r="AV322" s="13" t="s">
        <v>80</v>
      </c>
      <c r="AW322" s="13" t="s">
        <v>27</v>
      </c>
      <c r="AX322" s="13" t="s">
        <v>78</v>
      </c>
      <c r="AY322" s="169" t="s">
        <v>140</v>
      </c>
    </row>
    <row r="323" spans="1:65" s="2" customFormat="1" ht="16.5" customHeight="1" x14ac:dyDescent="0.2">
      <c r="A323" s="30"/>
      <c r="B323" s="146"/>
      <c r="C323" s="147" t="s">
        <v>651</v>
      </c>
      <c r="D323" s="147" t="s">
        <v>143</v>
      </c>
      <c r="E323" s="148" t="s">
        <v>1254</v>
      </c>
      <c r="F323" s="149" t="s">
        <v>1255</v>
      </c>
      <c r="G323" s="150" t="s">
        <v>505</v>
      </c>
      <c r="H323" s="151">
        <v>427.625</v>
      </c>
      <c r="I323" s="275"/>
      <c r="J323" s="152">
        <f>ROUND(I323*H323,2)</f>
        <v>0</v>
      </c>
      <c r="K323" s="149"/>
      <c r="L323" s="31"/>
      <c r="M323" s="153" t="s">
        <v>1</v>
      </c>
      <c r="N323" s="154" t="s">
        <v>36</v>
      </c>
      <c r="O323" s="155">
        <v>0</v>
      </c>
      <c r="P323" s="155">
        <f>O323*H323</f>
        <v>0</v>
      </c>
      <c r="Q323" s="155">
        <v>2</v>
      </c>
      <c r="R323" s="155">
        <f>Q323*H323</f>
        <v>855.25</v>
      </c>
      <c r="S323" s="155">
        <v>0</v>
      </c>
      <c r="T323" s="156">
        <f>S323*H323</f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160</v>
      </c>
      <c r="AT323" s="157" t="s">
        <v>143</v>
      </c>
      <c r="AU323" s="157" t="s">
        <v>80</v>
      </c>
      <c r="AY323" s="18" t="s">
        <v>140</v>
      </c>
      <c r="BE323" s="158">
        <f>IF(N323="základní",J323,0)</f>
        <v>0</v>
      </c>
      <c r="BF323" s="158">
        <f>IF(N323="snížená",J323,0)</f>
        <v>0</v>
      </c>
      <c r="BG323" s="158">
        <f>IF(N323="zákl. přenesená",J323,0)</f>
        <v>0</v>
      </c>
      <c r="BH323" s="158">
        <f>IF(N323="sníž. přenesená",J323,0)</f>
        <v>0</v>
      </c>
      <c r="BI323" s="158">
        <f>IF(N323="nulová",J323,0)</f>
        <v>0</v>
      </c>
      <c r="BJ323" s="18" t="s">
        <v>78</v>
      </c>
      <c r="BK323" s="158">
        <f>ROUND(I323*H323,2)</f>
        <v>0</v>
      </c>
      <c r="BL323" s="18" t="s">
        <v>160</v>
      </c>
      <c r="BM323" s="157" t="s">
        <v>1256</v>
      </c>
    </row>
    <row r="324" spans="1:65" s="2" customFormat="1" x14ac:dyDescent="0.2">
      <c r="A324" s="30"/>
      <c r="B324" s="31"/>
      <c r="C324" s="30"/>
      <c r="D324" s="159" t="s">
        <v>149</v>
      </c>
      <c r="E324" s="30"/>
      <c r="F324" s="160" t="s">
        <v>1255</v>
      </c>
      <c r="G324" s="30"/>
      <c r="H324" s="30"/>
      <c r="I324" s="30"/>
      <c r="J324" s="30"/>
      <c r="K324" s="30"/>
      <c r="L324" s="31"/>
      <c r="M324" s="161"/>
      <c r="N324" s="162"/>
      <c r="O324" s="56"/>
      <c r="P324" s="56"/>
      <c r="Q324" s="56"/>
      <c r="R324" s="56"/>
      <c r="S324" s="56"/>
      <c r="T324" s="57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T324" s="18" t="s">
        <v>149</v>
      </c>
      <c r="AU324" s="18" t="s">
        <v>80</v>
      </c>
    </row>
    <row r="325" spans="1:65" s="13" customFormat="1" x14ac:dyDescent="0.2">
      <c r="B325" s="168"/>
      <c r="D325" s="159" t="s">
        <v>354</v>
      </c>
      <c r="E325" s="169" t="s">
        <v>1</v>
      </c>
      <c r="F325" s="170" t="s">
        <v>1257</v>
      </c>
      <c r="H325" s="171">
        <v>427.625</v>
      </c>
      <c r="L325" s="168"/>
      <c r="M325" s="172"/>
      <c r="N325" s="173"/>
      <c r="O325" s="173"/>
      <c r="P325" s="173"/>
      <c r="Q325" s="173"/>
      <c r="R325" s="173"/>
      <c r="S325" s="173"/>
      <c r="T325" s="174"/>
      <c r="AT325" s="169" t="s">
        <v>354</v>
      </c>
      <c r="AU325" s="169" t="s">
        <v>80</v>
      </c>
      <c r="AV325" s="13" t="s">
        <v>80</v>
      </c>
      <c r="AW325" s="13" t="s">
        <v>27</v>
      </c>
      <c r="AX325" s="13" t="s">
        <v>78</v>
      </c>
      <c r="AY325" s="169" t="s">
        <v>140</v>
      </c>
    </row>
    <row r="326" spans="1:65" s="2" customFormat="1" ht="16.5" customHeight="1" x14ac:dyDescent="0.2">
      <c r="A326" s="30"/>
      <c r="B326" s="146"/>
      <c r="C326" s="147" t="s">
        <v>657</v>
      </c>
      <c r="D326" s="147" t="s">
        <v>143</v>
      </c>
      <c r="E326" s="148" t="s">
        <v>1258</v>
      </c>
      <c r="F326" s="149" t="s">
        <v>1259</v>
      </c>
      <c r="G326" s="150" t="s">
        <v>505</v>
      </c>
      <c r="H326" s="151">
        <v>297.875</v>
      </c>
      <c r="I326" s="275"/>
      <c r="J326" s="152">
        <f>ROUND(I326*H326,2)</f>
        <v>0</v>
      </c>
      <c r="K326" s="149"/>
      <c r="L326" s="31"/>
      <c r="M326" s="153" t="s">
        <v>1</v>
      </c>
      <c r="N326" s="154" t="s">
        <v>36</v>
      </c>
      <c r="O326" s="155">
        <v>0</v>
      </c>
      <c r="P326" s="155">
        <f>O326*H326</f>
        <v>0</v>
      </c>
      <c r="Q326" s="155">
        <v>2</v>
      </c>
      <c r="R326" s="155">
        <f>Q326*H326</f>
        <v>595.75</v>
      </c>
      <c r="S326" s="155">
        <v>0</v>
      </c>
      <c r="T326" s="156">
        <f>S326*H326</f>
        <v>0</v>
      </c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R326" s="157" t="s">
        <v>160</v>
      </c>
      <c r="AT326" s="157" t="s">
        <v>143</v>
      </c>
      <c r="AU326" s="157" t="s">
        <v>80</v>
      </c>
      <c r="AY326" s="18" t="s">
        <v>140</v>
      </c>
      <c r="BE326" s="158">
        <f>IF(N326="základní",J326,0)</f>
        <v>0</v>
      </c>
      <c r="BF326" s="158">
        <f>IF(N326="snížená",J326,0)</f>
        <v>0</v>
      </c>
      <c r="BG326" s="158">
        <f>IF(N326="zákl. přenesená",J326,0)</f>
        <v>0</v>
      </c>
      <c r="BH326" s="158">
        <f>IF(N326="sníž. přenesená",J326,0)</f>
        <v>0</v>
      </c>
      <c r="BI326" s="158">
        <f>IF(N326="nulová",J326,0)</f>
        <v>0</v>
      </c>
      <c r="BJ326" s="18" t="s">
        <v>78</v>
      </c>
      <c r="BK326" s="158">
        <f>ROUND(I326*H326,2)</f>
        <v>0</v>
      </c>
      <c r="BL326" s="18" t="s">
        <v>160</v>
      </c>
      <c r="BM326" s="157" t="s">
        <v>1260</v>
      </c>
    </row>
    <row r="327" spans="1:65" s="2" customFormat="1" x14ac:dyDescent="0.2">
      <c r="A327" s="30"/>
      <c r="B327" s="31"/>
      <c r="C327" s="30"/>
      <c r="D327" s="159" t="s">
        <v>149</v>
      </c>
      <c r="E327" s="30"/>
      <c r="F327" s="160" t="s">
        <v>1259</v>
      </c>
      <c r="G327" s="30"/>
      <c r="H327" s="30"/>
      <c r="I327" s="30"/>
      <c r="J327" s="30"/>
      <c r="K327" s="30"/>
      <c r="L327" s="31"/>
      <c r="M327" s="161"/>
      <c r="N327" s="162"/>
      <c r="O327" s="56"/>
      <c r="P327" s="56"/>
      <c r="Q327" s="56"/>
      <c r="R327" s="56"/>
      <c r="S327" s="56"/>
      <c r="T327" s="57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T327" s="18" t="s">
        <v>149</v>
      </c>
      <c r="AU327" s="18" t="s">
        <v>80</v>
      </c>
    </row>
    <row r="328" spans="1:65" s="13" customFormat="1" x14ac:dyDescent="0.2">
      <c r="B328" s="168"/>
      <c r="D328" s="159" t="s">
        <v>354</v>
      </c>
      <c r="E328" s="169" t="s">
        <v>1</v>
      </c>
      <c r="F328" s="170" t="s">
        <v>1261</v>
      </c>
      <c r="H328" s="171">
        <v>297.875</v>
      </c>
      <c r="L328" s="168"/>
      <c r="M328" s="172"/>
      <c r="N328" s="173"/>
      <c r="O328" s="173"/>
      <c r="P328" s="173"/>
      <c r="Q328" s="173"/>
      <c r="R328" s="173"/>
      <c r="S328" s="173"/>
      <c r="T328" s="174"/>
      <c r="AT328" s="169" t="s">
        <v>354</v>
      </c>
      <c r="AU328" s="169" t="s">
        <v>80</v>
      </c>
      <c r="AV328" s="13" t="s">
        <v>80</v>
      </c>
      <c r="AW328" s="13" t="s">
        <v>27</v>
      </c>
      <c r="AX328" s="13" t="s">
        <v>78</v>
      </c>
      <c r="AY328" s="169" t="s">
        <v>140</v>
      </c>
    </row>
    <row r="329" spans="1:65" s="12" customFormat="1" ht="22.9" customHeight="1" x14ac:dyDescent="0.2">
      <c r="B329" s="134"/>
      <c r="D329" s="135" t="s">
        <v>69</v>
      </c>
      <c r="E329" s="144" t="s">
        <v>160</v>
      </c>
      <c r="F329" s="144" t="s">
        <v>877</v>
      </c>
      <c r="J329" s="145">
        <f>BK329</f>
        <v>0</v>
      </c>
      <c r="L329" s="134"/>
      <c r="M329" s="138"/>
      <c r="N329" s="139"/>
      <c r="O329" s="139"/>
      <c r="P329" s="140">
        <f>SUM(P330:P362)</f>
        <v>443.31446800000009</v>
      </c>
      <c r="Q329" s="139"/>
      <c r="R329" s="140">
        <f>SUM(R330:R362)</f>
        <v>1795.3599939999999</v>
      </c>
      <c r="S329" s="139"/>
      <c r="T329" s="141">
        <f>SUM(T330:T362)</f>
        <v>0</v>
      </c>
      <c r="AR329" s="135" t="s">
        <v>78</v>
      </c>
      <c r="AT329" s="142" t="s">
        <v>69</v>
      </c>
      <c r="AU329" s="142" t="s">
        <v>78</v>
      </c>
      <c r="AY329" s="135" t="s">
        <v>140</v>
      </c>
      <c r="BK329" s="143">
        <f>SUM(BK330:BK362)</f>
        <v>0</v>
      </c>
    </row>
    <row r="330" spans="1:65" s="2" customFormat="1" ht="16.5" customHeight="1" x14ac:dyDescent="0.2">
      <c r="A330" s="30"/>
      <c r="B330" s="146"/>
      <c r="C330" s="147" t="s">
        <v>662</v>
      </c>
      <c r="D330" s="147" t="s">
        <v>143</v>
      </c>
      <c r="E330" s="148" t="s">
        <v>879</v>
      </c>
      <c r="F330" s="149" t="s">
        <v>880</v>
      </c>
      <c r="G330" s="150" t="s">
        <v>351</v>
      </c>
      <c r="H330" s="151">
        <v>80</v>
      </c>
      <c r="I330" s="275"/>
      <c r="J330" s="152">
        <f>ROUND(I330*H330,2)</f>
        <v>0</v>
      </c>
      <c r="K330" s="149"/>
      <c r="L330" s="31"/>
      <c r="M330" s="153" t="s">
        <v>1</v>
      </c>
      <c r="N330" s="154" t="s">
        <v>36</v>
      </c>
      <c r="O330" s="155">
        <v>0.16800000000000001</v>
      </c>
      <c r="P330" s="155">
        <f>O330*H330</f>
        <v>13.440000000000001</v>
      </c>
      <c r="Q330" s="155">
        <v>0</v>
      </c>
      <c r="R330" s="155">
        <f>Q330*H330</f>
        <v>0</v>
      </c>
      <c r="S330" s="155">
        <v>0</v>
      </c>
      <c r="T330" s="156">
        <f>S330*H330</f>
        <v>0</v>
      </c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R330" s="157" t="s">
        <v>160</v>
      </c>
      <c r="AT330" s="157" t="s">
        <v>143</v>
      </c>
      <c r="AU330" s="157" t="s">
        <v>80</v>
      </c>
      <c r="AY330" s="18" t="s">
        <v>140</v>
      </c>
      <c r="BE330" s="158">
        <f>IF(N330="základní",J330,0)</f>
        <v>0</v>
      </c>
      <c r="BF330" s="158">
        <f>IF(N330="snížená",J330,0)</f>
        <v>0</v>
      </c>
      <c r="BG330" s="158">
        <f>IF(N330="zákl. přenesená",J330,0)</f>
        <v>0</v>
      </c>
      <c r="BH330" s="158">
        <f>IF(N330="sníž. přenesená",J330,0)</f>
        <v>0</v>
      </c>
      <c r="BI330" s="158">
        <f>IF(N330="nulová",J330,0)</f>
        <v>0</v>
      </c>
      <c r="BJ330" s="18" t="s">
        <v>78</v>
      </c>
      <c r="BK330" s="158">
        <f>ROUND(I330*H330,2)</f>
        <v>0</v>
      </c>
      <c r="BL330" s="18" t="s">
        <v>160</v>
      </c>
      <c r="BM330" s="157" t="s">
        <v>1262</v>
      </c>
    </row>
    <row r="331" spans="1:65" s="2" customFormat="1" x14ac:dyDescent="0.2">
      <c r="A331" s="30"/>
      <c r="B331" s="31"/>
      <c r="C331" s="30"/>
      <c r="D331" s="159" t="s">
        <v>149</v>
      </c>
      <c r="E331" s="30"/>
      <c r="F331" s="160" t="s">
        <v>882</v>
      </c>
      <c r="G331" s="30"/>
      <c r="H331" s="30"/>
      <c r="I331" s="30"/>
      <c r="J331" s="30"/>
      <c r="K331" s="30"/>
      <c r="L331" s="31"/>
      <c r="M331" s="161"/>
      <c r="N331" s="162"/>
      <c r="O331" s="56"/>
      <c r="P331" s="56"/>
      <c r="Q331" s="56"/>
      <c r="R331" s="56"/>
      <c r="S331" s="56"/>
      <c r="T331" s="57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T331" s="18" t="s">
        <v>149</v>
      </c>
      <c r="AU331" s="18" t="s">
        <v>80</v>
      </c>
    </row>
    <row r="332" spans="1:65" s="13" customFormat="1" x14ac:dyDescent="0.2">
      <c r="B332" s="168"/>
      <c r="D332" s="159" t="s">
        <v>354</v>
      </c>
      <c r="E332" s="169" t="s">
        <v>1</v>
      </c>
      <c r="F332" s="170" t="s">
        <v>1263</v>
      </c>
      <c r="H332" s="171">
        <v>80</v>
      </c>
      <c r="L332" s="168"/>
      <c r="M332" s="172"/>
      <c r="N332" s="173"/>
      <c r="O332" s="173"/>
      <c r="P332" s="173"/>
      <c r="Q332" s="173"/>
      <c r="R332" s="173"/>
      <c r="S332" s="173"/>
      <c r="T332" s="174"/>
      <c r="AT332" s="169" t="s">
        <v>354</v>
      </c>
      <c r="AU332" s="169" t="s">
        <v>80</v>
      </c>
      <c r="AV332" s="13" t="s">
        <v>80</v>
      </c>
      <c r="AW332" s="13" t="s">
        <v>27</v>
      </c>
      <c r="AX332" s="13" t="s">
        <v>78</v>
      </c>
      <c r="AY332" s="169" t="s">
        <v>140</v>
      </c>
    </row>
    <row r="333" spans="1:65" s="2" customFormat="1" ht="16.5" customHeight="1" x14ac:dyDescent="0.2">
      <c r="A333" s="30"/>
      <c r="B333" s="146"/>
      <c r="C333" s="147" t="s">
        <v>667</v>
      </c>
      <c r="D333" s="147" t="s">
        <v>143</v>
      </c>
      <c r="E333" s="148" t="s">
        <v>1264</v>
      </c>
      <c r="F333" s="149" t="s">
        <v>1265</v>
      </c>
      <c r="G333" s="150" t="s">
        <v>358</v>
      </c>
      <c r="H333" s="151">
        <v>2</v>
      </c>
      <c r="I333" s="275"/>
      <c r="J333" s="152">
        <f>ROUND(I333*H333,2)</f>
        <v>0</v>
      </c>
      <c r="K333" s="149"/>
      <c r="L333" s="31"/>
      <c r="M333" s="153" t="s">
        <v>1</v>
      </c>
      <c r="N333" s="154" t="s">
        <v>36</v>
      </c>
      <c r="O333" s="155">
        <v>1.05</v>
      </c>
      <c r="P333" s="155">
        <f>O333*H333</f>
        <v>2.1</v>
      </c>
      <c r="Q333" s="155">
        <v>0.22394</v>
      </c>
      <c r="R333" s="155">
        <f>Q333*H333</f>
        <v>0.44788</v>
      </c>
      <c r="S333" s="155">
        <v>0</v>
      </c>
      <c r="T333" s="156">
        <f>S333*H333</f>
        <v>0</v>
      </c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R333" s="157" t="s">
        <v>160</v>
      </c>
      <c r="AT333" s="157" t="s">
        <v>143</v>
      </c>
      <c r="AU333" s="157" t="s">
        <v>80</v>
      </c>
      <c r="AY333" s="18" t="s">
        <v>140</v>
      </c>
      <c r="BE333" s="158">
        <f>IF(N333="základní",J333,0)</f>
        <v>0</v>
      </c>
      <c r="BF333" s="158">
        <f>IF(N333="snížená",J333,0)</f>
        <v>0</v>
      </c>
      <c r="BG333" s="158">
        <f>IF(N333="zákl. přenesená",J333,0)</f>
        <v>0</v>
      </c>
      <c r="BH333" s="158">
        <f>IF(N333="sníž. přenesená",J333,0)</f>
        <v>0</v>
      </c>
      <c r="BI333" s="158">
        <f>IF(N333="nulová",J333,0)</f>
        <v>0</v>
      </c>
      <c r="BJ333" s="18" t="s">
        <v>78</v>
      </c>
      <c r="BK333" s="158">
        <f>ROUND(I333*H333,2)</f>
        <v>0</v>
      </c>
      <c r="BL333" s="18" t="s">
        <v>160</v>
      </c>
      <c r="BM333" s="157" t="s">
        <v>1266</v>
      </c>
    </row>
    <row r="334" spans="1:65" s="2" customFormat="1" x14ac:dyDescent="0.2">
      <c r="A334" s="30"/>
      <c r="B334" s="31"/>
      <c r="C334" s="30"/>
      <c r="D334" s="159" t="s">
        <v>149</v>
      </c>
      <c r="E334" s="30"/>
      <c r="F334" s="160" t="s">
        <v>1267</v>
      </c>
      <c r="G334" s="30"/>
      <c r="H334" s="30"/>
      <c r="I334" s="30"/>
      <c r="J334" s="30"/>
      <c r="K334" s="30"/>
      <c r="L334" s="31"/>
      <c r="M334" s="161"/>
      <c r="N334" s="162"/>
      <c r="O334" s="56"/>
      <c r="P334" s="56"/>
      <c r="Q334" s="56"/>
      <c r="R334" s="56"/>
      <c r="S334" s="56"/>
      <c r="T334" s="57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T334" s="18" t="s">
        <v>149</v>
      </c>
      <c r="AU334" s="18" t="s">
        <v>80</v>
      </c>
    </row>
    <row r="335" spans="1:65" s="2" customFormat="1" ht="16.5" customHeight="1" x14ac:dyDescent="0.2">
      <c r="A335" s="30"/>
      <c r="B335" s="146"/>
      <c r="C335" s="195" t="s">
        <v>672</v>
      </c>
      <c r="D335" s="195" t="s">
        <v>753</v>
      </c>
      <c r="E335" s="196" t="s">
        <v>1268</v>
      </c>
      <c r="F335" s="197" t="s">
        <v>1269</v>
      </c>
      <c r="G335" s="198" t="s">
        <v>358</v>
      </c>
      <c r="H335" s="199">
        <v>2</v>
      </c>
      <c r="I335" s="275"/>
      <c r="J335" s="200">
        <f>ROUND(I335*H335,2)</f>
        <v>0</v>
      </c>
      <c r="K335" s="197"/>
      <c r="L335" s="201"/>
      <c r="M335" s="202" t="s">
        <v>1</v>
      </c>
      <c r="N335" s="203" t="s">
        <v>36</v>
      </c>
      <c r="O335" s="155">
        <v>0</v>
      </c>
      <c r="P335" s="155">
        <f>O335*H335</f>
        <v>0</v>
      </c>
      <c r="Q335" s="155">
        <v>3.2000000000000001E-2</v>
      </c>
      <c r="R335" s="155">
        <f>Q335*H335</f>
        <v>6.4000000000000001E-2</v>
      </c>
      <c r="S335" s="155">
        <v>0</v>
      </c>
      <c r="T335" s="156">
        <f>S335*H335</f>
        <v>0</v>
      </c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R335" s="157" t="s">
        <v>174</v>
      </c>
      <c r="AT335" s="157" t="s">
        <v>753</v>
      </c>
      <c r="AU335" s="157" t="s">
        <v>80</v>
      </c>
      <c r="AY335" s="18" t="s">
        <v>140</v>
      </c>
      <c r="BE335" s="158">
        <f>IF(N335="základní",J335,0)</f>
        <v>0</v>
      </c>
      <c r="BF335" s="158">
        <f>IF(N335="snížená",J335,0)</f>
        <v>0</v>
      </c>
      <c r="BG335" s="158">
        <f>IF(N335="zákl. přenesená",J335,0)</f>
        <v>0</v>
      </c>
      <c r="BH335" s="158">
        <f>IF(N335="sníž. přenesená",J335,0)</f>
        <v>0</v>
      </c>
      <c r="BI335" s="158">
        <f>IF(N335="nulová",J335,0)</f>
        <v>0</v>
      </c>
      <c r="BJ335" s="18" t="s">
        <v>78</v>
      </c>
      <c r="BK335" s="158">
        <f>ROUND(I335*H335,2)</f>
        <v>0</v>
      </c>
      <c r="BL335" s="18" t="s">
        <v>160</v>
      </c>
      <c r="BM335" s="157" t="s">
        <v>1270</v>
      </c>
    </row>
    <row r="336" spans="1:65" s="2" customFormat="1" x14ac:dyDescent="0.2">
      <c r="A336" s="30"/>
      <c r="B336" s="31"/>
      <c r="C336" s="30"/>
      <c r="D336" s="159" t="s">
        <v>149</v>
      </c>
      <c r="E336" s="30"/>
      <c r="F336" s="160" t="s">
        <v>1269</v>
      </c>
      <c r="G336" s="30"/>
      <c r="H336" s="30"/>
      <c r="I336" s="30"/>
      <c r="J336" s="30"/>
      <c r="K336" s="30"/>
      <c r="L336" s="31"/>
      <c r="M336" s="161"/>
      <c r="N336" s="162"/>
      <c r="O336" s="56"/>
      <c r="P336" s="56"/>
      <c r="Q336" s="56"/>
      <c r="R336" s="56"/>
      <c r="S336" s="56"/>
      <c r="T336" s="57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T336" s="18" t="s">
        <v>149</v>
      </c>
      <c r="AU336" s="18" t="s">
        <v>80</v>
      </c>
    </row>
    <row r="337" spans="1:65" s="13" customFormat="1" x14ac:dyDescent="0.2">
      <c r="B337" s="168"/>
      <c r="D337" s="159" t="s">
        <v>354</v>
      </c>
      <c r="E337" s="169" t="s">
        <v>1</v>
      </c>
      <c r="F337" s="170" t="s">
        <v>1271</v>
      </c>
      <c r="H337" s="171">
        <v>2</v>
      </c>
      <c r="L337" s="168"/>
      <c r="M337" s="172"/>
      <c r="N337" s="173"/>
      <c r="O337" s="173"/>
      <c r="P337" s="173"/>
      <c r="Q337" s="173"/>
      <c r="R337" s="173"/>
      <c r="S337" s="173"/>
      <c r="T337" s="174"/>
      <c r="AT337" s="169" t="s">
        <v>354</v>
      </c>
      <c r="AU337" s="169" t="s">
        <v>80</v>
      </c>
      <c r="AV337" s="13" t="s">
        <v>80</v>
      </c>
      <c r="AW337" s="13" t="s">
        <v>27</v>
      </c>
      <c r="AX337" s="13" t="s">
        <v>78</v>
      </c>
      <c r="AY337" s="169" t="s">
        <v>140</v>
      </c>
    </row>
    <row r="338" spans="1:65" s="2" customFormat="1" ht="21.75" customHeight="1" x14ac:dyDescent="0.2">
      <c r="A338" s="30"/>
      <c r="B338" s="146"/>
      <c r="C338" s="147" t="s">
        <v>677</v>
      </c>
      <c r="D338" s="147" t="s">
        <v>143</v>
      </c>
      <c r="E338" s="148" t="s">
        <v>1272</v>
      </c>
      <c r="F338" s="149" t="s">
        <v>1273</v>
      </c>
      <c r="G338" s="150" t="s">
        <v>351</v>
      </c>
      <c r="H338" s="151">
        <v>344.38</v>
      </c>
      <c r="I338" s="275"/>
      <c r="J338" s="152">
        <f>ROUND(I338*H338,2)</f>
        <v>0</v>
      </c>
      <c r="K338" s="149"/>
      <c r="L338" s="31"/>
      <c r="M338" s="153" t="s">
        <v>1</v>
      </c>
      <c r="N338" s="154" t="s">
        <v>36</v>
      </c>
      <c r="O338" s="155">
        <v>0.503</v>
      </c>
      <c r="P338" s="155">
        <f>O338*H338</f>
        <v>173.22314</v>
      </c>
      <c r="Q338" s="155">
        <v>0</v>
      </c>
      <c r="R338" s="155">
        <f>Q338*H338</f>
        <v>0</v>
      </c>
      <c r="S338" s="155">
        <v>0</v>
      </c>
      <c r="T338" s="156">
        <f>S338*H338</f>
        <v>0</v>
      </c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R338" s="157" t="s">
        <v>160</v>
      </c>
      <c r="AT338" s="157" t="s">
        <v>143</v>
      </c>
      <c r="AU338" s="157" t="s">
        <v>80</v>
      </c>
      <c r="AY338" s="18" t="s">
        <v>140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8" t="s">
        <v>78</v>
      </c>
      <c r="BK338" s="158">
        <f>ROUND(I338*H338,2)</f>
        <v>0</v>
      </c>
      <c r="BL338" s="18" t="s">
        <v>160</v>
      </c>
      <c r="BM338" s="157" t="s">
        <v>1274</v>
      </c>
    </row>
    <row r="339" spans="1:65" s="2" customFormat="1" ht="19.5" x14ac:dyDescent="0.2">
      <c r="A339" s="30"/>
      <c r="B339" s="31"/>
      <c r="C339" s="30"/>
      <c r="D339" s="159" t="s">
        <v>149</v>
      </c>
      <c r="E339" s="30"/>
      <c r="F339" s="160" t="s">
        <v>1275</v>
      </c>
      <c r="G339" s="30"/>
      <c r="H339" s="30"/>
      <c r="I339" s="30"/>
      <c r="J339" s="30"/>
      <c r="K339" s="30"/>
      <c r="L339" s="31"/>
      <c r="M339" s="161"/>
      <c r="N339" s="162"/>
      <c r="O339" s="56"/>
      <c r="P339" s="56"/>
      <c r="Q339" s="56"/>
      <c r="R339" s="56"/>
      <c r="S339" s="56"/>
      <c r="T339" s="57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T339" s="18" t="s">
        <v>149</v>
      </c>
      <c r="AU339" s="18" t="s">
        <v>80</v>
      </c>
    </row>
    <row r="340" spans="1:65" s="15" customFormat="1" x14ac:dyDescent="0.2">
      <c r="B340" s="182"/>
      <c r="D340" s="159" t="s">
        <v>354</v>
      </c>
      <c r="E340" s="183" t="s">
        <v>1</v>
      </c>
      <c r="F340" s="184" t="s">
        <v>1276</v>
      </c>
      <c r="H340" s="183" t="s">
        <v>1</v>
      </c>
      <c r="L340" s="182"/>
      <c r="M340" s="185"/>
      <c r="N340" s="186"/>
      <c r="O340" s="186"/>
      <c r="P340" s="186"/>
      <c r="Q340" s="186"/>
      <c r="R340" s="186"/>
      <c r="S340" s="186"/>
      <c r="T340" s="187"/>
      <c r="AT340" s="183" t="s">
        <v>354</v>
      </c>
      <c r="AU340" s="183" t="s">
        <v>80</v>
      </c>
      <c r="AV340" s="15" t="s">
        <v>78</v>
      </c>
      <c r="AW340" s="15" t="s">
        <v>27</v>
      </c>
      <c r="AX340" s="15" t="s">
        <v>70</v>
      </c>
      <c r="AY340" s="183" t="s">
        <v>140</v>
      </c>
    </row>
    <row r="341" spans="1:65" s="13" customFormat="1" x14ac:dyDescent="0.2">
      <c r="B341" s="168"/>
      <c r="D341" s="159" t="s">
        <v>354</v>
      </c>
      <c r="E341" s="169" t="s">
        <v>1</v>
      </c>
      <c r="F341" s="170" t="s">
        <v>1277</v>
      </c>
      <c r="H341" s="171">
        <v>20.420000000000002</v>
      </c>
      <c r="L341" s="168"/>
      <c r="M341" s="172"/>
      <c r="N341" s="173"/>
      <c r="O341" s="173"/>
      <c r="P341" s="173"/>
      <c r="Q341" s="173"/>
      <c r="R341" s="173"/>
      <c r="S341" s="173"/>
      <c r="T341" s="174"/>
      <c r="AT341" s="169" t="s">
        <v>354</v>
      </c>
      <c r="AU341" s="169" t="s">
        <v>80</v>
      </c>
      <c r="AV341" s="13" t="s">
        <v>80</v>
      </c>
      <c r="AW341" s="13" t="s">
        <v>27</v>
      </c>
      <c r="AX341" s="13" t="s">
        <v>70</v>
      </c>
      <c r="AY341" s="169" t="s">
        <v>140</v>
      </c>
    </row>
    <row r="342" spans="1:65" s="13" customFormat="1" x14ac:dyDescent="0.2">
      <c r="B342" s="168"/>
      <c r="D342" s="159" t="s">
        <v>354</v>
      </c>
      <c r="E342" s="169" t="s">
        <v>1</v>
      </c>
      <c r="F342" s="170" t="s">
        <v>1278</v>
      </c>
      <c r="H342" s="171">
        <v>323.95999999999998</v>
      </c>
      <c r="L342" s="168"/>
      <c r="M342" s="172"/>
      <c r="N342" s="173"/>
      <c r="O342" s="173"/>
      <c r="P342" s="173"/>
      <c r="Q342" s="173"/>
      <c r="R342" s="173"/>
      <c r="S342" s="173"/>
      <c r="T342" s="174"/>
      <c r="AT342" s="169" t="s">
        <v>354</v>
      </c>
      <c r="AU342" s="169" t="s">
        <v>80</v>
      </c>
      <c r="AV342" s="13" t="s">
        <v>80</v>
      </c>
      <c r="AW342" s="13" t="s">
        <v>27</v>
      </c>
      <c r="AX342" s="13" t="s">
        <v>70</v>
      </c>
      <c r="AY342" s="169" t="s">
        <v>140</v>
      </c>
    </row>
    <row r="343" spans="1:65" s="14" customFormat="1" x14ac:dyDescent="0.2">
      <c r="B343" s="175"/>
      <c r="D343" s="159" t="s">
        <v>354</v>
      </c>
      <c r="E343" s="176" t="s">
        <v>1</v>
      </c>
      <c r="F343" s="177" t="s">
        <v>363</v>
      </c>
      <c r="H343" s="178">
        <v>344.38</v>
      </c>
      <c r="L343" s="175"/>
      <c r="M343" s="179"/>
      <c r="N343" s="180"/>
      <c r="O343" s="180"/>
      <c r="P343" s="180"/>
      <c r="Q343" s="180"/>
      <c r="R343" s="180"/>
      <c r="S343" s="180"/>
      <c r="T343" s="181"/>
      <c r="AT343" s="176" t="s">
        <v>354</v>
      </c>
      <c r="AU343" s="176" t="s">
        <v>80</v>
      </c>
      <c r="AV343" s="14" t="s">
        <v>160</v>
      </c>
      <c r="AW343" s="14" t="s">
        <v>27</v>
      </c>
      <c r="AX343" s="14" t="s">
        <v>78</v>
      </c>
      <c r="AY343" s="176" t="s">
        <v>140</v>
      </c>
    </row>
    <row r="344" spans="1:65" s="2" customFormat="1" ht="16.5" customHeight="1" x14ac:dyDescent="0.2">
      <c r="A344" s="30"/>
      <c r="B344" s="146"/>
      <c r="C344" s="147" t="s">
        <v>683</v>
      </c>
      <c r="D344" s="147" t="s">
        <v>143</v>
      </c>
      <c r="E344" s="148" t="s">
        <v>1279</v>
      </c>
      <c r="F344" s="149" t="s">
        <v>1280</v>
      </c>
      <c r="G344" s="150" t="s">
        <v>505</v>
      </c>
      <c r="H344" s="151">
        <v>441.25</v>
      </c>
      <c r="I344" s="275"/>
      <c r="J344" s="152">
        <f>ROUND(I344*H344,2)</f>
        <v>0</v>
      </c>
      <c r="K344" s="149"/>
      <c r="L344" s="31"/>
      <c r="M344" s="153" t="s">
        <v>1</v>
      </c>
      <c r="N344" s="154" t="s">
        <v>36</v>
      </c>
      <c r="O344" s="155">
        <v>0.14699999999999999</v>
      </c>
      <c r="P344" s="155">
        <f>O344*H344</f>
        <v>64.863749999999996</v>
      </c>
      <c r="Q344" s="155">
        <v>2.0874999999999999</v>
      </c>
      <c r="R344" s="155">
        <f>Q344*H344</f>
        <v>921.109375</v>
      </c>
      <c r="S344" s="155">
        <v>0</v>
      </c>
      <c r="T344" s="156">
        <f>S344*H344</f>
        <v>0</v>
      </c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R344" s="157" t="s">
        <v>160</v>
      </c>
      <c r="AT344" s="157" t="s">
        <v>143</v>
      </c>
      <c r="AU344" s="157" t="s">
        <v>80</v>
      </c>
      <c r="AY344" s="18" t="s">
        <v>140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8" t="s">
        <v>78</v>
      </c>
      <c r="BK344" s="158">
        <f>ROUND(I344*H344,2)</f>
        <v>0</v>
      </c>
      <c r="BL344" s="18" t="s">
        <v>160</v>
      </c>
      <c r="BM344" s="157" t="s">
        <v>1281</v>
      </c>
    </row>
    <row r="345" spans="1:65" s="2" customFormat="1" x14ac:dyDescent="0.2">
      <c r="A345" s="30"/>
      <c r="B345" s="31"/>
      <c r="C345" s="30"/>
      <c r="D345" s="159" t="s">
        <v>149</v>
      </c>
      <c r="E345" s="30"/>
      <c r="F345" s="160" t="s">
        <v>1282</v>
      </c>
      <c r="G345" s="30"/>
      <c r="H345" s="30"/>
      <c r="I345" s="30"/>
      <c r="J345" s="30"/>
      <c r="K345" s="30"/>
      <c r="L345" s="31"/>
      <c r="M345" s="161"/>
      <c r="N345" s="162"/>
      <c r="O345" s="56"/>
      <c r="P345" s="56"/>
      <c r="Q345" s="56"/>
      <c r="R345" s="56"/>
      <c r="S345" s="56"/>
      <c r="T345" s="57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T345" s="18" t="s">
        <v>149</v>
      </c>
      <c r="AU345" s="18" t="s">
        <v>80</v>
      </c>
    </row>
    <row r="346" spans="1:65" s="13" customFormat="1" x14ac:dyDescent="0.2">
      <c r="B346" s="168"/>
      <c r="D346" s="159" t="s">
        <v>354</v>
      </c>
      <c r="E346" s="169" t="s">
        <v>1</v>
      </c>
      <c r="F346" s="170" t="s">
        <v>1283</v>
      </c>
      <c r="H346" s="171">
        <v>441.25</v>
      </c>
      <c r="L346" s="168"/>
      <c r="M346" s="172"/>
      <c r="N346" s="173"/>
      <c r="O346" s="173"/>
      <c r="P346" s="173"/>
      <c r="Q346" s="173"/>
      <c r="R346" s="173"/>
      <c r="S346" s="173"/>
      <c r="T346" s="174"/>
      <c r="AT346" s="169" t="s">
        <v>354</v>
      </c>
      <c r="AU346" s="169" t="s">
        <v>80</v>
      </c>
      <c r="AV346" s="13" t="s">
        <v>80</v>
      </c>
      <c r="AW346" s="13" t="s">
        <v>27</v>
      </c>
      <c r="AX346" s="13" t="s">
        <v>78</v>
      </c>
      <c r="AY346" s="169" t="s">
        <v>140</v>
      </c>
    </row>
    <row r="347" spans="1:65" s="2" customFormat="1" ht="16.5" customHeight="1" x14ac:dyDescent="0.2">
      <c r="A347" s="30"/>
      <c r="B347" s="146"/>
      <c r="C347" s="147" t="s">
        <v>689</v>
      </c>
      <c r="D347" s="147" t="s">
        <v>143</v>
      </c>
      <c r="E347" s="148" t="s">
        <v>1284</v>
      </c>
      <c r="F347" s="149" t="s">
        <v>1285</v>
      </c>
      <c r="G347" s="150" t="s">
        <v>505</v>
      </c>
      <c r="H347" s="151">
        <v>42.624000000000002</v>
      </c>
      <c r="I347" s="275"/>
      <c r="J347" s="152">
        <f>ROUND(I347*H347,2)</f>
        <v>0</v>
      </c>
      <c r="K347" s="149"/>
      <c r="L347" s="31"/>
      <c r="M347" s="153" t="s">
        <v>1</v>
      </c>
      <c r="N347" s="154" t="s">
        <v>36</v>
      </c>
      <c r="O347" s="155">
        <v>0.14699999999999999</v>
      </c>
      <c r="P347" s="155">
        <f>O347*H347</f>
        <v>6.2657280000000002</v>
      </c>
      <c r="Q347" s="155">
        <v>2.0874999999999999</v>
      </c>
      <c r="R347" s="155">
        <f>Q347*H347</f>
        <v>88.977599999999995</v>
      </c>
      <c r="S347" s="155">
        <v>0</v>
      </c>
      <c r="T347" s="156">
        <f>S347*H347</f>
        <v>0</v>
      </c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R347" s="157" t="s">
        <v>160</v>
      </c>
      <c r="AT347" s="157" t="s">
        <v>143</v>
      </c>
      <c r="AU347" s="157" t="s">
        <v>80</v>
      </c>
      <c r="AY347" s="18" t="s">
        <v>140</v>
      </c>
      <c r="BE347" s="158">
        <f>IF(N347="základní",J347,0)</f>
        <v>0</v>
      </c>
      <c r="BF347" s="158">
        <f>IF(N347="snížená",J347,0)</f>
        <v>0</v>
      </c>
      <c r="BG347" s="158">
        <f>IF(N347="zákl. přenesená",J347,0)</f>
        <v>0</v>
      </c>
      <c r="BH347" s="158">
        <f>IF(N347="sníž. přenesená",J347,0)</f>
        <v>0</v>
      </c>
      <c r="BI347" s="158">
        <f>IF(N347="nulová",J347,0)</f>
        <v>0</v>
      </c>
      <c r="BJ347" s="18" t="s">
        <v>78</v>
      </c>
      <c r="BK347" s="158">
        <f>ROUND(I347*H347,2)</f>
        <v>0</v>
      </c>
      <c r="BL347" s="18" t="s">
        <v>160</v>
      </c>
      <c r="BM347" s="157" t="s">
        <v>1286</v>
      </c>
    </row>
    <row r="348" spans="1:65" s="2" customFormat="1" x14ac:dyDescent="0.2">
      <c r="A348" s="30"/>
      <c r="B348" s="31"/>
      <c r="C348" s="30"/>
      <c r="D348" s="159" t="s">
        <v>149</v>
      </c>
      <c r="E348" s="30"/>
      <c r="F348" s="160" t="s">
        <v>1287</v>
      </c>
      <c r="G348" s="30"/>
      <c r="H348" s="30"/>
      <c r="I348" s="30"/>
      <c r="J348" s="30"/>
      <c r="K348" s="30"/>
      <c r="L348" s="31"/>
      <c r="M348" s="161"/>
      <c r="N348" s="162"/>
      <c r="O348" s="56"/>
      <c r="P348" s="56"/>
      <c r="Q348" s="56"/>
      <c r="R348" s="56"/>
      <c r="S348" s="56"/>
      <c r="T348" s="57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T348" s="18" t="s">
        <v>149</v>
      </c>
      <c r="AU348" s="18" t="s">
        <v>80</v>
      </c>
    </row>
    <row r="349" spans="1:65" s="13" customFormat="1" x14ac:dyDescent="0.2">
      <c r="B349" s="168"/>
      <c r="D349" s="159" t="s">
        <v>354</v>
      </c>
      <c r="E349" s="169" t="s">
        <v>1</v>
      </c>
      <c r="F349" s="170" t="s">
        <v>1288</v>
      </c>
      <c r="H349" s="171">
        <v>42.624000000000002</v>
      </c>
      <c r="L349" s="168"/>
      <c r="M349" s="172"/>
      <c r="N349" s="173"/>
      <c r="O349" s="173"/>
      <c r="P349" s="173"/>
      <c r="Q349" s="173"/>
      <c r="R349" s="173"/>
      <c r="S349" s="173"/>
      <c r="T349" s="174"/>
      <c r="AT349" s="169" t="s">
        <v>354</v>
      </c>
      <c r="AU349" s="169" t="s">
        <v>80</v>
      </c>
      <c r="AV349" s="13" t="s">
        <v>80</v>
      </c>
      <c r="AW349" s="13" t="s">
        <v>27</v>
      </c>
      <c r="AX349" s="13" t="s">
        <v>78</v>
      </c>
      <c r="AY349" s="169" t="s">
        <v>140</v>
      </c>
    </row>
    <row r="350" spans="1:65" s="2" customFormat="1" ht="16.5" customHeight="1" x14ac:dyDescent="0.2">
      <c r="A350" s="30"/>
      <c r="B350" s="146"/>
      <c r="C350" s="147" t="s">
        <v>695</v>
      </c>
      <c r="D350" s="147" t="s">
        <v>143</v>
      </c>
      <c r="E350" s="148" t="s">
        <v>1289</v>
      </c>
      <c r="F350" s="149" t="s">
        <v>1290</v>
      </c>
      <c r="G350" s="150" t="s">
        <v>505</v>
      </c>
      <c r="H350" s="151">
        <v>401.65</v>
      </c>
      <c r="I350" s="275"/>
      <c r="J350" s="152">
        <f>ROUND(I350*H350,2)</f>
        <v>0</v>
      </c>
      <c r="K350" s="149"/>
      <c r="L350" s="31"/>
      <c r="M350" s="153" t="s">
        <v>1</v>
      </c>
      <c r="N350" s="154" t="s">
        <v>36</v>
      </c>
      <c r="O350" s="155">
        <v>0.115</v>
      </c>
      <c r="P350" s="155">
        <f>O350*H350</f>
        <v>46.189749999999997</v>
      </c>
      <c r="Q350" s="155">
        <v>1.7535000000000001</v>
      </c>
      <c r="R350" s="155">
        <f>Q350*H350</f>
        <v>704.29327499999999</v>
      </c>
      <c r="S350" s="155">
        <v>0</v>
      </c>
      <c r="T350" s="156">
        <f>S350*H350</f>
        <v>0</v>
      </c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R350" s="157" t="s">
        <v>160</v>
      </c>
      <c r="AT350" s="157" t="s">
        <v>143</v>
      </c>
      <c r="AU350" s="157" t="s">
        <v>80</v>
      </c>
      <c r="AY350" s="18" t="s">
        <v>140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8" t="s">
        <v>78</v>
      </c>
      <c r="BK350" s="158">
        <f>ROUND(I350*H350,2)</f>
        <v>0</v>
      </c>
      <c r="BL350" s="18" t="s">
        <v>160</v>
      </c>
      <c r="BM350" s="157" t="s">
        <v>1291</v>
      </c>
    </row>
    <row r="351" spans="1:65" s="2" customFormat="1" x14ac:dyDescent="0.2">
      <c r="A351" s="30"/>
      <c r="B351" s="31"/>
      <c r="C351" s="30"/>
      <c r="D351" s="159" t="s">
        <v>149</v>
      </c>
      <c r="E351" s="30"/>
      <c r="F351" s="160" t="s">
        <v>1292</v>
      </c>
      <c r="G351" s="30"/>
      <c r="H351" s="30"/>
      <c r="I351" s="30"/>
      <c r="J351" s="30"/>
      <c r="K351" s="30"/>
      <c r="L351" s="31"/>
      <c r="M351" s="161"/>
      <c r="N351" s="162"/>
      <c r="O351" s="56"/>
      <c r="P351" s="56"/>
      <c r="Q351" s="56"/>
      <c r="R351" s="56"/>
      <c r="S351" s="56"/>
      <c r="T351" s="57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T351" s="18" t="s">
        <v>149</v>
      </c>
      <c r="AU351" s="18" t="s">
        <v>80</v>
      </c>
    </row>
    <row r="352" spans="1:65" s="13" customFormat="1" x14ac:dyDescent="0.2">
      <c r="B352" s="168"/>
      <c r="D352" s="159" t="s">
        <v>354</v>
      </c>
      <c r="E352" s="169" t="s">
        <v>1</v>
      </c>
      <c r="F352" s="170" t="s">
        <v>1293</v>
      </c>
      <c r="H352" s="171">
        <v>401.65</v>
      </c>
      <c r="L352" s="168"/>
      <c r="M352" s="172"/>
      <c r="N352" s="173"/>
      <c r="O352" s="173"/>
      <c r="P352" s="173"/>
      <c r="Q352" s="173"/>
      <c r="R352" s="173"/>
      <c r="S352" s="173"/>
      <c r="T352" s="174"/>
      <c r="AT352" s="169" t="s">
        <v>354</v>
      </c>
      <c r="AU352" s="169" t="s">
        <v>80</v>
      </c>
      <c r="AV352" s="13" t="s">
        <v>80</v>
      </c>
      <c r="AW352" s="13" t="s">
        <v>27</v>
      </c>
      <c r="AX352" s="13" t="s">
        <v>78</v>
      </c>
      <c r="AY352" s="169" t="s">
        <v>140</v>
      </c>
    </row>
    <row r="353" spans="1:65" s="2" customFormat="1" ht="16.5" customHeight="1" x14ac:dyDescent="0.2">
      <c r="A353" s="30"/>
      <c r="B353" s="146"/>
      <c r="C353" s="147" t="s">
        <v>700</v>
      </c>
      <c r="D353" s="147" t="s">
        <v>143</v>
      </c>
      <c r="E353" s="148" t="s">
        <v>1294</v>
      </c>
      <c r="F353" s="149" t="s">
        <v>1295</v>
      </c>
      <c r="G353" s="150" t="s">
        <v>505</v>
      </c>
      <c r="H353" s="151">
        <v>12.128</v>
      </c>
      <c r="I353" s="275"/>
      <c r="J353" s="152">
        <f>ROUND(I353*H353,2)</f>
        <v>0</v>
      </c>
      <c r="K353" s="149"/>
      <c r="L353" s="31"/>
      <c r="M353" s="153" t="s">
        <v>1</v>
      </c>
      <c r="N353" s="154" t="s">
        <v>36</v>
      </c>
      <c r="O353" s="155">
        <v>2.35</v>
      </c>
      <c r="P353" s="155">
        <f>O353*H353</f>
        <v>28.500800000000002</v>
      </c>
      <c r="Q353" s="155">
        <v>1.9967999999999999</v>
      </c>
      <c r="R353" s="155">
        <f>Q353*H353</f>
        <v>24.2171904</v>
      </c>
      <c r="S353" s="155">
        <v>0</v>
      </c>
      <c r="T353" s="156">
        <f>S353*H353</f>
        <v>0</v>
      </c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R353" s="157" t="s">
        <v>160</v>
      </c>
      <c r="AT353" s="157" t="s">
        <v>143</v>
      </c>
      <c r="AU353" s="157" t="s">
        <v>80</v>
      </c>
      <c r="AY353" s="18" t="s">
        <v>140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8" t="s">
        <v>78</v>
      </c>
      <c r="BK353" s="158">
        <f>ROUND(I353*H353,2)</f>
        <v>0</v>
      </c>
      <c r="BL353" s="18" t="s">
        <v>160</v>
      </c>
      <c r="BM353" s="157" t="s">
        <v>1296</v>
      </c>
    </row>
    <row r="354" spans="1:65" s="2" customFormat="1" x14ac:dyDescent="0.2">
      <c r="A354" s="30"/>
      <c r="B354" s="31"/>
      <c r="C354" s="30"/>
      <c r="D354" s="159" t="s">
        <v>149</v>
      </c>
      <c r="E354" s="30"/>
      <c r="F354" s="160" t="s">
        <v>1297</v>
      </c>
      <c r="G354" s="30"/>
      <c r="H354" s="30"/>
      <c r="I354" s="30"/>
      <c r="J354" s="30"/>
      <c r="K354" s="30"/>
      <c r="L354" s="31"/>
      <c r="M354" s="161"/>
      <c r="N354" s="162"/>
      <c r="O354" s="56"/>
      <c r="P354" s="56"/>
      <c r="Q354" s="56"/>
      <c r="R354" s="56"/>
      <c r="S354" s="56"/>
      <c r="T354" s="57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T354" s="18" t="s">
        <v>149</v>
      </c>
      <c r="AU354" s="18" t="s">
        <v>80</v>
      </c>
    </row>
    <row r="355" spans="1:65" s="2" customFormat="1" ht="19.5" x14ac:dyDescent="0.2">
      <c r="A355" s="30"/>
      <c r="B355" s="31"/>
      <c r="C355" s="30"/>
      <c r="D355" s="159" t="s">
        <v>154</v>
      </c>
      <c r="E355" s="30"/>
      <c r="F355" s="163" t="s">
        <v>1298</v>
      </c>
      <c r="G355" s="30"/>
      <c r="H355" s="30"/>
      <c r="I355" s="30"/>
      <c r="J355" s="30"/>
      <c r="K355" s="30"/>
      <c r="L355" s="31"/>
      <c r="M355" s="161"/>
      <c r="N355" s="162"/>
      <c r="O355" s="56"/>
      <c r="P355" s="56"/>
      <c r="Q355" s="56"/>
      <c r="R355" s="56"/>
      <c r="S355" s="56"/>
      <c r="T355" s="57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T355" s="18" t="s">
        <v>154</v>
      </c>
      <c r="AU355" s="18" t="s">
        <v>80</v>
      </c>
    </row>
    <row r="356" spans="1:65" s="13" customFormat="1" x14ac:dyDescent="0.2">
      <c r="B356" s="168"/>
      <c r="D356" s="159" t="s">
        <v>354</v>
      </c>
      <c r="E356" s="169" t="s">
        <v>1</v>
      </c>
      <c r="F356" s="170" t="s">
        <v>1299</v>
      </c>
      <c r="H356" s="171">
        <v>12.128</v>
      </c>
      <c r="L356" s="168"/>
      <c r="M356" s="172"/>
      <c r="N356" s="173"/>
      <c r="O356" s="173"/>
      <c r="P356" s="173"/>
      <c r="Q356" s="173"/>
      <c r="R356" s="173"/>
      <c r="S356" s="173"/>
      <c r="T356" s="174"/>
      <c r="AT356" s="169" t="s">
        <v>354</v>
      </c>
      <c r="AU356" s="169" t="s">
        <v>80</v>
      </c>
      <c r="AV356" s="13" t="s">
        <v>80</v>
      </c>
      <c r="AW356" s="13" t="s">
        <v>27</v>
      </c>
      <c r="AX356" s="13" t="s">
        <v>78</v>
      </c>
      <c r="AY356" s="169" t="s">
        <v>140</v>
      </c>
    </row>
    <row r="357" spans="1:65" s="2" customFormat="1" ht="16.5" customHeight="1" x14ac:dyDescent="0.2">
      <c r="A357" s="30"/>
      <c r="B357" s="146"/>
      <c r="C357" s="147" t="s">
        <v>706</v>
      </c>
      <c r="D357" s="147" t="s">
        <v>143</v>
      </c>
      <c r="E357" s="148" t="s">
        <v>1300</v>
      </c>
      <c r="F357" s="149" t="s">
        <v>1301</v>
      </c>
      <c r="G357" s="150" t="s">
        <v>351</v>
      </c>
      <c r="H357" s="151">
        <v>40.427</v>
      </c>
      <c r="I357" s="275"/>
      <c r="J357" s="152">
        <f>ROUND(I357*H357,2)</f>
        <v>0</v>
      </c>
      <c r="K357" s="149"/>
      <c r="L357" s="31"/>
      <c r="M357" s="153" t="s">
        <v>1</v>
      </c>
      <c r="N357" s="154" t="s">
        <v>36</v>
      </c>
      <c r="O357" s="155">
        <v>0.46</v>
      </c>
      <c r="P357" s="155">
        <f>O357*H357</f>
        <v>18.596420000000002</v>
      </c>
      <c r="Q357" s="155">
        <v>0</v>
      </c>
      <c r="R357" s="155">
        <f>Q357*H357</f>
        <v>0</v>
      </c>
      <c r="S357" s="155">
        <v>0</v>
      </c>
      <c r="T357" s="156">
        <f>S357*H357</f>
        <v>0</v>
      </c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R357" s="157" t="s">
        <v>160</v>
      </c>
      <c r="AT357" s="157" t="s">
        <v>143</v>
      </c>
      <c r="AU357" s="157" t="s">
        <v>80</v>
      </c>
      <c r="AY357" s="18" t="s">
        <v>140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8" t="s">
        <v>78</v>
      </c>
      <c r="BK357" s="158">
        <f>ROUND(I357*H357,2)</f>
        <v>0</v>
      </c>
      <c r="BL357" s="18" t="s">
        <v>160</v>
      </c>
      <c r="BM357" s="157" t="s">
        <v>1302</v>
      </c>
    </row>
    <row r="358" spans="1:65" s="2" customFormat="1" x14ac:dyDescent="0.2">
      <c r="A358" s="30"/>
      <c r="B358" s="31"/>
      <c r="C358" s="30"/>
      <c r="D358" s="159" t="s">
        <v>149</v>
      </c>
      <c r="E358" s="30"/>
      <c r="F358" s="160" t="s">
        <v>1303</v>
      </c>
      <c r="G358" s="30"/>
      <c r="H358" s="30"/>
      <c r="I358" s="30"/>
      <c r="J358" s="30"/>
      <c r="K358" s="30"/>
      <c r="L358" s="31"/>
      <c r="M358" s="161"/>
      <c r="N358" s="162"/>
      <c r="O358" s="56"/>
      <c r="P358" s="56"/>
      <c r="Q358" s="56"/>
      <c r="R358" s="56"/>
      <c r="S358" s="56"/>
      <c r="T358" s="57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T358" s="18" t="s">
        <v>149</v>
      </c>
      <c r="AU358" s="18" t="s">
        <v>80</v>
      </c>
    </row>
    <row r="359" spans="1:65" s="13" customFormat="1" x14ac:dyDescent="0.2">
      <c r="B359" s="168"/>
      <c r="D359" s="159" t="s">
        <v>354</v>
      </c>
      <c r="E359" s="169" t="s">
        <v>1</v>
      </c>
      <c r="F359" s="170" t="s">
        <v>1304</v>
      </c>
      <c r="H359" s="171">
        <v>40.427</v>
      </c>
      <c r="L359" s="168"/>
      <c r="M359" s="172"/>
      <c r="N359" s="173"/>
      <c r="O359" s="173"/>
      <c r="P359" s="173"/>
      <c r="Q359" s="173"/>
      <c r="R359" s="173"/>
      <c r="S359" s="173"/>
      <c r="T359" s="174"/>
      <c r="AT359" s="169" t="s">
        <v>354</v>
      </c>
      <c r="AU359" s="169" t="s">
        <v>80</v>
      </c>
      <c r="AV359" s="13" t="s">
        <v>80</v>
      </c>
      <c r="AW359" s="13" t="s">
        <v>27</v>
      </c>
      <c r="AX359" s="13" t="s">
        <v>78</v>
      </c>
      <c r="AY359" s="169" t="s">
        <v>140</v>
      </c>
    </row>
    <row r="360" spans="1:65" s="2" customFormat="1" ht="16.5" customHeight="1" x14ac:dyDescent="0.2">
      <c r="A360" s="30"/>
      <c r="B360" s="146"/>
      <c r="C360" s="147" t="s">
        <v>714</v>
      </c>
      <c r="D360" s="147" t="s">
        <v>143</v>
      </c>
      <c r="E360" s="148" t="s">
        <v>903</v>
      </c>
      <c r="F360" s="149" t="s">
        <v>904</v>
      </c>
      <c r="G360" s="150" t="s">
        <v>351</v>
      </c>
      <c r="H360" s="151">
        <v>75.680000000000007</v>
      </c>
      <c r="I360" s="275"/>
      <c r="J360" s="152">
        <f>ROUND(I360*H360,2)</f>
        <v>0</v>
      </c>
      <c r="K360" s="149"/>
      <c r="L360" s="31"/>
      <c r="M360" s="153" t="s">
        <v>1</v>
      </c>
      <c r="N360" s="154" t="s">
        <v>36</v>
      </c>
      <c r="O360" s="155">
        <v>1.1910000000000001</v>
      </c>
      <c r="P360" s="155">
        <f>O360*H360</f>
        <v>90.13488000000001</v>
      </c>
      <c r="Q360" s="155">
        <v>0.74326999999999999</v>
      </c>
      <c r="R360" s="155">
        <f>Q360*H360</f>
        <v>56.250673600000006</v>
      </c>
      <c r="S360" s="155">
        <v>0</v>
      </c>
      <c r="T360" s="156">
        <f>S360*H360</f>
        <v>0</v>
      </c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R360" s="157" t="s">
        <v>160</v>
      </c>
      <c r="AT360" s="157" t="s">
        <v>143</v>
      </c>
      <c r="AU360" s="157" t="s">
        <v>80</v>
      </c>
      <c r="AY360" s="18" t="s">
        <v>140</v>
      </c>
      <c r="BE360" s="158">
        <f>IF(N360="základní",J360,0)</f>
        <v>0</v>
      </c>
      <c r="BF360" s="158">
        <f>IF(N360="snížená",J360,0)</f>
        <v>0</v>
      </c>
      <c r="BG360" s="158">
        <f>IF(N360="zákl. přenesená",J360,0)</f>
        <v>0</v>
      </c>
      <c r="BH360" s="158">
        <f>IF(N360="sníž. přenesená",J360,0)</f>
        <v>0</v>
      </c>
      <c r="BI360" s="158">
        <f>IF(N360="nulová",J360,0)</f>
        <v>0</v>
      </c>
      <c r="BJ360" s="18" t="s">
        <v>78</v>
      </c>
      <c r="BK360" s="158">
        <f>ROUND(I360*H360,2)</f>
        <v>0</v>
      </c>
      <c r="BL360" s="18" t="s">
        <v>160</v>
      </c>
      <c r="BM360" s="157" t="s">
        <v>1305</v>
      </c>
    </row>
    <row r="361" spans="1:65" s="2" customFormat="1" x14ac:dyDescent="0.2">
      <c r="A361" s="30"/>
      <c r="B361" s="31"/>
      <c r="C361" s="30"/>
      <c r="D361" s="159" t="s">
        <v>149</v>
      </c>
      <c r="E361" s="30"/>
      <c r="F361" s="160" t="s">
        <v>906</v>
      </c>
      <c r="G361" s="30"/>
      <c r="H361" s="30"/>
      <c r="I361" s="30"/>
      <c r="J361" s="30"/>
      <c r="K361" s="30"/>
      <c r="L361" s="31"/>
      <c r="M361" s="161"/>
      <c r="N361" s="162"/>
      <c r="O361" s="56"/>
      <c r="P361" s="56"/>
      <c r="Q361" s="56"/>
      <c r="R361" s="56"/>
      <c r="S361" s="56"/>
      <c r="T361" s="57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T361" s="18" t="s">
        <v>149</v>
      </c>
      <c r="AU361" s="18" t="s">
        <v>80</v>
      </c>
    </row>
    <row r="362" spans="1:65" s="13" customFormat="1" x14ac:dyDescent="0.2">
      <c r="B362" s="168"/>
      <c r="D362" s="159" t="s">
        <v>354</v>
      </c>
      <c r="E362" s="169" t="s">
        <v>1</v>
      </c>
      <c r="F362" s="170" t="s">
        <v>1306</v>
      </c>
      <c r="H362" s="171">
        <v>75.680000000000007</v>
      </c>
      <c r="L362" s="168"/>
      <c r="M362" s="172"/>
      <c r="N362" s="173"/>
      <c r="O362" s="173"/>
      <c r="P362" s="173"/>
      <c r="Q362" s="173"/>
      <c r="R362" s="173"/>
      <c r="S362" s="173"/>
      <c r="T362" s="174"/>
      <c r="AT362" s="169" t="s">
        <v>354</v>
      </c>
      <c r="AU362" s="169" t="s">
        <v>80</v>
      </c>
      <c r="AV362" s="13" t="s">
        <v>80</v>
      </c>
      <c r="AW362" s="13" t="s">
        <v>27</v>
      </c>
      <c r="AX362" s="13" t="s">
        <v>78</v>
      </c>
      <c r="AY362" s="169" t="s">
        <v>140</v>
      </c>
    </row>
    <row r="363" spans="1:65" s="12" customFormat="1" ht="22.9" customHeight="1" x14ac:dyDescent="0.2">
      <c r="B363" s="134"/>
      <c r="D363" s="135" t="s">
        <v>69</v>
      </c>
      <c r="E363" s="144" t="s">
        <v>139</v>
      </c>
      <c r="F363" s="144" t="s">
        <v>1307</v>
      </c>
      <c r="J363" s="145">
        <f>BK363</f>
        <v>0</v>
      </c>
      <c r="L363" s="134"/>
      <c r="M363" s="138"/>
      <c r="N363" s="139"/>
      <c r="O363" s="139"/>
      <c r="P363" s="140">
        <f>SUM(P364:P379)</f>
        <v>249.86959999999999</v>
      </c>
      <c r="Q363" s="139"/>
      <c r="R363" s="140">
        <f>SUM(R364:R379)</f>
        <v>842.82</v>
      </c>
      <c r="S363" s="139"/>
      <c r="T363" s="141">
        <f>SUM(T364:T379)</f>
        <v>0</v>
      </c>
      <c r="AR363" s="135" t="s">
        <v>78</v>
      </c>
      <c r="AT363" s="142" t="s">
        <v>69</v>
      </c>
      <c r="AU363" s="142" t="s">
        <v>78</v>
      </c>
      <c r="AY363" s="135" t="s">
        <v>140</v>
      </c>
      <c r="BK363" s="143">
        <f>SUM(BK364:BK379)</f>
        <v>0</v>
      </c>
    </row>
    <row r="364" spans="1:65" s="2" customFormat="1" ht="16.5" customHeight="1" x14ac:dyDescent="0.2">
      <c r="A364" s="30"/>
      <c r="B364" s="146"/>
      <c r="C364" s="147" t="s">
        <v>720</v>
      </c>
      <c r="D364" s="147" t="s">
        <v>143</v>
      </c>
      <c r="E364" s="148" t="s">
        <v>1308</v>
      </c>
      <c r="F364" s="149" t="s">
        <v>1309</v>
      </c>
      <c r="G364" s="150" t="s">
        <v>351</v>
      </c>
      <c r="H364" s="151">
        <v>76.8</v>
      </c>
      <c r="I364" s="275"/>
      <c r="J364" s="152">
        <f>ROUND(I364*H364,2)</f>
        <v>0</v>
      </c>
      <c r="K364" s="149"/>
      <c r="L364" s="31"/>
      <c r="M364" s="153" t="s">
        <v>1</v>
      </c>
      <c r="N364" s="154" t="s">
        <v>36</v>
      </c>
      <c r="O364" s="155">
        <v>0.107</v>
      </c>
      <c r="P364" s="155">
        <f>O364*H364</f>
        <v>8.2175999999999991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R364" s="157" t="s">
        <v>160</v>
      </c>
      <c r="AT364" s="157" t="s">
        <v>143</v>
      </c>
      <c r="AU364" s="157" t="s">
        <v>80</v>
      </c>
      <c r="AY364" s="18" t="s">
        <v>140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8" t="s">
        <v>78</v>
      </c>
      <c r="BK364" s="158">
        <f>ROUND(I364*H364,2)</f>
        <v>0</v>
      </c>
      <c r="BL364" s="18" t="s">
        <v>160</v>
      </c>
      <c r="BM364" s="157" t="s">
        <v>1310</v>
      </c>
    </row>
    <row r="365" spans="1:65" s="2" customFormat="1" x14ac:dyDescent="0.2">
      <c r="A365" s="30"/>
      <c r="B365" s="31"/>
      <c r="C365" s="30"/>
      <c r="D365" s="159" t="s">
        <v>149</v>
      </c>
      <c r="E365" s="30"/>
      <c r="F365" s="160" t="s">
        <v>1311</v>
      </c>
      <c r="G365" s="30"/>
      <c r="H365" s="30"/>
      <c r="I365" s="30"/>
      <c r="J365" s="30"/>
      <c r="K365" s="30"/>
      <c r="L365" s="31"/>
      <c r="M365" s="161"/>
      <c r="N365" s="162"/>
      <c r="O365" s="56"/>
      <c r="P365" s="56"/>
      <c r="Q365" s="56"/>
      <c r="R365" s="56"/>
      <c r="S365" s="56"/>
      <c r="T365" s="57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T365" s="18" t="s">
        <v>149</v>
      </c>
      <c r="AU365" s="18" t="s">
        <v>80</v>
      </c>
    </row>
    <row r="366" spans="1:65" s="13" customFormat="1" x14ac:dyDescent="0.2">
      <c r="B366" s="168"/>
      <c r="D366" s="159" t="s">
        <v>354</v>
      </c>
      <c r="E366" s="169" t="s">
        <v>1</v>
      </c>
      <c r="F366" s="170" t="s">
        <v>1197</v>
      </c>
      <c r="H366" s="171">
        <v>76.8</v>
      </c>
      <c r="L366" s="168"/>
      <c r="M366" s="172"/>
      <c r="N366" s="173"/>
      <c r="O366" s="173"/>
      <c r="P366" s="173"/>
      <c r="Q366" s="173"/>
      <c r="R366" s="173"/>
      <c r="S366" s="173"/>
      <c r="T366" s="174"/>
      <c r="AT366" s="169" t="s">
        <v>354</v>
      </c>
      <c r="AU366" s="169" t="s">
        <v>80</v>
      </c>
      <c r="AV366" s="13" t="s">
        <v>80</v>
      </c>
      <c r="AW366" s="13" t="s">
        <v>27</v>
      </c>
      <c r="AX366" s="13" t="s">
        <v>78</v>
      </c>
      <c r="AY366" s="169" t="s">
        <v>140</v>
      </c>
    </row>
    <row r="367" spans="1:65" s="2" customFormat="1" ht="16.5" customHeight="1" x14ac:dyDescent="0.2">
      <c r="A367" s="30"/>
      <c r="B367" s="146"/>
      <c r="C367" s="147" t="s">
        <v>728</v>
      </c>
      <c r="D367" s="147" t="s">
        <v>143</v>
      </c>
      <c r="E367" s="148" t="s">
        <v>1312</v>
      </c>
      <c r="F367" s="149" t="s">
        <v>1313</v>
      </c>
      <c r="G367" s="150" t="s">
        <v>351</v>
      </c>
      <c r="H367" s="151">
        <v>1888</v>
      </c>
      <c r="I367" s="275"/>
      <c r="J367" s="152">
        <f>ROUND(I367*H367,2)</f>
        <v>0</v>
      </c>
      <c r="K367" s="149"/>
      <c r="L367" s="31"/>
      <c r="M367" s="153" t="s">
        <v>1</v>
      </c>
      <c r="N367" s="154" t="s">
        <v>36</v>
      </c>
      <c r="O367" s="155">
        <v>2.3E-2</v>
      </c>
      <c r="P367" s="155">
        <f>O367*H367</f>
        <v>43.423999999999999</v>
      </c>
      <c r="Q367" s="155">
        <v>0</v>
      </c>
      <c r="R367" s="155">
        <f>Q367*H367</f>
        <v>0</v>
      </c>
      <c r="S367" s="155">
        <v>0</v>
      </c>
      <c r="T367" s="156">
        <f>S367*H367</f>
        <v>0</v>
      </c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R367" s="157" t="s">
        <v>160</v>
      </c>
      <c r="AT367" s="157" t="s">
        <v>143</v>
      </c>
      <c r="AU367" s="157" t="s">
        <v>80</v>
      </c>
      <c r="AY367" s="18" t="s">
        <v>140</v>
      </c>
      <c r="BE367" s="158">
        <f>IF(N367="základní",J367,0)</f>
        <v>0</v>
      </c>
      <c r="BF367" s="158">
        <f>IF(N367="snížená",J367,0)</f>
        <v>0</v>
      </c>
      <c r="BG367" s="158">
        <f>IF(N367="zákl. přenesená",J367,0)</f>
        <v>0</v>
      </c>
      <c r="BH367" s="158">
        <f>IF(N367="sníž. přenesená",J367,0)</f>
        <v>0</v>
      </c>
      <c r="BI367" s="158">
        <f>IF(N367="nulová",J367,0)</f>
        <v>0</v>
      </c>
      <c r="BJ367" s="18" t="s">
        <v>78</v>
      </c>
      <c r="BK367" s="158">
        <f>ROUND(I367*H367,2)</f>
        <v>0</v>
      </c>
      <c r="BL367" s="18" t="s">
        <v>160</v>
      </c>
      <c r="BM367" s="157" t="s">
        <v>1314</v>
      </c>
    </row>
    <row r="368" spans="1:65" s="2" customFormat="1" x14ac:dyDescent="0.2">
      <c r="A368" s="30"/>
      <c r="B368" s="31"/>
      <c r="C368" s="30"/>
      <c r="D368" s="159" t="s">
        <v>149</v>
      </c>
      <c r="E368" s="30"/>
      <c r="F368" s="160" t="s">
        <v>1315</v>
      </c>
      <c r="G368" s="30"/>
      <c r="H368" s="30"/>
      <c r="I368" s="30"/>
      <c r="J368" s="30"/>
      <c r="K368" s="30"/>
      <c r="L368" s="31"/>
      <c r="M368" s="161"/>
      <c r="N368" s="162"/>
      <c r="O368" s="56"/>
      <c r="P368" s="56"/>
      <c r="Q368" s="56"/>
      <c r="R368" s="56"/>
      <c r="S368" s="56"/>
      <c r="T368" s="57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T368" s="18" t="s">
        <v>149</v>
      </c>
      <c r="AU368" s="18" t="s">
        <v>80</v>
      </c>
    </row>
    <row r="369" spans="1:65" s="13" customFormat="1" x14ac:dyDescent="0.2">
      <c r="B369" s="168"/>
      <c r="D369" s="159" t="s">
        <v>354</v>
      </c>
      <c r="E369" s="169" t="s">
        <v>1</v>
      </c>
      <c r="F369" s="170" t="s">
        <v>1057</v>
      </c>
      <c r="H369" s="171">
        <v>1888</v>
      </c>
      <c r="L369" s="168"/>
      <c r="M369" s="172"/>
      <c r="N369" s="173"/>
      <c r="O369" s="173"/>
      <c r="P369" s="173"/>
      <c r="Q369" s="173"/>
      <c r="R369" s="173"/>
      <c r="S369" s="173"/>
      <c r="T369" s="174"/>
      <c r="AT369" s="169" t="s">
        <v>354</v>
      </c>
      <c r="AU369" s="169" t="s">
        <v>80</v>
      </c>
      <c r="AV369" s="13" t="s">
        <v>80</v>
      </c>
      <c r="AW369" s="13" t="s">
        <v>27</v>
      </c>
      <c r="AX369" s="13" t="s">
        <v>78</v>
      </c>
      <c r="AY369" s="169" t="s">
        <v>140</v>
      </c>
    </row>
    <row r="370" spans="1:65" s="2" customFormat="1" ht="16.5" customHeight="1" x14ac:dyDescent="0.2">
      <c r="A370" s="30"/>
      <c r="B370" s="146"/>
      <c r="C370" s="147" t="s">
        <v>735</v>
      </c>
      <c r="D370" s="147" t="s">
        <v>143</v>
      </c>
      <c r="E370" s="148" t="s">
        <v>1316</v>
      </c>
      <c r="F370" s="149" t="s">
        <v>1317</v>
      </c>
      <c r="G370" s="150" t="s">
        <v>351</v>
      </c>
      <c r="H370" s="151">
        <v>64</v>
      </c>
      <c r="I370" s="275"/>
      <c r="J370" s="152">
        <f>ROUND(I370*H370,2)</f>
        <v>0</v>
      </c>
      <c r="K370" s="149"/>
      <c r="L370" s="31"/>
      <c r="M370" s="153" t="s">
        <v>1</v>
      </c>
      <c r="N370" s="154" t="s">
        <v>36</v>
      </c>
      <c r="O370" s="155">
        <v>5.7000000000000002E-2</v>
      </c>
      <c r="P370" s="155">
        <f>O370*H370</f>
        <v>3.6480000000000001</v>
      </c>
      <c r="Q370" s="155">
        <v>0</v>
      </c>
      <c r="R370" s="155">
        <f>Q370*H370</f>
        <v>0</v>
      </c>
      <c r="S370" s="155">
        <v>0</v>
      </c>
      <c r="T370" s="156">
        <f>S370*H370</f>
        <v>0</v>
      </c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R370" s="157" t="s">
        <v>160</v>
      </c>
      <c r="AT370" s="157" t="s">
        <v>143</v>
      </c>
      <c r="AU370" s="157" t="s">
        <v>80</v>
      </c>
      <c r="AY370" s="18" t="s">
        <v>140</v>
      </c>
      <c r="BE370" s="158">
        <f>IF(N370="základní",J370,0)</f>
        <v>0</v>
      </c>
      <c r="BF370" s="158">
        <f>IF(N370="snížená",J370,0)</f>
        <v>0</v>
      </c>
      <c r="BG370" s="158">
        <f>IF(N370="zákl. přenesená",J370,0)</f>
        <v>0</v>
      </c>
      <c r="BH370" s="158">
        <f>IF(N370="sníž. přenesená",J370,0)</f>
        <v>0</v>
      </c>
      <c r="BI370" s="158">
        <f>IF(N370="nulová",J370,0)</f>
        <v>0</v>
      </c>
      <c r="BJ370" s="18" t="s">
        <v>78</v>
      </c>
      <c r="BK370" s="158">
        <f>ROUND(I370*H370,2)</f>
        <v>0</v>
      </c>
      <c r="BL370" s="18" t="s">
        <v>160</v>
      </c>
      <c r="BM370" s="157" t="s">
        <v>1318</v>
      </c>
    </row>
    <row r="371" spans="1:65" s="2" customFormat="1" x14ac:dyDescent="0.2">
      <c r="A371" s="30"/>
      <c r="B371" s="31"/>
      <c r="C371" s="30"/>
      <c r="D371" s="159" t="s">
        <v>149</v>
      </c>
      <c r="E371" s="30"/>
      <c r="F371" s="160" t="s">
        <v>1319</v>
      </c>
      <c r="G371" s="30"/>
      <c r="H371" s="30"/>
      <c r="I371" s="30"/>
      <c r="J371" s="30"/>
      <c r="K371" s="30"/>
      <c r="L371" s="31"/>
      <c r="M371" s="161"/>
      <c r="N371" s="162"/>
      <c r="O371" s="56"/>
      <c r="P371" s="56"/>
      <c r="Q371" s="56"/>
      <c r="R371" s="56"/>
      <c r="S371" s="56"/>
      <c r="T371" s="57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T371" s="18" t="s">
        <v>149</v>
      </c>
      <c r="AU371" s="18" t="s">
        <v>80</v>
      </c>
    </row>
    <row r="372" spans="1:65" s="13" customFormat="1" x14ac:dyDescent="0.2">
      <c r="B372" s="168"/>
      <c r="D372" s="159" t="s">
        <v>354</v>
      </c>
      <c r="E372" s="169" t="s">
        <v>1</v>
      </c>
      <c r="F372" s="170" t="s">
        <v>1320</v>
      </c>
      <c r="H372" s="171">
        <v>64</v>
      </c>
      <c r="L372" s="168"/>
      <c r="M372" s="172"/>
      <c r="N372" s="173"/>
      <c r="O372" s="173"/>
      <c r="P372" s="173"/>
      <c r="Q372" s="173"/>
      <c r="R372" s="173"/>
      <c r="S372" s="173"/>
      <c r="T372" s="174"/>
      <c r="AT372" s="169" t="s">
        <v>354</v>
      </c>
      <c r="AU372" s="169" t="s">
        <v>80</v>
      </c>
      <c r="AV372" s="13" t="s">
        <v>80</v>
      </c>
      <c r="AW372" s="13" t="s">
        <v>27</v>
      </c>
      <c r="AX372" s="13" t="s">
        <v>78</v>
      </c>
      <c r="AY372" s="169" t="s">
        <v>140</v>
      </c>
    </row>
    <row r="373" spans="1:65" s="2" customFormat="1" ht="16.5" customHeight="1" x14ac:dyDescent="0.2">
      <c r="A373" s="30"/>
      <c r="B373" s="146"/>
      <c r="C373" s="147" t="s">
        <v>746</v>
      </c>
      <c r="D373" s="147" t="s">
        <v>143</v>
      </c>
      <c r="E373" s="148" t="s">
        <v>1321</v>
      </c>
      <c r="F373" s="149" t="s">
        <v>1322</v>
      </c>
      <c r="G373" s="150" t="s">
        <v>351</v>
      </c>
      <c r="H373" s="151">
        <v>1380</v>
      </c>
      <c r="I373" s="275"/>
      <c r="J373" s="152">
        <f>ROUND(I373*H373,2)</f>
        <v>0</v>
      </c>
      <c r="K373" s="149"/>
      <c r="L373" s="31"/>
      <c r="M373" s="153" t="s">
        <v>1</v>
      </c>
      <c r="N373" s="154" t="s">
        <v>36</v>
      </c>
      <c r="O373" s="155">
        <v>0.14099999999999999</v>
      </c>
      <c r="P373" s="155">
        <f>O373*H373</f>
        <v>194.57999999999998</v>
      </c>
      <c r="Q373" s="155">
        <v>8.3500000000000005E-2</v>
      </c>
      <c r="R373" s="155">
        <f>Q373*H373</f>
        <v>115.23</v>
      </c>
      <c r="S373" s="155">
        <v>0</v>
      </c>
      <c r="T373" s="156">
        <f>S373*H373</f>
        <v>0</v>
      </c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R373" s="157" t="s">
        <v>160</v>
      </c>
      <c r="AT373" s="157" t="s">
        <v>143</v>
      </c>
      <c r="AU373" s="157" t="s">
        <v>80</v>
      </c>
      <c r="AY373" s="18" t="s">
        <v>140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8" t="s">
        <v>78</v>
      </c>
      <c r="BK373" s="158">
        <f>ROUND(I373*H373,2)</f>
        <v>0</v>
      </c>
      <c r="BL373" s="18" t="s">
        <v>160</v>
      </c>
      <c r="BM373" s="157" t="s">
        <v>1323</v>
      </c>
    </row>
    <row r="374" spans="1:65" s="2" customFormat="1" ht="19.5" x14ac:dyDescent="0.2">
      <c r="A374" s="30"/>
      <c r="B374" s="31"/>
      <c r="C374" s="30"/>
      <c r="D374" s="159" t="s">
        <v>149</v>
      </c>
      <c r="E374" s="30"/>
      <c r="F374" s="160" t="s">
        <v>1324</v>
      </c>
      <c r="G374" s="30"/>
      <c r="H374" s="30"/>
      <c r="I374" s="30"/>
      <c r="J374" s="30"/>
      <c r="K374" s="30"/>
      <c r="L374" s="31"/>
      <c r="M374" s="161"/>
      <c r="N374" s="162"/>
      <c r="O374" s="56"/>
      <c r="P374" s="56"/>
      <c r="Q374" s="56"/>
      <c r="R374" s="56"/>
      <c r="S374" s="56"/>
      <c r="T374" s="57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T374" s="18" t="s">
        <v>149</v>
      </c>
      <c r="AU374" s="18" t="s">
        <v>80</v>
      </c>
    </row>
    <row r="375" spans="1:65" s="13" customFormat="1" x14ac:dyDescent="0.2">
      <c r="B375" s="168"/>
      <c r="D375" s="159" t="s">
        <v>354</v>
      </c>
      <c r="E375" s="169" t="s">
        <v>1</v>
      </c>
      <c r="F375" s="170" t="s">
        <v>1051</v>
      </c>
      <c r="H375" s="171">
        <v>1380</v>
      </c>
      <c r="L375" s="168"/>
      <c r="M375" s="172"/>
      <c r="N375" s="173"/>
      <c r="O375" s="173"/>
      <c r="P375" s="173"/>
      <c r="Q375" s="173"/>
      <c r="R375" s="173"/>
      <c r="S375" s="173"/>
      <c r="T375" s="174"/>
      <c r="AT375" s="169" t="s">
        <v>354</v>
      </c>
      <c r="AU375" s="169" t="s">
        <v>80</v>
      </c>
      <c r="AV375" s="13" t="s">
        <v>80</v>
      </c>
      <c r="AW375" s="13" t="s">
        <v>27</v>
      </c>
      <c r="AX375" s="13" t="s">
        <v>78</v>
      </c>
      <c r="AY375" s="169" t="s">
        <v>140</v>
      </c>
    </row>
    <row r="376" spans="1:65" s="2" customFormat="1" ht="16.5" customHeight="1" x14ac:dyDescent="0.2">
      <c r="A376" s="30"/>
      <c r="B376" s="146"/>
      <c r="C376" s="195" t="s">
        <v>752</v>
      </c>
      <c r="D376" s="195" t="s">
        <v>753</v>
      </c>
      <c r="E376" s="196" t="s">
        <v>1325</v>
      </c>
      <c r="F376" s="197" t="s">
        <v>1326</v>
      </c>
      <c r="G376" s="198" t="s">
        <v>358</v>
      </c>
      <c r="H376" s="199">
        <v>307</v>
      </c>
      <c r="I376" s="275"/>
      <c r="J376" s="200">
        <f>ROUND(I376*H376,2)</f>
        <v>0</v>
      </c>
      <c r="K376" s="197"/>
      <c r="L376" s="201"/>
      <c r="M376" s="202" t="s">
        <v>1</v>
      </c>
      <c r="N376" s="203" t="s">
        <v>36</v>
      </c>
      <c r="O376" s="155">
        <v>0</v>
      </c>
      <c r="P376" s="155">
        <f>O376*H376</f>
        <v>0</v>
      </c>
      <c r="Q376" s="155">
        <v>2.37</v>
      </c>
      <c r="R376" s="155">
        <f>Q376*H376</f>
        <v>727.59</v>
      </c>
      <c r="S376" s="155">
        <v>0</v>
      </c>
      <c r="T376" s="156">
        <f>S376*H376</f>
        <v>0</v>
      </c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R376" s="157" t="s">
        <v>174</v>
      </c>
      <c r="AT376" s="157" t="s">
        <v>753</v>
      </c>
      <c r="AU376" s="157" t="s">
        <v>80</v>
      </c>
      <c r="AY376" s="18" t="s">
        <v>140</v>
      </c>
      <c r="BE376" s="158">
        <f>IF(N376="základní",J376,0)</f>
        <v>0</v>
      </c>
      <c r="BF376" s="158">
        <f>IF(N376="snížená",J376,0)</f>
        <v>0</v>
      </c>
      <c r="BG376" s="158">
        <f>IF(N376="zákl. přenesená",J376,0)</f>
        <v>0</v>
      </c>
      <c r="BH376" s="158">
        <f>IF(N376="sníž. přenesená",J376,0)</f>
        <v>0</v>
      </c>
      <c r="BI376" s="158">
        <f>IF(N376="nulová",J376,0)</f>
        <v>0</v>
      </c>
      <c r="BJ376" s="18" t="s">
        <v>78</v>
      </c>
      <c r="BK376" s="158">
        <f>ROUND(I376*H376,2)</f>
        <v>0</v>
      </c>
      <c r="BL376" s="18" t="s">
        <v>160</v>
      </c>
      <c r="BM376" s="157" t="s">
        <v>1327</v>
      </c>
    </row>
    <row r="377" spans="1:65" s="2" customFormat="1" x14ac:dyDescent="0.2">
      <c r="A377" s="30"/>
      <c r="B377" s="31"/>
      <c r="C377" s="30"/>
      <c r="D377" s="159" t="s">
        <v>149</v>
      </c>
      <c r="E377" s="30"/>
      <c r="F377" s="160" t="s">
        <v>1326</v>
      </c>
      <c r="G377" s="30"/>
      <c r="H377" s="30"/>
      <c r="I377" s="30"/>
      <c r="J377" s="30"/>
      <c r="K377" s="30"/>
      <c r="L377" s="31"/>
      <c r="M377" s="161"/>
      <c r="N377" s="162"/>
      <c r="O377" s="56"/>
      <c r="P377" s="56"/>
      <c r="Q377" s="56"/>
      <c r="R377" s="56"/>
      <c r="S377" s="56"/>
      <c r="T377" s="57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T377" s="18" t="s">
        <v>149</v>
      </c>
      <c r="AU377" s="18" t="s">
        <v>80</v>
      </c>
    </row>
    <row r="378" spans="1:65" s="2" customFormat="1" ht="19.5" x14ac:dyDescent="0.2">
      <c r="A378" s="30"/>
      <c r="B378" s="31"/>
      <c r="C378" s="30"/>
      <c r="D378" s="159" t="s">
        <v>154</v>
      </c>
      <c r="E378" s="30"/>
      <c r="F378" s="163" t="s">
        <v>1328</v>
      </c>
      <c r="G378" s="30"/>
      <c r="H378" s="30"/>
      <c r="I378" s="30"/>
      <c r="J378" s="30"/>
      <c r="K378" s="30"/>
      <c r="L378" s="31"/>
      <c r="M378" s="161"/>
      <c r="N378" s="162"/>
      <c r="O378" s="56"/>
      <c r="P378" s="56"/>
      <c r="Q378" s="56"/>
      <c r="R378" s="56"/>
      <c r="S378" s="56"/>
      <c r="T378" s="57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T378" s="18" t="s">
        <v>154</v>
      </c>
      <c r="AU378" s="18" t="s">
        <v>80</v>
      </c>
    </row>
    <row r="379" spans="1:65" s="13" customFormat="1" x14ac:dyDescent="0.2">
      <c r="B379" s="168"/>
      <c r="D379" s="159" t="s">
        <v>354</v>
      </c>
      <c r="E379" s="169" t="s">
        <v>1</v>
      </c>
      <c r="F379" s="170" t="s">
        <v>1329</v>
      </c>
      <c r="H379" s="171">
        <v>307</v>
      </c>
      <c r="L379" s="168"/>
      <c r="M379" s="172"/>
      <c r="N379" s="173"/>
      <c r="O379" s="173"/>
      <c r="P379" s="173"/>
      <c r="Q379" s="173"/>
      <c r="R379" s="173"/>
      <c r="S379" s="173"/>
      <c r="T379" s="174"/>
      <c r="AT379" s="169" t="s">
        <v>354</v>
      </c>
      <c r="AU379" s="169" t="s">
        <v>80</v>
      </c>
      <c r="AV379" s="13" t="s">
        <v>80</v>
      </c>
      <c r="AW379" s="13" t="s">
        <v>27</v>
      </c>
      <c r="AX379" s="13" t="s">
        <v>78</v>
      </c>
      <c r="AY379" s="169" t="s">
        <v>140</v>
      </c>
    </row>
    <row r="380" spans="1:65" s="12" customFormat="1" ht="22.9" customHeight="1" x14ac:dyDescent="0.2">
      <c r="B380" s="134"/>
      <c r="D380" s="135" t="s">
        <v>69</v>
      </c>
      <c r="E380" s="144" t="s">
        <v>166</v>
      </c>
      <c r="F380" s="144" t="s">
        <v>1330</v>
      </c>
      <c r="J380" s="145">
        <f>BK380</f>
        <v>0</v>
      </c>
      <c r="L380" s="134"/>
      <c r="M380" s="138"/>
      <c r="N380" s="139"/>
      <c r="O380" s="139"/>
      <c r="P380" s="140">
        <f>SUM(P381:P387)</f>
        <v>17.219000000000001</v>
      </c>
      <c r="Q380" s="139"/>
      <c r="R380" s="140">
        <f>SUM(R381:R387)</f>
        <v>2.531193</v>
      </c>
      <c r="S380" s="139"/>
      <c r="T380" s="141">
        <f>SUM(T381:T387)</f>
        <v>0</v>
      </c>
      <c r="AR380" s="135" t="s">
        <v>78</v>
      </c>
      <c r="AT380" s="142" t="s">
        <v>69</v>
      </c>
      <c r="AU380" s="142" t="s">
        <v>78</v>
      </c>
      <c r="AY380" s="135" t="s">
        <v>140</v>
      </c>
      <c r="BK380" s="143">
        <f>SUM(BK381:BK387)</f>
        <v>0</v>
      </c>
    </row>
    <row r="381" spans="1:65" s="2" customFormat="1" ht="16.5" customHeight="1" x14ac:dyDescent="0.2">
      <c r="A381" s="30"/>
      <c r="B381" s="146"/>
      <c r="C381" s="147" t="s">
        <v>758</v>
      </c>
      <c r="D381" s="147" t="s">
        <v>143</v>
      </c>
      <c r="E381" s="148" t="s">
        <v>1331</v>
      </c>
      <c r="F381" s="149" t="s">
        <v>1332</v>
      </c>
      <c r="G381" s="150" t="s">
        <v>351</v>
      </c>
      <c r="H381" s="151">
        <v>344.38</v>
      </c>
      <c r="I381" s="275"/>
      <c r="J381" s="152">
        <f>ROUND(I381*H381,2)</f>
        <v>0</v>
      </c>
      <c r="K381" s="149"/>
      <c r="L381" s="31"/>
      <c r="M381" s="153" t="s">
        <v>1</v>
      </c>
      <c r="N381" s="154" t="s">
        <v>36</v>
      </c>
      <c r="O381" s="155">
        <v>0.05</v>
      </c>
      <c r="P381" s="155">
        <f>O381*H381</f>
        <v>17.219000000000001</v>
      </c>
      <c r="Q381" s="155">
        <v>7.3499999999999998E-3</v>
      </c>
      <c r="R381" s="155">
        <f>Q381*H381</f>
        <v>2.531193</v>
      </c>
      <c r="S381" s="155">
        <v>0</v>
      </c>
      <c r="T381" s="156">
        <f>S381*H381</f>
        <v>0</v>
      </c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R381" s="157" t="s">
        <v>160</v>
      </c>
      <c r="AT381" s="157" t="s">
        <v>143</v>
      </c>
      <c r="AU381" s="157" t="s">
        <v>80</v>
      </c>
      <c r="AY381" s="18" t="s">
        <v>140</v>
      </c>
      <c r="BE381" s="158">
        <f>IF(N381="základní",J381,0)</f>
        <v>0</v>
      </c>
      <c r="BF381" s="158">
        <f>IF(N381="snížená",J381,0)</f>
        <v>0</v>
      </c>
      <c r="BG381" s="158">
        <f>IF(N381="zákl. přenesená",J381,0)</f>
        <v>0</v>
      </c>
      <c r="BH381" s="158">
        <f>IF(N381="sníž. přenesená",J381,0)</f>
        <v>0</v>
      </c>
      <c r="BI381" s="158">
        <f>IF(N381="nulová",J381,0)</f>
        <v>0</v>
      </c>
      <c r="BJ381" s="18" t="s">
        <v>78</v>
      </c>
      <c r="BK381" s="158">
        <f>ROUND(I381*H381,2)</f>
        <v>0</v>
      </c>
      <c r="BL381" s="18" t="s">
        <v>160</v>
      </c>
      <c r="BM381" s="157" t="s">
        <v>1333</v>
      </c>
    </row>
    <row r="382" spans="1:65" s="2" customFormat="1" x14ac:dyDescent="0.2">
      <c r="A382" s="30"/>
      <c r="B382" s="31"/>
      <c r="C382" s="30"/>
      <c r="D382" s="159" t="s">
        <v>149</v>
      </c>
      <c r="E382" s="30"/>
      <c r="F382" s="160" t="s">
        <v>1332</v>
      </c>
      <c r="G382" s="30"/>
      <c r="H382" s="30"/>
      <c r="I382" s="30"/>
      <c r="J382" s="30"/>
      <c r="K382" s="30"/>
      <c r="L382" s="31"/>
      <c r="M382" s="161"/>
      <c r="N382" s="162"/>
      <c r="O382" s="56"/>
      <c r="P382" s="56"/>
      <c r="Q382" s="56"/>
      <c r="R382" s="56"/>
      <c r="S382" s="56"/>
      <c r="T382" s="57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T382" s="18" t="s">
        <v>149</v>
      </c>
      <c r="AU382" s="18" t="s">
        <v>80</v>
      </c>
    </row>
    <row r="383" spans="1:65" s="15" customFormat="1" x14ac:dyDescent="0.2">
      <c r="B383" s="182"/>
      <c r="D383" s="159" t="s">
        <v>354</v>
      </c>
      <c r="E383" s="183" t="s">
        <v>1</v>
      </c>
      <c r="F383" s="184" t="s">
        <v>1334</v>
      </c>
      <c r="H383" s="183" t="s">
        <v>1</v>
      </c>
      <c r="L383" s="182"/>
      <c r="M383" s="185"/>
      <c r="N383" s="186"/>
      <c r="O383" s="186"/>
      <c r="P383" s="186"/>
      <c r="Q383" s="186"/>
      <c r="R383" s="186"/>
      <c r="S383" s="186"/>
      <c r="T383" s="187"/>
      <c r="AT383" s="183" t="s">
        <v>354</v>
      </c>
      <c r="AU383" s="183" t="s">
        <v>80</v>
      </c>
      <c r="AV383" s="15" t="s">
        <v>78</v>
      </c>
      <c r="AW383" s="15" t="s">
        <v>27</v>
      </c>
      <c r="AX383" s="15" t="s">
        <v>70</v>
      </c>
      <c r="AY383" s="183" t="s">
        <v>140</v>
      </c>
    </row>
    <row r="384" spans="1:65" s="15" customFormat="1" x14ac:dyDescent="0.2">
      <c r="B384" s="182"/>
      <c r="D384" s="159" t="s">
        <v>354</v>
      </c>
      <c r="E384" s="183" t="s">
        <v>1</v>
      </c>
      <c r="F384" s="184" t="s">
        <v>1335</v>
      </c>
      <c r="H384" s="183" t="s">
        <v>1</v>
      </c>
      <c r="L384" s="182"/>
      <c r="M384" s="185"/>
      <c r="N384" s="186"/>
      <c r="O384" s="186"/>
      <c r="P384" s="186"/>
      <c r="Q384" s="186"/>
      <c r="R384" s="186"/>
      <c r="S384" s="186"/>
      <c r="T384" s="187"/>
      <c r="AT384" s="183" t="s">
        <v>354</v>
      </c>
      <c r="AU384" s="183" t="s">
        <v>80</v>
      </c>
      <c r="AV384" s="15" t="s">
        <v>78</v>
      </c>
      <c r="AW384" s="15" t="s">
        <v>27</v>
      </c>
      <c r="AX384" s="15" t="s">
        <v>70</v>
      </c>
      <c r="AY384" s="183" t="s">
        <v>140</v>
      </c>
    </row>
    <row r="385" spans="1:65" s="13" customFormat="1" x14ac:dyDescent="0.2">
      <c r="B385" s="168"/>
      <c r="D385" s="159" t="s">
        <v>354</v>
      </c>
      <c r="E385" s="169" t="s">
        <v>1</v>
      </c>
      <c r="F385" s="170" t="s">
        <v>1277</v>
      </c>
      <c r="H385" s="171">
        <v>20.420000000000002</v>
      </c>
      <c r="L385" s="168"/>
      <c r="M385" s="172"/>
      <c r="N385" s="173"/>
      <c r="O385" s="173"/>
      <c r="P385" s="173"/>
      <c r="Q385" s="173"/>
      <c r="R385" s="173"/>
      <c r="S385" s="173"/>
      <c r="T385" s="174"/>
      <c r="AT385" s="169" t="s">
        <v>354</v>
      </c>
      <c r="AU385" s="169" t="s">
        <v>80</v>
      </c>
      <c r="AV385" s="13" t="s">
        <v>80</v>
      </c>
      <c r="AW385" s="13" t="s">
        <v>27</v>
      </c>
      <c r="AX385" s="13" t="s">
        <v>70</v>
      </c>
      <c r="AY385" s="169" t="s">
        <v>140</v>
      </c>
    </row>
    <row r="386" spans="1:65" s="13" customFormat="1" x14ac:dyDescent="0.2">
      <c r="B386" s="168"/>
      <c r="D386" s="159" t="s">
        <v>354</v>
      </c>
      <c r="E386" s="169" t="s">
        <v>1</v>
      </c>
      <c r="F386" s="170" t="s">
        <v>1278</v>
      </c>
      <c r="H386" s="171">
        <v>323.95999999999998</v>
      </c>
      <c r="L386" s="168"/>
      <c r="M386" s="172"/>
      <c r="N386" s="173"/>
      <c r="O386" s="173"/>
      <c r="P386" s="173"/>
      <c r="Q386" s="173"/>
      <c r="R386" s="173"/>
      <c r="S386" s="173"/>
      <c r="T386" s="174"/>
      <c r="AT386" s="169" t="s">
        <v>354</v>
      </c>
      <c r="AU386" s="169" t="s">
        <v>80</v>
      </c>
      <c r="AV386" s="13" t="s">
        <v>80</v>
      </c>
      <c r="AW386" s="13" t="s">
        <v>27</v>
      </c>
      <c r="AX386" s="13" t="s">
        <v>70</v>
      </c>
      <c r="AY386" s="169" t="s">
        <v>140</v>
      </c>
    </row>
    <row r="387" spans="1:65" s="14" customFormat="1" x14ac:dyDescent="0.2">
      <c r="B387" s="175"/>
      <c r="D387" s="159" t="s">
        <v>354</v>
      </c>
      <c r="E387" s="176" t="s">
        <v>1</v>
      </c>
      <c r="F387" s="177" t="s">
        <v>363</v>
      </c>
      <c r="H387" s="178">
        <v>344.38</v>
      </c>
      <c r="L387" s="175"/>
      <c r="M387" s="179"/>
      <c r="N387" s="180"/>
      <c r="O387" s="180"/>
      <c r="P387" s="180"/>
      <c r="Q387" s="180"/>
      <c r="R387" s="180"/>
      <c r="S387" s="180"/>
      <c r="T387" s="181"/>
      <c r="AT387" s="176" t="s">
        <v>354</v>
      </c>
      <c r="AU387" s="176" t="s">
        <v>80</v>
      </c>
      <c r="AV387" s="14" t="s">
        <v>160</v>
      </c>
      <c r="AW387" s="14" t="s">
        <v>27</v>
      </c>
      <c r="AX387" s="14" t="s">
        <v>78</v>
      </c>
      <c r="AY387" s="176" t="s">
        <v>140</v>
      </c>
    </row>
    <row r="388" spans="1:65" s="12" customFormat="1" ht="22.9" customHeight="1" x14ac:dyDescent="0.2">
      <c r="B388" s="134"/>
      <c r="D388" s="135" t="s">
        <v>69</v>
      </c>
      <c r="E388" s="144" t="s">
        <v>174</v>
      </c>
      <c r="F388" s="144" t="s">
        <v>907</v>
      </c>
      <c r="J388" s="145">
        <f>BK388</f>
        <v>0</v>
      </c>
      <c r="L388" s="134"/>
      <c r="M388" s="138"/>
      <c r="N388" s="139"/>
      <c r="O388" s="139"/>
      <c r="P388" s="140">
        <f>SUM(P389:P432)</f>
        <v>24.102</v>
      </c>
      <c r="Q388" s="139"/>
      <c r="R388" s="140">
        <f>SUM(R389:R432)</f>
        <v>5.1720600000000001</v>
      </c>
      <c r="S388" s="139"/>
      <c r="T388" s="141">
        <f>SUM(T389:T432)</f>
        <v>0</v>
      </c>
      <c r="AR388" s="135" t="s">
        <v>78</v>
      </c>
      <c r="AT388" s="142" t="s">
        <v>69</v>
      </c>
      <c r="AU388" s="142" t="s">
        <v>78</v>
      </c>
      <c r="AY388" s="135" t="s">
        <v>140</v>
      </c>
      <c r="BK388" s="143">
        <f>SUM(BK389:BK432)</f>
        <v>0</v>
      </c>
    </row>
    <row r="389" spans="1:65" s="2" customFormat="1" ht="16.5" customHeight="1" x14ac:dyDescent="0.2">
      <c r="A389" s="30"/>
      <c r="B389" s="146"/>
      <c r="C389" s="147" t="s">
        <v>763</v>
      </c>
      <c r="D389" s="147" t="s">
        <v>143</v>
      </c>
      <c r="E389" s="148" t="s">
        <v>950</v>
      </c>
      <c r="F389" s="149" t="s">
        <v>951</v>
      </c>
      <c r="G389" s="150" t="s">
        <v>358</v>
      </c>
      <c r="H389" s="151">
        <v>2</v>
      </c>
      <c r="I389" s="275"/>
      <c r="J389" s="152">
        <f>ROUND(I389*H389,2)</f>
        <v>0</v>
      </c>
      <c r="K389" s="149"/>
      <c r="L389" s="31"/>
      <c r="M389" s="153" t="s">
        <v>1</v>
      </c>
      <c r="N389" s="154" t="s">
        <v>36</v>
      </c>
      <c r="O389" s="155">
        <v>0.745</v>
      </c>
      <c r="P389" s="155">
        <f>O389*H389</f>
        <v>1.49</v>
      </c>
      <c r="Q389" s="155">
        <v>1.0000000000000001E-5</v>
      </c>
      <c r="R389" s="155">
        <f>Q389*H389</f>
        <v>2.0000000000000002E-5</v>
      </c>
      <c r="S389" s="155">
        <v>0</v>
      </c>
      <c r="T389" s="156">
        <f>S389*H389</f>
        <v>0</v>
      </c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R389" s="157" t="s">
        <v>160</v>
      </c>
      <c r="AT389" s="157" t="s">
        <v>143</v>
      </c>
      <c r="AU389" s="157" t="s">
        <v>80</v>
      </c>
      <c r="AY389" s="18" t="s">
        <v>140</v>
      </c>
      <c r="BE389" s="158">
        <f>IF(N389="základní",J389,0)</f>
        <v>0</v>
      </c>
      <c r="BF389" s="158">
        <f>IF(N389="snížená",J389,0)</f>
        <v>0</v>
      </c>
      <c r="BG389" s="158">
        <f>IF(N389="zákl. přenesená",J389,0)</f>
        <v>0</v>
      </c>
      <c r="BH389" s="158">
        <f>IF(N389="sníž. přenesená",J389,0)</f>
        <v>0</v>
      </c>
      <c r="BI389" s="158">
        <f>IF(N389="nulová",J389,0)</f>
        <v>0</v>
      </c>
      <c r="BJ389" s="18" t="s">
        <v>78</v>
      </c>
      <c r="BK389" s="158">
        <f>ROUND(I389*H389,2)</f>
        <v>0</v>
      </c>
      <c r="BL389" s="18" t="s">
        <v>160</v>
      </c>
      <c r="BM389" s="157" t="s">
        <v>1336</v>
      </c>
    </row>
    <row r="390" spans="1:65" s="2" customFormat="1" x14ac:dyDescent="0.2">
      <c r="A390" s="30"/>
      <c r="B390" s="31"/>
      <c r="C390" s="30"/>
      <c r="D390" s="159" t="s">
        <v>149</v>
      </c>
      <c r="E390" s="30"/>
      <c r="F390" s="160" t="s">
        <v>951</v>
      </c>
      <c r="G390" s="30"/>
      <c r="H390" s="30"/>
      <c r="I390" s="30"/>
      <c r="J390" s="30"/>
      <c r="K390" s="30"/>
      <c r="L390" s="31"/>
      <c r="M390" s="161"/>
      <c r="N390" s="162"/>
      <c r="O390" s="56"/>
      <c r="P390" s="56"/>
      <c r="Q390" s="56"/>
      <c r="R390" s="56"/>
      <c r="S390" s="56"/>
      <c r="T390" s="57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T390" s="18" t="s">
        <v>149</v>
      </c>
      <c r="AU390" s="18" t="s">
        <v>80</v>
      </c>
    </row>
    <row r="391" spans="1:65" s="13" customFormat="1" x14ac:dyDescent="0.2">
      <c r="B391" s="168"/>
      <c r="D391" s="159" t="s">
        <v>354</v>
      </c>
      <c r="E391" s="169" t="s">
        <v>1</v>
      </c>
      <c r="F391" s="170" t="s">
        <v>1337</v>
      </c>
      <c r="H391" s="171">
        <v>2</v>
      </c>
      <c r="L391" s="168"/>
      <c r="M391" s="172"/>
      <c r="N391" s="173"/>
      <c r="O391" s="173"/>
      <c r="P391" s="173"/>
      <c r="Q391" s="173"/>
      <c r="R391" s="173"/>
      <c r="S391" s="173"/>
      <c r="T391" s="174"/>
      <c r="AT391" s="169" t="s">
        <v>354</v>
      </c>
      <c r="AU391" s="169" t="s">
        <v>80</v>
      </c>
      <c r="AV391" s="13" t="s">
        <v>80</v>
      </c>
      <c r="AW391" s="13" t="s">
        <v>27</v>
      </c>
      <c r="AX391" s="13" t="s">
        <v>78</v>
      </c>
      <c r="AY391" s="169" t="s">
        <v>140</v>
      </c>
    </row>
    <row r="392" spans="1:65" s="2" customFormat="1" ht="16.5" customHeight="1" x14ac:dyDescent="0.2">
      <c r="A392" s="30"/>
      <c r="B392" s="146"/>
      <c r="C392" s="195" t="s">
        <v>770</v>
      </c>
      <c r="D392" s="195" t="s">
        <v>753</v>
      </c>
      <c r="E392" s="196" t="s">
        <v>955</v>
      </c>
      <c r="F392" s="197" t="s">
        <v>956</v>
      </c>
      <c r="G392" s="198" t="s">
        <v>358</v>
      </c>
      <c r="H392" s="199">
        <v>2</v>
      </c>
      <c r="I392" s="275"/>
      <c r="J392" s="200">
        <f>ROUND(I392*H392,2)</f>
        <v>0</v>
      </c>
      <c r="K392" s="197"/>
      <c r="L392" s="201"/>
      <c r="M392" s="202" t="s">
        <v>1</v>
      </c>
      <c r="N392" s="203" t="s">
        <v>36</v>
      </c>
      <c r="O392" s="155">
        <v>0</v>
      </c>
      <c r="P392" s="155">
        <f>O392*H392</f>
        <v>0</v>
      </c>
      <c r="Q392" s="155">
        <v>2E-3</v>
      </c>
      <c r="R392" s="155">
        <f>Q392*H392</f>
        <v>4.0000000000000001E-3</v>
      </c>
      <c r="S392" s="155">
        <v>0</v>
      </c>
      <c r="T392" s="156">
        <f>S392*H392</f>
        <v>0</v>
      </c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R392" s="157" t="s">
        <v>174</v>
      </c>
      <c r="AT392" s="157" t="s">
        <v>753</v>
      </c>
      <c r="AU392" s="157" t="s">
        <v>80</v>
      </c>
      <c r="AY392" s="18" t="s">
        <v>140</v>
      </c>
      <c r="BE392" s="158">
        <f>IF(N392="základní",J392,0)</f>
        <v>0</v>
      </c>
      <c r="BF392" s="158">
        <f>IF(N392="snížená",J392,0)</f>
        <v>0</v>
      </c>
      <c r="BG392" s="158">
        <f>IF(N392="zákl. přenesená",J392,0)</f>
        <v>0</v>
      </c>
      <c r="BH392" s="158">
        <f>IF(N392="sníž. přenesená",J392,0)</f>
        <v>0</v>
      </c>
      <c r="BI392" s="158">
        <f>IF(N392="nulová",J392,0)</f>
        <v>0</v>
      </c>
      <c r="BJ392" s="18" t="s">
        <v>78</v>
      </c>
      <c r="BK392" s="158">
        <f>ROUND(I392*H392,2)</f>
        <v>0</v>
      </c>
      <c r="BL392" s="18" t="s">
        <v>160</v>
      </c>
      <c r="BM392" s="157" t="s">
        <v>1338</v>
      </c>
    </row>
    <row r="393" spans="1:65" s="2" customFormat="1" x14ac:dyDescent="0.2">
      <c r="A393" s="30"/>
      <c r="B393" s="31"/>
      <c r="C393" s="30"/>
      <c r="D393" s="159" t="s">
        <v>149</v>
      </c>
      <c r="E393" s="30"/>
      <c r="F393" s="160" t="s">
        <v>956</v>
      </c>
      <c r="G393" s="30"/>
      <c r="H393" s="30"/>
      <c r="I393" s="30"/>
      <c r="J393" s="30"/>
      <c r="K393" s="30"/>
      <c r="L393" s="31"/>
      <c r="M393" s="161"/>
      <c r="N393" s="162"/>
      <c r="O393" s="56"/>
      <c r="P393" s="56"/>
      <c r="Q393" s="56"/>
      <c r="R393" s="56"/>
      <c r="S393" s="56"/>
      <c r="T393" s="57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T393" s="18" t="s">
        <v>149</v>
      </c>
      <c r="AU393" s="18" t="s">
        <v>80</v>
      </c>
    </row>
    <row r="394" spans="1:65" s="13" customFormat="1" x14ac:dyDescent="0.2">
      <c r="B394" s="168"/>
      <c r="D394" s="159" t="s">
        <v>354</v>
      </c>
      <c r="E394" s="169" t="s">
        <v>1</v>
      </c>
      <c r="F394" s="170" t="s">
        <v>1337</v>
      </c>
      <c r="H394" s="171">
        <v>2</v>
      </c>
      <c r="L394" s="168"/>
      <c r="M394" s="172"/>
      <c r="N394" s="173"/>
      <c r="O394" s="173"/>
      <c r="P394" s="173"/>
      <c r="Q394" s="173"/>
      <c r="R394" s="173"/>
      <c r="S394" s="173"/>
      <c r="T394" s="174"/>
      <c r="AT394" s="169" t="s">
        <v>354</v>
      </c>
      <c r="AU394" s="169" t="s">
        <v>80</v>
      </c>
      <c r="AV394" s="13" t="s">
        <v>80</v>
      </c>
      <c r="AW394" s="13" t="s">
        <v>27</v>
      </c>
      <c r="AX394" s="13" t="s">
        <v>78</v>
      </c>
      <c r="AY394" s="169" t="s">
        <v>140</v>
      </c>
    </row>
    <row r="395" spans="1:65" s="2" customFormat="1" ht="16.5" customHeight="1" x14ac:dyDescent="0.2">
      <c r="A395" s="30"/>
      <c r="B395" s="146"/>
      <c r="C395" s="147" t="s">
        <v>783</v>
      </c>
      <c r="D395" s="147" t="s">
        <v>143</v>
      </c>
      <c r="E395" s="148" t="s">
        <v>966</v>
      </c>
      <c r="F395" s="149" t="s">
        <v>967</v>
      </c>
      <c r="G395" s="150" t="s">
        <v>358</v>
      </c>
      <c r="H395" s="151">
        <v>8</v>
      </c>
      <c r="I395" s="275"/>
      <c r="J395" s="152">
        <f>ROUND(I395*H395,2)</f>
        <v>0</v>
      </c>
      <c r="K395" s="149"/>
      <c r="L395" s="31"/>
      <c r="M395" s="153" t="s">
        <v>1</v>
      </c>
      <c r="N395" s="154" t="s">
        <v>36</v>
      </c>
      <c r="O395" s="155">
        <v>1.5620000000000001</v>
      </c>
      <c r="P395" s="155">
        <f>O395*H395</f>
        <v>12.496</v>
      </c>
      <c r="Q395" s="155">
        <v>1.0189999999999999E-2</v>
      </c>
      <c r="R395" s="155">
        <f>Q395*H395</f>
        <v>8.1519999999999995E-2</v>
      </c>
      <c r="S395" s="155">
        <v>0</v>
      </c>
      <c r="T395" s="156">
        <f>S395*H395</f>
        <v>0</v>
      </c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R395" s="157" t="s">
        <v>160</v>
      </c>
      <c r="AT395" s="157" t="s">
        <v>143</v>
      </c>
      <c r="AU395" s="157" t="s">
        <v>80</v>
      </c>
      <c r="AY395" s="18" t="s">
        <v>140</v>
      </c>
      <c r="BE395" s="158">
        <f>IF(N395="základní",J395,0)</f>
        <v>0</v>
      </c>
      <c r="BF395" s="158">
        <f>IF(N395="snížená",J395,0)</f>
        <v>0</v>
      </c>
      <c r="BG395" s="158">
        <f>IF(N395="zákl. přenesená",J395,0)</f>
        <v>0</v>
      </c>
      <c r="BH395" s="158">
        <f>IF(N395="sníž. přenesená",J395,0)</f>
        <v>0</v>
      </c>
      <c r="BI395" s="158">
        <f>IF(N395="nulová",J395,0)</f>
        <v>0</v>
      </c>
      <c r="BJ395" s="18" t="s">
        <v>78</v>
      </c>
      <c r="BK395" s="158">
        <f>ROUND(I395*H395,2)</f>
        <v>0</v>
      </c>
      <c r="BL395" s="18" t="s">
        <v>160</v>
      </c>
      <c r="BM395" s="157" t="s">
        <v>1339</v>
      </c>
    </row>
    <row r="396" spans="1:65" s="2" customFormat="1" x14ac:dyDescent="0.2">
      <c r="A396" s="30"/>
      <c r="B396" s="31"/>
      <c r="C396" s="30"/>
      <c r="D396" s="159" t="s">
        <v>149</v>
      </c>
      <c r="E396" s="30"/>
      <c r="F396" s="160" t="s">
        <v>967</v>
      </c>
      <c r="G396" s="30"/>
      <c r="H396" s="30"/>
      <c r="I396" s="30"/>
      <c r="J396" s="30"/>
      <c r="K396" s="30"/>
      <c r="L396" s="31"/>
      <c r="M396" s="161"/>
      <c r="N396" s="162"/>
      <c r="O396" s="56"/>
      <c r="P396" s="56"/>
      <c r="Q396" s="56"/>
      <c r="R396" s="56"/>
      <c r="S396" s="56"/>
      <c r="T396" s="57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T396" s="18" t="s">
        <v>149</v>
      </c>
      <c r="AU396" s="18" t="s">
        <v>80</v>
      </c>
    </row>
    <row r="397" spans="1:65" s="13" customFormat="1" x14ac:dyDescent="0.2">
      <c r="B397" s="168"/>
      <c r="D397" s="159" t="s">
        <v>354</v>
      </c>
      <c r="E397" s="169" t="s">
        <v>1</v>
      </c>
      <c r="F397" s="170" t="s">
        <v>1340</v>
      </c>
      <c r="H397" s="171">
        <v>8</v>
      </c>
      <c r="L397" s="168"/>
      <c r="M397" s="172"/>
      <c r="N397" s="173"/>
      <c r="O397" s="173"/>
      <c r="P397" s="173"/>
      <c r="Q397" s="173"/>
      <c r="R397" s="173"/>
      <c r="S397" s="173"/>
      <c r="T397" s="174"/>
      <c r="AT397" s="169" t="s">
        <v>354</v>
      </c>
      <c r="AU397" s="169" t="s">
        <v>80</v>
      </c>
      <c r="AV397" s="13" t="s">
        <v>80</v>
      </c>
      <c r="AW397" s="13" t="s">
        <v>27</v>
      </c>
      <c r="AX397" s="13" t="s">
        <v>78</v>
      </c>
      <c r="AY397" s="169" t="s">
        <v>140</v>
      </c>
    </row>
    <row r="398" spans="1:65" s="2" customFormat="1" ht="16.5" customHeight="1" x14ac:dyDescent="0.2">
      <c r="A398" s="30"/>
      <c r="B398" s="146"/>
      <c r="C398" s="195" t="s">
        <v>789</v>
      </c>
      <c r="D398" s="195" t="s">
        <v>753</v>
      </c>
      <c r="E398" s="196" t="s">
        <v>971</v>
      </c>
      <c r="F398" s="197" t="s">
        <v>972</v>
      </c>
      <c r="G398" s="198" t="s">
        <v>358</v>
      </c>
      <c r="H398" s="199">
        <v>5</v>
      </c>
      <c r="I398" s="275"/>
      <c r="J398" s="200">
        <f>ROUND(I398*H398,2)</f>
        <v>0</v>
      </c>
      <c r="K398" s="197"/>
      <c r="L398" s="201"/>
      <c r="M398" s="202" t="s">
        <v>1</v>
      </c>
      <c r="N398" s="203" t="s">
        <v>36</v>
      </c>
      <c r="O398" s="155">
        <v>0</v>
      </c>
      <c r="P398" s="155">
        <f>O398*H398</f>
        <v>0</v>
      </c>
      <c r="Q398" s="155">
        <v>0.39700000000000002</v>
      </c>
      <c r="R398" s="155">
        <f>Q398*H398</f>
        <v>1.9850000000000001</v>
      </c>
      <c r="S398" s="155">
        <v>0</v>
      </c>
      <c r="T398" s="156">
        <f>S398*H398</f>
        <v>0</v>
      </c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R398" s="157" t="s">
        <v>174</v>
      </c>
      <c r="AT398" s="157" t="s">
        <v>753</v>
      </c>
      <c r="AU398" s="157" t="s">
        <v>80</v>
      </c>
      <c r="AY398" s="18" t="s">
        <v>140</v>
      </c>
      <c r="BE398" s="158">
        <f>IF(N398="základní",J398,0)</f>
        <v>0</v>
      </c>
      <c r="BF398" s="158">
        <f>IF(N398="snížená",J398,0)</f>
        <v>0</v>
      </c>
      <c r="BG398" s="158">
        <f>IF(N398="zákl. přenesená",J398,0)</f>
        <v>0</v>
      </c>
      <c r="BH398" s="158">
        <f>IF(N398="sníž. přenesená",J398,0)</f>
        <v>0</v>
      </c>
      <c r="BI398" s="158">
        <f>IF(N398="nulová",J398,0)</f>
        <v>0</v>
      </c>
      <c r="BJ398" s="18" t="s">
        <v>78</v>
      </c>
      <c r="BK398" s="158">
        <f>ROUND(I398*H398,2)</f>
        <v>0</v>
      </c>
      <c r="BL398" s="18" t="s">
        <v>160</v>
      </c>
      <c r="BM398" s="157" t="s">
        <v>1341</v>
      </c>
    </row>
    <row r="399" spans="1:65" s="2" customFormat="1" x14ac:dyDescent="0.2">
      <c r="A399" s="30"/>
      <c r="B399" s="31"/>
      <c r="C399" s="30"/>
      <c r="D399" s="159" t="s">
        <v>149</v>
      </c>
      <c r="E399" s="30"/>
      <c r="F399" s="160" t="s">
        <v>972</v>
      </c>
      <c r="G399" s="30"/>
      <c r="H399" s="30"/>
      <c r="I399" s="30"/>
      <c r="J399" s="30"/>
      <c r="K399" s="30"/>
      <c r="L399" s="31"/>
      <c r="M399" s="161"/>
      <c r="N399" s="162"/>
      <c r="O399" s="56"/>
      <c r="P399" s="56"/>
      <c r="Q399" s="56"/>
      <c r="R399" s="56"/>
      <c r="S399" s="56"/>
      <c r="T399" s="57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T399" s="18" t="s">
        <v>149</v>
      </c>
      <c r="AU399" s="18" t="s">
        <v>80</v>
      </c>
    </row>
    <row r="400" spans="1:65" s="13" customFormat="1" x14ac:dyDescent="0.2">
      <c r="B400" s="168"/>
      <c r="D400" s="159" t="s">
        <v>354</v>
      </c>
      <c r="E400" s="169" t="s">
        <v>1</v>
      </c>
      <c r="F400" s="170" t="s">
        <v>1342</v>
      </c>
      <c r="H400" s="171">
        <v>5</v>
      </c>
      <c r="L400" s="168"/>
      <c r="M400" s="172"/>
      <c r="N400" s="173"/>
      <c r="O400" s="173"/>
      <c r="P400" s="173"/>
      <c r="Q400" s="173"/>
      <c r="R400" s="173"/>
      <c r="S400" s="173"/>
      <c r="T400" s="174"/>
      <c r="AT400" s="169" t="s">
        <v>354</v>
      </c>
      <c r="AU400" s="169" t="s">
        <v>80</v>
      </c>
      <c r="AV400" s="13" t="s">
        <v>80</v>
      </c>
      <c r="AW400" s="13" t="s">
        <v>27</v>
      </c>
      <c r="AX400" s="13" t="s">
        <v>78</v>
      </c>
      <c r="AY400" s="169" t="s">
        <v>140</v>
      </c>
    </row>
    <row r="401" spans="1:65" s="2" customFormat="1" ht="16.5" customHeight="1" x14ac:dyDescent="0.2">
      <c r="A401" s="30"/>
      <c r="B401" s="146"/>
      <c r="C401" s="195" t="s">
        <v>795</v>
      </c>
      <c r="D401" s="195" t="s">
        <v>753</v>
      </c>
      <c r="E401" s="196" t="s">
        <v>1343</v>
      </c>
      <c r="F401" s="197" t="s">
        <v>1344</v>
      </c>
      <c r="G401" s="198" t="s">
        <v>358</v>
      </c>
      <c r="H401" s="199">
        <v>2</v>
      </c>
      <c r="I401" s="275"/>
      <c r="J401" s="200">
        <f>ROUND(I401*H401,2)</f>
        <v>0</v>
      </c>
      <c r="K401" s="197"/>
      <c r="L401" s="201"/>
      <c r="M401" s="202" t="s">
        <v>1</v>
      </c>
      <c r="N401" s="203" t="s">
        <v>36</v>
      </c>
      <c r="O401" s="155">
        <v>0</v>
      </c>
      <c r="P401" s="155">
        <f>O401*H401</f>
        <v>0</v>
      </c>
      <c r="Q401" s="155">
        <v>0.29399999999999998</v>
      </c>
      <c r="R401" s="155">
        <f>Q401*H401</f>
        <v>0.58799999999999997</v>
      </c>
      <c r="S401" s="155">
        <v>0</v>
      </c>
      <c r="T401" s="156">
        <f>S401*H401</f>
        <v>0</v>
      </c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R401" s="157" t="s">
        <v>174</v>
      </c>
      <c r="AT401" s="157" t="s">
        <v>753</v>
      </c>
      <c r="AU401" s="157" t="s">
        <v>80</v>
      </c>
      <c r="AY401" s="18" t="s">
        <v>140</v>
      </c>
      <c r="BE401" s="158">
        <f>IF(N401="základní",J401,0)</f>
        <v>0</v>
      </c>
      <c r="BF401" s="158">
        <f>IF(N401="snížená",J401,0)</f>
        <v>0</v>
      </c>
      <c r="BG401" s="158">
        <f>IF(N401="zákl. přenesená",J401,0)</f>
        <v>0</v>
      </c>
      <c r="BH401" s="158">
        <f>IF(N401="sníž. přenesená",J401,0)</f>
        <v>0</v>
      </c>
      <c r="BI401" s="158">
        <f>IF(N401="nulová",J401,0)</f>
        <v>0</v>
      </c>
      <c r="BJ401" s="18" t="s">
        <v>78</v>
      </c>
      <c r="BK401" s="158">
        <f>ROUND(I401*H401,2)</f>
        <v>0</v>
      </c>
      <c r="BL401" s="18" t="s">
        <v>160</v>
      </c>
      <c r="BM401" s="157" t="s">
        <v>1345</v>
      </c>
    </row>
    <row r="402" spans="1:65" s="2" customFormat="1" x14ac:dyDescent="0.2">
      <c r="A402" s="30"/>
      <c r="B402" s="31"/>
      <c r="C402" s="30"/>
      <c r="D402" s="159" t="s">
        <v>149</v>
      </c>
      <c r="E402" s="30"/>
      <c r="F402" s="160" t="s">
        <v>1344</v>
      </c>
      <c r="G402" s="30"/>
      <c r="H402" s="30"/>
      <c r="I402" s="30"/>
      <c r="J402" s="30"/>
      <c r="K402" s="30"/>
      <c r="L402" s="31"/>
      <c r="M402" s="161"/>
      <c r="N402" s="162"/>
      <c r="O402" s="56"/>
      <c r="P402" s="56"/>
      <c r="Q402" s="56"/>
      <c r="R402" s="56"/>
      <c r="S402" s="56"/>
      <c r="T402" s="57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T402" s="18" t="s">
        <v>149</v>
      </c>
      <c r="AU402" s="18" t="s">
        <v>80</v>
      </c>
    </row>
    <row r="403" spans="1:65" s="13" customFormat="1" x14ac:dyDescent="0.2">
      <c r="B403" s="168"/>
      <c r="D403" s="159" t="s">
        <v>354</v>
      </c>
      <c r="E403" s="169" t="s">
        <v>1</v>
      </c>
      <c r="F403" s="170" t="s">
        <v>1271</v>
      </c>
      <c r="H403" s="171">
        <v>2</v>
      </c>
      <c r="L403" s="168"/>
      <c r="M403" s="172"/>
      <c r="N403" s="173"/>
      <c r="O403" s="173"/>
      <c r="P403" s="173"/>
      <c r="Q403" s="173"/>
      <c r="R403" s="173"/>
      <c r="S403" s="173"/>
      <c r="T403" s="174"/>
      <c r="AT403" s="169" t="s">
        <v>354</v>
      </c>
      <c r="AU403" s="169" t="s">
        <v>80</v>
      </c>
      <c r="AV403" s="13" t="s">
        <v>80</v>
      </c>
      <c r="AW403" s="13" t="s">
        <v>27</v>
      </c>
      <c r="AX403" s="13" t="s">
        <v>78</v>
      </c>
      <c r="AY403" s="169" t="s">
        <v>140</v>
      </c>
    </row>
    <row r="404" spans="1:65" s="2" customFormat="1" ht="16.5" customHeight="1" x14ac:dyDescent="0.2">
      <c r="A404" s="30"/>
      <c r="B404" s="146"/>
      <c r="C404" s="195" t="s">
        <v>802</v>
      </c>
      <c r="D404" s="195" t="s">
        <v>753</v>
      </c>
      <c r="E404" s="196" t="s">
        <v>1346</v>
      </c>
      <c r="F404" s="197" t="s">
        <v>1347</v>
      </c>
      <c r="G404" s="198" t="s">
        <v>358</v>
      </c>
      <c r="H404" s="199">
        <v>1</v>
      </c>
      <c r="I404" s="275"/>
      <c r="J404" s="200">
        <f>ROUND(I404*H404,2)</f>
        <v>0</v>
      </c>
      <c r="K404" s="197"/>
      <c r="L404" s="201"/>
      <c r="M404" s="202" t="s">
        <v>1</v>
      </c>
      <c r="N404" s="203" t="s">
        <v>36</v>
      </c>
      <c r="O404" s="155">
        <v>0</v>
      </c>
      <c r="P404" s="155">
        <f>O404*H404</f>
        <v>0</v>
      </c>
      <c r="Q404" s="155">
        <v>0.14699999999999999</v>
      </c>
      <c r="R404" s="155">
        <f>Q404*H404</f>
        <v>0.14699999999999999</v>
      </c>
      <c r="S404" s="155">
        <v>0</v>
      </c>
      <c r="T404" s="156">
        <f>S404*H404</f>
        <v>0</v>
      </c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R404" s="157" t="s">
        <v>174</v>
      </c>
      <c r="AT404" s="157" t="s">
        <v>753</v>
      </c>
      <c r="AU404" s="157" t="s">
        <v>80</v>
      </c>
      <c r="AY404" s="18" t="s">
        <v>140</v>
      </c>
      <c r="BE404" s="158">
        <f>IF(N404="základní",J404,0)</f>
        <v>0</v>
      </c>
      <c r="BF404" s="158">
        <f>IF(N404="snížená",J404,0)</f>
        <v>0</v>
      </c>
      <c r="BG404" s="158">
        <f>IF(N404="zákl. přenesená",J404,0)</f>
        <v>0</v>
      </c>
      <c r="BH404" s="158">
        <f>IF(N404="sníž. přenesená",J404,0)</f>
        <v>0</v>
      </c>
      <c r="BI404" s="158">
        <f>IF(N404="nulová",J404,0)</f>
        <v>0</v>
      </c>
      <c r="BJ404" s="18" t="s">
        <v>78</v>
      </c>
      <c r="BK404" s="158">
        <f>ROUND(I404*H404,2)</f>
        <v>0</v>
      </c>
      <c r="BL404" s="18" t="s">
        <v>160</v>
      </c>
      <c r="BM404" s="157" t="s">
        <v>1348</v>
      </c>
    </row>
    <row r="405" spans="1:65" s="2" customFormat="1" x14ac:dyDescent="0.2">
      <c r="A405" s="30"/>
      <c r="B405" s="31"/>
      <c r="C405" s="30"/>
      <c r="D405" s="159" t="s">
        <v>149</v>
      </c>
      <c r="E405" s="30"/>
      <c r="F405" s="160" t="s">
        <v>1347</v>
      </c>
      <c r="G405" s="30"/>
      <c r="H405" s="30"/>
      <c r="I405" s="30"/>
      <c r="J405" s="30"/>
      <c r="K405" s="30"/>
      <c r="L405" s="31"/>
      <c r="M405" s="161"/>
      <c r="N405" s="162"/>
      <c r="O405" s="56"/>
      <c r="P405" s="56"/>
      <c r="Q405" s="56"/>
      <c r="R405" s="56"/>
      <c r="S405" s="56"/>
      <c r="T405" s="57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T405" s="18" t="s">
        <v>149</v>
      </c>
      <c r="AU405" s="18" t="s">
        <v>80</v>
      </c>
    </row>
    <row r="406" spans="1:65" s="13" customFormat="1" x14ac:dyDescent="0.2">
      <c r="B406" s="168"/>
      <c r="D406" s="159" t="s">
        <v>354</v>
      </c>
      <c r="E406" s="169" t="s">
        <v>1</v>
      </c>
      <c r="F406" s="170" t="s">
        <v>979</v>
      </c>
      <c r="H406" s="171">
        <v>1</v>
      </c>
      <c r="L406" s="168"/>
      <c r="M406" s="172"/>
      <c r="N406" s="173"/>
      <c r="O406" s="173"/>
      <c r="P406" s="173"/>
      <c r="Q406" s="173"/>
      <c r="R406" s="173"/>
      <c r="S406" s="173"/>
      <c r="T406" s="174"/>
      <c r="AT406" s="169" t="s">
        <v>354</v>
      </c>
      <c r="AU406" s="169" t="s">
        <v>80</v>
      </c>
      <c r="AV406" s="13" t="s">
        <v>80</v>
      </c>
      <c r="AW406" s="13" t="s">
        <v>27</v>
      </c>
      <c r="AX406" s="13" t="s">
        <v>78</v>
      </c>
      <c r="AY406" s="169" t="s">
        <v>140</v>
      </c>
    </row>
    <row r="407" spans="1:65" s="2" customFormat="1" ht="16.5" customHeight="1" x14ac:dyDescent="0.2">
      <c r="A407" s="30"/>
      <c r="B407" s="146"/>
      <c r="C407" s="195" t="s">
        <v>810</v>
      </c>
      <c r="D407" s="195" t="s">
        <v>753</v>
      </c>
      <c r="E407" s="196" t="s">
        <v>990</v>
      </c>
      <c r="F407" s="197" t="s">
        <v>991</v>
      </c>
      <c r="G407" s="198" t="s">
        <v>358</v>
      </c>
      <c r="H407" s="199">
        <v>9</v>
      </c>
      <c r="I407" s="275"/>
      <c r="J407" s="200">
        <f>ROUND(I407*H407,2)</f>
        <v>0</v>
      </c>
      <c r="K407" s="197"/>
      <c r="L407" s="201"/>
      <c r="M407" s="202" t="s">
        <v>1</v>
      </c>
      <c r="N407" s="203" t="s">
        <v>36</v>
      </c>
      <c r="O407" s="155">
        <v>0</v>
      </c>
      <c r="P407" s="155">
        <f>O407*H407</f>
        <v>0</v>
      </c>
      <c r="Q407" s="155">
        <v>2E-3</v>
      </c>
      <c r="R407" s="155">
        <f>Q407*H407</f>
        <v>1.8000000000000002E-2</v>
      </c>
      <c r="S407" s="155">
        <v>0</v>
      </c>
      <c r="T407" s="156">
        <f>S407*H407</f>
        <v>0</v>
      </c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R407" s="157" t="s">
        <v>174</v>
      </c>
      <c r="AT407" s="157" t="s">
        <v>753</v>
      </c>
      <c r="AU407" s="157" t="s">
        <v>80</v>
      </c>
      <c r="AY407" s="18" t="s">
        <v>140</v>
      </c>
      <c r="BE407" s="158">
        <f>IF(N407="základní",J407,0)</f>
        <v>0</v>
      </c>
      <c r="BF407" s="158">
        <f>IF(N407="snížená",J407,0)</f>
        <v>0</v>
      </c>
      <c r="BG407" s="158">
        <f>IF(N407="zákl. přenesená",J407,0)</f>
        <v>0</v>
      </c>
      <c r="BH407" s="158">
        <f>IF(N407="sníž. přenesená",J407,0)</f>
        <v>0</v>
      </c>
      <c r="BI407" s="158">
        <f>IF(N407="nulová",J407,0)</f>
        <v>0</v>
      </c>
      <c r="BJ407" s="18" t="s">
        <v>78</v>
      </c>
      <c r="BK407" s="158">
        <f>ROUND(I407*H407,2)</f>
        <v>0</v>
      </c>
      <c r="BL407" s="18" t="s">
        <v>160</v>
      </c>
      <c r="BM407" s="157" t="s">
        <v>1349</v>
      </c>
    </row>
    <row r="408" spans="1:65" s="2" customFormat="1" x14ac:dyDescent="0.2">
      <c r="A408" s="30"/>
      <c r="B408" s="31"/>
      <c r="C408" s="30"/>
      <c r="D408" s="159" t="s">
        <v>149</v>
      </c>
      <c r="E408" s="30"/>
      <c r="F408" s="160" t="s">
        <v>991</v>
      </c>
      <c r="G408" s="30"/>
      <c r="H408" s="30"/>
      <c r="I408" s="30"/>
      <c r="J408" s="30"/>
      <c r="K408" s="30"/>
      <c r="L408" s="31"/>
      <c r="M408" s="161"/>
      <c r="N408" s="162"/>
      <c r="O408" s="56"/>
      <c r="P408" s="56"/>
      <c r="Q408" s="56"/>
      <c r="R408" s="56"/>
      <c r="S408" s="56"/>
      <c r="T408" s="57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T408" s="18" t="s">
        <v>149</v>
      </c>
      <c r="AU408" s="18" t="s">
        <v>80</v>
      </c>
    </row>
    <row r="409" spans="1:65" s="13" customFormat="1" x14ac:dyDescent="0.2">
      <c r="B409" s="168"/>
      <c r="D409" s="159" t="s">
        <v>354</v>
      </c>
      <c r="E409" s="169" t="s">
        <v>1</v>
      </c>
      <c r="F409" s="170" t="s">
        <v>1350</v>
      </c>
      <c r="H409" s="171">
        <v>9</v>
      </c>
      <c r="L409" s="168"/>
      <c r="M409" s="172"/>
      <c r="N409" s="173"/>
      <c r="O409" s="173"/>
      <c r="P409" s="173"/>
      <c r="Q409" s="173"/>
      <c r="R409" s="173"/>
      <c r="S409" s="173"/>
      <c r="T409" s="174"/>
      <c r="AT409" s="169" t="s">
        <v>354</v>
      </c>
      <c r="AU409" s="169" t="s">
        <v>80</v>
      </c>
      <c r="AV409" s="13" t="s">
        <v>80</v>
      </c>
      <c r="AW409" s="13" t="s">
        <v>27</v>
      </c>
      <c r="AX409" s="13" t="s">
        <v>78</v>
      </c>
      <c r="AY409" s="169" t="s">
        <v>140</v>
      </c>
    </row>
    <row r="410" spans="1:65" s="2" customFormat="1" ht="16.5" customHeight="1" x14ac:dyDescent="0.2">
      <c r="A410" s="30"/>
      <c r="B410" s="146"/>
      <c r="C410" s="147" t="s">
        <v>816</v>
      </c>
      <c r="D410" s="147" t="s">
        <v>143</v>
      </c>
      <c r="E410" s="148" t="s">
        <v>1351</v>
      </c>
      <c r="F410" s="149" t="s">
        <v>1352</v>
      </c>
      <c r="G410" s="150" t="s">
        <v>358</v>
      </c>
      <c r="H410" s="151">
        <v>2</v>
      </c>
      <c r="I410" s="275"/>
      <c r="J410" s="152">
        <f>ROUND(I410*H410,2)</f>
        <v>0</v>
      </c>
      <c r="K410" s="149"/>
      <c r="L410" s="31"/>
      <c r="M410" s="153" t="s">
        <v>1</v>
      </c>
      <c r="N410" s="154" t="s">
        <v>36</v>
      </c>
      <c r="O410" s="155">
        <v>1.6639999999999999</v>
      </c>
      <c r="P410" s="155">
        <f>O410*H410</f>
        <v>3.3279999999999998</v>
      </c>
      <c r="Q410" s="155">
        <v>1.248E-2</v>
      </c>
      <c r="R410" s="155">
        <f>Q410*H410</f>
        <v>2.496E-2</v>
      </c>
      <c r="S410" s="155">
        <v>0</v>
      </c>
      <c r="T410" s="156">
        <f>S410*H410</f>
        <v>0</v>
      </c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R410" s="157" t="s">
        <v>160</v>
      </c>
      <c r="AT410" s="157" t="s">
        <v>143</v>
      </c>
      <c r="AU410" s="157" t="s">
        <v>80</v>
      </c>
      <c r="AY410" s="18" t="s">
        <v>140</v>
      </c>
      <c r="BE410" s="158">
        <f>IF(N410="základní",J410,0)</f>
        <v>0</v>
      </c>
      <c r="BF410" s="158">
        <f>IF(N410="snížená",J410,0)</f>
        <v>0</v>
      </c>
      <c r="BG410" s="158">
        <f>IF(N410="zákl. přenesená",J410,0)</f>
        <v>0</v>
      </c>
      <c r="BH410" s="158">
        <f>IF(N410="sníž. přenesená",J410,0)</f>
        <v>0</v>
      </c>
      <c r="BI410" s="158">
        <f>IF(N410="nulová",J410,0)</f>
        <v>0</v>
      </c>
      <c r="BJ410" s="18" t="s">
        <v>78</v>
      </c>
      <c r="BK410" s="158">
        <f>ROUND(I410*H410,2)</f>
        <v>0</v>
      </c>
      <c r="BL410" s="18" t="s">
        <v>160</v>
      </c>
      <c r="BM410" s="157" t="s">
        <v>1353</v>
      </c>
    </row>
    <row r="411" spans="1:65" s="2" customFormat="1" x14ac:dyDescent="0.2">
      <c r="A411" s="30"/>
      <c r="B411" s="31"/>
      <c r="C411" s="30"/>
      <c r="D411" s="159" t="s">
        <v>149</v>
      </c>
      <c r="E411" s="30"/>
      <c r="F411" s="160" t="s">
        <v>1352</v>
      </c>
      <c r="G411" s="30"/>
      <c r="H411" s="30"/>
      <c r="I411" s="30"/>
      <c r="J411" s="30"/>
      <c r="K411" s="30"/>
      <c r="L411" s="31"/>
      <c r="M411" s="161"/>
      <c r="N411" s="162"/>
      <c r="O411" s="56"/>
      <c r="P411" s="56"/>
      <c r="Q411" s="56"/>
      <c r="R411" s="56"/>
      <c r="S411" s="56"/>
      <c r="T411" s="57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T411" s="18" t="s">
        <v>149</v>
      </c>
      <c r="AU411" s="18" t="s">
        <v>80</v>
      </c>
    </row>
    <row r="412" spans="1:65" s="13" customFormat="1" x14ac:dyDescent="0.2">
      <c r="B412" s="168"/>
      <c r="D412" s="159" t="s">
        <v>354</v>
      </c>
      <c r="E412" s="169" t="s">
        <v>1</v>
      </c>
      <c r="F412" s="170" t="s">
        <v>1337</v>
      </c>
      <c r="H412" s="171">
        <v>2</v>
      </c>
      <c r="L412" s="168"/>
      <c r="M412" s="172"/>
      <c r="N412" s="173"/>
      <c r="O412" s="173"/>
      <c r="P412" s="173"/>
      <c r="Q412" s="173"/>
      <c r="R412" s="173"/>
      <c r="S412" s="173"/>
      <c r="T412" s="174"/>
      <c r="AT412" s="169" t="s">
        <v>354</v>
      </c>
      <c r="AU412" s="169" t="s">
        <v>80</v>
      </c>
      <c r="AV412" s="13" t="s">
        <v>80</v>
      </c>
      <c r="AW412" s="13" t="s">
        <v>27</v>
      </c>
      <c r="AX412" s="13" t="s">
        <v>78</v>
      </c>
      <c r="AY412" s="169" t="s">
        <v>140</v>
      </c>
    </row>
    <row r="413" spans="1:65" s="2" customFormat="1" ht="16.5" customHeight="1" x14ac:dyDescent="0.2">
      <c r="A413" s="30"/>
      <c r="B413" s="146"/>
      <c r="C413" s="195" t="s">
        <v>821</v>
      </c>
      <c r="D413" s="195" t="s">
        <v>753</v>
      </c>
      <c r="E413" s="196" t="s">
        <v>1354</v>
      </c>
      <c r="F413" s="197" t="s">
        <v>1355</v>
      </c>
      <c r="G413" s="198" t="s">
        <v>358</v>
      </c>
      <c r="H413" s="199">
        <v>2</v>
      </c>
      <c r="I413" s="275"/>
      <c r="J413" s="200">
        <f>ROUND(I413*H413,2)</f>
        <v>0</v>
      </c>
      <c r="K413" s="197"/>
      <c r="L413" s="201"/>
      <c r="M413" s="202" t="s">
        <v>1</v>
      </c>
      <c r="N413" s="203" t="s">
        <v>36</v>
      </c>
      <c r="O413" s="155">
        <v>0</v>
      </c>
      <c r="P413" s="155">
        <f>O413*H413</f>
        <v>0</v>
      </c>
      <c r="Q413" s="155">
        <v>0.19500000000000001</v>
      </c>
      <c r="R413" s="155">
        <f>Q413*H413</f>
        <v>0.39</v>
      </c>
      <c r="S413" s="155">
        <v>0</v>
      </c>
      <c r="T413" s="156">
        <f>S413*H413</f>
        <v>0</v>
      </c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R413" s="157" t="s">
        <v>174</v>
      </c>
      <c r="AT413" s="157" t="s">
        <v>753</v>
      </c>
      <c r="AU413" s="157" t="s">
        <v>80</v>
      </c>
      <c r="AY413" s="18" t="s">
        <v>140</v>
      </c>
      <c r="BE413" s="158">
        <f>IF(N413="základní",J413,0)</f>
        <v>0</v>
      </c>
      <c r="BF413" s="158">
        <f>IF(N413="snížená",J413,0)</f>
        <v>0</v>
      </c>
      <c r="BG413" s="158">
        <f>IF(N413="zákl. přenesená",J413,0)</f>
        <v>0</v>
      </c>
      <c r="BH413" s="158">
        <f>IF(N413="sníž. přenesená",J413,0)</f>
        <v>0</v>
      </c>
      <c r="BI413" s="158">
        <f>IF(N413="nulová",J413,0)</f>
        <v>0</v>
      </c>
      <c r="BJ413" s="18" t="s">
        <v>78</v>
      </c>
      <c r="BK413" s="158">
        <f>ROUND(I413*H413,2)</f>
        <v>0</v>
      </c>
      <c r="BL413" s="18" t="s">
        <v>160</v>
      </c>
      <c r="BM413" s="157" t="s">
        <v>1356</v>
      </c>
    </row>
    <row r="414" spans="1:65" s="2" customFormat="1" x14ac:dyDescent="0.2">
      <c r="A414" s="30"/>
      <c r="B414" s="31"/>
      <c r="C414" s="30"/>
      <c r="D414" s="159" t="s">
        <v>149</v>
      </c>
      <c r="E414" s="30"/>
      <c r="F414" s="160" t="s">
        <v>1355</v>
      </c>
      <c r="G414" s="30"/>
      <c r="H414" s="30"/>
      <c r="I414" s="30"/>
      <c r="J414" s="30"/>
      <c r="K414" s="30"/>
      <c r="L414" s="31"/>
      <c r="M414" s="161"/>
      <c r="N414" s="162"/>
      <c r="O414" s="56"/>
      <c r="P414" s="56"/>
      <c r="Q414" s="56"/>
      <c r="R414" s="56"/>
      <c r="S414" s="56"/>
      <c r="T414" s="57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T414" s="18" t="s">
        <v>149</v>
      </c>
      <c r="AU414" s="18" t="s">
        <v>80</v>
      </c>
    </row>
    <row r="415" spans="1:65" s="13" customFormat="1" x14ac:dyDescent="0.2">
      <c r="B415" s="168"/>
      <c r="D415" s="159" t="s">
        <v>354</v>
      </c>
      <c r="E415" s="169" t="s">
        <v>1</v>
      </c>
      <c r="F415" s="170" t="s">
        <v>1271</v>
      </c>
      <c r="H415" s="171">
        <v>2</v>
      </c>
      <c r="L415" s="168"/>
      <c r="M415" s="172"/>
      <c r="N415" s="173"/>
      <c r="O415" s="173"/>
      <c r="P415" s="173"/>
      <c r="Q415" s="173"/>
      <c r="R415" s="173"/>
      <c r="S415" s="173"/>
      <c r="T415" s="174"/>
      <c r="AT415" s="169" t="s">
        <v>354</v>
      </c>
      <c r="AU415" s="169" t="s">
        <v>80</v>
      </c>
      <c r="AV415" s="13" t="s">
        <v>80</v>
      </c>
      <c r="AW415" s="13" t="s">
        <v>27</v>
      </c>
      <c r="AX415" s="13" t="s">
        <v>78</v>
      </c>
      <c r="AY415" s="169" t="s">
        <v>140</v>
      </c>
    </row>
    <row r="416" spans="1:65" s="2" customFormat="1" ht="16.5" customHeight="1" x14ac:dyDescent="0.2">
      <c r="A416" s="30"/>
      <c r="B416" s="146"/>
      <c r="C416" s="147" t="s">
        <v>827</v>
      </c>
      <c r="D416" s="147" t="s">
        <v>143</v>
      </c>
      <c r="E416" s="148" t="s">
        <v>995</v>
      </c>
      <c r="F416" s="149" t="s">
        <v>996</v>
      </c>
      <c r="G416" s="150" t="s">
        <v>358</v>
      </c>
      <c r="H416" s="151">
        <v>2</v>
      </c>
      <c r="I416" s="275"/>
      <c r="J416" s="152">
        <f>ROUND(I416*H416,2)</f>
        <v>0</v>
      </c>
      <c r="K416" s="149"/>
      <c r="L416" s="31"/>
      <c r="M416" s="153" t="s">
        <v>1</v>
      </c>
      <c r="N416" s="154" t="s">
        <v>36</v>
      </c>
      <c r="O416" s="155">
        <v>2.08</v>
      </c>
      <c r="P416" s="155">
        <f>O416*H416</f>
        <v>4.16</v>
      </c>
      <c r="Q416" s="155">
        <v>2.8539999999999999E-2</v>
      </c>
      <c r="R416" s="155">
        <f>Q416*H416</f>
        <v>5.7079999999999999E-2</v>
      </c>
      <c r="S416" s="155">
        <v>0</v>
      </c>
      <c r="T416" s="156">
        <f>S416*H416</f>
        <v>0</v>
      </c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R416" s="157" t="s">
        <v>160</v>
      </c>
      <c r="AT416" s="157" t="s">
        <v>143</v>
      </c>
      <c r="AU416" s="157" t="s">
        <v>80</v>
      </c>
      <c r="AY416" s="18" t="s">
        <v>140</v>
      </c>
      <c r="BE416" s="158">
        <f>IF(N416="základní",J416,0)</f>
        <v>0</v>
      </c>
      <c r="BF416" s="158">
        <f>IF(N416="snížená",J416,0)</f>
        <v>0</v>
      </c>
      <c r="BG416" s="158">
        <f>IF(N416="zákl. přenesená",J416,0)</f>
        <v>0</v>
      </c>
      <c r="BH416" s="158">
        <f>IF(N416="sníž. přenesená",J416,0)</f>
        <v>0</v>
      </c>
      <c r="BI416" s="158">
        <f>IF(N416="nulová",J416,0)</f>
        <v>0</v>
      </c>
      <c r="BJ416" s="18" t="s">
        <v>78</v>
      </c>
      <c r="BK416" s="158">
        <f>ROUND(I416*H416,2)</f>
        <v>0</v>
      </c>
      <c r="BL416" s="18" t="s">
        <v>160</v>
      </c>
      <c r="BM416" s="157" t="s">
        <v>1357</v>
      </c>
    </row>
    <row r="417" spans="1:65" s="2" customFormat="1" x14ac:dyDescent="0.2">
      <c r="A417" s="30"/>
      <c r="B417" s="31"/>
      <c r="C417" s="30"/>
      <c r="D417" s="159" t="s">
        <v>149</v>
      </c>
      <c r="E417" s="30"/>
      <c r="F417" s="160" t="s">
        <v>996</v>
      </c>
      <c r="G417" s="30"/>
      <c r="H417" s="30"/>
      <c r="I417" s="30"/>
      <c r="J417" s="30"/>
      <c r="K417" s="30"/>
      <c r="L417" s="31"/>
      <c r="M417" s="161"/>
      <c r="N417" s="162"/>
      <c r="O417" s="56"/>
      <c r="P417" s="56"/>
      <c r="Q417" s="56"/>
      <c r="R417" s="56"/>
      <c r="S417" s="56"/>
      <c r="T417" s="57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T417" s="18" t="s">
        <v>149</v>
      </c>
      <c r="AU417" s="18" t="s">
        <v>80</v>
      </c>
    </row>
    <row r="418" spans="1:65" s="13" customFormat="1" x14ac:dyDescent="0.2">
      <c r="B418" s="168"/>
      <c r="D418" s="159" t="s">
        <v>354</v>
      </c>
      <c r="E418" s="169" t="s">
        <v>1</v>
      </c>
      <c r="F418" s="170" t="s">
        <v>1337</v>
      </c>
      <c r="H418" s="171">
        <v>2</v>
      </c>
      <c r="L418" s="168"/>
      <c r="M418" s="172"/>
      <c r="N418" s="173"/>
      <c r="O418" s="173"/>
      <c r="P418" s="173"/>
      <c r="Q418" s="173"/>
      <c r="R418" s="173"/>
      <c r="S418" s="173"/>
      <c r="T418" s="174"/>
      <c r="AT418" s="169" t="s">
        <v>354</v>
      </c>
      <c r="AU418" s="169" t="s">
        <v>80</v>
      </c>
      <c r="AV418" s="13" t="s">
        <v>80</v>
      </c>
      <c r="AW418" s="13" t="s">
        <v>27</v>
      </c>
      <c r="AX418" s="13" t="s">
        <v>78</v>
      </c>
      <c r="AY418" s="169" t="s">
        <v>140</v>
      </c>
    </row>
    <row r="419" spans="1:65" s="2" customFormat="1" ht="16.5" customHeight="1" x14ac:dyDescent="0.2">
      <c r="A419" s="30"/>
      <c r="B419" s="146"/>
      <c r="C419" s="195" t="s">
        <v>835</v>
      </c>
      <c r="D419" s="195" t="s">
        <v>753</v>
      </c>
      <c r="E419" s="196" t="s">
        <v>1000</v>
      </c>
      <c r="F419" s="197" t="s">
        <v>1001</v>
      </c>
      <c r="G419" s="198" t="s">
        <v>358</v>
      </c>
      <c r="H419" s="199">
        <v>2</v>
      </c>
      <c r="I419" s="275"/>
      <c r="J419" s="200">
        <f>ROUND(I419*H419,2)</f>
        <v>0</v>
      </c>
      <c r="K419" s="197"/>
      <c r="L419" s="201"/>
      <c r="M419" s="202" t="s">
        <v>1</v>
      </c>
      <c r="N419" s="203" t="s">
        <v>36</v>
      </c>
      <c r="O419" s="155">
        <v>0</v>
      </c>
      <c r="P419" s="155">
        <f>O419*H419</f>
        <v>0</v>
      </c>
      <c r="Q419" s="155">
        <v>0.69799999999999995</v>
      </c>
      <c r="R419" s="155">
        <f>Q419*H419</f>
        <v>1.3959999999999999</v>
      </c>
      <c r="S419" s="155">
        <v>0</v>
      </c>
      <c r="T419" s="156">
        <f>S419*H419</f>
        <v>0</v>
      </c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R419" s="157" t="s">
        <v>174</v>
      </c>
      <c r="AT419" s="157" t="s">
        <v>753</v>
      </c>
      <c r="AU419" s="157" t="s">
        <v>80</v>
      </c>
      <c r="AY419" s="18" t="s">
        <v>140</v>
      </c>
      <c r="BE419" s="158">
        <f>IF(N419="základní",J419,0)</f>
        <v>0</v>
      </c>
      <c r="BF419" s="158">
        <f>IF(N419="snížená",J419,0)</f>
        <v>0</v>
      </c>
      <c r="BG419" s="158">
        <f>IF(N419="zákl. přenesená",J419,0)</f>
        <v>0</v>
      </c>
      <c r="BH419" s="158">
        <f>IF(N419="sníž. přenesená",J419,0)</f>
        <v>0</v>
      </c>
      <c r="BI419" s="158">
        <f>IF(N419="nulová",J419,0)</f>
        <v>0</v>
      </c>
      <c r="BJ419" s="18" t="s">
        <v>78</v>
      </c>
      <c r="BK419" s="158">
        <f>ROUND(I419*H419,2)</f>
        <v>0</v>
      </c>
      <c r="BL419" s="18" t="s">
        <v>160</v>
      </c>
      <c r="BM419" s="157" t="s">
        <v>1358</v>
      </c>
    </row>
    <row r="420" spans="1:65" s="2" customFormat="1" x14ac:dyDescent="0.2">
      <c r="A420" s="30"/>
      <c r="B420" s="31"/>
      <c r="C420" s="30"/>
      <c r="D420" s="159" t="s">
        <v>149</v>
      </c>
      <c r="E420" s="30"/>
      <c r="F420" s="160" t="s">
        <v>1001</v>
      </c>
      <c r="G420" s="30"/>
      <c r="H420" s="30"/>
      <c r="I420" s="30"/>
      <c r="J420" s="30"/>
      <c r="K420" s="30"/>
      <c r="L420" s="31"/>
      <c r="M420" s="161"/>
      <c r="N420" s="162"/>
      <c r="O420" s="56"/>
      <c r="P420" s="56"/>
      <c r="Q420" s="56"/>
      <c r="R420" s="56"/>
      <c r="S420" s="56"/>
      <c r="T420" s="57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T420" s="18" t="s">
        <v>149</v>
      </c>
      <c r="AU420" s="18" t="s">
        <v>80</v>
      </c>
    </row>
    <row r="421" spans="1:65" s="13" customFormat="1" x14ac:dyDescent="0.2">
      <c r="B421" s="168"/>
      <c r="D421" s="159" t="s">
        <v>354</v>
      </c>
      <c r="E421" s="169" t="s">
        <v>1</v>
      </c>
      <c r="F421" s="170" t="s">
        <v>1271</v>
      </c>
      <c r="H421" s="171">
        <v>2</v>
      </c>
      <c r="L421" s="168"/>
      <c r="M421" s="172"/>
      <c r="N421" s="173"/>
      <c r="O421" s="173"/>
      <c r="P421" s="173"/>
      <c r="Q421" s="173"/>
      <c r="R421" s="173"/>
      <c r="S421" s="173"/>
      <c r="T421" s="174"/>
      <c r="AT421" s="169" t="s">
        <v>354</v>
      </c>
      <c r="AU421" s="169" t="s">
        <v>80</v>
      </c>
      <c r="AV421" s="13" t="s">
        <v>80</v>
      </c>
      <c r="AW421" s="13" t="s">
        <v>27</v>
      </c>
      <c r="AX421" s="13" t="s">
        <v>78</v>
      </c>
      <c r="AY421" s="169" t="s">
        <v>140</v>
      </c>
    </row>
    <row r="422" spans="1:65" s="2" customFormat="1" ht="16.5" customHeight="1" x14ac:dyDescent="0.2">
      <c r="A422" s="30"/>
      <c r="B422" s="146"/>
      <c r="C422" s="147" t="s">
        <v>843</v>
      </c>
      <c r="D422" s="147" t="s">
        <v>143</v>
      </c>
      <c r="E422" s="148" t="s">
        <v>1020</v>
      </c>
      <c r="F422" s="149" t="s">
        <v>1021</v>
      </c>
      <c r="G422" s="150" t="s">
        <v>1015</v>
      </c>
      <c r="H422" s="151">
        <v>5</v>
      </c>
      <c r="I422" s="275"/>
      <c r="J422" s="152">
        <f>ROUND(I422*H422,2)</f>
        <v>0</v>
      </c>
      <c r="K422" s="149"/>
      <c r="L422" s="31"/>
      <c r="M422" s="153" t="s">
        <v>1</v>
      </c>
      <c r="N422" s="154" t="s">
        <v>36</v>
      </c>
      <c r="O422" s="155">
        <v>0</v>
      </c>
      <c r="P422" s="155">
        <f>O422*H422</f>
        <v>0</v>
      </c>
      <c r="Q422" s="155">
        <v>0</v>
      </c>
      <c r="R422" s="155">
        <f>Q422*H422</f>
        <v>0</v>
      </c>
      <c r="S422" s="155">
        <v>0</v>
      </c>
      <c r="T422" s="156">
        <f>S422*H422</f>
        <v>0</v>
      </c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R422" s="157" t="s">
        <v>160</v>
      </c>
      <c r="AT422" s="157" t="s">
        <v>143</v>
      </c>
      <c r="AU422" s="157" t="s">
        <v>80</v>
      </c>
      <c r="AY422" s="18" t="s">
        <v>140</v>
      </c>
      <c r="BE422" s="158">
        <f>IF(N422="základní",J422,0)</f>
        <v>0</v>
      </c>
      <c r="BF422" s="158">
        <f>IF(N422="snížená",J422,0)</f>
        <v>0</v>
      </c>
      <c r="BG422" s="158">
        <f>IF(N422="zákl. přenesená",J422,0)</f>
        <v>0</v>
      </c>
      <c r="BH422" s="158">
        <f>IF(N422="sníž. přenesená",J422,0)</f>
        <v>0</v>
      </c>
      <c r="BI422" s="158">
        <f>IF(N422="nulová",J422,0)</f>
        <v>0</v>
      </c>
      <c r="BJ422" s="18" t="s">
        <v>78</v>
      </c>
      <c r="BK422" s="158">
        <f>ROUND(I422*H422,2)</f>
        <v>0</v>
      </c>
      <c r="BL422" s="18" t="s">
        <v>160</v>
      </c>
      <c r="BM422" s="157" t="s">
        <v>1359</v>
      </c>
    </row>
    <row r="423" spans="1:65" s="2" customFormat="1" ht="58.5" x14ac:dyDescent="0.2">
      <c r="A423" s="30"/>
      <c r="B423" s="31"/>
      <c r="C423" s="30"/>
      <c r="D423" s="159" t="s">
        <v>149</v>
      </c>
      <c r="E423" s="30"/>
      <c r="F423" s="160" t="s">
        <v>1023</v>
      </c>
      <c r="G423" s="30"/>
      <c r="H423" s="30"/>
      <c r="I423" s="30"/>
      <c r="J423" s="30"/>
      <c r="K423" s="30"/>
      <c r="L423" s="31"/>
      <c r="M423" s="161"/>
      <c r="N423" s="162"/>
      <c r="O423" s="56"/>
      <c r="P423" s="56"/>
      <c r="Q423" s="56"/>
      <c r="R423" s="56"/>
      <c r="S423" s="56"/>
      <c r="T423" s="57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T423" s="18" t="s">
        <v>149</v>
      </c>
      <c r="AU423" s="18" t="s">
        <v>80</v>
      </c>
    </row>
    <row r="424" spans="1:65" s="13" customFormat="1" x14ac:dyDescent="0.2">
      <c r="B424" s="168"/>
      <c r="D424" s="159" t="s">
        <v>354</v>
      </c>
      <c r="E424" s="169" t="s">
        <v>1</v>
      </c>
      <c r="F424" s="170" t="s">
        <v>953</v>
      </c>
      <c r="H424" s="171">
        <v>5</v>
      </c>
      <c r="L424" s="168"/>
      <c r="M424" s="172"/>
      <c r="N424" s="173"/>
      <c r="O424" s="173"/>
      <c r="P424" s="173"/>
      <c r="Q424" s="173"/>
      <c r="R424" s="173"/>
      <c r="S424" s="173"/>
      <c r="T424" s="174"/>
      <c r="AT424" s="169" t="s">
        <v>354</v>
      </c>
      <c r="AU424" s="169" t="s">
        <v>80</v>
      </c>
      <c r="AV424" s="13" t="s">
        <v>80</v>
      </c>
      <c r="AW424" s="13" t="s">
        <v>27</v>
      </c>
      <c r="AX424" s="13" t="s">
        <v>78</v>
      </c>
      <c r="AY424" s="169" t="s">
        <v>140</v>
      </c>
    </row>
    <row r="425" spans="1:65" s="2" customFormat="1" ht="16.5" customHeight="1" x14ac:dyDescent="0.2">
      <c r="A425" s="30"/>
      <c r="B425" s="146"/>
      <c r="C425" s="147" t="s">
        <v>851</v>
      </c>
      <c r="D425" s="147" t="s">
        <v>143</v>
      </c>
      <c r="E425" s="148" t="s">
        <v>1013</v>
      </c>
      <c r="F425" s="149" t="s">
        <v>1014</v>
      </c>
      <c r="G425" s="150" t="s">
        <v>1015</v>
      </c>
      <c r="H425" s="151">
        <v>2</v>
      </c>
      <c r="I425" s="275"/>
      <c r="J425" s="152">
        <f>ROUND(I425*H425,2)</f>
        <v>0</v>
      </c>
      <c r="K425" s="149"/>
      <c r="L425" s="31"/>
      <c r="M425" s="153" t="s">
        <v>1</v>
      </c>
      <c r="N425" s="154" t="s">
        <v>36</v>
      </c>
      <c r="O425" s="155">
        <v>0</v>
      </c>
      <c r="P425" s="155">
        <f>O425*H425</f>
        <v>0</v>
      </c>
      <c r="Q425" s="155">
        <v>0</v>
      </c>
      <c r="R425" s="155">
        <f>Q425*H425</f>
        <v>0</v>
      </c>
      <c r="S425" s="155">
        <v>0</v>
      </c>
      <c r="T425" s="156">
        <f>S425*H425</f>
        <v>0</v>
      </c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R425" s="157" t="s">
        <v>160</v>
      </c>
      <c r="AT425" s="157" t="s">
        <v>143</v>
      </c>
      <c r="AU425" s="157" t="s">
        <v>80</v>
      </c>
      <c r="AY425" s="18" t="s">
        <v>140</v>
      </c>
      <c r="BE425" s="158">
        <f>IF(N425="základní",J425,0)</f>
        <v>0</v>
      </c>
      <c r="BF425" s="158">
        <f>IF(N425="snížená",J425,0)</f>
        <v>0</v>
      </c>
      <c r="BG425" s="158">
        <f>IF(N425="zákl. přenesená",J425,0)</f>
        <v>0</v>
      </c>
      <c r="BH425" s="158">
        <f>IF(N425="sníž. přenesená",J425,0)</f>
        <v>0</v>
      </c>
      <c r="BI425" s="158">
        <f>IF(N425="nulová",J425,0)</f>
        <v>0</v>
      </c>
      <c r="BJ425" s="18" t="s">
        <v>78</v>
      </c>
      <c r="BK425" s="158">
        <f>ROUND(I425*H425,2)</f>
        <v>0</v>
      </c>
      <c r="BL425" s="18" t="s">
        <v>160</v>
      </c>
      <c r="BM425" s="157" t="s">
        <v>1360</v>
      </c>
    </row>
    <row r="426" spans="1:65" s="2" customFormat="1" ht="78" x14ac:dyDescent="0.2">
      <c r="A426" s="30"/>
      <c r="B426" s="31"/>
      <c r="C426" s="30"/>
      <c r="D426" s="159" t="s">
        <v>149</v>
      </c>
      <c r="E426" s="30"/>
      <c r="F426" s="160" t="s">
        <v>1017</v>
      </c>
      <c r="G426" s="30"/>
      <c r="H426" s="30"/>
      <c r="I426" s="30"/>
      <c r="J426" s="30"/>
      <c r="K426" s="30"/>
      <c r="L426" s="31"/>
      <c r="M426" s="161"/>
      <c r="N426" s="162"/>
      <c r="O426" s="56"/>
      <c r="P426" s="56"/>
      <c r="Q426" s="56"/>
      <c r="R426" s="56"/>
      <c r="S426" s="56"/>
      <c r="T426" s="57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T426" s="18" t="s">
        <v>149</v>
      </c>
      <c r="AU426" s="18" t="s">
        <v>80</v>
      </c>
    </row>
    <row r="427" spans="1:65" s="13" customFormat="1" x14ac:dyDescent="0.2">
      <c r="B427" s="168"/>
      <c r="D427" s="159" t="s">
        <v>354</v>
      </c>
      <c r="E427" s="169" t="s">
        <v>1</v>
      </c>
      <c r="F427" s="170" t="s">
        <v>1361</v>
      </c>
      <c r="H427" s="171">
        <v>2</v>
      </c>
      <c r="L427" s="168"/>
      <c r="M427" s="172"/>
      <c r="N427" s="173"/>
      <c r="O427" s="173"/>
      <c r="P427" s="173"/>
      <c r="Q427" s="173"/>
      <c r="R427" s="173"/>
      <c r="S427" s="173"/>
      <c r="T427" s="174"/>
      <c r="AT427" s="169" t="s">
        <v>354</v>
      </c>
      <c r="AU427" s="169" t="s">
        <v>80</v>
      </c>
      <c r="AV427" s="13" t="s">
        <v>80</v>
      </c>
      <c r="AW427" s="13" t="s">
        <v>27</v>
      </c>
      <c r="AX427" s="13" t="s">
        <v>78</v>
      </c>
      <c r="AY427" s="169" t="s">
        <v>140</v>
      </c>
    </row>
    <row r="428" spans="1:65" s="2" customFormat="1" ht="16.5" customHeight="1" x14ac:dyDescent="0.2">
      <c r="A428" s="30"/>
      <c r="B428" s="146"/>
      <c r="C428" s="147" t="s">
        <v>858</v>
      </c>
      <c r="D428" s="147" t="s">
        <v>143</v>
      </c>
      <c r="E428" s="148" t="s">
        <v>1362</v>
      </c>
      <c r="F428" s="149" t="s">
        <v>1363</v>
      </c>
      <c r="G428" s="150" t="s">
        <v>358</v>
      </c>
      <c r="H428" s="151">
        <v>2</v>
      </c>
      <c r="I428" s="275"/>
      <c r="J428" s="152">
        <f>ROUND(I428*H428,2)</f>
        <v>0</v>
      </c>
      <c r="K428" s="149"/>
      <c r="L428" s="31"/>
      <c r="M428" s="153" t="s">
        <v>1</v>
      </c>
      <c r="N428" s="154" t="s">
        <v>36</v>
      </c>
      <c r="O428" s="155">
        <v>1.3140000000000001</v>
      </c>
      <c r="P428" s="155">
        <f>O428*H428</f>
        <v>2.6280000000000001</v>
      </c>
      <c r="Q428" s="155">
        <v>0.21734000000000001</v>
      </c>
      <c r="R428" s="155">
        <f>Q428*H428</f>
        <v>0.43468000000000001</v>
      </c>
      <c r="S428" s="155">
        <v>0</v>
      </c>
      <c r="T428" s="156">
        <f>S428*H428</f>
        <v>0</v>
      </c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R428" s="157" t="s">
        <v>160</v>
      </c>
      <c r="AT428" s="157" t="s">
        <v>143</v>
      </c>
      <c r="AU428" s="157" t="s">
        <v>80</v>
      </c>
      <c r="AY428" s="18" t="s">
        <v>140</v>
      </c>
      <c r="BE428" s="158">
        <f>IF(N428="základní",J428,0)</f>
        <v>0</v>
      </c>
      <c r="BF428" s="158">
        <f>IF(N428="snížená",J428,0)</f>
        <v>0</v>
      </c>
      <c r="BG428" s="158">
        <f>IF(N428="zákl. přenesená",J428,0)</f>
        <v>0</v>
      </c>
      <c r="BH428" s="158">
        <f>IF(N428="sníž. přenesená",J428,0)</f>
        <v>0</v>
      </c>
      <c r="BI428" s="158">
        <f>IF(N428="nulová",J428,0)</f>
        <v>0</v>
      </c>
      <c r="BJ428" s="18" t="s">
        <v>78</v>
      </c>
      <c r="BK428" s="158">
        <f>ROUND(I428*H428,2)</f>
        <v>0</v>
      </c>
      <c r="BL428" s="18" t="s">
        <v>160</v>
      </c>
      <c r="BM428" s="157" t="s">
        <v>1364</v>
      </c>
    </row>
    <row r="429" spans="1:65" s="2" customFormat="1" x14ac:dyDescent="0.2">
      <c r="A429" s="30"/>
      <c r="B429" s="31"/>
      <c r="C429" s="30"/>
      <c r="D429" s="159" t="s">
        <v>149</v>
      </c>
      <c r="E429" s="30"/>
      <c r="F429" s="160" t="s">
        <v>1365</v>
      </c>
      <c r="G429" s="30"/>
      <c r="H429" s="30"/>
      <c r="I429" s="30"/>
      <c r="J429" s="30"/>
      <c r="K429" s="30"/>
      <c r="L429" s="31"/>
      <c r="M429" s="161"/>
      <c r="N429" s="162"/>
      <c r="O429" s="56"/>
      <c r="P429" s="56"/>
      <c r="Q429" s="56"/>
      <c r="R429" s="56"/>
      <c r="S429" s="56"/>
      <c r="T429" s="57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T429" s="18" t="s">
        <v>149</v>
      </c>
      <c r="AU429" s="18" t="s">
        <v>80</v>
      </c>
    </row>
    <row r="430" spans="1:65" s="2" customFormat="1" ht="16.5" customHeight="1" x14ac:dyDescent="0.2">
      <c r="A430" s="30"/>
      <c r="B430" s="146"/>
      <c r="C430" s="195" t="s">
        <v>864</v>
      </c>
      <c r="D430" s="195" t="s">
        <v>753</v>
      </c>
      <c r="E430" s="196" t="s">
        <v>1366</v>
      </c>
      <c r="F430" s="197" t="s">
        <v>1367</v>
      </c>
      <c r="G430" s="198" t="s">
        <v>358</v>
      </c>
      <c r="H430" s="199">
        <v>2</v>
      </c>
      <c r="I430" s="275"/>
      <c r="J430" s="200">
        <f>ROUND(I430*H430,2)</f>
        <v>0</v>
      </c>
      <c r="K430" s="197"/>
      <c r="L430" s="201"/>
      <c r="M430" s="202" t="s">
        <v>1</v>
      </c>
      <c r="N430" s="203" t="s">
        <v>36</v>
      </c>
      <c r="O430" s="155">
        <v>0</v>
      </c>
      <c r="P430" s="155">
        <f>O430*H430</f>
        <v>0</v>
      </c>
      <c r="Q430" s="155">
        <v>2.29E-2</v>
      </c>
      <c r="R430" s="155">
        <f>Q430*H430</f>
        <v>4.58E-2</v>
      </c>
      <c r="S430" s="155">
        <v>0</v>
      </c>
      <c r="T430" s="156">
        <f>S430*H430</f>
        <v>0</v>
      </c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R430" s="157" t="s">
        <v>174</v>
      </c>
      <c r="AT430" s="157" t="s">
        <v>753</v>
      </c>
      <c r="AU430" s="157" t="s">
        <v>80</v>
      </c>
      <c r="AY430" s="18" t="s">
        <v>140</v>
      </c>
      <c r="BE430" s="158">
        <f>IF(N430="základní",J430,0)</f>
        <v>0</v>
      </c>
      <c r="BF430" s="158">
        <f>IF(N430="snížená",J430,0)</f>
        <v>0</v>
      </c>
      <c r="BG430" s="158">
        <f>IF(N430="zákl. přenesená",J430,0)</f>
        <v>0</v>
      </c>
      <c r="BH430" s="158">
        <f>IF(N430="sníž. přenesená",J430,0)</f>
        <v>0</v>
      </c>
      <c r="BI430" s="158">
        <f>IF(N430="nulová",J430,0)</f>
        <v>0</v>
      </c>
      <c r="BJ430" s="18" t="s">
        <v>78</v>
      </c>
      <c r="BK430" s="158">
        <f>ROUND(I430*H430,2)</f>
        <v>0</v>
      </c>
      <c r="BL430" s="18" t="s">
        <v>160</v>
      </c>
      <c r="BM430" s="157" t="s">
        <v>1368</v>
      </c>
    </row>
    <row r="431" spans="1:65" s="2" customFormat="1" x14ac:dyDescent="0.2">
      <c r="A431" s="30"/>
      <c r="B431" s="31"/>
      <c r="C431" s="30"/>
      <c r="D431" s="159" t="s">
        <v>149</v>
      </c>
      <c r="E431" s="30"/>
      <c r="F431" s="160" t="s">
        <v>1367</v>
      </c>
      <c r="G431" s="30"/>
      <c r="H431" s="30"/>
      <c r="I431" s="30"/>
      <c r="J431" s="30"/>
      <c r="K431" s="30"/>
      <c r="L431" s="31"/>
      <c r="M431" s="161"/>
      <c r="N431" s="162"/>
      <c r="O431" s="56"/>
      <c r="P431" s="56"/>
      <c r="Q431" s="56"/>
      <c r="R431" s="56"/>
      <c r="S431" s="56"/>
      <c r="T431" s="57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T431" s="18" t="s">
        <v>149</v>
      </c>
      <c r="AU431" s="18" t="s">
        <v>80</v>
      </c>
    </row>
    <row r="432" spans="1:65" s="13" customFormat="1" x14ac:dyDescent="0.2">
      <c r="B432" s="168"/>
      <c r="D432" s="159" t="s">
        <v>354</v>
      </c>
      <c r="E432" s="169" t="s">
        <v>1</v>
      </c>
      <c r="F432" s="170" t="s">
        <v>1271</v>
      </c>
      <c r="H432" s="171">
        <v>2</v>
      </c>
      <c r="L432" s="168"/>
      <c r="M432" s="172"/>
      <c r="N432" s="173"/>
      <c r="O432" s="173"/>
      <c r="P432" s="173"/>
      <c r="Q432" s="173"/>
      <c r="R432" s="173"/>
      <c r="S432" s="173"/>
      <c r="T432" s="174"/>
      <c r="AT432" s="169" t="s">
        <v>354</v>
      </c>
      <c r="AU432" s="169" t="s">
        <v>80</v>
      </c>
      <c r="AV432" s="13" t="s">
        <v>80</v>
      </c>
      <c r="AW432" s="13" t="s">
        <v>27</v>
      </c>
      <c r="AX432" s="13" t="s">
        <v>78</v>
      </c>
      <c r="AY432" s="169" t="s">
        <v>140</v>
      </c>
    </row>
    <row r="433" spans="1:65" s="12" customFormat="1" ht="22.9" customHeight="1" x14ac:dyDescent="0.2">
      <c r="B433" s="134"/>
      <c r="D433" s="135" t="s">
        <v>69</v>
      </c>
      <c r="E433" s="144" t="s">
        <v>178</v>
      </c>
      <c r="F433" s="144" t="s">
        <v>1025</v>
      </c>
      <c r="J433" s="145">
        <f>BK433</f>
        <v>0</v>
      </c>
      <c r="L433" s="134"/>
      <c r="M433" s="138"/>
      <c r="N433" s="139"/>
      <c r="O433" s="139"/>
      <c r="P433" s="140">
        <f>SUM(P434:P454)</f>
        <v>396.20100000000002</v>
      </c>
      <c r="Q433" s="139"/>
      <c r="R433" s="140">
        <f>SUM(R434:R454)</f>
        <v>1.3027199999999999</v>
      </c>
      <c r="S433" s="139"/>
      <c r="T433" s="141">
        <f>SUM(T434:T454)</f>
        <v>88.75</v>
      </c>
      <c r="AR433" s="135" t="s">
        <v>78</v>
      </c>
      <c r="AT433" s="142" t="s">
        <v>69</v>
      </c>
      <c r="AU433" s="142" t="s">
        <v>78</v>
      </c>
      <c r="AY433" s="135" t="s">
        <v>140</v>
      </c>
      <c r="BK433" s="143">
        <f>SUM(BK434:BK454)</f>
        <v>0</v>
      </c>
    </row>
    <row r="434" spans="1:65" s="2" customFormat="1" ht="16.5" customHeight="1" x14ac:dyDescent="0.2">
      <c r="A434" s="30"/>
      <c r="B434" s="146"/>
      <c r="C434" s="147" t="s">
        <v>870</v>
      </c>
      <c r="D434" s="147" t="s">
        <v>143</v>
      </c>
      <c r="E434" s="148" t="s">
        <v>1369</v>
      </c>
      <c r="F434" s="149" t="s">
        <v>1370</v>
      </c>
      <c r="G434" s="150" t="s">
        <v>351</v>
      </c>
      <c r="H434" s="151">
        <v>1888</v>
      </c>
      <c r="I434" s="275"/>
      <c r="J434" s="152">
        <f>ROUND(I434*H434,2)</f>
        <v>0</v>
      </c>
      <c r="K434" s="149"/>
      <c r="L434" s="31"/>
      <c r="M434" s="153" t="s">
        <v>1</v>
      </c>
      <c r="N434" s="154" t="s">
        <v>36</v>
      </c>
      <c r="O434" s="155">
        <v>0.08</v>
      </c>
      <c r="P434" s="155">
        <f>O434*H434</f>
        <v>151.04</v>
      </c>
      <c r="Q434" s="155">
        <v>6.8999999999999997E-4</v>
      </c>
      <c r="R434" s="155">
        <f>Q434*H434</f>
        <v>1.3027199999999999</v>
      </c>
      <c r="S434" s="155">
        <v>0</v>
      </c>
      <c r="T434" s="156">
        <f>S434*H434</f>
        <v>0</v>
      </c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R434" s="157" t="s">
        <v>160</v>
      </c>
      <c r="AT434" s="157" t="s">
        <v>143</v>
      </c>
      <c r="AU434" s="157" t="s">
        <v>80</v>
      </c>
      <c r="AY434" s="18" t="s">
        <v>140</v>
      </c>
      <c r="BE434" s="158">
        <f>IF(N434="základní",J434,0)</f>
        <v>0</v>
      </c>
      <c r="BF434" s="158">
        <f>IF(N434="snížená",J434,0)</f>
        <v>0</v>
      </c>
      <c r="BG434" s="158">
        <f>IF(N434="zákl. přenesená",J434,0)</f>
        <v>0</v>
      </c>
      <c r="BH434" s="158">
        <f>IF(N434="sníž. přenesená",J434,0)</f>
        <v>0</v>
      </c>
      <c r="BI434" s="158">
        <f>IF(N434="nulová",J434,0)</f>
        <v>0</v>
      </c>
      <c r="BJ434" s="18" t="s">
        <v>78</v>
      </c>
      <c r="BK434" s="158">
        <f>ROUND(I434*H434,2)</f>
        <v>0</v>
      </c>
      <c r="BL434" s="18" t="s">
        <v>160</v>
      </c>
      <c r="BM434" s="157" t="s">
        <v>1371</v>
      </c>
    </row>
    <row r="435" spans="1:65" s="2" customFormat="1" x14ac:dyDescent="0.2">
      <c r="A435" s="30"/>
      <c r="B435" s="31"/>
      <c r="C435" s="30"/>
      <c r="D435" s="159" t="s">
        <v>149</v>
      </c>
      <c r="E435" s="30"/>
      <c r="F435" s="160" t="s">
        <v>1372</v>
      </c>
      <c r="G435" s="30"/>
      <c r="H435" s="30"/>
      <c r="I435" s="30"/>
      <c r="J435" s="30"/>
      <c r="K435" s="30"/>
      <c r="L435" s="31"/>
      <c r="M435" s="161"/>
      <c r="N435" s="162"/>
      <c r="O435" s="56"/>
      <c r="P435" s="56"/>
      <c r="Q435" s="56"/>
      <c r="R435" s="56"/>
      <c r="S435" s="56"/>
      <c r="T435" s="57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T435" s="18" t="s">
        <v>149</v>
      </c>
      <c r="AU435" s="18" t="s">
        <v>80</v>
      </c>
    </row>
    <row r="436" spans="1:65" s="13" customFormat="1" x14ac:dyDescent="0.2">
      <c r="B436" s="168"/>
      <c r="D436" s="159" t="s">
        <v>354</v>
      </c>
      <c r="E436" s="169" t="s">
        <v>1</v>
      </c>
      <c r="F436" s="170" t="s">
        <v>1057</v>
      </c>
      <c r="H436" s="171">
        <v>1888</v>
      </c>
      <c r="L436" s="168"/>
      <c r="M436" s="172"/>
      <c r="N436" s="173"/>
      <c r="O436" s="173"/>
      <c r="P436" s="173"/>
      <c r="Q436" s="173"/>
      <c r="R436" s="173"/>
      <c r="S436" s="173"/>
      <c r="T436" s="174"/>
      <c r="AT436" s="169" t="s">
        <v>354</v>
      </c>
      <c r="AU436" s="169" t="s">
        <v>80</v>
      </c>
      <c r="AV436" s="13" t="s">
        <v>80</v>
      </c>
      <c r="AW436" s="13" t="s">
        <v>27</v>
      </c>
      <c r="AX436" s="13" t="s">
        <v>78</v>
      </c>
      <c r="AY436" s="169" t="s">
        <v>140</v>
      </c>
    </row>
    <row r="437" spans="1:65" s="2" customFormat="1" ht="16.5" customHeight="1" x14ac:dyDescent="0.2">
      <c r="A437" s="30"/>
      <c r="B437" s="146"/>
      <c r="C437" s="147" t="s">
        <v>878</v>
      </c>
      <c r="D437" s="147" t="s">
        <v>143</v>
      </c>
      <c r="E437" s="148" t="s">
        <v>1373</v>
      </c>
      <c r="F437" s="149" t="s">
        <v>1374</v>
      </c>
      <c r="G437" s="150" t="s">
        <v>505</v>
      </c>
      <c r="H437" s="151">
        <v>6.5</v>
      </c>
      <c r="I437" s="275"/>
      <c r="J437" s="152">
        <f>ROUND(I437*H437,2)</f>
        <v>0</v>
      </c>
      <c r="K437" s="149"/>
      <c r="L437" s="31"/>
      <c r="M437" s="153" t="s">
        <v>1</v>
      </c>
      <c r="N437" s="154" t="s">
        <v>36</v>
      </c>
      <c r="O437" s="155">
        <v>1.8240000000000001</v>
      </c>
      <c r="P437" s="155">
        <f>O437*H437</f>
        <v>11.856</v>
      </c>
      <c r="Q437" s="155">
        <v>0</v>
      </c>
      <c r="R437" s="155">
        <f>Q437*H437</f>
        <v>0</v>
      </c>
      <c r="S437" s="155">
        <v>2.5</v>
      </c>
      <c r="T437" s="156">
        <f>S437*H437</f>
        <v>16.25</v>
      </c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R437" s="157" t="s">
        <v>160</v>
      </c>
      <c r="AT437" s="157" t="s">
        <v>143</v>
      </c>
      <c r="AU437" s="157" t="s">
        <v>80</v>
      </c>
      <c r="AY437" s="18" t="s">
        <v>140</v>
      </c>
      <c r="BE437" s="158">
        <f>IF(N437="základní",J437,0)</f>
        <v>0</v>
      </c>
      <c r="BF437" s="158">
        <f>IF(N437="snížená",J437,0)</f>
        <v>0</v>
      </c>
      <c r="BG437" s="158">
        <f>IF(N437="zákl. přenesená",J437,0)</f>
        <v>0</v>
      </c>
      <c r="BH437" s="158">
        <f>IF(N437="sníž. přenesená",J437,0)</f>
        <v>0</v>
      </c>
      <c r="BI437" s="158">
        <f>IF(N437="nulová",J437,0)</f>
        <v>0</v>
      </c>
      <c r="BJ437" s="18" t="s">
        <v>78</v>
      </c>
      <c r="BK437" s="158">
        <f>ROUND(I437*H437,2)</f>
        <v>0</v>
      </c>
      <c r="BL437" s="18" t="s">
        <v>160</v>
      </c>
      <c r="BM437" s="157" t="s">
        <v>1375</v>
      </c>
    </row>
    <row r="438" spans="1:65" s="2" customFormat="1" x14ac:dyDescent="0.2">
      <c r="A438" s="30"/>
      <c r="B438" s="31"/>
      <c r="C438" s="30"/>
      <c r="D438" s="159" t="s">
        <v>149</v>
      </c>
      <c r="E438" s="30"/>
      <c r="F438" s="160" t="s">
        <v>1376</v>
      </c>
      <c r="G438" s="30"/>
      <c r="H438" s="30"/>
      <c r="I438" s="30"/>
      <c r="J438" s="30"/>
      <c r="K438" s="30"/>
      <c r="L438" s="31"/>
      <c r="M438" s="161"/>
      <c r="N438" s="162"/>
      <c r="O438" s="56"/>
      <c r="P438" s="56"/>
      <c r="Q438" s="56"/>
      <c r="R438" s="56"/>
      <c r="S438" s="56"/>
      <c r="T438" s="57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T438" s="18" t="s">
        <v>149</v>
      </c>
      <c r="AU438" s="18" t="s">
        <v>80</v>
      </c>
    </row>
    <row r="439" spans="1:65" s="13" customFormat="1" x14ac:dyDescent="0.2">
      <c r="B439" s="168"/>
      <c r="D439" s="159" t="s">
        <v>354</v>
      </c>
      <c r="E439" s="169" t="s">
        <v>1</v>
      </c>
      <c r="F439" s="170" t="s">
        <v>1377</v>
      </c>
      <c r="H439" s="171">
        <v>6.5</v>
      </c>
      <c r="L439" s="168"/>
      <c r="M439" s="172"/>
      <c r="N439" s="173"/>
      <c r="O439" s="173"/>
      <c r="P439" s="173"/>
      <c r="Q439" s="173"/>
      <c r="R439" s="173"/>
      <c r="S439" s="173"/>
      <c r="T439" s="174"/>
      <c r="AT439" s="169" t="s">
        <v>354</v>
      </c>
      <c r="AU439" s="169" t="s">
        <v>80</v>
      </c>
      <c r="AV439" s="13" t="s">
        <v>80</v>
      </c>
      <c r="AW439" s="13" t="s">
        <v>27</v>
      </c>
      <c r="AX439" s="13" t="s">
        <v>78</v>
      </c>
      <c r="AY439" s="169" t="s">
        <v>140</v>
      </c>
    </row>
    <row r="440" spans="1:65" s="2" customFormat="1" ht="16.5" customHeight="1" x14ac:dyDescent="0.2">
      <c r="A440" s="30"/>
      <c r="B440" s="146"/>
      <c r="C440" s="147" t="s">
        <v>884</v>
      </c>
      <c r="D440" s="147" t="s">
        <v>143</v>
      </c>
      <c r="E440" s="148" t="s">
        <v>1378</v>
      </c>
      <c r="F440" s="149" t="s">
        <v>1379</v>
      </c>
      <c r="G440" s="150" t="s">
        <v>505</v>
      </c>
      <c r="H440" s="151">
        <v>36.25</v>
      </c>
      <c r="I440" s="275"/>
      <c r="J440" s="152">
        <f>ROUND(I440*H440,2)</f>
        <v>0</v>
      </c>
      <c r="K440" s="149"/>
      <c r="L440" s="31"/>
      <c r="M440" s="153" t="s">
        <v>1</v>
      </c>
      <c r="N440" s="154" t="s">
        <v>36</v>
      </c>
      <c r="O440" s="155">
        <v>6.4359999999999999</v>
      </c>
      <c r="P440" s="155">
        <f>O440*H440</f>
        <v>233.30500000000001</v>
      </c>
      <c r="Q440" s="155">
        <v>0</v>
      </c>
      <c r="R440" s="155">
        <f>Q440*H440</f>
        <v>0</v>
      </c>
      <c r="S440" s="155">
        <v>2</v>
      </c>
      <c r="T440" s="156">
        <f>S440*H440</f>
        <v>72.5</v>
      </c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R440" s="157" t="s">
        <v>160</v>
      </c>
      <c r="AT440" s="157" t="s">
        <v>143</v>
      </c>
      <c r="AU440" s="157" t="s">
        <v>80</v>
      </c>
      <c r="AY440" s="18" t="s">
        <v>140</v>
      </c>
      <c r="BE440" s="158">
        <f>IF(N440="základní",J440,0)</f>
        <v>0</v>
      </c>
      <c r="BF440" s="158">
        <f>IF(N440="snížená",J440,0)</f>
        <v>0</v>
      </c>
      <c r="BG440" s="158">
        <f>IF(N440="zákl. přenesená",J440,0)</f>
        <v>0</v>
      </c>
      <c r="BH440" s="158">
        <f>IF(N440="sníž. přenesená",J440,0)</f>
        <v>0</v>
      </c>
      <c r="BI440" s="158">
        <f>IF(N440="nulová",J440,0)</f>
        <v>0</v>
      </c>
      <c r="BJ440" s="18" t="s">
        <v>78</v>
      </c>
      <c r="BK440" s="158">
        <f>ROUND(I440*H440,2)</f>
        <v>0</v>
      </c>
      <c r="BL440" s="18" t="s">
        <v>160</v>
      </c>
      <c r="BM440" s="157" t="s">
        <v>1380</v>
      </c>
    </row>
    <row r="441" spans="1:65" s="2" customFormat="1" x14ac:dyDescent="0.2">
      <c r="A441" s="30"/>
      <c r="B441" s="31"/>
      <c r="C441" s="30"/>
      <c r="D441" s="159" t="s">
        <v>149</v>
      </c>
      <c r="E441" s="30"/>
      <c r="F441" s="160" t="s">
        <v>1381</v>
      </c>
      <c r="G441" s="30"/>
      <c r="H441" s="30"/>
      <c r="I441" s="30"/>
      <c r="J441" s="30"/>
      <c r="K441" s="30"/>
      <c r="L441" s="31"/>
      <c r="M441" s="161"/>
      <c r="N441" s="162"/>
      <c r="O441" s="56"/>
      <c r="P441" s="56"/>
      <c r="Q441" s="56"/>
      <c r="R441" s="56"/>
      <c r="S441" s="56"/>
      <c r="T441" s="57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T441" s="18" t="s">
        <v>149</v>
      </c>
      <c r="AU441" s="18" t="s">
        <v>80</v>
      </c>
    </row>
    <row r="442" spans="1:65" s="13" customFormat="1" x14ac:dyDescent="0.2">
      <c r="B442" s="168"/>
      <c r="D442" s="159" t="s">
        <v>354</v>
      </c>
      <c r="E442" s="169" t="s">
        <v>1</v>
      </c>
      <c r="F442" s="170" t="s">
        <v>1382</v>
      </c>
      <c r="H442" s="171">
        <v>36.25</v>
      </c>
      <c r="L442" s="168"/>
      <c r="M442" s="172"/>
      <c r="N442" s="173"/>
      <c r="O442" s="173"/>
      <c r="P442" s="173"/>
      <c r="Q442" s="173"/>
      <c r="R442" s="173"/>
      <c r="S442" s="173"/>
      <c r="T442" s="174"/>
      <c r="AT442" s="169" t="s">
        <v>354</v>
      </c>
      <c r="AU442" s="169" t="s">
        <v>80</v>
      </c>
      <c r="AV442" s="13" t="s">
        <v>80</v>
      </c>
      <c r="AW442" s="13" t="s">
        <v>27</v>
      </c>
      <c r="AX442" s="13" t="s">
        <v>78</v>
      </c>
      <c r="AY442" s="169" t="s">
        <v>140</v>
      </c>
    </row>
    <row r="443" spans="1:65" s="2" customFormat="1" ht="16.5" customHeight="1" x14ac:dyDescent="0.2">
      <c r="A443" s="30"/>
      <c r="B443" s="146"/>
      <c r="C443" s="147" t="s">
        <v>890</v>
      </c>
      <c r="D443" s="147" t="s">
        <v>143</v>
      </c>
      <c r="E443" s="148" t="s">
        <v>1383</v>
      </c>
      <c r="F443" s="149" t="s">
        <v>1384</v>
      </c>
      <c r="G443" s="150" t="s">
        <v>1015</v>
      </c>
      <c r="H443" s="151">
        <v>5</v>
      </c>
      <c r="I443" s="275"/>
      <c r="J443" s="152">
        <f>ROUND(I443*H443,2)</f>
        <v>0</v>
      </c>
      <c r="K443" s="149"/>
      <c r="L443" s="31"/>
      <c r="M443" s="153" t="s">
        <v>1</v>
      </c>
      <c r="N443" s="154" t="s">
        <v>36</v>
      </c>
      <c r="O443" s="155">
        <v>0</v>
      </c>
      <c r="P443" s="155">
        <f>O443*H443</f>
        <v>0</v>
      </c>
      <c r="Q443" s="155">
        <v>0</v>
      </c>
      <c r="R443" s="155">
        <f>Q443*H443</f>
        <v>0</v>
      </c>
      <c r="S443" s="155">
        <v>0</v>
      </c>
      <c r="T443" s="156">
        <f>S443*H443</f>
        <v>0</v>
      </c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R443" s="157" t="s">
        <v>160</v>
      </c>
      <c r="AT443" s="157" t="s">
        <v>143</v>
      </c>
      <c r="AU443" s="157" t="s">
        <v>80</v>
      </c>
      <c r="AY443" s="18" t="s">
        <v>140</v>
      </c>
      <c r="BE443" s="158">
        <f>IF(N443="základní",J443,0)</f>
        <v>0</v>
      </c>
      <c r="BF443" s="158">
        <f>IF(N443="snížená",J443,0)</f>
        <v>0</v>
      </c>
      <c r="BG443" s="158">
        <f>IF(N443="zákl. přenesená",J443,0)</f>
        <v>0</v>
      </c>
      <c r="BH443" s="158">
        <f>IF(N443="sníž. přenesená",J443,0)</f>
        <v>0</v>
      </c>
      <c r="BI443" s="158">
        <f>IF(N443="nulová",J443,0)</f>
        <v>0</v>
      </c>
      <c r="BJ443" s="18" t="s">
        <v>78</v>
      </c>
      <c r="BK443" s="158">
        <f>ROUND(I443*H443,2)</f>
        <v>0</v>
      </c>
      <c r="BL443" s="18" t="s">
        <v>160</v>
      </c>
      <c r="BM443" s="157" t="s">
        <v>1385</v>
      </c>
    </row>
    <row r="444" spans="1:65" s="2" customFormat="1" x14ac:dyDescent="0.2">
      <c r="A444" s="30"/>
      <c r="B444" s="31"/>
      <c r="C444" s="30"/>
      <c r="D444" s="159" t="s">
        <v>149</v>
      </c>
      <c r="E444" s="30"/>
      <c r="F444" s="160" t="s">
        <v>1384</v>
      </c>
      <c r="G444" s="30"/>
      <c r="H444" s="30"/>
      <c r="I444" s="30"/>
      <c r="J444" s="30"/>
      <c r="K444" s="30"/>
      <c r="L444" s="31"/>
      <c r="M444" s="161"/>
      <c r="N444" s="162"/>
      <c r="O444" s="56"/>
      <c r="P444" s="56"/>
      <c r="Q444" s="56"/>
      <c r="R444" s="56"/>
      <c r="S444" s="56"/>
      <c r="T444" s="57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T444" s="18" t="s">
        <v>149</v>
      </c>
      <c r="AU444" s="18" t="s">
        <v>80</v>
      </c>
    </row>
    <row r="445" spans="1:65" s="13" customFormat="1" x14ac:dyDescent="0.2">
      <c r="B445" s="168"/>
      <c r="D445" s="159" t="s">
        <v>354</v>
      </c>
      <c r="E445" s="169" t="s">
        <v>1</v>
      </c>
      <c r="F445" s="170" t="s">
        <v>953</v>
      </c>
      <c r="H445" s="171">
        <v>5</v>
      </c>
      <c r="L445" s="168"/>
      <c r="M445" s="172"/>
      <c r="N445" s="173"/>
      <c r="O445" s="173"/>
      <c r="P445" s="173"/>
      <c r="Q445" s="173"/>
      <c r="R445" s="173"/>
      <c r="S445" s="173"/>
      <c r="T445" s="174"/>
      <c r="AT445" s="169" t="s">
        <v>354</v>
      </c>
      <c r="AU445" s="169" t="s">
        <v>80</v>
      </c>
      <c r="AV445" s="13" t="s">
        <v>80</v>
      </c>
      <c r="AW445" s="13" t="s">
        <v>27</v>
      </c>
      <c r="AX445" s="13" t="s">
        <v>78</v>
      </c>
      <c r="AY445" s="169" t="s">
        <v>140</v>
      </c>
    </row>
    <row r="446" spans="1:65" s="2" customFormat="1" ht="16.5" customHeight="1" x14ac:dyDescent="0.2">
      <c r="A446" s="30"/>
      <c r="B446" s="146"/>
      <c r="C446" s="147" t="s">
        <v>896</v>
      </c>
      <c r="D446" s="147" t="s">
        <v>143</v>
      </c>
      <c r="E446" s="148" t="s">
        <v>1386</v>
      </c>
      <c r="F446" s="149" t="s">
        <v>1387</v>
      </c>
      <c r="G446" s="150" t="s">
        <v>1015</v>
      </c>
      <c r="H446" s="151">
        <v>1</v>
      </c>
      <c r="I446" s="275"/>
      <c r="J446" s="152">
        <f>ROUND(I446*H446,2)</f>
        <v>0</v>
      </c>
      <c r="K446" s="149"/>
      <c r="L446" s="31"/>
      <c r="M446" s="153" t="s">
        <v>1</v>
      </c>
      <c r="N446" s="154" t="s">
        <v>36</v>
      </c>
      <c r="O446" s="155">
        <v>0</v>
      </c>
      <c r="P446" s="155">
        <f>O446*H446</f>
        <v>0</v>
      </c>
      <c r="Q446" s="155">
        <v>0</v>
      </c>
      <c r="R446" s="155">
        <f>Q446*H446</f>
        <v>0</v>
      </c>
      <c r="S446" s="155">
        <v>0</v>
      </c>
      <c r="T446" s="156">
        <f>S446*H446</f>
        <v>0</v>
      </c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R446" s="157" t="s">
        <v>160</v>
      </c>
      <c r="AT446" s="157" t="s">
        <v>143</v>
      </c>
      <c r="AU446" s="157" t="s">
        <v>80</v>
      </c>
      <c r="AY446" s="18" t="s">
        <v>140</v>
      </c>
      <c r="BE446" s="158">
        <f>IF(N446="základní",J446,0)</f>
        <v>0</v>
      </c>
      <c r="BF446" s="158">
        <f>IF(N446="snížená",J446,0)</f>
        <v>0</v>
      </c>
      <c r="BG446" s="158">
        <f>IF(N446="zákl. přenesená",J446,0)</f>
        <v>0</v>
      </c>
      <c r="BH446" s="158">
        <f>IF(N446="sníž. přenesená",J446,0)</f>
        <v>0</v>
      </c>
      <c r="BI446" s="158">
        <f>IF(N446="nulová",J446,0)</f>
        <v>0</v>
      </c>
      <c r="BJ446" s="18" t="s">
        <v>78</v>
      </c>
      <c r="BK446" s="158">
        <f>ROUND(I446*H446,2)</f>
        <v>0</v>
      </c>
      <c r="BL446" s="18" t="s">
        <v>160</v>
      </c>
      <c r="BM446" s="157" t="s">
        <v>1388</v>
      </c>
    </row>
    <row r="447" spans="1:65" s="2" customFormat="1" x14ac:dyDescent="0.2">
      <c r="A447" s="30"/>
      <c r="B447" s="31"/>
      <c r="C447" s="30"/>
      <c r="D447" s="159" t="s">
        <v>149</v>
      </c>
      <c r="E447" s="30"/>
      <c r="F447" s="160" t="s">
        <v>1387</v>
      </c>
      <c r="G447" s="30"/>
      <c r="H447" s="30"/>
      <c r="I447" s="30"/>
      <c r="J447" s="30"/>
      <c r="K447" s="30"/>
      <c r="L447" s="31"/>
      <c r="M447" s="161"/>
      <c r="N447" s="162"/>
      <c r="O447" s="56"/>
      <c r="P447" s="56"/>
      <c r="Q447" s="56"/>
      <c r="R447" s="56"/>
      <c r="S447" s="56"/>
      <c r="T447" s="57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T447" s="18" t="s">
        <v>149</v>
      </c>
      <c r="AU447" s="18" t="s">
        <v>80</v>
      </c>
    </row>
    <row r="448" spans="1:65" s="13" customFormat="1" x14ac:dyDescent="0.2">
      <c r="B448" s="168"/>
      <c r="D448" s="159" t="s">
        <v>354</v>
      </c>
      <c r="E448" s="169" t="s">
        <v>1</v>
      </c>
      <c r="F448" s="170" t="s">
        <v>1389</v>
      </c>
      <c r="H448" s="171">
        <v>1</v>
      </c>
      <c r="L448" s="168"/>
      <c r="M448" s="172"/>
      <c r="N448" s="173"/>
      <c r="O448" s="173"/>
      <c r="P448" s="173"/>
      <c r="Q448" s="173"/>
      <c r="R448" s="173"/>
      <c r="S448" s="173"/>
      <c r="T448" s="174"/>
      <c r="AT448" s="169" t="s">
        <v>354</v>
      </c>
      <c r="AU448" s="169" t="s">
        <v>80</v>
      </c>
      <c r="AV448" s="13" t="s">
        <v>80</v>
      </c>
      <c r="AW448" s="13" t="s">
        <v>27</v>
      </c>
      <c r="AX448" s="13" t="s">
        <v>78</v>
      </c>
      <c r="AY448" s="169" t="s">
        <v>140</v>
      </c>
    </row>
    <row r="449" spans="1:65" s="2" customFormat="1" ht="16.5" customHeight="1" x14ac:dyDescent="0.2">
      <c r="A449" s="30"/>
      <c r="B449" s="146"/>
      <c r="C449" s="147" t="s">
        <v>902</v>
      </c>
      <c r="D449" s="147" t="s">
        <v>143</v>
      </c>
      <c r="E449" s="148" t="s">
        <v>1390</v>
      </c>
      <c r="F449" s="149" t="s">
        <v>1391</v>
      </c>
      <c r="G449" s="150" t="s">
        <v>505</v>
      </c>
      <c r="H449" s="151">
        <v>21.6</v>
      </c>
      <c r="I449" s="275"/>
      <c r="J449" s="152">
        <f>ROUND(I449*H449,2)</f>
        <v>0</v>
      </c>
      <c r="K449" s="149"/>
      <c r="L449" s="31"/>
      <c r="M449" s="153" t="s">
        <v>1</v>
      </c>
      <c r="N449" s="154" t="s">
        <v>36</v>
      </c>
      <c r="O449" s="155">
        <v>0</v>
      </c>
      <c r="P449" s="155">
        <f>O449*H449</f>
        <v>0</v>
      </c>
      <c r="Q449" s="155">
        <v>0</v>
      </c>
      <c r="R449" s="155">
        <f>Q449*H449</f>
        <v>0</v>
      </c>
      <c r="S449" s="155">
        <v>0</v>
      </c>
      <c r="T449" s="156">
        <f>S449*H449</f>
        <v>0</v>
      </c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R449" s="157" t="s">
        <v>160</v>
      </c>
      <c r="AT449" s="157" t="s">
        <v>143</v>
      </c>
      <c r="AU449" s="157" t="s">
        <v>80</v>
      </c>
      <c r="AY449" s="18" t="s">
        <v>140</v>
      </c>
      <c r="BE449" s="158">
        <f>IF(N449="základní",J449,0)</f>
        <v>0</v>
      </c>
      <c r="BF449" s="158">
        <f>IF(N449="snížená",J449,0)</f>
        <v>0</v>
      </c>
      <c r="BG449" s="158">
        <f>IF(N449="zákl. přenesená",J449,0)</f>
        <v>0</v>
      </c>
      <c r="BH449" s="158">
        <f>IF(N449="sníž. přenesená",J449,0)</f>
        <v>0</v>
      </c>
      <c r="BI449" s="158">
        <f>IF(N449="nulová",J449,0)</f>
        <v>0</v>
      </c>
      <c r="BJ449" s="18" t="s">
        <v>78</v>
      </c>
      <c r="BK449" s="158">
        <f>ROUND(I449*H449,2)</f>
        <v>0</v>
      </c>
      <c r="BL449" s="18" t="s">
        <v>160</v>
      </c>
      <c r="BM449" s="157" t="s">
        <v>1392</v>
      </c>
    </row>
    <row r="450" spans="1:65" s="2" customFormat="1" x14ac:dyDescent="0.2">
      <c r="A450" s="30"/>
      <c r="B450" s="31"/>
      <c r="C450" s="30"/>
      <c r="D450" s="159" t="s">
        <v>149</v>
      </c>
      <c r="E450" s="30"/>
      <c r="F450" s="160" t="s">
        <v>1391</v>
      </c>
      <c r="G450" s="30"/>
      <c r="H450" s="30"/>
      <c r="I450" s="30"/>
      <c r="J450" s="30"/>
      <c r="K450" s="30"/>
      <c r="L450" s="31"/>
      <c r="M450" s="161"/>
      <c r="N450" s="162"/>
      <c r="O450" s="56"/>
      <c r="P450" s="56"/>
      <c r="Q450" s="56"/>
      <c r="R450" s="56"/>
      <c r="S450" s="56"/>
      <c r="T450" s="57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T450" s="18" t="s">
        <v>149</v>
      </c>
      <c r="AU450" s="18" t="s">
        <v>80</v>
      </c>
    </row>
    <row r="451" spans="1:65" s="13" customFormat="1" x14ac:dyDescent="0.2">
      <c r="B451" s="168"/>
      <c r="D451" s="159" t="s">
        <v>354</v>
      </c>
      <c r="E451" s="169" t="s">
        <v>1</v>
      </c>
      <c r="F451" s="170" t="s">
        <v>1393</v>
      </c>
      <c r="H451" s="171">
        <v>21.6</v>
      </c>
      <c r="L451" s="168"/>
      <c r="M451" s="172"/>
      <c r="N451" s="173"/>
      <c r="O451" s="173"/>
      <c r="P451" s="173"/>
      <c r="Q451" s="173"/>
      <c r="R451" s="173"/>
      <c r="S451" s="173"/>
      <c r="T451" s="174"/>
      <c r="AT451" s="169" t="s">
        <v>354</v>
      </c>
      <c r="AU451" s="169" t="s">
        <v>80</v>
      </c>
      <c r="AV451" s="13" t="s">
        <v>80</v>
      </c>
      <c r="AW451" s="13" t="s">
        <v>27</v>
      </c>
      <c r="AX451" s="13" t="s">
        <v>78</v>
      </c>
      <c r="AY451" s="169" t="s">
        <v>140</v>
      </c>
    </row>
    <row r="452" spans="1:65" s="2" customFormat="1" ht="16.5" customHeight="1" x14ac:dyDescent="0.2">
      <c r="A452" s="30"/>
      <c r="B452" s="146"/>
      <c r="C452" s="147" t="s">
        <v>908</v>
      </c>
      <c r="D452" s="147" t="s">
        <v>143</v>
      </c>
      <c r="E452" s="148" t="s">
        <v>1394</v>
      </c>
      <c r="F452" s="149" t="s">
        <v>1395</v>
      </c>
      <c r="G452" s="150" t="s">
        <v>505</v>
      </c>
      <c r="H452" s="151">
        <v>21.6</v>
      </c>
      <c r="I452" s="275"/>
      <c r="J452" s="152">
        <f>ROUND(I452*H452,2)</f>
        <v>0</v>
      </c>
      <c r="K452" s="149"/>
      <c r="L452" s="31"/>
      <c r="M452" s="153" t="s">
        <v>1</v>
      </c>
      <c r="N452" s="154" t="s">
        <v>36</v>
      </c>
      <c r="O452" s="155">
        <v>0</v>
      </c>
      <c r="P452" s="155">
        <f>O452*H452</f>
        <v>0</v>
      </c>
      <c r="Q452" s="155">
        <v>0</v>
      </c>
      <c r="R452" s="155">
        <f>Q452*H452</f>
        <v>0</v>
      </c>
      <c r="S452" s="155">
        <v>0</v>
      </c>
      <c r="T452" s="156">
        <f>S452*H452</f>
        <v>0</v>
      </c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R452" s="157" t="s">
        <v>160</v>
      </c>
      <c r="AT452" s="157" t="s">
        <v>143</v>
      </c>
      <c r="AU452" s="157" t="s">
        <v>80</v>
      </c>
      <c r="AY452" s="18" t="s">
        <v>140</v>
      </c>
      <c r="BE452" s="158">
        <f>IF(N452="základní",J452,0)</f>
        <v>0</v>
      </c>
      <c r="BF452" s="158">
        <f>IF(N452="snížená",J452,0)</f>
        <v>0</v>
      </c>
      <c r="BG452" s="158">
        <f>IF(N452="zákl. přenesená",J452,0)</f>
        <v>0</v>
      </c>
      <c r="BH452" s="158">
        <f>IF(N452="sníž. přenesená",J452,0)</f>
        <v>0</v>
      </c>
      <c r="BI452" s="158">
        <f>IF(N452="nulová",J452,0)</f>
        <v>0</v>
      </c>
      <c r="BJ452" s="18" t="s">
        <v>78</v>
      </c>
      <c r="BK452" s="158">
        <f>ROUND(I452*H452,2)</f>
        <v>0</v>
      </c>
      <c r="BL452" s="18" t="s">
        <v>160</v>
      </c>
      <c r="BM452" s="157" t="s">
        <v>1396</v>
      </c>
    </row>
    <row r="453" spans="1:65" s="2" customFormat="1" x14ac:dyDescent="0.2">
      <c r="A453" s="30"/>
      <c r="B453" s="31"/>
      <c r="C453" s="30"/>
      <c r="D453" s="159" t="s">
        <v>149</v>
      </c>
      <c r="E453" s="30"/>
      <c r="F453" s="160" t="s">
        <v>1395</v>
      </c>
      <c r="G453" s="30"/>
      <c r="H453" s="30"/>
      <c r="I453" s="30"/>
      <c r="J453" s="30"/>
      <c r="K453" s="30"/>
      <c r="L453" s="31"/>
      <c r="M453" s="161"/>
      <c r="N453" s="162"/>
      <c r="O453" s="56"/>
      <c r="P453" s="56"/>
      <c r="Q453" s="56"/>
      <c r="R453" s="56"/>
      <c r="S453" s="56"/>
      <c r="T453" s="57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T453" s="18" t="s">
        <v>149</v>
      </c>
      <c r="AU453" s="18" t="s">
        <v>80</v>
      </c>
    </row>
    <row r="454" spans="1:65" s="13" customFormat="1" x14ac:dyDescent="0.2">
      <c r="B454" s="168"/>
      <c r="D454" s="159" t="s">
        <v>354</v>
      </c>
      <c r="E454" s="169" t="s">
        <v>1</v>
      </c>
      <c r="F454" s="170" t="s">
        <v>1393</v>
      </c>
      <c r="H454" s="171">
        <v>21.6</v>
      </c>
      <c r="L454" s="168"/>
      <c r="M454" s="172"/>
      <c r="N454" s="173"/>
      <c r="O454" s="173"/>
      <c r="P454" s="173"/>
      <c r="Q454" s="173"/>
      <c r="R454" s="173"/>
      <c r="S454" s="173"/>
      <c r="T454" s="174"/>
      <c r="AT454" s="169" t="s">
        <v>354</v>
      </c>
      <c r="AU454" s="169" t="s">
        <v>80</v>
      </c>
      <c r="AV454" s="13" t="s">
        <v>80</v>
      </c>
      <c r="AW454" s="13" t="s">
        <v>27</v>
      </c>
      <c r="AX454" s="13" t="s">
        <v>78</v>
      </c>
      <c r="AY454" s="169" t="s">
        <v>140</v>
      </c>
    </row>
    <row r="455" spans="1:65" s="12" customFormat="1" ht="22.9" customHeight="1" x14ac:dyDescent="0.2">
      <c r="B455" s="134"/>
      <c r="D455" s="135" t="s">
        <v>69</v>
      </c>
      <c r="E455" s="144" t="s">
        <v>1397</v>
      </c>
      <c r="F455" s="144" t="s">
        <v>1398</v>
      </c>
      <c r="J455" s="145">
        <f>BK455</f>
        <v>0</v>
      </c>
      <c r="L455" s="134"/>
      <c r="M455" s="138"/>
      <c r="N455" s="139"/>
      <c r="O455" s="139"/>
      <c r="P455" s="140">
        <f>SUM(P456:P478)</f>
        <v>58.758000000000003</v>
      </c>
      <c r="Q455" s="139"/>
      <c r="R455" s="140">
        <f>SUM(R456:R478)</f>
        <v>0</v>
      </c>
      <c r="S455" s="139"/>
      <c r="T455" s="141">
        <f>SUM(T456:T478)</f>
        <v>0</v>
      </c>
      <c r="AR455" s="135" t="s">
        <v>78</v>
      </c>
      <c r="AT455" s="142" t="s">
        <v>69</v>
      </c>
      <c r="AU455" s="142" t="s">
        <v>78</v>
      </c>
      <c r="AY455" s="135" t="s">
        <v>140</v>
      </c>
      <c r="BK455" s="143">
        <f>SUM(BK456:BK478)</f>
        <v>0</v>
      </c>
    </row>
    <row r="456" spans="1:65" s="2" customFormat="1" ht="24.2" customHeight="1" x14ac:dyDescent="0.2">
      <c r="A456" s="30"/>
      <c r="B456" s="146"/>
      <c r="C456" s="147" t="s">
        <v>913</v>
      </c>
      <c r="D456" s="147" t="s">
        <v>143</v>
      </c>
      <c r="E456" s="148" t="s">
        <v>1399</v>
      </c>
      <c r="F456" s="149" t="s">
        <v>1400</v>
      </c>
      <c r="G456" s="150" t="s">
        <v>731</v>
      </c>
      <c r="H456" s="151">
        <v>90.26</v>
      </c>
      <c r="I456" s="275"/>
      <c r="J456" s="152">
        <f>ROUND(I456*H456,2)</f>
        <v>0</v>
      </c>
      <c r="K456" s="149"/>
      <c r="L456" s="31"/>
      <c r="M456" s="153" t="s">
        <v>1</v>
      </c>
      <c r="N456" s="154" t="s">
        <v>36</v>
      </c>
      <c r="O456" s="155">
        <v>0.255</v>
      </c>
      <c r="P456" s="155">
        <f>O456*H456</f>
        <v>23.016300000000001</v>
      </c>
      <c r="Q456" s="155">
        <v>0</v>
      </c>
      <c r="R456" s="155">
        <f>Q456*H456</f>
        <v>0</v>
      </c>
      <c r="S456" s="155">
        <v>0</v>
      </c>
      <c r="T456" s="156">
        <f>S456*H456</f>
        <v>0</v>
      </c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R456" s="157" t="s">
        <v>160</v>
      </c>
      <c r="AT456" s="157" t="s">
        <v>143</v>
      </c>
      <c r="AU456" s="157" t="s">
        <v>80</v>
      </c>
      <c r="AY456" s="18" t="s">
        <v>140</v>
      </c>
      <c r="BE456" s="158">
        <f>IF(N456="základní",J456,0)</f>
        <v>0</v>
      </c>
      <c r="BF456" s="158">
        <f>IF(N456="snížená",J456,0)</f>
        <v>0</v>
      </c>
      <c r="BG456" s="158">
        <f>IF(N456="zákl. přenesená",J456,0)</f>
        <v>0</v>
      </c>
      <c r="BH456" s="158">
        <f>IF(N456="sníž. přenesená",J456,0)</f>
        <v>0</v>
      </c>
      <c r="BI456" s="158">
        <f>IF(N456="nulová",J456,0)</f>
        <v>0</v>
      </c>
      <c r="BJ456" s="18" t="s">
        <v>78</v>
      </c>
      <c r="BK456" s="158">
        <f>ROUND(I456*H456,2)</f>
        <v>0</v>
      </c>
      <c r="BL456" s="18" t="s">
        <v>160</v>
      </c>
      <c r="BM456" s="157" t="s">
        <v>1401</v>
      </c>
    </row>
    <row r="457" spans="1:65" s="2" customFormat="1" x14ac:dyDescent="0.2">
      <c r="A457" s="30"/>
      <c r="B457" s="31"/>
      <c r="C457" s="30"/>
      <c r="D457" s="159" t="s">
        <v>149</v>
      </c>
      <c r="E457" s="30"/>
      <c r="F457" s="160" t="s">
        <v>1402</v>
      </c>
      <c r="G457" s="30"/>
      <c r="H457" s="30"/>
      <c r="I457" s="30"/>
      <c r="J457" s="30"/>
      <c r="K457" s="30"/>
      <c r="L457" s="31"/>
      <c r="M457" s="161"/>
      <c r="N457" s="162"/>
      <c r="O457" s="56"/>
      <c r="P457" s="56"/>
      <c r="Q457" s="56"/>
      <c r="R457" s="56"/>
      <c r="S457" s="56"/>
      <c r="T457" s="57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T457" s="18" t="s">
        <v>149</v>
      </c>
      <c r="AU457" s="18" t="s">
        <v>80</v>
      </c>
    </row>
    <row r="458" spans="1:65" s="13" customFormat="1" x14ac:dyDescent="0.2">
      <c r="B458" s="168"/>
      <c r="D458" s="159" t="s">
        <v>354</v>
      </c>
      <c r="E458" s="169" t="s">
        <v>1</v>
      </c>
      <c r="F458" s="170" t="s">
        <v>1403</v>
      </c>
      <c r="H458" s="171">
        <v>72.5</v>
      </c>
      <c r="L458" s="168"/>
      <c r="M458" s="172"/>
      <c r="N458" s="173"/>
      <c r="O458" s="173"/>
      <c r="P458" s="173"/>
      <c r="Q458" s="173"/>
      <c r="R458" s="173"/>
      <c r="S458" s="173"/>
      <c r="T458" s="174"/>
      <c r="AT458" s="169" t="s">
        <v>354</v>
      </c>
      <c r="AU458" s="169" t="s">
        <v>80</v>
      </c>
      <c r="AV458" s="13" t="s">
        <v>80</v>
      </c>
      <c r="AW458" s="13" t="s">
        <v>27</v>
      </c>
      <c r="AX458" s="13" t="s">
        <v>70</v>
      </c>
      <c r="AY458" s="169" t="s">
        <v>140</v>
      </c>
    </row>
    <row r="459" spans="1:65" s="13" customFormat="1" x14ac:dyDescent="0.2">
      <c r="B459" s="168"/>
      <c r="D459" s="159" t="s">
        <v>354</v>
      </c>
      <c r="E459" s="169" t="s">
        <v>1</v>
      </c>
      <c r="F459" s="170" t="s">
        <v>1404</v>
      </c>
      <c r="H459" s="171">
        <v>1.51</v>
      </c>
      <c r="L459" s="168"/>
      <c r="M459" s="172"/>
      <c r="N459" s="173"/>
      <c r="O459" s="173"/>
      <c r="P459" s="173"/>
      <c r="Q459" s="173"/>
      <c r="R459" s="173"/>
      <c r="S459" s="173"/>
      <c r="T459" s="174"/>
      <c r="AT459" s="169" t="s">
        <v>354</v>
      </c>
      <c r="AU459" s="169" t="s">
        <v>80</v>
      </c>
      <c r="AV459" s="13" t="s">
        <v>80</v>
      </c>
      <c r="AW459" s="13" t="s">
        <v>27</v>
      </c>
      <c r="AX459" s="13" t="s">
        <v>70</v>
      </c>
      <c r="AY459" s="169" t="s">
        <v>140</v>
      </c>
    </row>
    <row r="460" spans="1:65" s="13" customFormat="1" x14ac:dyDescent="0.2">
      <c r="B460" s="168"/>
      <c r="D460" s="159" t="s">
        <v>354</v>
      </c>
      <c r="E460" s="169" t="s">
        <v>1</v>
      </c>
      <c r="F460" s="170" t="s">
        <v>1405</v>
      </c>
      <c r="H460" s="171">
        <v>16.25</v>
      </c>
      <c r="L460" s="168"/>
      <c r="M460" s="172"/>
      <c r="N460" s="173"/>
      <c r="O460" s="173"/>
      <c r="P460" s="173"/>
      <c r="Q460" s="173"/>
      <c r="R460" s="173"/>
      <c r="S460" s="173"/>
      <c r="T460" s="174"/>
      <c r="AT460" s="169" t="s">
        <v>354</v>
      </c>
      <c r="AU460" s="169" t="s">
        <v>80</v>
      </c>
      <c r="AV460" s="13" t="s">
        <v>80</v>
      </c>
      <c r="AW460" s="13" t="s">
        <v>27</v>
      </c>
      <c r="AX460" s="13" t="s">
        <v>70</v>
      </c>
      <c r="AY460" s="169" t="s">
        <v>140</v>
      </c>
    </row>
    <row r="461" spans="1:65" s="14" customFormat="1" x14ac:dyDescent="0.2">
      <c r="B461" s="175"/>
      <c r="D461" s="159" t="s">
        <v>354</v>
      </c>
      <c r="E461" s="176" t="s">
        <v>1</v>
      </c>
      <c r="F461" s="177" t="s">
        <v>363</v>
      </c>
      <c r="H461" s="178">
        <v>90.26</v>
      </c>
      <c r="L461" s="175"/>
      <c r="M461" s="179"/>
      <c r="N461" s="180"/>
      <c r="O461" s="180"/>
      <c r="P461" s="180"/>
      <c r="Q461" s="180"/>
      <c r="R461" s="180"/>
      <c r="S461" s="180"/>
      <c r="T461" s="181"/>
      <c r="AT461" s="176" t="s">
        <v>354</v>
      </c>
      <c r="AU461" s="176" t="s">
        <v>80</v>
      </c>
      <c r="AV461" s="14" t="s">
        <v>160</v>
      </c>
      <c r="AW461" s="14" t="s">
        <v>27</v>
      </c>
      <c r="AX461" s="14" t="s">
        <v>78</v>
      </c>
      <c r="AY461" s="176" t="s">
        <v>140</v>
      </c>
    </row>
    <row r="462" spans="1:65" s="2" customFormat="1" ht="21.75" customHeight="1" x14ac:dyDescent="0.2">
      <c r="A462" s="30"/>
      <c r="B462" s="146"/>
      <c r="C462" s="147" t="s">
        <v>918</v>
      </c>
      <c r="D462" s="147" t="s">
        <v>143</v>
      </c>
      <c r="E462" s="148" t="s">
        <v>1406</v>
      </c>
      <c r="F462" s="149" t="s">
        <v>1407</v>
      </c>
      <c r="G462" s="150" t="s">
        <v>731</v>
      </c>
      <c r="H462" s="151">
        <v>1.51</v>
      </c>
      <c r="I462" s="275"/>
      <c r="J462" s="152">
        <f>ROUND(I462*H462,2)</f>
        <v>0</v>
      </c>
      <c r="K462" s="149"/>
      <c r="L462" s="31"/>
      <c r="M462" s="153" t="s">
        <v>1</v>
      </c>
      <c r="N462" s="154" t="s">
        <v>36</v>
      </c>
      <c r="O462" s="155">
        <v>0</v>
      </c>
      <c r="P462" s="155">
        <f>O462*H462</f>
        <v>0</v>
      </c>
      <c r="Q462" s="155">
        <v>0</v>
      </c>
      <c r="R462" s="155">
        <f>Q462*H462</f>
        <v>0</v>
      </c>
      <c r="S462" s="155">
        <v>0</v>
      </c>
      <c r="T462" s="156">
        <f>S462*H462</f>
        <v>0</v>
      </c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R462" s="157" t="s">
        <v>160</v>
      </c>
      <c r="AT462" s="157" t="s">
        <v>143</v>
      </c>
      <c r="AU462" s="157" t="s">
        <v>80</v>
      </c>
      <c r="AY462" s="18" t="s">
        <v>140</v>
      </c>
      <c r="BE462" s="158">
        <f>IF(N462="základní",J462,0)</f>
        <v>0</v>
      </c>
      <c r="BF462" s="158">
        <f>IF(N462="snížená",J462,0)</f>
        <v>0</v>
      </c>
      <c r="BG462" s="158">
        <f>IF(N462="zákl. přenesená",J462,0)</f>
        <v>0</v>
      </c>
      <c r="BH462" s="158">
        <f>IF(N462="sníž. přenesená",J462,0)</f>
        <v>0</v>
      </c>
      <c r="BI462" s="158">
        <f>IF(N462="nulová",J462,0)</f>
        <v>0</v>
      </c>
      <c r="BJ462" s="18" t="s">
        <v>78</v>
      </c>
      <c r="BK462" s="158">
        <f>ROUND(I462*H462,2)</f>
        <v>0</v>
      </c>
      <c r="BL462" s="18" t="s">
        <v>160</v>
      </c>
      <c r="BM462" s="157" t="s">
        <v>1408</v>
      </c>
    </row>
    <row r="463" spans="1:65" s="2" customFormat="1" ht="19.5" x14ac:dyDescent="0.2">
      <c r="A463" s="30"/>
      <c r="B463" s="31"/>
      <c r="C463" s="30"/>
      <c r="D463" s="159" t="s">
        <v>149</v>
      </c>
      <c r="E463" s="30"/>
      <c r="F463" s="160" t="s">
        <v>1409</v>
      </c>
      <c r="G463" s="30"/>
      <c r="H463" s="30"/>
      <c r="I463" s="30"/>
      <c r="J463" s="30"/>
      <c r="K463" s="30"/>
      <c r="L463" s="31"/>
      <c r="M463" s="161"/>
      <c r="N463" s="162"/>
      <c r="O463" s="56"/>
      <c r="P463" s="56"/>
      <c r="Q463" s="56"/>
      <c r="R463" s="56"/>
      <c r="S463" s="56"/>
      <c r="T463" s="57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T463" s="18" t="s">
        <v>149</v>
      </c>
      <c r="AU463" s="18" t="s">
        <v>80</v>
      </c>
    </row>
    <row r="464" spans="1:65" s="13" customFormat="1" x14ac:dyDescent="0.2">
      <c r="B464" s="168"/>
      <c r="D464" s="159" t="s">
        <v>354</v>
      </c>
      <c r="E464" s="169" t="s">
        <v>1</v>
      </c>
      <c r="F464" s="170" t="s">
        <v>1404</v>
      </c>
      <c r="H464" s="171">
        <v>1.51</v>
      </c>
      <c r="L464" s="168"/>
      <c r="M464" s="172"/>
      <c r="N464" s="173"/>
      <c r="O464" s="173"/>
      <c r="P464" s="173"/>
      <c r="Q464" s="173"/>
      <c r="R464" s="173"/>
      <c r="S464" s="173"/>
      <c r="T464" s="174"/>
      <c r="AT464" s="169" t="s">
        <v>354</v>
      </c>
      <c r="AU464" s="169" t="s">
        <v>80</v>
      </c>
      <c r="AV464" s="13" t="s">
        <v>80</v>
      </c>
      <c r="AW464" s="13" t="s">
        <v>27</v>
      </c>
      <c r="AX464" s="13" t="s">
        <v>78</v>
      </c>
      <c r="AY464" s="169" t="s">
        <v>140</v>
      </c>
    </row>
    <row r="465" spans="1:65" s="2" customFormat="1" ht="24.2" customHeight="1" x14ac:dyDescent="0.2">
      <c r="A465" s="30"/>
      <c r="B465" s="146"/>
      <c r="C465" s="147" t="s">
        <v>923</v>
      </c>
      <c r="D465" s="147" t="s">
        <v>143</v>
      </c>
      <c r="E465" s="148" t="s">
        <v>1410</v>
      </c>
      <c r="F465" s="149" t="s">
        <v>1411</v>
      </c>
      <c r="G465" s="150" t="s">
        <v>731</v>
      </c>
      <c r="H465" s="151">
        <v>72.5</v>
      </c>
      <c r="I465" s="275"/>
      <c r="J465" s="152">
        <f>ROUND(I465*H465,2)</f>
        <v>0</v>
      </c>
      <c r="K465" s="149"/>
      <c r="L465" s="31"/>
      <c r="M465" s="153" t="s">
        <v>1</v>
      </c>
      <c r="N465" s="154" t="s">
        <v>36</v>
      </c>
      <c r="O465" s="155">
        <v>0</v>
      </c>
      <c r="P465" s="155">
        <f>O465*H465</f>
        <v>0</v>
      </c>
      <c r="Q465" s="155">
        <v>0</v>
      </c>
      <c r="R465" s="155">
        <f>Q465*H465</f>
        <v>0</v>
      </c>
      <c r="S465" s="155">
        <v>0</v>
      </c>
      <c r="T465" s="156">
        <f>S465*H465</f>
        <v>0</v>
      </c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R465" s="157" t="s">
        <v>160</v>
      </c>
      <c r="AT465" s="157" t="s">
        <v>143</v>
      </c>
      <c r="AU465" s="157" t="s">
        <v>80</v>
      </c>
      <c r="AY465" s="18" t="s">
        <v>140</v>
      </c>
      <c r="BE465" s="158">
        <f>IF(N465="základní",J465,0)</f>
        <v>0</v>
      </c>
      <c r="BF465" s="158">
        <f>IF(N465="snížená",J465,0)</f>
        <v>0</v>
      </c>
      <c r="BG465" s="158">
        <f>IF(N465="zákl. přenesená",J465,0)</f>
        <v>0</v>
      </c>
      <c r="BH465" s="158">
        <f>IF(N465="sníž. přenesená",J465,0)</f>
        <v>0</v>
      </c>
      <c r="BI465" s="158">
        <f>IF(N465="nulová",J465,0)</f>
        <v>0</v>
      </c>
      <c r="BJ465" s="18" t="s">
        <v>78</v>
      </c>
      <c r="BK465" s="158">
        <f>ROUND(I465*H465,2)</f>
        <v>0</v>
      </c>
      <c r="BL465" s="18" t="s">
        <v>160</v>
      </c>
      <c r="BM465" s="157" t="s">
        <v>1412</v>
      </c>
    </row>
    <row r="466" spans="1:65" s="2" customFormat="1" ht="19.5" x14ac:dyDescent="0.2">
      <c r="A466" s="30"/>
      <c r="B466" s="31"/>
      <c r="C466" s="30"/>
      <c r="D466" s="159" t="s">
        <v>149</v>
      </c>
      <c r="E466" s="30"/>
      <c r="F466" s="160" t="s">
        <v>1413</v>
      </c>
      <c r="G466" s="30"/>
      <c r="H466" s="30"/>
      <c r="I466" s="30"/>
      <c r="J466" s="30"/>
      <c r="K466" s="30"/>
      <c r="L466" s="31"/>
      <c r="M466" s="161"/>
      <c r="N466" s="162"/>
      <c r="O466" s="56"/>
      <c r="P466" s="56"/>
      <c r="Q466" s="56"/>
      <c r="R466" s="56"/>
      <c r="S466" s="56"/>
      <c r="T466" s="57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T466" s="18" t="s">
        <v>149</v>
      </c>
      <c r="AU466" s="18" t="s">
        <v>80</v>
      </c>
    </row>
    <row r="467" spans="1:65" s="13" customFormat="1" x14ac:dyDescent="0.2">
      <c r="B467" s="168"/>
      <c r="D467" s="159" t="s">
        <v>354</v>
      </c>
      <c r="E467" s="169" t="s">
        <v>1</v>
      </c>
      <c r="F467" s="170" t="s">
        <v>1403</v>
      </c>
      <c r="H467" s="171">
        <v>72.5</v>
      </c>
      <c r="L467" s="168"/>
      <c r="M467" s="172"/>
      <c r="N467" s="173"/>
      <c r="O467" s="173"/>
      <c r="P467" s="173"/>
      <c r="Q467" s="173"/>
      <c r="R467" s="173"/>
      <c r="S467" s="173"/>
      <c r="T467" s="174"/>
      <c r="AT467" s="169" t="s">
        <v>354</v>
      </c>
      <c r="AU467" s="169" t="s">
        <v>80</v>
      </c>
      <c r="AV467" s="13" t="s">
        <v>80</v>
      </c>
      <c r="AW467" s="13" t="s">
        <v>27</v>
      </c>
      <c r="AX467" s="13" t="s">
        <v>78</v>
      </c>
      <c r="AY467" s="169" t="s">
        <v>140</v>
      </c>
    </row>
    <row r="468" spans="1:65" s="2" customFormat="1" ht="16.5" customHeight="1" x14ac:dyDescent="0.2">
      <c r="A468" s="30"/>
      <c r="B468" s="146"/>
      <c r="C468" s="147" t="s">
        <v>928</v>
      </c>
      <c r="D468" s="147" t="s">
        <v>143</v>
      </c>
      <c r="E468" s="148" t="s">
        <v>1414</v>
      </c>
      <c r="F468" s="149" t="s">
        <v>1415</v>
      </c>
      <c r="G468" s="150" t="s">
        <v>731</v>
      </c>
      <c r="H468" s="151">
        <v>1191.3900000000001</v>
      </c>
      <c r="I468" s="275"/>
      <c r="J468" s="152">
        <f>ROUND(I468*H468,2)</f>
        <v>0</v>
      </c>
      <c r="K468" s="149"/>
      <c r="L468" s="31"/>
      <c r="M468" s="153" t="s">
        <v>1</v>
      </c>
      <c r="N468" s="154" t="s">
        <v>36</v>
      </c>
      <c r="O468" s="155">
        <v>0.03</v>
      </c>
      <c r="P468" s="155">
        <f>O468*H468</f>
        <v>35.741700000000002</v>
      </c>
      <c r="Q468" s="155">
        <v>0</v>
      </c>
      <c r="R468" s="155">
        <f>Q468*H468</f>
        <v>0</v>
      </c>
      <c r="S468" s="155">
        <v>0</v>
      </c>
      <c r="T468" s="156">
        <f>S468*H468</f>
        <v>0</v>
      </c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R468" s="157" t="s">
        <v>160</v>
      </c>
      <c r="AT468" s="157" t="s">
        <v>143</v>
      </c>
      <c r="AU468" s="157" t="s">
        <v>80</v>
      </c>
      <c r="AY468" s="18" t="s">
        <v>140</v>
      </c>
      <c r="BE468" s="158">
        <f>IF(N468="základní",J468,0)</f>
        <v>0</v>
      </c>
      <c r="BF468" s="158">
        <f>IF(N468="snížená",J468,0)</f>
        <v>0</v>
      </c>
      <c r="BG468" s="158">
        <f>IF(N468="zákl. přenesená",J468,0)</f>
        <v>0</v>
      </c>
      <c r="BH468" s="158">
        <f>IF(N468="sníž. přenesená",J468,0)</f>
        <v>0</v>
      </c>
      <c r="BI468" s="158">
        <f>IF(N468="nulová",J468,0)</f>
        <v>0</v>
      </c>
      <c r="BJ468" s="18" t="s">
        <v>78</v>
      </c>
      <c r="BK468" s="158">
        <f>ROUND(I468*H468,2)</f>
        <v>0</v>
      </c>
      <c r="BL468" s="18" t="s">
        <v>160</v>
      </c>
      <c r="BM468" s="157" t="s">
        <v>1416</v>
      </c>
    </row>
    <row r="469" spans="1:65" s="2" customFormat="1" ht="19.5" x14ac:dyDescent="0.2">
      <c r="A469" s="30"/>
      <c r="B469" s="31"/>
      <c r="C469" s="30"/>
      <c r="D469" s="159" t="s">
        <v>149</v>
      </c>
      <c r="E469" s="30"/>
      <c r="F469" s="160" t="s">
        <v>1417</v>
      </c>
      <c r="G469" s="30"/>
      <c r="H469" s="30"/>
      <c r="I469" s="30"/>
      <c r="J469" s="30"/>
      <c r="K469" s="30"/>
      <c r="L469" s="31"/>
      <c r="M469" s="161"/>
      <c r="N469" s="162"/>
      <c r="O469" s="56"/>
      <c r="P469" s="56"/>
      <c r="Q469" s="56"/>
      <c r="R469" s="56"/>
      <c r="S469" s="56"/>
      <c r="T469" s="57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T469" s="18" t="s">
        <v>149</v>
      </c>
      <c r="AU469" s="18" t="s">
        <v>80</v>
      </c>
    </row>
    <row r="470" spans="1:65" s="13" customFormat="1" x14ac:dyDescent="0.2">
      <c r="B470" s="168"/>
      <c r="D470" s="159" t="s">
        <v>354</v>
      </c>
      <c r="E470" s="169" t="s">
        <v>1</v>
      </c>
      <c r="F470" s="170" t="s">
        <v>1418</v>
      </c>
      <c r="H470" s="171">
        <v>1076.1600000000001</v>
      </c>
      <c r="L470" s="168"/>
      <c r="M470" s="172"/>
      <c r="N470" s="173"/>
      <c r="O470" s="173"/>
      <c r="P470" s="173"/>
      <c r="Q470" s="173"/>
      <c r="R470" s="173"/>
      <c r="S470" s="173"/>
      <c r="T470" s="174"/>
      <c r="AT470" s="169" t="s">
        <v>354</v>
      </c>
      <c r="AU470" s="169" t="s">
        <v>80</v>
      </c>
      <c r="AV470" s="13" t="s">
        <v>80</v>
      </c>
      <c r="AW470" s="13" t="s">
        <v>27</v>
      </c>
      <c r="AX470" s="13" t="s">
        <v>70</v>
      </c>
      <c r="AY470" s="169" t="s">
        <v>140</v>
      </c>
    </row>
    <row r="471" spans="1:65" s="13" customFormat="1" x14ac:dyDescent="0.2">
      <c r="B471" s="168"/>
      <c r="D471" s="159" t="s">
        <v>354</v>
      </c>
      <c r="E471" s="169" t="s">
        <v>1</v>
      </c>
      <c r="F471" s="170" t="s">
        <v>1419</v>
      </c>
      <c r="H471" s="171">
        <v>115.23</v>
      </c>
      <c r="L471" s="168"/>
      <c r="M471" s="172"/>
      <c r="N471" s="173"/>
      <c r="O471" s="173"/>
      <c r="P471" s="173"/>
      <c r="Q471" s="173"/>
      <c r="R471" s="173"/>
      <c r="S471" s="173"/>
      <c r="T471" s="174"/>
      <c r="AT471" s="169" t="s">
        <v>354</v>
      </c>
      <c r="AU471" s="169" t="s">
        <v>80</v>
      </c>
      <c r="AV471" s="13" t="s">
        <v>80</v>
      </c>
      <c r="AW471" s="13" t="s">
        <v>27</v>
      </c>
      <c r="AX471" s="13" t="s">
        <v>70</v>
      </c>
      <c r="AY471" s="169" t="s">
        <v>140</v>
      </c>
    </row>
    <row r="472" spans="1:65" s="14" customFormat="1" x14ac:dyDescent="0.2">
      <c r="B472" s="175"/>
      <c r="D472" s="159" t="s">
        <v>354</v>
      </c>
      <c r="E472" s="176" t="s">
        <v>1</v>
      </c>
      <c r="F472" s="177" t="s">
        <v>363</v>
      </c>
      <c r="H472" s="178">
        <v>1191.3900000000001</v>
      </c>
      <c r="L472" s="175"/>
      <c r="M472" s="179"/>
      <c r="N472" s="180"/>
      <c r="O472" s="180"/>
      <c r="P472" s="180"/>
      <c r="Q472" s="180"/>
      <c r="R472" s="180"/>
      <c r="S472" s="180"/>
      <c r="T472" s="181"/>
      <c r="AT472" s="176" t="s">
        <v>354</v>
      </c>
      <c r="AU472" s="176" t="s">
        <v>80</v>
      </c>
      <c r="AV472" s="14" t="s">
        <v>160</v>
      </c>
      <c r="AW472" s="14" t="s">
        <v>27</v>
      </c>
      <c r="AX472" s="14" t="s">
        <v>78</v>
      </c>
      <c r="AY472" s="176" t="s">
        <v>140</v>
      </c>
    </row>
    <row r="473" spans="1:65" s="2" customFormat="1" ht="24.2" customHeight="1" x14ac:dyDescent="0.2">
      <c r="A473" s="30"/>
      <c r="B473" s="146"/>
      <c r="C473" s="147" t="s">
        <v>934</v>
      </c>
      <c r="D473" s="147" t="s">
        <v>143</v>
      </c>
      <c r="E473" s="148" t="s">
        <v>1420</v>
      </c>
      <c r="F473" s="149" t="s">
        <v>733</v>
      </c>
      <c r="G473" s="150" t="s">
        <v>731</v>
      </c>
      <c r="H473" s="151">
        <v>1207.6400000000001</v>
      </c>
      <c r="I473" s="275"/>
      <c r="J473" s="152">
        <f>ROUND(I473*H473,2)</f>
        <v>0</v>
      </c>
      <c r="K473" s="149"/>
      <c r="L473" s="31"/>
      <c r="M473" s="153" t="s">
        <v>1</v>
      </c>
      <c r="N473" s="154" t="s">
        <v>36</v>
      </c>
      <c r="O473" s="155">
        <v>0</v>
      </c>
      <c r="P473" s="155">
        <f>O473*H473</f>
        <v>0</v>
      </c>
      <c r="Q473" s="155">
        <v>0</v>
      </c>
      <c r="R473" s="155">
        <f>Q473*H473</f>
        <v>0</v>
      </c>
      <c r="S473" s="155">
        <v>0</v>
      </c>
      <c r="T473" s="156">
        <f>S473*H473</f>
        <v>0</v>
      </c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R473" s="157" t="s">
        <v>160</v>
      </c>
      <c r="AT473" s="157" t="s">
        <v>143</v>
      </c>
      <c r="AU473" s="157" t="s">
        <v>80</v>
      </c>
      <c r="AY473" s="18" t="s">
        <v>140</v>
      </c>
      <c r="BE473" s="158">
        <f>IF(N473="základní",J473,0)</f>
        <v>0</v>
      </c>
      <c r="BF473" s="158">
        <f>IF(N473="snížená",J473,0)</f>
        <v>0</v>
      </c>
      <c r="BG473" s="158">
        <f>IF(N473="zákl. přenesená",J473,0)</f>
        <v>0</v>
      </c>
      <c r="BH473" s="158">
        <f>IF(N473="sníž. přenesená",J473,0)</f>
        <v>0</v>
      </c>
      <c r="BI473" s="158">
        <f>IF(N473="nulová",J473,0)</f>
        <v>0</v>
      </c>
      <c r="BJ473" s="18" t="s">
        <v>78</v>
      </c>
      <c r="BK473" s="158">
        <f>ROUND(I473*H473,2)</f>
        <v>0</v>
      </c>
      <c r="BL473" s="18" t="s">
        <v>160</v>
      </c>
      <c r="BM473" s="157" t="s">
        <v>1421</v>
      </c>
    </row>
    <row r="474" spans="1:65" s="2" customFormat="1" ht="19.5" x14ac:dyDescent="0.2">
      <c r="A474" s="30"/>
      <c r="B474" s="31"/>
      <c r="C474" s="30"/>
      <c r="D474" s="159" t="s">
        <v>149</v>
      </c>
      <c r="E474" s="30"/>
      <c r="F474" s="160" t="s">
        <v>733</v>
      </c>
      <c r="G474" s="30"/>
      <c r="H474" s="30"/>
      <c r="I474" s="30"/>
      <c r="J474" s="30"/>
      <c r="K474" s="30"/>
      <c r="L474" s="31"/>
      <c r="M474" s="161"/>
      <c r="N474" s="162"/>
      <c r="O474" s="56"/>
      <c r="P474" s="56"/>
      <c r="Q474" s="56"/>
      <c r="R474" s="56"/>
      <c r="S474" s="56"/>
      <c r="T474" s="57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T474" s="18" t="s">
        <v>149</v>
      </c>
      <c r="AU474" s="18" t="s">
        <v>80</v>
      </c>
    </row>
    <row r="475" spans="1:65" s="13" customFormat="1" x14ac:dyDescent="0.2">
      <c r="B475" s="168"/>
      <c r="D475" s="159" t="s">
        <v>354</v>
      </c>
      <c r="E475" s="169" t="s">
        <v>1</v>
      </c>
      <c r="F475" s="170" t="s">
        <v>1418</v>
      </c>
      <c r="H475" s="171">
        <v>1076.1600000000001</v>
      </c>
      <c r="L475" s="168"/>
      <c r="M475" s="172"/>
      <c r="N475" s="173"/>
      <c r="O475" s="173"/>
      <c r="P475" s="173"/>
      <c r="Q475" s="173"/>
      <c r="R475" s="173"/>
      <c r="S475" s="173"/>
      <c r="T475" s="174"/>
      <c r="AT475" s="169" t="s">
        <v>354</v>
      </c>
      <c r="AU475" s="169" t="s">
        <v>80</v>
      </c>
      <c r="AV475" s="13" t="s">
        <v>80</v>
      </c>
      <c r="AW475" s="13" t="s">
        <v>27</v>
      </c>
      <c r="AX475" s="13" t="s">
        <v>70</v>
      </c>
      <c r="AY475" s="169" t="s">
        <v>140</v>
      </c>
    </row>
    <row r="476" spans="1:65" s="13" customFormat="1" x14ac:dyDescent="0.2">
      <c r="B476" s="168"/>
      <c r="D476" s="159" t="s">
        <v>354</v>
      </c>
      <c r="E476" s="169" t="s">
        <v>1</v>
      </c>
      <c r="F476" s="170" t="s">
        <v>1419</v>
      </c>
      <c r="H476" s="171">
        <v>115.23</v>
      </c>
      <c r="L476" s="168"/>
      <c r="M476" s="172"/>
      <c r="N476" s="173"/>
      <c r="O476" s="173"/>
      <c r="P476" s="173"/>
      <c r="Q476" s="173"/>
      <c r="R476" s="173"/>
      <c r="S476" s="173"/>
      <c r="T476" s="174"/>
      <c r="AT476" s="169" t="s">
        <v>354</v>
      </c>
      <c r="AU476" s="169" t="s">
        <v>80</v>
      </c>
      <c r="AV476" s="13" t="s">
        <v>80</v>
      </c>
      <c r="AW476" s="13" t="s">
        <v>27</v>
      </c>
      <c r="AX476" s="13" t="s">
        <v>70</v>
      </c>
      <c r="AY476" s="169" t="s">
        <v>140</v>
      </c>
    </row>
    <row r="477" spans="1:65" s="13" customFormat="1" x14ac:dyDescent="0.2">
      <c r="B477" s="168"/>
      <c r="D477" s="159" t="s">
        <v>354</v>
      </c>
      <c r="E477" s="169" t="s">
        <v>1</v>
      </c>
      <c r="F477" s="170" t="s">
        <v>1405</v>
      </c>
      <c r="H477" s="171">
        <v>16.25</v>
      </c>
      <c r="L477" s="168"/>
      <c r="M477" s="172"/>
      <c r="N477" s="173"/>
      <c r="O477" s="173"/>
      <c r="P477" s="173"/>
      <c r="Q477" s="173"/>
      <c r="R477" s="173"/>
      <c r="S477" s="173"/>
      <c r="T477" s="174"/>
      <c r="AT477" s="169" t="s">
        <v>354</v>
      </c>
      <c r="AU477" s="169" t="s">
        <v>80</v>
      </c>
      <c r="AV477" s="13" t="s">
        <v>80</v>
      </c>
      <c r="AW477" s="13" t="s">
        <v>27</v>
      </c>
      <c r="AX477" s="13" t="s">
        <v>70</v>
      </c>
      <c r="AY477" s="169" t="s">
        <v>140</v>
      </c>
    </row>
    <row r="478" spans="1:65" s="14" customFormat="1" x14ac:dyDescent="0.2">
      <c r="B478" s="175"/>
      <c r="D478" s="159" t="s">
        <v>354</v>
      </c>
      <c r="E478" s="176" t="s">
        <v>1</v>
      </c>
      <c r="F478" s="177" t="s">
        <v>363</v>
      </c>
      <c r="H478" s="178">
        <v>1207.6400000000001</v>
      </c>
      <c r="L478" s="175"/>
      <c r="M478" s="179"/>
      <c r="N478" s="180"/>
      <c r="O478" s="180"/>
      <c r="P478" s="180"/>
      <c r="Q478" s="180"/>
      <c r="R478" s="180"/>
      <c r="S478" s="180"/>
      <c r="T478" s="181"/>
      <c r="AT478" s="176" t="s">
        <v>354</v>
      </c>
      <c r="AU478" s="176" t="s">
        <v>80</v>
      </c>
      <c r="AV478" s="14" t="s">
        <v>160</v>
      </c>
      <c r="AW478" s="14" t="s">
        <v>27</v>
      </c>
      <c r="AX478" s="14" t="s">
        <v>78</v>
      </c>
      <c r="AY478" s="176" t="s">
        <v>140</v>
      </c>
    </row>
    <row r="479" spans="1:65" s="12" customFormat="1" ht="22.9" customHeight="1" x14ac:dyDescent="0.2">
      <c r="B479" s="134"/>
      <c r="D479" s="135" t="s">
        <v>69</v>
      </c>
      <c r="E479" s="144" t="s">
        <v>1036</v>
      </c>
      <c r="F479" s="144" t="s">
        <v>1037</v>
      </c>
      <c r="J479" s="145">
        <f>BK479</f>
        <v>0</v>
      </c>
      <c r="L479" s="134"/>
      <c r="M479" s="138"/>
      <c r="N479" s="139"/>
      <c r="O479" s="139"/>
      <c r="P479" s="140">
        <f>SUM(P480:P481)</f>
        <v>3660.4987639999999</v>
      </c>
      <c r="Q479" s="139"/>
      <c r="R479" s="140">
        <f>SUM(R480:R481)</f>
        <v>0</v>
      </c>
      <c r="S479" s="139"/>
      <c r="T479" s="141">
        <f>SUM(T480:T481)</f>
        <v>0</v>
      </c>
      <c r="AR479" s="135" t="s">
        <v>78</v>
      </c>
      <c r="AT479" s="142" t="s">
        <v>69</v>
      </c>
      <c r="AU479" s="142" t="s">
        <v>78</v>
      </c>
      <c r="AY479" s="135" t="s">
        <v>140</v>
      </c>
      <c r="BK479" s="143">
        <f>SUM(BK480:BK481)</f>
        <v>0</v>
      </c>
    </row>
    <row r="480" spans="1:65" s="2" customFormat="1" ht="16.5" customHeight="1" x14ac:dyDescent="0.2">
      <c r="A480" s="30"/>
      <c r="B480" s="146"/>
      <c r="C480" s="147" t="s">
        <v>939</v>
      </c>
      <c r="D480" s="147" t="s">
        <v>143</v>
      </c>
      <c r="E480" s="148" t="s">
        <v>1422</v>
      </c>
      <c r="F480" s="149" t="s">
        <v>1423</v>
      </c>
      <c r="G480" s="150" t="s">
        <v>731</v>
      </c>
      <c r="H480" s="151">
        <v>4645.3029999999999</v>
      </c>
      <c r="I480" s="275"/>
      <c r="J480" s="152">
        <f>ROUND(I480*H480,2)</f>
        <v>0</v>
      </c>
      <c r="K480" s="149"/>
      <c r="L480" s="31"/>
      <c r="M480" s="153" t="s">
        <v>1</v>
      </c>
      <c r="N480" s="154" t="s">
        <v>36</v>
      </c>
      <c r="O480" s="155">
        <v>0.78800000000000003</v>
      </c>
      <c r="P480" s="155">
        <f>O480*H480</f>
        <v>3660.4987639999999</v>
      </c>
      <c r="Q480" s="155">
        <v>0</v>
      </c>
      <c r="R480" s="155">
        <f>Q480*H480</f>
        <v>0</v>
      </c>
      <c r="S480" s="155">
        <v>0</v>
      </c>
      <c r="T480" s="156">
        <f>S480*H480</f>
        <v>0</v>
      </c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R480" s="157" t="s">
        <v>160</v>
      </c>
      <c r="AT480" s="157" t="s">
        <v>143</v>
      </c>
      <c r="AU480" s="157" t="s">
        <v>80</v>
      </c>
      <c r="AY480" s="18" t="s">
        <v>140</v>
      </c>
      <c r="BE480" s="158">
        <f>IF(N480="základní",J480,0)</f>
        <v>0</v>
      </c>
      <c r="BF480" s="158">
        <f>IF(N480="snížená",J480,0)</f>
        <v>0</v>
      </c>
      <c r="BG480" s="158">
        <f>IF(N480="zákl. přenesená",J480,0)</f>
        <v>0</v>
      </c>
      <c r="BH480" s="158">
        <f>IF(N480="sníž. přenesená",J480,0)</f>
        <v>0</v>
      </c>
      <c r="BI480" s="158">
        <f>IF(N480="nulová",J480,0)</f>
        <v>0</v>
      </c>
      <c r="BJ480" s="18" t="s">
        <v>78</v>
      </c>
      <c r="BK480" s="158">
        <f>ROUND(I480*H480,2)</f>
        <v>0</v>
      </c>
      <c r="BL480" s="18" t="s">
        <v>160</v>
      </c>
      <c r="BM480" s="157" t="s">
        <v>1424</v>
      </c>
    </row>
    <row r="481" spans="1:47" s="2" customFormat="1" x14ac:dyDescent="0.2">
      <c r="A481" s="30"/>
      <c r="B481" s="31"/>
      <c r="C481" s="30"/>
      <c r="D481" s="159" t="s">
        <v>149</v>
      </c>
      <c r="E481" s="30"/>
      <c r="F481" s="160" t="s">
        <v>1425</v>
      </c>
      <c r="G481" s="30"/>
      <c r="H481" s="30"/>
      <c r="I481" s="30"/>
      <c r="J481" s="30"/>
      <c r="K481" s="30"/>
      <c r="L481" s="31"/>
      <c r="M481" s="164"/>
      <c r="N481" s="165"/>
      <c r="O481" s="166"/>
      <c r="P481" s="166"/>
      <c r="Q481" s="166"/>
      <c r="R481" s="166"/>
      <c r="S481" s="166"/>
      <c r="T481" s="167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T481" s="18" t="s">
        <v>149</v>
      </c>
      <c r="AU481" s="18" t="s">
        <v>80</v>
      </c>
    </row>
    <row r="482" spans="1:47" s="2" customFormat="1" ht="6.95" customHeight="1" x14ac:dyDescent="0.2">
      <c r="A482" s="30"/>
      <c r="B482" s="45"/>
      <c r="C482" s="46"/>
      <c r="D482" s="46"/>
      <c r="E482" s="46"/>
      <c r="F482" s="46"/>
      <c r="G482" s="46"/>
      <c r="H482" s="46"/>
      <c r="I482" s="46"/>
      <c r="J482" s="46"/>
      <c r="K482" s="46"/>
      <c r="L482" s="31"/>
      <c r="M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</row>
  </sheetData>
  <autoFilter ref="C129:K481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85"/>
  <sheetViews>
    <sheetView showGridLines="0" view="pageBreakPreview" topLeftCell="A113" zoomScale="90" zoomScaleNormal="110" zoomScaleSheetLayoutView="90" workbookViewId="0">
      <selection activeCell="I383" sqref="I38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6"/>
    </row>
    <row r="2" spans="1:46" s="1" customFormat="1" ht="36.950000000000003" customHeight="1" x14ac:dyDescent="0.2">
      <c r="L2" s="245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94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 x14ac:dyDescent="0.2">
      <c r="B4" s="21"/>
      <c r="D4" s="22" t="s">
        <v>109</v>
      </c>
      <c r="L4" s="21"/>
      <c r="M4" s="97" t="s">
        <v>10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14</v>
      </c>
      <c r="L6" s="21"/>
    </row>
    <row r="7" spans="1:46" s="1" customFormat="1" ht="26.25" customHeight="1" x14ac:dyDescent="0.2">
      <c r="B7" s="21"/>
      <c r="E7" s="264" t="str">
        <f>'Rekapitulace stavby'!K6</f>
        <v>PROTIPOV. OPATŘENÍ NA VODNÍM TOKU POLANČICE PRO ZÁSTAVBU POLANKY NAD ODROU, STAVBA Č.5578 - SO 03 Malá vodní nádrž na Rakovci</v>
      </c>
      <c r="F7" s="265"/>
      <c r="G7" s="265"/>
      <c r="H7" s="265"/>
      <c r="L7" s="21"/>
    </row>
    <row r="8" spans="1:46" s="1" customFormat="1" ht="12" customHeight="1" x14ac:dyDescent="0.2">
      <c r="B8" s="21"/>
      <c r="D8" s="27" t="s">
        <v>110</v>
      </c>
      <c r="L8" s="21"/>
    </row>
    <row r="9" spans="1:46" s="2" customFormat="1" ht="16.5" customHeight="1" x14ac:dyDescent="0.2">
      <c r="A9" s="30"/>
      <c r="B9" s="31"/>
      <c r="C9" s="30"/>
      <c r="D9" s="30"/>
      <c r="E9" s="264" t="s">
        <v>335</v>
      </c>
      <c r="F9" s="263"/>
      <c r="G9" s="263"/>
      <c r="H9" s="263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 x14ac:dyDescent="0.2">
      <c r="A10" s="30"/>
      <c r="B10" s="31"/>
      <c r="C10" s="30"/>
      <c r="D10" s="27" t="s">
        <v>336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 x14ac:dyDescent="0.2">
      <c r="A11" s="30"/>
      <c r="B11" s="31"/>
      <c r="C11" s="30"/>
      <c r="D11" s="30"/>
      <c r="E11" s="252" t="s">
        <v>1426</v>
      </c>
      <c r="F11" s="263"/>
      <c r="G11" s="263"/>
      <c r="H11" s="263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x14ac:dyDescent="0.2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 x14ac:dyDescent="0.2">
      <c r="A13" s="30"/>
      <c r="B13" s="31"/>
      <c r="C13" s="30"/>
      <c r="D13" s="27" t="s">
        <v>15</v>
      </c>
      <c r="E13" s="30"/>
      <c r="F13" s="25" t="s">
        <v>1</v>
      </c>
      <c r="G13" s="30"/>
      <c r="H13" s="30"/>
      <c r="I13" s="27" t="s">
        <v>16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17</v>
      </c>
      <c r="E14" s="30"/>
      <c r="F14" s="25" t="s">
        <v>18</v>
      </c>
      <c r="G14" s="30"/>
      <c r="H14" s="30"/>
      <c r="I14" s="27" t="s">
        <v>19</v>
      </c>
      <c r="J14" s="53">
        <f>'Rekapitulace stavby'!AN8</f>
        <v>0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 x14ac:dyDescent="0.2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2">
      <c r="A16" s="30"/>
      <c r="B16" s="31"/>
      <c r="C16" s="30"/>
      <c r="D16" s="27" t="s">
        <v>20</v>
      </c>
      <c r="E16" s="30"/>
      <c r="F16" s="30"/>
      <c r="G16" s="30"/>
      <c r="H16" s="30"/>
      <c r="I16" s="27" t="s">
        <v>21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7" s="2" customFormat="1" ht="18" customHeight="1" x14ac:dyDescent="0.2">
      <c r="A17" s="30"/>
      <c r="B17" s="31"/>
      <c r="C17" s="30"/>
      <c r="D17" s="30"/>
      <c r="E17" s="25" t="s">
        <v>22</v>
      </c>
      <c r="F17" s="30"/>
      <c r="G17" s="30"/>
      <c r="H17" s="30"/>
      <c r="I17" s="27" t="s">
        <v>23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7" s="2" customFormat="1" ht="6.95" customHeight="1" x14ac:dyDescent="0.2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7" s="2" customFormat="1" ht="12" customHeight="1" x14ac:dyDescent="0.2">
      <c r="A19" s="30"/>
      <c r="B19" s="31"/>
      <c r="C19" s="30"/>
      <c r="D19" s="27" t="s">
        <v>24</v>
      </c>
      <c r="E19" s="30"/>
      <c r="F19" s="30"/>
      <c r="G19" s="30"/>
      <c r="H19" s="30"/>
      <c r="I19" s="27" t="s">
        <v>21</v>
      </c>
      <c r="J19" s="25" t="str">
        <f>'Rekapitulace stavby'!AN13</f>
        <v/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7" s="2" customFormat="1" ht="18" customHeight="1" x14ac:dyDescent="0.2">
      <c r="A20" s="30"/>
      <c r="B20" s="31"/>
      <c r="C20" s="30"/>
      <c r="D20" s="30"/>
      <c r="E20" s="230" t="str">
        <f>'Rekapitulace stavby'!E14</f>
        <v xml:space="preserve"> </v>
      </c>
      <c r="F20" s="230"/>
      <c r="G20" s="230"/>
      <c r="H20" s="230"/>
      <c r="I20" s="27" t="s">
        <v>23</v>
      </c>
      <c r="J20" s="25" t="str">
        <f>'Rekapitulace stavby'!AN14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7" s="2" customFormat="1" ht="6.95" customHeight="1" x14ac:dyDescent="0.2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7" s="2" customFormat="1" ht="12" customHeight="1" x14ac:dyDescent="0.2">
      <c r="A22" s="30"/>
      <c r="B22" s="31"/>
      <c r="C22" s="30"/>
      <c r="D22" s="27" t="s">
        <v>25</v>
      </c>
      <c r="E22" s="30"/>
      <c r="F22" s="30"/>
      <c r="G22" s="30"/>
      <c r="H22" s="30"/>
      <c r="I22" s="27" t="s">
        <v>21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7" s="2" customFormat="1" ht="18" customHeight="1" x14ac:dyDescent="0.2">
      <c r="A23" s="30"/>
      <c r="B23" s="31"/>
      <c r="C23" s="30"/>
      <c r="D23" s="30"/>
      <c r="E23" s="25" t="s">
        <v>26</v>
      </c>
      <c r="F23" s="30"/>
      <c r="G23" s="30"/>
      <c r="H23" s="30"/>
      <c r="I23" s="27" t="s">
        <v>23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7" s="2" customFormat="1" ht="6.95" customHeight="1" x14ac:dyDescent="0.2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7" s="2" customFormat="1" ht="12" customHeight="1" x14ac:dyDescent="0.2">
      <c r="A25" s="30"/>
      <c r="B25" s="31"/>
      <c r="C25" s="30"/>
      <c r="D25" s="27" t="s">
        <v>28</v>
      </c>
      <c r="E25" s="30"/>
      <c r="F25" s="30"/>
      <c r="G25" s="30"/>
      <c r="H25" s="30"/>
      <c r="I25" s="27" t="s">
        <v>21</v>
      </c>
      <c r="J25" s="25" t="str">
        <f>IF('Rekapitulace stavby'!AN19="","",'Rekapitulace stavby'!AN19)</f>
        <v/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7" s="2" customFormat="1" ht="18" customHeight="1" x14ac:dyDescent="0.2">
      <c r="A26" s="30"/>
      <c r="B26" s="31"/>
      <c r="C26" s="30"/>
      <c r="D26" s="30"/>
      <c r="E26" s="25" t="str">
        <f>IF('Rekapitulace stavby'!E20="","",'Rekapitulace stavby'!E20)</f>
        <v xml:space="preserve"> </v>
      </c>
      <c r="F26" s="30"/>
      <c r="G26" s="30"/>
      <c r="H26" s="30"/>
      <c r="I26" s="27" t="s">
        <v>23</v>
      </c>
      <c r="J26" s="25" t="str">
        <f>IF('Rekapitulace stavby'!AN20="","",'Rekapitulace stavby'!AN20)</f>
        <v/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K26" s="2">
        <f>AG107</f>
        <v>0</v>
      </c>
    </row>
    <row r="27" spans="1:37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7" s="2" customFormat="1" ht="12" customHeight="1" x14ac:dyDescent="0.2">
      <c r="A28" s="30"/>
      <c r="B28" s="31"/>
      <c r="C28" s="30"/>
      <c r="D28" s="27" t="s">
        <v>29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7" s="8" customFormat="1" ht="16.5" customHeight="1" x14ac:dyDescent="0.2">
      <c r="A29" s="98"/>
      <c r="B29" s="99"/>
      <c r="C29" s="98"/>
      <c r="D29" s="98"/>
      <c r="E29" s="255" t="s">
        <v>1</v>
      </c>
      <c r="F29" s="255"/>
      <c r="G29" s="255"/>
      <c r="H29" s="255"/>
      <c r="I29" s="98"/>
      <c r="J29" s="98"/>
      <c r="K29" s="98"/>
      <c r="L29" s="100"/>
      <c r="S29" s="98"/>
      <c r="T29" s="98"/>
      <c r="U29" s="98"/>
      <c r="V29" s="98"/>
      <c r="W29" s="98">
        <f>AK26</f>
        <v>0</v>
      </c>
      <c r="X29" s="98"/>
      <c r="Y29" s="98"/>
      <c r="Z29" s="98"/>
      <c r="AA29" s="98"/>
      <c r="AB29" s="98"/>
      <c r="AC29" s="98"/>
      <c r="AD29" s="98"/>
      <c r="AE29" s="98"/>
      <c r="AK29" s="8">
        <f>W29*0.21</f>
        <v>0</v>
      </c>
    </row>
    <row r="30" spans="1:37" s="2" customFormat="1" ht="6.95" customHeight="1" x14ac:dyDescent="0.2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7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7" s="2" customFormat="1" ht="25.35" customHeight="1" x14ac:dyDescent="0.2">
      <c r="A32" s="30"/>
      <c r="B32" s="31"/>
      <c r="C32" s="30"/>
      <c r="D32" s="101" t="s">
        <v>31</v>
      </c>
      <c r="E32" s="30"/>
      <c r="F32" s="30"/>
      <c r="G32" s="30"/>
      <c r="H32" s="30"/>
      <c r="I32" s="30"/>
      <c r="J32" s="69">
        <f>ROUND(J132,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 x14ac:dyDescent="0.2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30"/>
      <c r="F34" s="34" t="s">
        <v>33</v>
      </c>
      <c r="G34" s="30"/>
      <c r="H34" s="30"/>
      <c r="I34" s="34" t="s">
        <v>32</v>
      </c>
      <c r="J34" s="34" t="s">
        <v>34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 x14ac:dyDescent="0.2">
      <c r="A35" s="30"/>
      <c r="B35" s="31"/>
      <c r="C35" s="30"/>
      <c r="D35" s="102" t="s">
        <v>35</v>
      </c>
      <c r="E35" s="27" t="s">
        <v>36</v>
      </c>
      <c r="F35" s="103">
        <f>ROUND((SUM(BE132:BE384)),  2)</f>
        <v>0</v>
      </c>
      <c r="G35" s="30"/>
      <c r="H35" s="30"/>
      <c r="I35" s="104">
        <v>0.21</v>
      </c>
      <c r="J35" s="103">
        <f>ROUND(((SUM(BE132:BE384))*I35),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 x14ac:dyDescent="0.2">
      <c r="A36" s="30"/>
      <c r="B36" s="31"/>
      <c r="C36" s="30"/>
      <c r="D36" s="30"/>
      <c r="E36" s="27" t="s">
        <v>37</v>
      </c>
      <c r="F36" s="103">
        <f>ROUND((SUM(BF132:BF384)),  2)</f>
        <v>0</v>
      </c>
      <c r="G36" s="30"/>
      <c r="H36" s="30"/>
      <c r="I36" s="104">
        <v>0.15</v>
      </c>
      <c r="J36" s="103">
        <f>ROUND(((SUM(BF132:BF384))*I36),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38</v>
      </c>
      <c r="F37" s="103">
        <f>ROUND((SUM(BG132:BG384)),  2)</f>
        <v>0</v>
      </c>
      <c r="G37" s="30"/>
      <c r="H37" s="30"/>
      <c r="I37" s="104">
        <v>0.21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 x14ac:dyDescent="0.2">
      <c r="A38" s="30"/>
      <c r="B38" s="31"/>
      <c r="C38" s="30"/>
      <c r="D38" s="30"/>
      <c r="E38" s="27" t="s">
        <v>39</v>
      </c>
      <c r="F38" s="103">
        <f>ROUND((SUM(BH132:BH384)),  2)</f>
        <v>0</v>
      </c>
      <c r="G38" s="30"/>
      <c r="H38" s="30"/>
      <c r="I38" s="104">
        <v>0.15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 x14ac:dyDescent="0.2">
      <c r="A39" s="30"/>
      <c r="B39" s="31"/>
      <c r="C39" s="30"/>
      <c r="D39" s="30"/>
      <c r="E39" s="27" t="s">
        <v>40</v>
      </c>
      <c r="F39" s="103">
        <f>ROUND((SUM(BI132:BI384)),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 x14ac:dyDescent="0.2">
      <c r="A41" s="30"/>
      <c r="B41" s="31"/>
      <c r="C41" s="105"/>
      <c r="D41" s="106" t="s">
        <v>41</v>
      </c>
      <c r="E41" s="58"/>
      <c r="F41" s="58"/>
      <c r="G41" s="107" t="s">
        <v>42</v>
      </c>
      <c r="H41" s="108" t="s">
        <v>43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 x14ac:dyDescent="0.2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46</v>
      </c>
      <c r="E61" s="33"/>
      <c r="F61" s="111" t="s">
        <v>47</v>
      </c>
      <c r="G61" s="43" t="s">
        <v>46</v>
      </c>
      <c r="H61" s="33"/>
      <c r="I61" s="33"/>
      <c r="J61" s="112" t="s">
        <v>47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48</v>
      </c>
      <c r="E65" s="44"/>
      <c r="F65" s="44"/>
      <c r="G65" s="41" t="s">
        <v>49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46</v>
      </c>
      <c r="E76" s="33"/>
      <c r="F76" s="111" t="s">
        <v>47</v>
      </c>
      <c r="G76" s="43" t="s">
        <v>46</v>
      </c>
      <c r="H76" s="33"/>
      <c r="I76" s="33"/>
      <c r="J76" s="112" t="s">
        <v>47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4.95" customHeight="1" x14ac:dyDescent="0.2">
      <c r="A82" s="30"/>
      <c r="B82" s="31"/>
      <c r="C82" s="22" t="s">
        <v>112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2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2">
      <c r="A85" s="30"/>
      <c r="B85" s="31"/>
      <c r="C85" s="30"/>
      <c r="D85" s="30"/>
      <c r="E85" s="264" t="str">
        <f>E7</f>
        <v>PROTIPOV. OPATŘENÍ NA VODNÍM TOKU POLANČICE PRO ZÁSTAVBU POLANKY NAD ODROU, STAVBA Č.5578 - SO 03 Malá vodní nádrž na Rakovci</v>
      </c>
      <c r="F85" s="265"/>
      <c r="G85" s="265"/>
      <c r="H85" s="265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2">
      <c r="B86" s="21"/>
      <c r="C86" s="27" t="s">
        <v>110</v>
      </c>
      <c r="L86" s="21"/>
    </row>
    <row r="87" spans="1:31" s="2" customFormat="1" ht="16.5" customHeight="1" x14ac:dyDescent="0.2">
      <c r="A87" s="30"/>
      <c r="B87" s="31"/>
      <c r="C87" s="30"/>
      <c r="D87" s="30"/>
      <c r="E87" s="264" t="s">
        <v>335</v>
      </c>
      <c r="F87" s="263"/>
      <c r="G87" s="263"/>
      <c r="H87" s="263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 x14ac:dyDescent="0.2">
      <c r="A88" s="30"/>
      <c r="B88" s="31"/>
      <c r="C88" s="27" t="s">
        <v>336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 x14ac:dyDescent="0.2">
      <c r="A89" s="30"/>
      <c r="B89" s="31"/>
      <c r="C89" s="30"/>
      <c r="D89" s="30"/>
      <c r="E89" s="252" t="str">
        <f>E11</f>
        <v>03.03 - SDRUŽENÝ FUNKČNÍ OBJEKT</v>
      </c>
      <c r="F89" s="263"/>
      <c r="G89" s="263"/>
      <c r="H89" s="263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 x14ac:dyDescent="0.2">
      <c r="A91" s="30"/>
      <c r="B91" s="31"/>
      <c r="C91" s="27" t="s">
        <v>17</v>
      </c>
      <c r="D91" s="30"/>
      <c r="E91" s="30"/>
      <c r="F91" s="25" t="str">
        <f>F14</f>
        <v xml:space="preserve"> </v>
      </c>
      <c r="G91" s="30"/>
      <c r="H91" s="30"/>
      <c r="I91" s="27" t="s">
        <v>19</v>
      </c>
      <c r="J91" s="53">
        <f>IF(J14="","",J14)</f>
        <v>0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6.95" customHeight="1" x14ac:dyDescent="0.2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2" customHeight="1" x14ac:dyDescent="0.2">
      <c r="A93" s="30"/>
      <c r="B93" s="31"/>
      <c r="C93" s="27" t="s">
        <v>20</v>
      </c>
      <c r="D93" s="30"/>
      <c r="E93" s="30"/>
      <c r="F93" s="25" t="str">
        <f>E17</f>
        <v>POVODÍ ODRY, STÁTNÍ PODNIK</v>
      </c>
      <c r="G93" s="30"/>
      <c r="H93" s="30"/>
      <c r="I93" s="27" t="s">
        <v>25</v>
      </c>
      <c r="J93" s="28" t="str">
        <f>E23</f>
        <v>Valbek spol.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2" customHeight="1" x14ac:dyDescent="0.2">
      <c r="A94" s="30"/>
      <c r="B94" s="31"/>
      <c r="C94" s="27" t="s">
        <v>24</v>
      </c>
      <c r="D94" s="30"/>
      <c r="E94" s="30"/>
      <c r="F94" s="25" t="str">
        <f>IF(E20="","",E20)</f>
        <v xml:space="preserve"> </v>
      </c>
      <c r="G94" s="30"/>
      <c r="H94" s="30"/>
      <c r="I94" s="27" t="s">
        <v>28</v>
      </c>
      <c r="J94" s="28" t="str">
        <f>E26</f>
        <v xml:space="preserve"> 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 x14ac:dyDescent="0.2">
      <c r="A96" s="30"/>
      <c r="B96" s="31"/>
      <c r="C96" s="113" t="s">
        <v>113</v>
      </c>
      <c r="D96" s="105"/>
      <c r="E96" s="105"/>
      <c r="F96" s="105"/>
      <c r="G96" s="105"/>
      <c r="H96" s="105"/>
      <c r="I96" s="105"/>
      <c r="J96" s="114" t="s">
        <v>114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35" customHeight="1" x14ac:dyDescent="0.2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9" customHeight="1" x14ac:dyDescent="0.2">
      <c r="A98" s="30"/>
      <c r="B98" s="31"/>
      <c r="C98" s="115" t="s">
        <v>115</v>
      </c>
      <c r="D98" s="30"/>
      <c r="E98" s="30"/>
      <c r="F98" s="30"/>
      <c r="G98" s="30"/>
      <c r="H98" s="30"/>
      <c r="I98" s="30"/>
      <c r="J98" s="69">
        <f>J132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116</v>
      </c>
    </row>
    <row r="99" spans="1:47" s="9" customFormat="1" ht="24.95" customHeight="1" x14ac:dyDescent="0.2">
      <c r="B99" s="116"/>
      <c r="D99" s="117" t="s">
        <v>338</v>
      </c>
      <c r="E99" s="118"/>
      <c r="F99" s="118"/>
      <c r="G99" s="118"/>
      <c r="H99" s="118"/>
      <c r="I99" s="118"/>
      <c r="J99" s="119">
        <f>J133</f>
        <v>0</v>
      </c>
      <c r="L99" s="116"/>
    </row>
    <row r="100" spans="1:47" s="10" customFormat="1" ht="19.899999999999999" customHeight="1" x14ac:dyDescent="0.2">
      <c r="B100" s="120"/>
      <c r="D100" s="121" t="s">
        <v>339</v>
      </c>
      <c r="E100" s="122"/>
      <c r="F100" s="122"/>
      <c r="G100" s="122"/>
      <c r="H100" s="122"/>
      <c r="I100" s="122"/>
      <c r="J100" s="123">
        <f>J134</f>
        <v>0</v>
      </c>
      <c r="L100" s="120"/>
    </row>
    <row r="101" spans="1:47" s="10" customFormat="1" ht="19.899999999999999" customHeight="1" x14ac:dyDescent="0.2">
      <c r="B101" s="120"/>
      <c r="D101" s="121" t="s">
        <v>340</v>
      </c>
      <c r="E101" s="122"/>
      <c r="F101" s="122"/>
      <c r="G101" s="122"/>
      <c r="H101" s="122"/>
      <c r="I101" s="122"/>
      <c r="J101" s="123">
        <f>J178</f>
        <v>0</v>
      </c>
      <c r="L101" s="120"/>
    </row>
    <row r="102" spans="1:47" s="10" customFormat="1" ht="19.899999999999999" customHeight="1" x14ac:dyDescent="0.2">
      <c r="B102" s="120"/>
      <c r="D102" s="121" t="s">
        <v>341</v>
      </c>
      <c r="E102" s="122"/>
      <c r="F102" s="122"/>
      <c r="G102" s="122"/>
      <c r="H102" s="122"/>
      <c r="I102" s="122"/>
      <c r="J102" s="123">
        <f>J208</f>
        <v>0</v>
      </c>
      <c r="L102" s="120"/>
    </row>
    <row r="103" spans="1:47" s="10" customFormat="1" ht="19.899999999999999" customHeight="1" x14ac:dyDescent="0.2">
      <c r="B103" s="120"/>
      <c r="D103" s="121" t="s">
        <v>342</v>
      </c>
      <c r="E103" s="122"/>
      <c r="F103" s="122"/>
      <c r="G103" s="122"/>
      <c r="H103" s="122"/>
      <c r="I103" s="122"/>
      <c r="J103" s="123">
        <f>J262</f>
        <v>0</v>
      </c>
      <c r="L103" s="120"/>
    </row>
    <row r="104" spans="1:47" s="10" customFormat="1" ht="19.899999999999999" customHeight="1" x14ac:dyDescent="0.2">
      <c r="B104" s="120"/>
      <c r="D104" s="121" t="s">
        <v>1045</v>
      </c>
      <c r="E104" s="122"/>
      <c r="F104" s="122"/>
      <c r="G104" s="122"/>
      <c r="H104" s="122"/>
      <c r="I104" s="122"/>
      <c r="J104" s="123">
        <f>J278</f>
        <v>0</v>
      </c>
      <c r="L104" s="120"/>
    </row>
    <row r="105" spans="1:47" s="10" customFormat="1" ht="19.899999999999999" customHeight="1" x14ac:dyDescent="0.2">
      <c r="B105" s="120"/>
      <c r="D105" s="121" t="s">
        <v>343</v>
      </c>
      <c r="E105" s="122"/>
      <c r="F105" s="122"/>
      <c r="G105" s="122"/>
      <c r="H105" s="122"/>
      <c r="I105" s="122"/>
      <c r="J105" s="123">
        <f>J285</f>
        <v>0</v>
      </c>
      <c r="L105" s="120"/>
    </row>
    <row r="106" spans="1:47" s="10" customFormat="1" ht="19.899999999999999" customHeight="1" x14ac:dyDescent="0.2">
      <c r="B106" s="120"/>
      <c r="D106" s="121" t="s">
        <v>344</v>
      </c>
      <c r="E106" s="122"/>
      <c r="F106" s="122"/>
      <c r="G106" s="122"/>
      <c r="H106" s="122"/>
      <c r="I106" s="122"/>
      <c r="J106" s="123">
        <f>J328</f>
        <v>0</v>
      </c>
      <c r="L106" s="120"/>
    </row>
    <row r="107" spans="1:47" s="10" customFormat="1" ht="19.899999999999999" customHeight="1" x14ac:dyDescent="0.2">
      <c r="B107" s="120"/>
      <c r="D107" s="121" t="s">
        <v>1046</v>
      </c>
      <c r="E107" s="122"/>
      <c r="F107" s="122"/>
      <c r="G107" s="122"/>
      <c r="H107" s="122"/>
      <c r="I107" s="122"/>
      <c r="J107" s="123">
        <f>J362</f>
        <v>0</v>
      </c>
      <c r="L107" s="120"/>
    </row>
    <row r="108" spans="1:47" s="10" customFormat="1" ht="19.899999999999999" customHeight="1" x14ac:dyDescent="0.2">
      <c r="B108" s="120"/>
      <c r="D108" s="121" t="s">
        <v>345</v>
      </c>
      <c r="E108" s="122"/>
      <c r="F108" s="122"/>
      <c r="G108" s="122"/>
      <c r="H108" s="122"/>
      <c r="I108" s="122"/>
      <c r="J108" s="123">
        <f>J369</f>
        <v>0</v>
      </c>
      <c r="L108" s="120"/>
    </row>
    <row r="109" spans="1:47" s="9" customFormat="1" ht="24.95" customHeight="1" x14ac:dyDescent="0.2">
      <c r="B109" s="116"/>
      <c r="D109" s="117" t="s">
        <v>1427</v>
      </c>
      <c r="E109" s="118"/>
      <c r="F109" s="118"/>
      <c r="G109" s="118"/>
      <c r="H109" s="118"/>
      <c r="I109" s="118"/>
      <c r="J109" s="119">
        <f>J372</f>
        <v>0</v>
      </c>
      <c r="L109" s="116"/>
    </row>
    <row r="110" spans="1:47" s="10" customFormat="1" ht="19.899999999999999" customHeight="1" x14ac:dyDescent="0.2">
      <c r="B110" s="120"/>
      <c r="D110" s="121" t="s">
        <v>1428</v>
      </c>
      <c r="E110" s="122"/>
      <c r="F110" s="122"/>
      <c r="G110" s="122"/>
      <c r="H110" s="122"/>
      <c r="I110" s="122"/>
      <c r="J110" s="123">
        <f>J373</f>
        <v>0</v>
      </c>
      <c r="L110" s="120"/>
    </row>
    <row r="111" spans="1:47" s="2" customFormat="1" ht="21.75" customHeight="1" x14ac:dyDescent="0.2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47" s="2" customFormat="1" ht="6.95" customHeight="1" x14ac:dyDescent="0.2">
      <c r="A112" s="30"/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6" spans="1:31" s="2" customFormat="1" ht="6.95" customHeight="1" x14ac:dyDescent="0.2">
      <c r="A116" s="30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24.95" customHeight="1" x14ac:dyDescent="0.2">
      <c r="A117" s="30"/>
      <c r="B117" s="31"/>
      <c r="C117" s="22" t="s">
        <v>125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6.95" customHeight="1" x14ac:dyDescent="0.2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12" customHeight="1" x14ac:dyDescent="0.2">
      <c r="A119" s="30"/>
      <c r="B119" s="31"/>
      <c r="C119" s="27" t="s">
        <v>14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26.25" customHeight="1" x14ac:dyDescent="0.2">
      <c r="A120" s="30"/>
      <c r="B120" s="31"/>
      <c r="C120" s="30"/>
      <c r="D120" s="30"/>
      <c r="E120" s="264" t="str">
        <f>E7</f>
        <v>PROTIPOV. OPATŘENÍ NA VODNÍM TOKU POLANČICE PRO ZÁSTAVBU POLANKY NAD ODROU, STAVBA Č.5578 - SO 03 Malá vodní nádrž na Rakovci</v>
      </c>
      <c r="F120" s="265"/>
      <c r="G120" s="265"/>
      <c r="H120" s="265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1" customFormat="1" ht="12" customHeight="1" x14ac:dyDescent="0.2">
      <c r="B121" s="21"/>
      <c r="C121" s="27" t="s">
        <v>110</v>
      </c>
      <c r="L121" s="21"/>
    </row>
    <row r="122" spans="1:31" s="2" customFormat="1" ht="16.5" customHeight="1" x14ac:dyDescent="0.2">
      <c r="A122" s="30"/>
      <c r="B122" s="31"/>
      <c r="C122" s="30"/>
      <c r="D122" s="30"/>
      <c r="E122" s="264" t="s">
        <v>335</v>
      </c>
      <c r="F122" s="263"/>
      <c r="G122" s="263"/>
      <c r="H122" s="263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2" customHeight="1" x14ac:dyDescent="0.2">
      <c r="A123" s="30"/>
      <c r="B123" s="31"/>
      <c r="C123" s="27" t="s">
        <v>336</v>
      </c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16.5" customHeight="1" x14ac:dyDescent="0.2">
      <c r="A124" s="30"/>
      <c r="B124" s="31"/>
      <c r="C124" s="30"/>
      <c r="D124" s="30"/>
      <c r="E124" s="252" t="str">
        <f>E11</f>
        <v>03.03 - SDRUŽENÝ FUNKČNÍ OBJEKT</v>
      </c>
      <c r="F124" s="263"/>
      <c r="G124" s="263"/>
      <c r="H124" s="263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6.95" customHeight="1" x14ac:dyDescent="0.2">
      <c r="A125" s="30"/>
      <c r="B125" s="31"/>
      <c r="C125" s="30"/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2" customHeight="1" x14ac:dyDescent="0.2">
      <c r="A126" s="30"/>
      <c r="B126" s="31"/>
      <c r="C126" s="27" t="s">
        <v>17</v>
      </c>
      <c r="D126" s="30"/>
      <c r="E126" s="30"/>
      <c r="F126" s="25" t="str">
        <f>F14</f>
        <v xml:space="preserve"> </v>
      </c>
      <c r="G126" s="30"/>
      <c r="H126" s="30"/>
      <c r="I126" s="27" t="s">
        <v>19</v>
      </c>
      <c r="J126" s="53">
        <f>IF(J14="","",J14)</f>
        <v>0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6.95" customHeight="1" x14ac:dyDescent="0.2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5.2" customHeight="1" x14ac:dyDescent="0.2">
      <c r="A128" s="30"/>
      <c r="B128" s="31"/>
      <c r="C128" s="27" t="s">
        <v>20</v>
      </c>
      <c r="D128" s="30"/>
      <c r="E128" s="30"/>
      <c r="F128" s="25" t="str">
        <f>E17</f>
        <v>POVODÍ ODRY, STÁTNÍ PODNIK</v>
      </c>
      <c r="G128" s="30"/>
      <c r="H128" s="30"/>
      <c r="I128" s="27" t="s">
        <v>25</v>
      </c>
      <c r="J128" s="28" t="str">
        <f>E23</f>
        <v>Valbek spol. s.r.o.</v>
      </c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5.2" customHeight="1" x14ac:dyDescent="0.2">
      <c r="A129" s="30"/>
      <c r="B129" s="31"/>
      <c r="C129" s="27" t="s">
        <v>24</v>
      </c>
      <c r="D129" s="30"/>
      <c r="E129" s="30"/>
      <c r="F129" s="25" t="str">
        <f>IF(E20="","",E20)</f>
        <v xml:space="preserve"> </v>
      </c>
      <c r="G129" s="30"/>
      <c r="H129" s="30"/>
      <c r="I129" s="27" t="s">
        <v>28</v>
      </c>
      <c r="J129" s="28" t="str">
        <f>E26</f>
        <v xml:space="preserve"> </v>
      </c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0.35" customHeight="1" x14ac:dyDescent="0.2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11" customFormat="1" ht="29.25" customHeight="1" x14ac:dyDescent="0.2">
      <c r="A131" s="124"/>
      <c r="B131" s="125"/>
      <c r="C131" s="126" t="s">
        <v>126</v>
      </c>
      <c r="D131" s="127" t="s">
        <v>56</v>
      </c>
      <c r="E131" s="127" t="s">
        <v>52</v>
      </c>
      <c r="F131" s="127" t="s">
        <v>53</v>
      </c>
      <c r="G131" s="127" t="s">
        <v>127</v>
      </c>
      <c r="H131" s="127" t="s">
        <v>128</v>
      </c>
      <c r="I131" s="127" t="s">
        <v>129</v>
      </c>
      <c r="J131" s="127" t="s">
        <v>114</v>
      </c>
      <c r="K131" s="128" t="s">
        <v>130</v>
      </c>
      <c r="L131" s="129"/>
      <c r="M131" s="60" t="s">
        <v>1</v>
      </c>
      <c r="N131" s="61" t="s">
        <v>35</v>
      </c>
      <c r="O131" s="61" t="s">
        <v>131</v>
      </c>
      <c r="P131" s="61" t="s">
        <v>132</v>
      </c>
      <c r="Q131" s="61" t="s">
        <v>133</v>
      </c>
      <c r="R131" s="61" t="s">
        <v>134</v>
      </c>
      <c r="S131" s="61" t="s">
        <v>135</v>
      </c>
      <c r="T131" s="62" t="s">
        <v>136</v>
      </c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</row>
    <row r="132" spans="1:65" s="2" customFormat="1" ht="22.9" customHeight="1" x14ac:dyDescent="0.25">
      <c r="A132" s="30"/>
      <c r="B132" s="31"/>
      <c r="C132" s="67" t="s">
        <v>137</v>
      </c>
      <c r="D132" s="30"/>
      <c r="E132" s="30"/>
      <c r="F132" s="30"/>
      <c r="G132" s="30"/>
      <c r="H132" s="30"/>
      <c r="I132" s="30"/>
      <c r="J132" s="130">
        <f>BK132</f>
        <v>0</v>
      </c>
      <c r="K132" s="30"/>
      <c r="L132" s="31"/>
      <c r="M132" s="63"/>
      <c r="N132" s="54"/>
      <c r="O132" s="64"/>
      <c r="P132" s="131">
        <f>P133+P372</f>
        <v>10527.532625000003</v>
      </c>
      <c r="Q132" s="64"/>
      <c r="R132" s="131">
        <f>R133+R372</f>
        <v>948.36409412</v>
      </c>
      <c r="S132" s="64"/>
      <c r="T132" s="132">
        <f>T133+T372</f>
        <v>72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T132" s="18" t="s">
        <v>69</v>
      </c>
      <c r="AU132" s="18" t="s">
        <v>116</v>
      </c>
      <c r="BK132" s="133">
        <f>BK133+BK372</f>
        <v>0</v>
      </c>
    </row>
    <row r="133" spans="1:65" s="12" customFormat="1" ht="25.9" customHeight="1" x14ac:dyDescent="0.2">
      <c r="B133" s="134"/>
      <c r="D133" s="135" t="s">
        <v>69</v>
      </c>
      <c r="E133" s="136" t="s">
        <v>346</v>
      </c>
      <c r="F133" s="136" t="s">
        <v>347</v>
      </c>
      <c r="J133" s="137">
        <f>BK133</f>
        <v>0</v>
      </c>
      <c r="L133" s="134"/>
      <c r="M133" s="138"/>
      <c r="N133" s="139"/>
      <c r="O133" s="139"/>
      <c r="P133" s="140">
        <f>P134+P178+P208+P262+P278+P285+P328+P362+P369</f>
        <v>10522.565625000003</v>
      </c>
      <c r="Q133" s="139"/>
      <c r="R133" s="140">
        <f>R134+R178+R208+R262+R278+R285+R328+R362+R369</f>
        <v>948.20059412000001</v>
      </c>
      <c r="S133" s="139"/>
      <c r="T133" s="141">
        <f>T134+T178+T208+T262+T278+T285+T328+T362+T369</f>
        <v>72</v>
      </c>
      <c r="AR133" s="135" t="s">
        <v>78</v>
      </c>
      <c r="AT133" s="142" t="s">
        <v>69</v>
      </c>
      <c r="AU133" s="142" t="s">
        <v>70</v>
      </c>
      <c r="AY133" s="135" t="s">
        <v>140</v>
      </c>
      <c r="BK133" s="143">
        <f>BK134+BK178+BK208+BK262+BK278+BK285+BK328+BK362+BK369</f>
        <v>0</v>
      </c>
    </row>
    <row r="134" spans="1:65" s="12" customFormat="1" ht="22.9" customHeight="1" x14ac:dyDescent="0.2">
      <c r="B134" s="134"/>
      <c r="D134" s="135" t="s">
        <v>69</v>
      </c>
      <c r="E134" s="144" t="s">
        <v>78</v>
      </c>
      <c r="F134" s="144" t="s">
        <v>348</v>
      </c>
      <c r="J134" s="145">
        <f>BK134</f>
        <v>0</v>
      </c>
      <c r="L134" s="134"/>
      <c r="M134" s="138"/>
      <c r="N134" s="139"/>
      <c r="O134" s="139"/>
      <c r="P134" s="140">
        <f>SUM(P135:P177)</f>
        <v>2248.5268189999997</v>
      </c>
      <c r="Q134" s="139"/>
      <c r="R134" s="140">
        <f>SUM(R135:R177)</f>
        <v>1.0048400000000002</v>
      </c>
      <c r="S134" s="139"/>
      <c r="T134" s="141">
        <f>SUM(T135:T177)</f>
        <v>0</v>
      </c>
      <c r="AR134" s="135" t="s">
        <v>78</v>
      </c>
      <c r="AT134" s="142" t="s">
        <v>69</v>
      </c>
      <c r="AU134" s="142" t="s">
        <v>78</v>
      </c>
      <c r="AY134" s="135" t="s">
        <v>140</v>
      </c>
      <c r="BK134" s="143">
        <f>SUM(BK135:BK177)</f>
        <v>0</v>
      </c>
    </row>
    <row r="135" spans="1:65" s="2" customFormat="1" ht="16.5" customHeight="1" x14ac:dyDescent="0.2">
      <c r="A135" s="30"/>
      <c r="B135" s="146"/>
      <c r="C135" s="147" t="s">
        <v>78</v>
      </c>
      <c r="D135" s="147" t="s">
        <v>143</v>
      </c>
      <c r="E135" s="148" t="s">
        <v>1062</v>
      </c>
      <c r="F135" s="149" t="s">
        <v>1063</v>
      </c>
      <c r="G135" s="150" t="s">
        <v>830</v>
      </c>
      <c r="H135" s="151">
        <v>56</v>
      </c>
      <c r="I135" s="275"/>
      <c r="J135" s="152">
        <f>ROUND(I135*H135,2)</f>
        <v>0</v>
      </c>
      <c r="K135" s="149"/>
      <c r="L135" s="31"/>
      <c r="M135" s="153" t="s">
        <v>1</v>
      </c>
      <c r="N135" s="154" t="s">
        <v>36</v>
      </c>
      <c r="O135" s="155">
        <v>0.58199999999999996</v>
      </c>
      <c r="P135" s="155">
        <f>O135*H135</f>
        <v>32.591999999999999</v>
      </c>
      <c r="Q135" s="155">
        <v>1.004E-2</v>
      </c>
      <c r="R135" s="155">
        <f>Q135*H135</f>
        <v>0.56224000000000007</v>
      </c>
      <c r="S135" s="155">
        <v>0</v>
      </c>
      <c r="T135" s="156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7" t="s">
        <v>160</v>
      </c>
      <c r="AT135" s="157" t="s">
        <v>143</v>
      </c>
      <c r="AU135" s="157" t="s">
        <v>80</v>
      </c>
      <c r="AY135" s="18" t="s">
        <v>140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8" t="s">
        <v>78</v>
      </c>
      <c r="BK135" s="158">
        <f>ROUND(I135*H135,2)</f>
        <v>0</v>
      </c>
      <c r="BL135" s="18" t="s">
        <v>160</v>
      </c>
      <c r="BM135" s="157" t="s">
        <v>1429</v>
      </c>
    </row>
    <row r="136" spans="1:65" s="2" customFormat="1" x14ac:dyDescent="0.2">
      <c r="A136" s="30"/>
      <c r="B136" s="31"/>
      <c r="C136" s="30"/>
      <c r="D136" s="159" t="s">
        <v>149</v>
      </c>
      <c r="E136" s="30"/>
      <c r="F136" s="160" t="s">
        <v>1065</v>
      </c>
      <c r="G136" s="30"/>
      <c r="H136" s="30"/>
      <c r="I136" s="30"/>
      <c r="J136" s="30"/>
      <c r="K136" s="30"/>
      <c r="L136" s="31"/>
      <c r="M136" s="161"/>
      <c r="N136" s="162"/>
      <c r="O136" s="56"/>
      <c r="P136" s="56"/>
      <c r="Q136" s="56"/>
      <c r="R136" s="56"/>
      <c r="S136" s="56"/>
      <c r="T136" s="57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8" t="s">
        <v>149</v>
      </c>
      <c r="AU136" s="18" t="s">
        <v>80</v>
      </c>
    </row>
    <row r="137" spans="1:65" s="13" customFormat="1" x14ac:dyDescent="0.2">
      <c r="B137" s="168"/>
      <c r="D137" s="159" t="s">
        <v>354</v>
      </c>
      <c r="E137" s="169" t="s">
        <v>1</v>
      </c>
      <c r="F137" s="170" t="s">
        <v>1430</v>
      </c>
      <c r="H137" s="171">
        <v>56</v>
      </c>
      <c r="L137" s="168"/>
      <c r="M137" s="172"/>
      <c r="N137" s="173"/>
      <c r="O137" s="173"/>
      <c r="P137" s="173"/>
      <c r="Q137" s="173"/>
      <c r="R137" s="173"/>
      <c r="S137" s="173"/>
      <c r="T137" s="174"/>
      <c r="AT137" s="169" t="s">
        <v>354</v>
      </c>
      <c r="AU137" s="169" t="s">
        <v>80</v>
      </c>
      <c r="AV137" s="13" t="s">
        <v>80</v>
      </c>
      <c r="AW137" s="13" t="s">
        <v>27</v>
      </c>
      <c r="AX137" s="13" t="s">
        <v>78</v>
      </c>
      <c r="AY137" s="169" t="s">
        <v>140</v>
      </c>
    </row>
    <row r="138" spans="1:65" s="2" customFormat="1" ht="16.5" customHeight="1" x14ac:dyDescent="0.2">
      <c r="A138" s="30"/>
      <c r="B138" s="146"/>
      <c r="C138" s="147" t="s">
        <v>80</v>
      </c>
      <c r="D138" s="147" t="s">
        <v>143</v>
      </c>
      <c r="E138" s="148" t="s">
        <v>1067</v>
      </c>
      <c r="F138" s="149" t="s">
        <v>1068</v>
      </c>
      <c r="G138" s="150" t="s">
        <v>830</v>
      </c>
      <c r="H138" s="151">
        <v>10</v>
      </c>
      <c r="I138" s="275"/>
      <c r="J138" s="152">
        <f>ROUND(I138*H138,2)</f>
        <v>0</v>
      </c>
      <c r="K138" s="149"/>
      <c r="L138" s="31"/>
      <c r="M138" s="153" t="s">
        <v>1</v>
      </c>
      <c r="N138" s="154" t="s">
        <v>36</v>
      </c>
      <c r="O138" s="155">
        <v>1.5580000000000001</v>
      </c>
      <c r="P138" s="155">
        <f>O138*H138</f>
        <v>15.58</v>
      </c>
      <c r="Q138" s="155">
        <v>2.6980000000000001E-2</v>
      </c>
      <c r="R138" s="155">
        <f>Q138*H138</f>
        <v>0.26979999999999998</v>
      </c>
      <c r="S138" s="155">
        <v>0</v>
      </c>
      <c r="T138" s="156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7" t="s">
        <v>160</v>
      </c>
      <c r="AT138" s="157" t="s">
        <v>143</v>
      </c>
      <c r="AU138" s="157" t="s">
        <v>80</v>
      </c>
      <c r="AY138" s="18" t="s">
        <v>140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8" t="s">
        <v>78</v>
      </c>
      <c r="BK138" s="158">
        <f>ROUND(I138*H138,2)</f>
        <v>0</v>
      </c>
      <c r="BL138" s="18" t="s">
        <v>160</v>
      </c>
      <c r="BM138" s="157" t="s">
        <v>1431</v>
      </c>
    </row>
    <row r="139" spans="1:65" s="2" customFormat="1" x14ac:dyDescent="0.2">
      <c r="A139" s="30"/>
      <c r="B139" s="31"/>
      <c r="C139" s="30"/>
      <c r="D139" s="159" t="s">
        <v>149</v>
      </c>
      <c r="E139" s="30"/>
      <c r="F139" s="160" t="s">
        <v>1070</v>
      </c>
      <c r="G139" s="30"/>
      <c r="H139" s="30"/>
      <c r="I139" s="30"/>
      <c r="J139" s="30"/>
      <c r="K139" s="30"/>
      <c r="L139" s="31"/>
      <c r="M139" s="161"/>
      <c r="N139" s="162"/>
      <c r="O139" s="56"/>
      <c r="P139" s="56"/>
      <c r="Q139" s="56"/>
      <c r="R139" s="56"/>
      <c r="S139" s="56"/>
      <c r="T139" s="57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T139" s="18" t="s">
        <v>149</v>
      </c>
      <c r="AU139" s="18" t="s">
        <v>80</v>
      </c>
    </row>
    <row r="140" spans="1:65" s="13" customFormat="1" x14ac:dyDescent="0.2">
      <c r="B140" s="168"/>
      <c r="D140" s="159" t="s">
        <v>354</v>
      </c>
      <c r="E140" s="169" t="s">
        <v>1</v>
      </c>
      <c r="F140" s="170" t="s">
        <v>1432</v>
      </c>
      <c r="H140" s="171">
        <v>10</v>
      </c>
      <c r="L140" s="168"/>
      <c r="M140" s="172"/>
      <c r="N140" s="173"/>
      <c r="O140" s="173"/>
      <c r="P140" s="173"/>
      <c r="Q140" s="173"/>
      <c r="R140" s="173"/>
      <c r="S140" s="173"/>
      <c r="T140" s="174"/>
      <c r="AT140" s="169" t="s">
        <v>354</v>
      </c>
      <c r="AU140" s="169" t="s">
        <v>80</v>
      </c>
      <c r="AV140" s="13" t="s">
        <v>80</v>
      </c>
      <c r="AW140" s="13" t="s">
        <v>27</v>
      </c>
      <c r="AX140" s="13" t="s">
        <v>78</v>
      </c>
      <c r="AY140" s="169" t="s">
        <v>140</v>
      </c>
    </row>
    <row r="141" spans="1:65" s="2" customFormat="1" ht="16.5" customHeight="1" x14ac:dyDescent="0.2">
      <c r="A141" s="30"/>
      <c r="B141" s="146"/>
      <c r="C141" s="147" t="s">
        <v>156</v>
      </c>
      <c r="D141" s="147" t="s">
        <v>143</v>
      </c>
      <c r="E141" s="148" t="s">
        <v>1074</v>
      </c>
      <c r="F141" s="149" t="s">
        <v>1075</v>
      </c>
      <c r="G141" s="150" t="s">
        <v>468</v>
      </c>
      <c r="H141" s="151">
        <v>4320</v>
      </c>
      <c r="I141" s="275"/>
      <c r="J141" s="152">
        <f>ROUND(I141*H141,2)</f>
        <v>0</v>
      </c>
      <c r="K141" s="149"/>
      <c r="L141" s="31"/>
      <c r="M141" s="153" t="s">
        <v>1</v>
      </c>
      <c r="N141" s="154" t="s">
        <v>36</v>
      </c>
      <c r="O141" s="155">
        <v>0.27800000000000002</v>
      </c>
      <c r="P141" s="155">
        <f>O141*H141</f>
        <v>1200.96</v>
      </c>
      <c r="Q141" s="155">
        <v>4.0000000000000003E-5</v>
      </c>
      <c r="R141" s="155">
        <f>Q141*H141</f>
        <v>0.17280000000000001</v>
      </c>
      <c r="S141" s="155">
        <v>0</v>
      </c>
      <c r="T141" s="156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7" t="s">
        <v>160</v>
      </c>
      <c r="AT141" s="157" t="s">
        <v>143</v>
      </c>
      <c r="AU141" s="157" t="s">
        <v>80</v>
      </c>
      <c r="AY141" s="18" t="s">
        <v>140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8" t="s">
        <v>78</v>
      </c>
      <c r="BK141" s="158">
        <f>ROUND(I141*H141,2)</f>
        <v>0</v>
      </c>
      <c r="BL141" s="18" t="s">
        <v>160</v>
      </c>
      <c r="BM141" s="157" t="s">
        <v>1433</v>
      </c>
    </row>
    <row r="142" spans="1:65" s="2" customFormat="1" x14ac:dyDescent="0.2">
      <c r="A142" s="30"/>
      <c r="B142" s="31"/>
      <c r="C142" s="30"/>
      <c r="D142" s="159" t="s">
        <v>149</v>
      </c>
      <c r="E142" s="30"/>
      <c r="F142" s="160" t="s">
        <v>1077</v>
      </c>
      <c r="G142" s="30"/>
      <c r="H142" s="30"/>
      <c r="I142" s="30"/>
      <c r="J142" s="30"/>
      <c r="K142" s="30"/>
      <c r="L142" s="31"/>
      <c r="M142" s="161"/>
      <c r="N142" s="162"/>
      <c r="O142" s="56"/>
      <c r="P142" s="56"/>
      <c r="Q142" s="56"/>
      <c r="R142" s="56"/>
      <c r="S142" s="56"/>
      <c r="T142" s="57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T142" s="18" t="s">
        <v>149</v>
      </c>
      <c r="AU142" s="18" t="s">
        <v>80</v>
      </c>
    </row>
    <row r="143" spans="1:65" s="13" customFormat="1" x14ac:dyDescent="0.2">
      <c r="B143" s="168"/>
      <c r="D143" s="159" t="s">
        <v>354</v>
      </c>
      <c r="E143" s="169" t="s">
        <v>1</v>
      </c>
      <c r="F143" s="170" t="s">
        <v>1434</v>
      </c>
      <c r="H143" s="171">
        <v>4320</v>
      </c>
      <c r="L143" s="168"/>
      <c r="M143" s="172"/>
      <c r="N143" s="173"/>
      <c r="O143" s="173"/>
      <c r="P143" s="173"/>
      <c r="Q143" s="173"/>
      <c r="R143" s="173"/>
      <c r="S143" s="173"/>
      <c r="T143" s="174"/>
      <c r="AT143" s="169" t="s">
        <v>354</v>
      </c>
      <c r="AU143" s="169" t="s">
        <v>80</v>
      </c>
      <c r="AV143" s="13" t="s">
        <v>80</v>
      </c>
      <c r="AW143" s="13" t="s">
        <v>27</v>
      </c>
      <c r="AX143" s="13" t="s">
        <v>78</v>
      </c>
      <c r="AY143" s="169" t="s">
        <v>140</v>
      </c>
    </row>
    <row r="144" spans="1:65" s="2" customFormat="1" ht="16.5" customHeight="1" x14ac:dyDescent="0.2">
      <c r="A144" s="30"/>
      <c r="B144" s="146"/>
      <c r="C144" s="147" t="s">
        <v>160</v>
      </c>
      <c r="D144" s="147" t="s">
        <v>143</v>
      </c>
      <c r="E144" s="148" t="s">
        <v>1081</v>
      </c>
      <c r="F144" s="149" t="s">
        <v>1082</v>
      </c>
      <c r="G144" s="150" t="s">
        <v>474</v>
      </c>
      <c r="H144" s="151">
        <v>180</v>
      </c>
      <c r="I144" s="275"/>
      <c r="J144" s="152">
        <f>ROUND(I144*H144,2)</f>
        <v>0</v>
      </c>
      <c r="K144" s="149"/>
      <c r="L144" s="31"/>
      <c r="M144" s="153" t="s">
        <v>1</v>
      </c>
      <c r="N144" s="154" t="s">
        <v>36</v>
      </c>
      <c r="O144" s="155">
        <v>0</v>
      </c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160</v>
      </c>
      <c r="AT144" s="157" t="s">
        <v>143</v>
      </c>
      <c r="AU144" s="157" t="s">
        <v>80</v>
      </c>
      <c r="AY144" s="18" t="s">
        <v>140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78</v>
      </c>
      <c r="BK144" s="158">
        <f>ROUND(I144*H144,2)</f>
        <v>0</v>
      </c>
      <c r="BL144" s="18" t="s">
        <v>160</v>
      </c>
      <c r="BM144" s="157" t="s">
        <v>1435</v>
      </c>
    </row>
    <row r="145" spans="1:65" s="2" customFormat="1" x14ac:dyDescent="0.2">
      <c r="A145" s="30"/>
      <c r="B145" s="31"/>
      <c r="C145" s="30"/>
      <c r="D145" s="159" t="s">
        <v>149</v>
      </c>
      <c r="E145" s="30"/>
      <c r="F145" s="160" t="s">
        <v>1084</v>
      </c>
      <c r="G145" s="30"/>
      <c r="H145" s="30"/>
      <c r="I145" s="30"/>
      <c r="J145" s="30"/>
      <c r="K145" s="30"/>
      <c r="L145" s="31"/>
      <c r="M145" s="161"/>
      <c r="N145" s="162"/>
      <c r="O145" s="56"/>
      <c r="P145" s="56"/>
      <c r="Q145" s="56"/>
      <c r="R145" s="56"/>
      <c r="S145" s="56"/>
      <c r="T145" s="57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8" t="s">
        <v>149</v>
      </c>
      <c r="AU145" s="18" t="s">
        <v>80</v>
      </c>
    </row>
    <row r="146" spans="1:65" s="13" customFormat="1" x14ac:dyDescent="0.2">
      <c r="B146" s="168"/>
      <c r="D146" s="159" t="s">
        <v>354</v>
      </c>
      <c r="E146" s="169" t="s">
        <v>1</v>
      </c>
      <c r="F146" s="170" t="s">
        <v>1436</v>
      </c>
      <c r="H146" s="171">
        <v>180</v>
      </c>
      <c r="L146" s="168"/>
      <c r="M146" s="172"/>
      <c r="N146" s="173"/>
      <c r="O146" s="173"/>
      <c r="P146" s="173"/>
      <c r="Q146" s="173"/>
      <c r="R146" s="173"/>
      <c r="S146" s="173"/>
      <c r="T146" s="174"/>
      <c r="AT146" s="169" t="s">
        <v>354</v>
      </c>
      <c r="AU146" s="169" t="s">
        <v>80</v>
      </c>
      <c r="AV146" s="13" t="s">
        <v>80</v>
      </c>
      <c r="AW146" s="13" t="s">
        <v>27</v>
      </c>
      <c r="AX146" s="13" t="s">
        <v>78</v>
      </c>
      <c r="AY146" s="169" t="s">
        <v>140</v>
      </c>
    </row>
    <row r="147" spans="1:65" s="2" customFormat="1" ht="21.75" customHeight="1" x14ac:dyDescent="0.2">
      <c r="A147" s="30"/>
      <c r="B147" s="146"/>
      <c r="C147" s="147" t="s">
        <v>139</v>
      </c>
      <c r="D147" s="147" t="s">
        <v>143</v>
      </c>
      <c r="E147" s="148" t="s">
        <v>1105</v>
      </c>
      <c r="F147" s="149" t="s">
        <v>1106</v>
      </c>
      <c r="G147" s="150" t="s">
        <v>505</v>
      </c>
      <c r="H147" s="151">
        <v>1180.8430000000001</v>
      </c>
      <c r="I147" s="275"/>
      <c r="J147" s="152">
        <f>ROUND(I147*H147,2)</f>
        <v>0</v>
      </c>
      <c r="K147" s="149"/>
      <c r="L147" s="31"/>
      <c r="M147" s="153" t="s">
        <v>1</v>
      </c>
      <c r="N147" s="154" t="s">
        <v>36</v>
      </c>
      <c r="O147" s="155">
        <v>6.6000000000000003E-2</v>
      </c>
      <c r="P147" s="155">
        <f>O147*H147</f>
        <v>77.935638000000012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7" t="s">
        <v>160</v>
      </c>
      <c r="AT147" s="157" t="s">
        <v>143</v>
      </c>
      <c r="AU147" s="157" t="s">
        <v>80</v>
      </c>
      <c r="AY147" s="18" t="s">
        <v>140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8" t="s">
        <v>78</v>
      </c>
      <c r="BK147" s="158">
        <f>ROUND(I147*H147,2)</f>
        <v>0</v>
      </c>
      <c r="BL147" s="18" t="s">
        <v>160</v>
      </c>
      <c r="BM147" s="157" t="s">
        <v>1437</v>
      </c>
    </row>
    <row r="148" spans="1:65" s="2" customFormat="1" ht="19.5" x14ac:dyDescent="0.2">
      <c r="A148" s="30"/>
      <c r="B148" s="31"/>
      <c r="C148" s="30"/>
      <c r="D148" s="159" t="s">
        <v>149</v>
      </c>
      <c r="E148" s="30"/>
      <c r="F148" s="160" t="s">
        <v>1108</v>
      </c>
      <c r="G148" s="30"/>
      <c r="H148" s="30"/>
      <c r="I148" s="30"/>
      <c r="J148" s="30"/>
      <c r="K148" s="30"/>
      <c r="L148" s="31"/>
      <c r="M148" s="161"/>
      <c r="N148" s="162"/>
      <c r="O148" s="56"/>
      <c r="P148" s="56"/>
      <c r="Q148" s="56"/>
      <c r="R148" s="56"/>
      <c r="S148" s="56"/>
      <c r="T148" s="57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T148" s="18" t="s">
        <v>149</v>
      </c>
      <c r="AU148" s="18" t="s">
        <v>80</v>
      </c>
    </row>
    <row r="149" spans="1:65" s="15" customFormat="1" x14ac:dyDescent="0.2">
      <c r="B149" s="182"/>
      <c r="D149" s="159" t="s">
        <v>354</v>
      </c>
      <c r="E149" s="183" t="s">
        <v>1</v>
      </c>
      <c r="F149" s="184" t="s">
        <v>1438</v>
      </c>
      <c r="H149" s="183" t="s">
        <v>1</v>
      </c>
      <c r="L149" s="182"/>
      <c r="M149" s="185"/>
      <c r="N149" s="186"/>
      <c r="O149" s="186"/>
      <c r="P149" s="186"/>
      <c r="Q149" s="186"/>
      <c r="R149" s="186"/>
      <c r="S149" s="186"/>
      <c r="T149" s="187"/>
      <c r="AT149" s="183" t="s">
        <v>354</v>
      </c>
      <c r="AU149" s="183" t="s">
        <v>80</v>
      </c>
      <c r="AV149" s="15" t="s">
        <v>78</v>
      </c>
      <c r="AW149" s="15" t="s">
        <v>27</v>
      </c>
      <c r="AX149" s="15" t="s">
        <v>70</v>
      </c>
      <c r="AY149" s="183" t="s">
        <v>140</v>
      </c>
    </row>
    <row r="150" spans="1:65" s="15" customFormat="1" x14ac:dyDescent="0.2">
      <c r="B150" s="182"/>
      <c r="D150" s="159" t="s">
        <v>354</v>
      </c>
      <c r="E150" s="183" t="s">
        <v>1</v>
      </c>
      <c r="F150" s="184" t="s">
        <v>1439</v>
      </c>
      <c r="H150" s="183" t="s">
        <v>1</v>
      </c>
      <c r="L150" s="182"/>
      <c r="M150" s="185"/>
      <c r="N150" s="186"/>
      <c r="O150" s="186"/>
      <c r="P150" s="186"/>
      <c r="Q150" s="186"/>
      <c r="R150" s="186"/>
      <c r="S150" s="186"/>
      <c r="T150" s="187"/>
      <c r="AT150" s="183" t="s">
        <v>354</v>
      </c>
      <c r="AU150" s="183" t="s">
        <v>80</v>
      </c>
      <c r="AV150" s="15" t="s">
        <v>78</v>
      </c>
      <c r="AW150" s="15" t="s">
        <v>27</v>
      </c>
      <c r="AX150" s="15" t="s">
        <v>70</v>
      </c>
      <c r="AY150" s="183" t="s">
        <v>140</v>
      </c>
    </row>
    <row r="151" spans="1:65" s="13" customFormat="1" x14ac:dyDescent="0.2">
      <c r="B151" s="168"/>
      <c r="D151" s="159" t="s">
        <v>354</v>
      </c>
      <c r="E151" s="169" t="s">
        <v>1</v>
      </c>
      <c r="F151" s="170" t="s">
        <v>1440</v>
      </c>
      <c r="H151" s="171">
        <v>2361.6849999999999</v>
      </c>
      <c r="L151" s="168"/>
      <c r="M151" s="172"/>
      <c r="N151" s="173"/>
      <c r="O151" s="173"/>
      <c r="P151" s="173"/>
      <c r="Q151" s="173"/>
      <c r="R151" s="173"/>
      <c r="S151" s="173"/>
      <c r="T151" s="174"/>
      <c r="AT151" s="169" t="s">
        <v>354</v>
      </c>
      <c r="AU151" s="169" t="s">
        <v>80</v>
      </c>
      <c r="AV151" s="13" t="s">
        <v>80</v>
      </c>
      <c r="AW151" s="13" t="s">
        <v>27</v>
      </c>
      <c r="AX151" s="13" t="s">
        <v>70</v>
      </c>
      <c r="AY151" s="169" t="s">
        <v>140</v>
      </c>
    </row>
    <row r="152" spans="1:65" s="13" customFormat="1" x14ac:dyDescent="0.2">
      <c r="B152" s="168"/>
      <c r="D152" s="159" t="s">
        <v>354</v>
      </c>
      <c r="E152" s="169" t="s">
        <v>1</v>
      </c>
      <c r="F152" s="170" t="s">
        <v>1441</v>
      </c>
      <c r="H152" s="171">
        <v>1180.8430000000001</v>
      </c>
      <c r="L152" s="168"/>
      <c r="M152" s="172"/>
      <c r="N152" s="173"/>
      <c r="O152" s="173"/>
      <c r="P152" s="173"/>
      <c r="Q152" s="173"/>
      <c r="R152" s="173"/>
      <c r="S152" s="173"/>
      <c r="T152" s="174"/>
      <c r="AT152" s="169" t="s">
        <v>354</v>
      </c>
      <c r="AU152" s="169" t="s">
        <v>80</v>
      </c>
      <c r="AV152" s="13" t="s">
        <v>80</v>
      </c>
      <c r="AW152" s="13" t="s">
        <v>27</v>
      </c>
      <c r="AX152" s="13" t="s">
        <v>78</v>
      </c>
      <c r="AY152" s="169" t="s">
        <v>140</v>
      </c>
    </row>
    <row r="153" spans="1:65" s="2" customFormat="1" ht="16.5" customHeight="1" x14ac:dyDescent="0.2">
      <c r="A153" s="30"/>
      <c r="B153" s="146"/>
      <c r="C153" s="147" t="s">
        <v>166</v>
      </c>
      <c r="D153" s="147" t="s">
        <v>143</v>
      </c>
      <c r="E153" s="148" t="s">
        <v>1111</v>
      </c>
      <c r="F153" s="149" t="s">
        <v>1112</v>
      </c>
      <c r="G153" s="150" t="s">
        <v>505</v>
      </c>
      <c r="H153" s="151">
        <v>1180.8430000000001</v>
      </c>
      <c r="I153" s="275"/>
      <c r="J153" s="152">
        <f>ROUND(I153*H153,2)</f>
        <v>0</v>
      </c>
      <c r="K153" s="149"/>
      <c r="L153" s="31"/>
      <c r="M153" s="153" t="s">
        <v>1</v>
      </c>
      <c r="N153" s="154" t="s">
        <v>36</v>
      </c>
      <c r="O153" s="155">
        <v>0.11899999999999999</v>
      </c>
      <c r="P153" s="155">
        <f>O153*H153</f>
        <v>140.52031700000001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7" t="s">
        <v>160</v>
      </c>
      <c r="AT153" s="157" t="s">
        <v>143</v>
      </c>
      <c r="AU153" s="157" t="s">
        <v>80</v>
      </c>
      <c r="AY153" s="18" t="s">
        <v>140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8" t="s">
        <v>78</v>
      </c>
      <c r="BK153" s="158">
        <f>ROUND(I153*H153,2)</f>
        <v>0</v>
      </c>
      <c r="BL153" s="18" t="s">
        <v>160</v>
      </c>
      <c r="BM153" s="157" t="s">
        <v>1442</v>
      </c>
    </row>
    <row r="154" spans="1:65" s="2" customFormat="1" ht="19.5" x14ac:dyDescent="0.2">
      <c r="A154" s="30"/>
      <c r="B154" s="31"/>
      <c r="C154" s="30"/>
      <c r="D154" s="159" t="s">
        <v>149</v>
      </c>
      <c r="E154" s="30"/>
      <c r="F154" s="160" t="s">
        <v>1114</v>
      </c>
      <c r="G154" s="30"/>
      <c r="H154" s="30"/>
      <c r="I154" s="30"/>
      <c r="J154" s="30"/>
      <c r="K154" s="30"/>
      <c r="L154" s="31"/>
      <c r="M154" s="161"/>
      <c r="N154" s="162"/>
      <c r="O154" s="56"/>
      <c r="P154" s="56"/>
      <c r="Q154" s="56"/>
      <c r="R154" s="56"/>
      <c r="S154" s="56"/>
      <c r="T154" s="57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T154" s="18" t="s">
        <v>149</v>
      </c>
      <c r="AU154" s="18" t="s">
        <v>80</v>
      </c>
    </row>
    <row r="155" spans="1:65" s="15" customFormat="1" x14ac:dyDescent="0.2">
      <c r="B155" s="182"/>
      <c r="D155" s="159" t="s">
        <v>354</v>
      </c>
      <c r="E155" s="183" t="s">
        <v>1</v>
      </c>
      <c r="F155" s="184" t="s">
        <v>1439</v>
      </c>
      <c r="H155" s="183" t="s">
        <v>1</v>
      </c>
      <c r="L155" s="182"/>
      <c r="M155" s="185"/>
      <c r="N155" s="186"/>
      <c r="O155" s="186"/>
      <c r="P155" s="186"/>
      <c r="Q155" s="186"/>
      <c r="R155" s="186"/>
      <c r="S155" s="186"/>
      <c r="T155" s="187"/>
      <c r="AT155" s="183" t="s">
        <v>354</v>
      </c>
      <c r="AU155" s="183" t="s">
        <v>80</v>
      </c>
      <c r="AV155" s="15" t="s">
        <v>78</v>
      </c>
      <c r="AW155" s="15" t="s">
        <v>27</v>
      </c>
      <c r="AX155" s="15" t="s">
        <v>70</v>
      </c>
      <c r="AY155" s="183" t="s">
        <v>140</v>
      </c>
    </row>
    <row r="156" spans="1:65" s="13" customFormat="1" x14ac:dyDescent="0.2">
      <c r="B156" s="168"/>
      <c r="D156" s="159" t="s">
        <v>354</v>
      </c>
      <c r="E156" s="169" t="s">
        <v>1</v>
      </c>
      <c r="F156" s="170" t="s">
        <v>1443</v>
      </c>
      <c r="H156" s="171">
        <v>1180.8430000000001</v>
      </c>
      <c r="L156" s="168"/>
      <c r="M156" s="172"/>
      <c r="N156" s="173"/>
      <c r="O156" s="173"/>
      <c r="P156" s="173"/>
      <c r="Q156" s="173"/>
      <c r="R156" s="173"/>
      <c r="S156" s="173"/>
      <c r="T156" s="174"/>
      <c r="AT156" s="169" t="s">
        <v>354</v>
      </c>
      <c r="AU156" s="169" t="s">
        <v>80</v>
      </c>
      <c r="AV156" s="13" t="s">
        <v>80</v>
      </c>
      <c r="AW156" s="13" t="s">
        <v>27</v>
      </c>
      <c r="AX156" s="13" t="s">
        <v>78</v>
      </c>
      <c r="AY156" s="169" t="s">
        <v>140</v>
      </c>
    </row>
    <row r="157" spans="1:65" s="2" customFormat="1" ht="24.2" customHeight="1" x14ac:dyDescent="0.2">
      <c r="A157" s="30"/>
      <c r="B157" s="146"/>
      <c r="C157" s="147" t="s">
        <v>170</v>
      </c>
      <c r="D157" s="147" t="s">
        <v>143</v>
      </c>
      <c r="E157" s="148" t="s">
        <v>707</v>
      </c>
      <c r="F157" s="149" t="s">
        <v>708</v>
      </c>
      <c r="G157" s="150" t="s">
        <v>505</v>
      </c>
      <c r="H157" s="151">
        <v>2361.6860000000001</v>
      </c>
      <c r="I157" s="275"/>
      <c r="J157" s="152">
        <f>ROUND(I157*H157,2)</f>
        <v>0</v>
      </c>
      <c r="K157" s="149"/>
      <c r="L157" s="31"/>
      <c r="M157" s="153" t="s">
        <v>1</v>
      </c>
      <c r="N157" s="154" t="s">
        <v>36</v>
      </c>
      <c r="O157" s="155">
        <v>8.6999999999999994E-2</v>
      </c>
      <c r="P157" s="155">
        <f>O157*H157</f>
        <v>205.46668199999999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7" t="s">
        <v>160</v>
      </c>
      <c r="AT157" s="157" t="s">
        <v>143</v>
      </c>
      <c r="AU157" s="157" t="s">
        <v>80</v>
      </c>
      <c r="AY157" s="18" t="s">
        <v>140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8" t="s">
        <v>78</v>
      </c>
      <c r="BK157" s="158">
        <f>ROUND(I157*H157,2)</f>
        <v>0</v>
      </c>
      <c r="BL157" s="18" t="s">
        <v>160</v>
      </c>
      <c r="BM157" s="157" t="s">
        <v>1444</v>
      </c>
    </row>
    <row r="158" spans="1:65" s="2" customFormat="1" ht="29.25" x14ac:dyDescent="0.2">
      <c r="A158" s="30"/>
      <c r="B158" s="31"/>
      <c r="C158" s="30"/>
      <c r="D158" s="159" t="s">
        <v>149</v>
      </c>
      <c r="E158" s="30"/>
      <c r="F158" s="160" t="s">
        <v>2319</v>
      </c>
      <c r="G158" s="30"/>
      <c r="H158" s="30"/>
      <c r="I158" s="30"/>
      <c r="J158" s="30"/>
      <c r="K158" s="30"/>
      <c r="L158" s="31"/>
      <c r="M158" s="161"/>
      <c r="N158" s="162"/>
      <c r="O158" s="56"/>
      <c r="P158" s="56"/>
      <c r="Q158" s="56"/>
      <c r="R158" s="56"/>
      <c r="S158" s="56"/>
      <c r="T158" s="57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T158" s="18" t="s">
        <v>149</v>
      </c>
      <c r="AU158" s="18" t="s">
        <v>80</v>
      </c>
    </row>
    <row r="159" spans="1:65" s="13" customFormat="1" x14ac:dyDescent="0.2">
      <c r="B159" s="168"/>
      <c r="D159" s="159" t="s">
        <v>354</v>
      </c>
      <c r="E159" s="169" t="s">
        <v>1</v>
      </c>
      <c r="F159" s="170" t="s">
        <v>1445</v>
      </c>
      <c r="H159" s="171">
        <v>2361.6860000000001</v>
      </c>
      <c r="L159" s="168"/>
      <c r="M159" s="172"/>
      <c r="N159" s="173"/>
      <c r="O159" s="173"/>
      <c r="P159" s="173"/>
      <c r="Q159" s="173"/>
      <c r="R159" s="173"/>
      <c r="S159" s="173"/>
      <c r="T159" s="174"/>
      <c r="AT159" s="169" t="s">
        <v>354</v>
      </c>
      <c r="AU159" s="169" t="s">
        <v>80</v>
      </c>
      <c r="AV159" s="13" t="s">
        <v>80</v>
      </c>
      <c r="AW159" s="13" t="s">
        <v>27</v>
      </c>
      <c r="AX159" s="13" t="s">
        <v>78</v>
      </c>
      <c r="AY159" s="169" t="s">
        <v>140</v>
      </c>
    </row>
    <row r="160" spans="1:65" s="2" customFormat="1" ht="16.5" customHeight="1" x14ac:dyDescent="0.2">
      <c r="A160" s="30"/>
      <c r="B160" s="146"/>
      <c r="C160" s="147" t="s">
        <v>174</v>
      </c>
      <c r="D160" s="147" t="s">
        <v>143</v>
      </c>
      <c r="E160" s="148" t="s">
        <v>721</v>
      </c>
      <c r="F160" s="149" t="s">
        <v>722</v>
      </c>
      <c r="G160" s="150" t="s">
        <v>505</v>
      </c>
      <c r="H160" s="151">
        <v>2361.6860000000001</v>
      </c>
      <c r="I160" s="275"/>
      <c r="J160" s="152">
        <f>ROUND(I160*H160,2)</f>
        <v>0</v>
      </c>
      <c r="K160" s="149"/>
      <c r="L160" s="31"/>
      <c r="M160" s="153" t="s">
        <v>1</v>
      </c>
      <c r="N160" s="154" t="s">
        <v>36</v>
      </c>
      <c r="O160" s="155">
        <v>8.9999999999999993E-3</v>
      </c>
      <c r="P160" s="155">
        <f>O160*H160</f>
        <v>21.255174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7" t="s">
        <v>160</v>
      </c>
      <c r="AT160" s="157" t="s">
        <v>143</v>
      </c>
      <c r="AU160" s="157" t="s">
        <v>80</v>
      </c>
      <c r="AY160" s="18" t="s">
        <v>140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8" t="s">
        <v>78</v>
      </c>
      <c r="BK160" s="158">
        <f>ROUND(I160*H160,2)</f>
        <v>0</v>
      </c>
      <c r="BL160" s="18" t="s">
        <v>160</v>
      </c>
      <c r="BM160" s="157" t="s">
        <v>1446</v>
      </c>
    </row>
    <row r="161" spans="1:65" s="2" customFormat="1" x14ac:dyDescent="0.2">
      <c r="A161" s="30"/>
      <c r="B161" s="31"/>
      <c r="C161" s="30"/>
      <c r="D161" s="159" t="s">
        <v>149</v>
      </c>
      <c r="E161" s="30"/>
      <c r="F161" s="160" t="s">
        <v>724</v>
      </c>
      <c r="G161" s="30"/>
      <c r="H161" s="30"/>
      <c r="I161" s="30"/>
      <c r="J161" s="30"/>
      <c r="K161" s="30"/>
      <c r="L161" s="31"/>
      <c r="M161" s="161"/>
      <c r="N161" s="162"/>
      <c r="O161" s="56"/>
      <c r="P161" s="56"/>
      <c r="Q161" s="56"/>
      <c r="R161" s="56"/>
      <c r="S161" s="56"/>
      <c r="T161" s="57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T161" s="18" t="s">
        <v>149</v>
      </c>
      <c r="AU161" s="18" t="s">
        <v>80</v>
      </c>
    </row>
    <row r="162" spans="1:65" s="13" customFormat="1" x14ac:dyDescent="0.2">
      <c r="B162" s="168"/>
      <c r="D162" s="159" t="s">
        <v>354</v>
      </c>
      <c r="E162" s="169" t="s">
        <v>1</v>
      </c>
      <c r="F162" s="170" t="s">
        <v>1445</v>
      </c>
      <c r="H162" s="171">
        <v>2361.6860000000001</v>
      </c>
      <c r="L162" s="168"/>
      <c r="M162" s="172"/>
      <c r="N162" s="173"/>
      <c r="O162" s="173"/>
      <c r="P162" s="173"/>
      <c r="Q162" s="173"/>
      <c r="R162" s="173"/>
      <c r="S162" s="173"/>
      <c r="T162" s="174"/>
      <c r="AT162" s="169" t="s">
        <v>354</v>
      </c>
      <c r="AU162" s="169" t="s">
        <v>80</v>
      </c>
      <c r="AV162" s="13" t="s">
        <v>80</v>
      </c>
      <c r="AW162" s="13" t="s">
        <v>27</v>
      </c>
      <c r="AX162" s="13" t="s">
        <v>78</v>
      </c>
      <c r="AY162" s="169" t="s">
        <v>140</v>
      </c>
    </row>
    <row r="163" spans="1:65" s="2" customFormat="1" ht="16.5" customHeight="1" x14ac:dyDescent="0.2">
      <c r="A163" s="30"/>
      <c r="B163" s="146"/>
      <c r="C163" s="147" t="s">
        <v>178</v>
      </c>
      <c r="D163" s="147" t="s">
        <v>143</v>
      </c>
      <c r="E163" s="148" t="s">
        <v>729</v>
      </c>
      <c r="F163" s="149" t="s">
        <v>730</v>
      </c>
      <c r="G163" s="150" t="s">
        <v>731</v>
      </c>
      <c r="H163" s="151">
        <v>4723.3720000000003</v>
      </c>
      <c r="I163" s="275"/>
      <c r="J163" s="152">
        <f>ROUND(I163*H163,2)</f>
        <v>0</v>
      </c>
      <c r="K163" s="149"/>
      <c r="L163" s="31"/>
      <c r="M163" s="153" t="s">
        <v>1</v>
      </c>
      <c r="N163" s="154" t="s">
        <v>36</v>
      </c>
      <c r="O163" s="155">
        <v>0</v>
      </c>
      <c r="P163" s="155">
        <f>O163*H163</f>
        <v>0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7" t="s">
        <v>160</v>
      </c>
      <c r="AT163" s="157" t="s">
        <v>143</v>
      </c>
      <c r="AU163" s="157" t="s">
        <v>80</v>
      </c>
      <c r="AY163" s="18" t="s">
        <v>140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78</v>
      </c>
      <c r="BK163" s="158">
        <f>ROUND(I163*H163,2)</f>
        <v>0</v>
      </c>
      <c r="BL163" s="18" t="s">
        <v>160</v>
      </c>
      <c r="BM163" s="157" t="s">
        <v>1447</v>
      </c>
    </row>
    <row r="164" spans="1:65" s="2" customFormat="1" ht="19.5" x14ac:dyDescent="0.2">
      <c r="A164" s="30"/>
      <c r="B164" s="31"/>
      <c r="C164" s="30"/>
      <c r="D164" s="159" t="s">
        <v>149</v>
      </c>
      <c r="E164" s="30"/>
      <c r="F164" s="160" t="s">
        <v>733</v>
      </c>
      <c r="G164" s="30"/>
      <c r="H164" s="30"/>
      <c r="I164" s="30"/>
      <c r="J164" s="30"/>
      <c r="K164" s="30"/>
      <c r="L164" s="31"/>
      <c r="M164" s="161"/>
      <c r="N164" s="162"/>
      <c r="O164" s="56"/>
      <c r="P164" s="56"/>
      <c r="Q164" s="56"/>
      <c r="R164" s="56"/>
      <c r="S164" s="56"/>
      <c r="T164" s="57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T164" s="18" t="s">
        <v>149</v>
      </c>
      <c r="AU164" s="18" t="s">
        <v>80</v>
      </c>
    </row>
    <row r="165" spans="1:65" s="13" customFormat="1" x14ac:dyDescent="0.2">
      <c r="B165" s="168"/>
      <c r="D165" s="159" t="s">
        <v>354</v>
      </c>
      <c r="E165" s="169" t="s">
        <v>1</v>
      </c>
      <c r="F165" s="170" t="s">
        <v>1445</v>
      </c>
      <c r="H165" s="171">
        <v>2361.6860000000001</v>
      </c>
      <c r="L165" s="168"/>
      <c r="M165" s="172"/>
      <c r="N165" s="173"/>
      <c r="O165" s="173"/>
      <c r="P165" s="173"/>
      <c r="Q165" s="173"/>
      <c r="R165" s="173"/>
      <c r="S165" s="173"/>
      <c r="T165" s="174"/>
      <c r="AT165" s="169" t="s">
        <v>354</v>
      </c>
      <c r="AU165" s="169" t="s">
        <v>80</v>
      </c>
      <c r="AV165" s="13" t="s">
        <v>80</v>
      </c>
      <c r="AW165" s="13" t="s">
        <v>27</v>
      </c>
      <c r="AX165" s="13" t="s">
        <v>70</v>
      </c>
      <c r="AY165" s="169" t="s">
        <v>140</v>
      </c>
    </row>
    <row r="166" spans="1:65" s="13" customFormat="1" x14ac:dyDescent="0.2">
      <c r="B166" s="168"/>
      <c r="D166" s="159" t="s">
        <v>354</v>
      </c>
      <c r="E166" s="169" t="s">
        <v>1</v>
      </c>
      <c r="F166" s="170" t="s">
        <v>1448</v>
      </c>
      <c r="H166" s="171">
        <v>4723.3720000000003</v>
      </c>
      <c r="L166" s="168"/>
      <c r="M166" s="172"/>
      <c r="N166" s="173"/>
      <c r="O166" s="173"/>
      <c r="P166" s="173"/>
      <c r="Q166" s="173"/>
      <c r="R166" s="173"/>
      <c r="S166" s="173"/>
      <c r="T166" s="174"/>
      <c r="AT166" s="169" t="s">
        <v>354</v>
      </c>
      <c r="AU166" s="169" t="s">
        <v>80</v>
      </c>
      <c r="AV166" s="13" t="s">
        <v>80</v>
      </c>
      <c r="AW166" s="13" t="s">
        <v>27</v>
      </c>
      <c r="AX166" s="13" t="s">
        <v>78</v>
      </c>
      <c r="AY166" s="169" t="s">
        <v>140</v>
      </c>
    </row>
    <row r="167" spans="1:65" s="2" customFormat="1" ht="16.5" customHeight="1" x14ac:dyDescent="0.2">
      <c r="A167" s="30"/>
      <c r="B167" s="146"/>
      <c r="C167" s="147" t="s">
        <v>182</v>
      </c>
      <c r="D167" s="147" t="s">
        <v>143</v>
      </c>
      <c r="E167" s="148" t="s">
        <v>736</v>
      </c>
      <c r="F167" s="149" t="s">
        <v>737</v>
      </c>
      <c r="G167" s="150" t="s">
        <v>505</v>
      </c>
      <c r="H167" s="151">
        <v>1689.6859999999999</v>
      </c>
      <c r="I167" s="275"/>
      <c r="J167" s="152">
        <f>ROUND(I167*H167,2)</f>
        <v>0</v>
      </c>
      <c r="K167" s="149"/>
      <c r="L167" s="31"/>
      <c r="M167" s="153" t="s">
        <v>1</v>
      </c>
      <c r="N167" s="154" t="s">
        <v>36</v>
      </c>
      <c r="O167" s="155">
        <v>0.32800000000000001</v>
      </c>
      <c r="P167" s="155">
        <f>O167*H167</f>
        <v>554.21700799999996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7" t="s">
        <v>160</v>
      </c>
      <c r="AT167" s="157" t="s">
        <v>143</v>
      </c>
      <c r="AU167" s="157" t="s">
        <v>80</v>
      </c>
      <c r="AY167" s="18" t="s">
        <v>140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8" t="s">
        <v>78</v>
      </c>
      <c r="BK167" s="158">
        <f>ROUND(I167*H167,2)</f>
        <v>0</v>
      </c>
      <c r="BL167" s="18" t="s">
        <v>160</v>
      </c>
      <c r="BM167" s="157" t="s">
        <v>1449</v>
      </c>
    </row>
    <row r="168" spans="1:65" s="2" customFormat="1" ht="19.5" x14ac:dyDescent="0.2">
      <c r="A168" s="30"/>
      <c r="B168" s="31"/>
      <c r="C168" s="30"/>
      <c r="D168" s="159" t="s">
        <v>149</v>
      </c>
      <c r="E168" s="30"/>
      <c r="F168" s="160" t="s">
        <v>739</v>
      </c>
      <c r="G168" s="30"/>
      <c r="H168" s="30"/>
      <c r="I168" s="30"/>
      <c r="J168" s="30"/>
      <c r="K168" s="30"/>
      <c r="L168" s="31"/>
      <c r="M168" s="161"/>
      <c r="N168" s="162"/>
      <c r="O168" s="56"/>
      <c r="P168" s="56"/>
      <c r="Q168" s="56"/>
      <c r="R168" s="56"/>
      <c r="S168" s="56"/>
      <c r="T168" s="57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T168" s="18" t="s">
        <v>149</v>
      </c>
      <c r="AU168" s="18" t="s">
        <v>80</v>
      </c>
    </row>
    <row r="169" spans="1:65" s="15" customFormat="1" x14ac:dyDescent="0.2">
      <c r="B169" s="182"/>
      <c r="D169" s="159" t="s">
        <v>354</v>
      </c>
      <c r="E169" s="183" t="s">
        <v>1</v>
      </c>
      <c r="F169" s="184" t="s">
        <v>1450</v>
      </c>
      <c r="H169" s="183" t="s">
        <v>1</v>
      </c>
      <c r="L169" s="182"/>
      <c r="M169" s="185"/>
      <c r="N169" s="186"/>
      <c r="O169" s="186"/>
      <c r="P169" s="186"/>
      <c r="Q169" s="186"/>
      <c r="R169" s="186"/>
      <c r="S169" s="186"/>
      <c r="T169" s="187"/>
      <c r="AT169" s="183" t="s">
        <v>354</v>
      </c>
      <c r="AU169" s="183" t="s">
        <v>80</v>
      </c>
      <c r="AV169" s="15" t="s">
        <v>78</v>
      </c>
      <c r="AW169" s="15" t="s">
        <v>27</v>
      </c>
      <c r="AX169" s="15" t="s">
        <v>70</v>
      </c>
      <c r="AY169" s="183" t="s">
        <v>140</v>
      </c>
    </row>
    <row r="170" spans="1:65" s="13" customFormat="1" x14ac:dyDescent="0.2">
      <c r="B170" s="168"/>
      <c r="D170" s="159" t="s">
        <v>354</v>
      </c>
      <c r="E170" s="169" t="s">
        <v>1</v>
      </c>
      <c r="F170" s="170" t="s">
        <v>1451</v>
      </c>
      <c r="H170" s="171">
        <v>2361.6860000000001</v>
      </c>
      <c r="L170" s="168"/>
      <c r="M170" s="172"/>
      <c r="N170" s="173"/>
      <c r="O170" s="173"/>
      <c r="P170" s="173"/>
      <c r="Q170" s="173"/>
      <c r="R170" s="173"/>
      <c r="S170" s="173"/>
      <c r="T170" s="174"/>
      <c r="AT170" s="169" t="s">
        <v>354</v>
      </c>
      <c r="AU170" s="169" t="s">
        <v>80</v>
      </c>
      <c r="AV170" s="13" t="s">
        <v>80</v>
      </c>
      <c r="AW170" s="13" t="s">
        <v>27</v>
      </c>
      <c r="AX170" s="13" t="s">
        <v>70</v>
      </c>
      <c r="AY170" s="169" t="s">
        <v>140</v>
      </c>
    </row>
    <row r="171" spans="1:65" s="13" customFormat="1" x14ac:dyDescent="0.2">
      <c r="B171" s="168"/>
      <c r="D171" s="159" t="s">
        <v>354</v>
      </c>
      <c r="E171" s="169" t="s">
        <v>1</v>
      </c>
      <c r="F171" s="170" t="s">
        <v>1452</v>
      </c>
      <c r="H171" s="171">
        <v>-672</v>
      </c>
      <c r="L171" s="168"/>
      <c r="M171" s="172"/>
      <c r="N171" s="173"/>
      <c r="O171" s="173"/>
      <c r="P171" s="173"/>
      <c r="Q171" s="173"/>
      <c r="R171" s="173"/>
      <c r="S171" s="173"/>
      <c r="T171" s="174"/>
      <c r="AT171" s="169" t="s">
        <v>354</v>
      </c>
      <c r="AU171" s="169" t="s">
        <v>80</v>
      </c>
      <c r="AV171" s="13" t="s">
        <v>80</v>
      </c>
      <c r="AW171" s="13" t="s">
        <v>27</v>
      </c>
      <c r="AX171" s="13" t="s">
        <v>70</v>
      </c>
      <c r="AY171" s="169" t="s">
        <v>140</v>
      </c>
    </row>
    <row r="172" spans="1:65" s="14" customFormat="1" x14ac:dyDescent="0.2">
      <c r="B172" s="175"/>
      <c r="D172" s="159" t="s">
        <v>354</v>
      </c>
      <c r="E172" s="176" t="s">
        <v>1</v>
      </c>
      <c r="F172" s="177" t="s">
        <v>363</v>
      </c>
      <c r="H172" s="178">
        <v>1689.6859999999999</v>
      </c>
      <c r="L172" s="175"/>
      <c r="M172" s="179"/>
      <c r="N172" s="180"/>
      <c r="O172" s="180"/>
      <c r="P172" s="180"/>
      <c r="Q172" s="180"/>
      <c r="R172" s="180"/>
      <c r="S172" s="180"/>
      <c r="T172" s="181"/>
      <c r="AT172" s="176" t="s">
        <v>354</v>
      </c>
      <c r="AU172" s="176" t="s">
        <v>80</v>
      </c>
      <c r="AV172" s="14" t="s">
        <v>160</v>
      </c>
      <c r="AW172" s="14" t="s">
        <v>27</v>
      </c>
      <c r="AX172" s="14" t="s">
        <v>78</v>
      </c>
      <c r="AY172" s="176" t="s">
        <v>140</v>
      </c>
    </row>
    <row r="173" spans="1:65" s="2" customFormat="1" ht="16.5" customHeight="1" x14ac:dyDescent="0.2">
      <c r="A173" s="30"/>
      <c r="B173" s="146"/>
      <c r="C173" s="195" t="s">
        <v>186</v>
      </c>
      <c r="D173" s="195" t="s">
        <v>753</v>
      </c>
      <c r="E173" s="196" t="s">
        <v>1170</v>
      </c>
      <c r="F173" s="197" t="s">
        <v>1171</v>
      </c>
      <c r="G173" s="198" t="s">
        <v>731</v>
      </c>
      <c r="H173" s="199">
        <v>3379.3719999999998</v>
      </c>
      <c r="I173" s="275"/>
      <c r="J173" s="200">
        <f>ROUND(I173*H173,2)</f>
        <v>0</v>
      </c>
      <c r="K173" s="197"/>
      <c r="L173" s="201"/>
      <c r="M173" s="202" t="s">
        <v>1</v>
      </c>
      <c r="N173" s="203" t="s">
        <v>36</v>
      </c>
      <c r="O173" s="155">
        <v>0</v>
      </c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7" t="s">
        <v>174</v>
      </c>
      <c r="AT173" s="157" t="s">
        <v>753</v>
      </c>
      <c r="AU173" s="157" t="s">
        <v>80</v>
      </c>
      <c r="AY173" s="18" t="s">
        <v>140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8" t="s">
        <v>78</v>
      </c>
      <c r="BK173" s="158">
        <f>ROUND(I173*H173,2)</f>
        <v>0</v>
      </c>
      <c r="BL173" s="18" t="s">
        <v>160</v>
      </c>
      <c r="BM173" s="157" t="s">
        <v>1453</v>
      </c>
    </row>
    <row r="174" spans="1:65" s="2" customFormat="1" x14ac:dyDescent="0.2">
      <c r="A174" s="30"/>
      <c r="B174" s="31"/>
      <c r="C174" s="30"/>
      <c r="D174" s="159" t="s">
        <v>149</v>
      </c>
      <c r="E174" s="30"/>
      <c r="F174" s="160" t="s">
        <v>2357</v>
      </c>
      <c r="G174" s="30"/>
      <c r="H174" s="30"/>
      <c r="I174" s="30"/>
      <c r="J174" s="30"/>
      <c r="K174" s="30"/>
      <c r="L174" s="31"/>
      <c r="M174" s="161"/>
      <c r="N174" s="162"/>
      <c r="O174" s="56"/>
      <c r="P174" s="56"/>
      <c r="Q174" s="56"/>
      <c r="R174" s="56"/>
      <c r="S174" s="56"/>
      <c r="T174" s="57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T174" s="18" t="s">
        <v>149</v>
      </c>
      <c r="AU174" s="18" t="s">
        <v>80</v>
      </c>
    </row>
    <row r="175" spans="1:65" s="13" customFormat="1" x14ac:dyDescent="0.2">
      <c r="B175" s="168"/>
      <c r="D175" s="159" t="s">
        <v>354</v>
      </c>
      <c r="E175" s="169" t="s">
        <v>1</v>
      </c>
      <c r="F175" s="170" t="s">
        <v>1454</v>
      </c>
      <c r="H175" s="171">
        <v>3379.3719999999998</v>
      </c>
      <c r="L175" s="168"/>
      <c r="M175" s="172"/>
      <c r="N175" s="173"/>
      <c r="O175" s="173"/>
      <c r="P175" s="173"/>
      <c r="Q175" s="173"/>
      <c r="R175" s="173"/>
      <c r="S175" s="173"/>
      <c r="T175" s="174"/>
      <c r="AT175" s="169" t="s">
        <v>354</v>
      </c>
      <c r="AU175" s="169" t="s">
        <v>80</v>
      </c>
      <c r="AV175" s="13" t="s">
        <v>80</v>
      </c>
      <c r="AW175" s="13" t="s">
        <v>27</v>
      </c>
      <c r="AX175" s="13" t="s">
        <v>78</v>
      </c>
      <c r="AY175" s="169" t="s">
        <v>140</v>
      </c>
    </row>
    <row r="176" spans="1:65" s="2" customFormat="1" ht="24.2" customHeight="1" x14ac:dyDescent="0.2">
      <c r="A176" s="30"/>
      <c r="B176" s="146"/>
      <c r="C176" s="147" t="s">
        <v>190</v>
      </c>
      <c r="D176" s="147" t="s">
        <v>143</v>
      </c>
      <c r="E176" s="148" t="s">
        <v>1455</v>
      </c>
      <c r="F176" s="149" t="s">
        <v>1456</v>
      </c>
      <c r="G176" s="150" t="s">
        <v>146</v>
      </c>
      <c r="H176" s="151">
        <v>1</v>
      </c>
      <c r="I176" s="275"/>
      <c r="J176" s="152">
        <f>ROUND(I176*H176,2)</f>
        <v>0</v>
      </c>
      <c r="K176" s="149"/>
      <c r="L176" s="31"/>
      <c r="M176" s="153" t="s">
        <v>1</v>
      </c>
      <c r="N176" s="154" t="s">
        <v>36</v>
      </c>
      <c r="O176" s="155">
        <v>0</v>
      </c>
      <c r="P176" s="155">
        <f>O176*H176</f>
        <v>0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7" t="s">
        <v>160</v>
      </c>
      <c r="AT176" s="157" t="s">
        <v>143</v>
      </c>
      <c r="AU176" s="157" t="s">
        <v>80</v>
      </c>
      <c r="AY176" s="18" t="s">
        <v>140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8" t="s">
        <v>78</v>
      </c>
      <c r="BK176" s="158">
        <f>ROUND(I176*H176,2)</f>
        <v>0</v>
      </c>
      <c r="BL176" s="18" t="s">
        <v>160</v>
      </c>
      <c r="BM176" s="157" t="s">
        <v>1457</v>
      </c>
    </row>
    <row r="177" spans="1:65" s="2" customFormat="1" ht="19.5" x14ac:dyDescent="0.2">
      <c r="A177" s="30"/>
      <c r="B177" s="31"/>
      <c r="C177" s="30"/>
      <c r="D177" s="159" t="s">
        <v>149</v>
      </c>
      <c r="E177" s="30"/>
      <c r="F177" s="160" t="s">
        <v>1456</v>
      </c>
      <c r="G177" s="30"/>
      <c r="H177" s="30"/>
      <c r="I177" s="30"/>
      <c r="J177" s="30"/>
      <c r="K177" s="30"/>
      <c r="L177" s="31"/>
      <c r="M177" s="161"/>
      <c r="N177" s="162"/>
      <c r="O177" s="56"/>
      <c r="P177" s="56"/>
      <c r="Q177" s="56"/>
      <c r="R177" s="56"/>
      <c r="S177" s="56"/>
      <c r="T177" s="57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T177" s="18" t="s">
        <v>149</v>
      </c>
      <c r="AU177" s="18" t="s">
        <v>80</v>
      </c>
    </row>
    <row r="178" spans="1:65" s="12" customFormat="1" ht="22.9" customHeight="1" x14ac:dyDescent="0.2">
      <c r="B178" s="134"/>
      <c r="D178" s="135" t="s">
        <v>69</v>
      </c>
      <c r="E178" s="144" t="s">
        <v>80</v>
      </c>
      <c r="F178" s="144" t="s">
        <v>801</v>
      </c>
      <c r="J178" s="145">
        <f>BK178</f>
        <v>0</v>
      </c>
      <c r="L178" s="134"/>
      <c r="M178" s="138"/>
      <c r="N178" s="139"/>
      <c r="O178" s="139"/>
      <c r="P178" s="140">
        <f>SUM(P179:P207)</f>
        <v>199.92130399999999</v>
      </c>
      <c r="Q178" s="139"/>
      <c r="R178" s="140">
        <f>SUM(R179:R207)</f>
        <v>786.03204908999999</v>
      </c>
      <c r="S178" s="139"/>
      <c r="T178" s="141">
        <f>SUM(T179:T207)</f>
        <v>0</v>
      </c>
      <c r="AR178" s="135" t="s">
        <v>78</v>
      </c>
      <c r="AT178" s="142" t="s">
        <v>69</v>
      </c>
      <c r="AU178" s="142" t="s">
        <v>78</v>
      </c>
      <c r="AY178" s="135" t="s">
        <v>140</v>
      </c>
      <c r="BK178" s="143">
        <f>SUM(BK179:BK207)</f>
        <v>0</v>
      </c>
    </row>
    <row r="179" spans="1:65" s="2" customFormat="1" ht="16.5" customHeight="1" x14ac:dyDescent="0.2">
      <c r="A179" s="30"/>
      <c r="B179" s="146"/>
      <c r="C179" s="147" t="s">
        <v>194</v>
      </c>
      <c r="D179" s="147" t="s">
        <v>143</v>
      </c>
      <c r="E179" s="148" t="s">
        <v>1458</v>
      </c>
      <c r="F179" s="149" t="s">
        <v>1459</v>
      </c>
      <c r="G179" s="150" t="s">
        <v>505</v>
      </c>
      <c r="H179" s="151">
        <v>309.005</v>
      </c>
      <c r="I179" s="275"/>
      <c r="J179" s="152">
        <f>ROUND(I179*H179,2)</f>
        <v>0</v>
      </c>
      <c r="K179" s="149"/>
      <c r="L179" s="31"/>
      <c r="M179" s="153" t="s">
        <v>1</v>
      </c>
      <c r="N179" s="154" t="s">
        <v>36</v>
      </c>
      <c r="O179" s="155">
        <v>0.58399999999999996</v>
      </c>
      <c r="P179" s="155">
        <f>O179*H179</f>
        <v>180.45891999999998</v>
      </c>
      <c r="Q179" s="155">
        <v>2.5018699999999998</v>
      </c>
      <c r="R179" s="155">
        <f>Q179*H179</f>
        <v>773.09033934999991</v>
      </c>
      <c r="S179" s="155">
        <v>0</v>
      </c>
      <c r="T179" s="156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7" t="s">
        <v>160</v>
      </c>
      <c r="AT179" s="157" t="s">
        <v>143</v>
      </c>
      <c r="AU179" s="157" t="s">
        <v>80</v>
      </c>
      <c r="AY179" s="18" t="s">
        <v>140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8" t="s">
        <v>78</v>
      </c>
      <c r="BK179" s="158">
        <f>ROUND(I179*H179,2)</f>
        <v>0</v>
      </c>
      <c r="BL179" s="18" t="s">
        <v>160</v>
      </c>
      <c r="BM179" s="157" t="s">
        <v>1460</v>
      </c>
    </row>
    <row r="180" spans="1:65" s="2" customFormat="1" x14ac:dyDescent="0.2">
      <c r="A180" s="30"/>
      <c r="B180" s="31"/>
      <c r="C180" s="30"/>
      <c r="D180" s="159" t="s">
        <v>149</v>
      </c>
      <c r="E180" s="30"/>
      <c r="F180" s="160" t="s">
        <v>1461</v>
      </c>
      <c r="G180" s="30"/>
      <c r="H180" s="30"/>
      <c r="I180" s="30"/>
      <c r="J180" s="30"/>
      <c r="K180" s="30"/>
      <c r="L180" s="31"/>
      <c r="M180" s="161"/>
      <c r="N180" s="162"/>
      <c r="O180" s="56"/>
      <c r="P180" s="56"/>
      <c r="Q180" s="56"/>
      <c r="R180" s="56"/>
      <c r="S180" s="56"/>
      <c r="T180" s="57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T180" s="18" t="s">
        <v>149</v>
      </c>
      <c r="AU180" s="18" t="s">
        <v>80</v>
      </c>
    </row>
    <row r="181" spans="1:65" s="13" customFormat="1" x14ac:dyDescent="0.2">
      <c r="B181" s="168"/>
      <c r="D181" s="159" t="s">
        <v>354</v>
      </c>
      <c r="E181" s="169" t="s">
        <v>1</v>
      </c>
      <c r="F181" s="170" t="s">
        <v>1462</v>
      </c>
      <c r="H181" s="171">
        <v>309.005</v>
      </c>
      <c r="L181" s="168"/>
      <c r="M181" s="172"/>
      <c r="N181" s="173"/>
      <c r="O181" s="173"/>
      <c r="P181" s="173"/>
      <c r="Q181" s="173"/>
      <c r="R181" s="173"/>
      <c r="S181" s="173"/>
      <c r="T181" s="174"/>
      <c r="AT181" s="169" t="s">
        <v>354</v>
      </c>
      <c r="AU181" s="169" t="s">
        <v>80</v>
      </c>
      <c r="AV181" s="13" t="s">
        <v>80</v>
      </c>
      <c r="AW181" s="13" t="s">
        <v>27</v>
      </c>
      <c r="AX181" s="13" t="s">
        <v>78</v>
      </c>
      <c r="AY181" s="169" t="s">
        <v>140</v>
      </c>
    </row>
    <row r="182" spans="1:65" s="2" customFormat="1" ht="16.5" customHeight="1" x14ac:dyDescent="0.2">
      <c r="A182" s="30"/>
      <c r="B182" s="146"/>
      <c r="C182" s="147" t="s">
        <v>198</v>
      </c>
      <c r="D182" s="147" t="s">
        <v>143</v>
      </c>
      <c r="E182" s="148" t="s">
        <v>1463</v>
      </c>
      <c r="F182" s="149" t="s">
        <v>1464</v>
      </c>
      <c r="G182" s="150" t="s">
        <v>505</v>
      </c>
      <c r="H182" s="151">
        <v>2.54</v>
      </c>
      <c r="I182" s="275"/>
      <c r="J182" s="152">
        <f>ROUND(I182*H182,2)</f>
        <v>0</v>
      </c>
      <c r="K182" s="149"/>
      <c r="L182" s="31"/>
      <c r="M182" s="153" t="s">
        <v>1</v>
      </c>
      <c r="N182" s="154" t="s">
        <v>36</v>
      </c>
      <c r="O182" s="155">
        <v>0.629</v>
      </c>
      <c r="P182" s="155">
        <f>O182*H182</f>
        <v>1.5976600000000001</v>
      </c>
      <c r="Q182" s="155">
        <v>2.5018699999999998</v>
      </c>
      <c r="R182" s="155">
        <f>Q182*H182</f>
        <v>6.3547497999999996</v>
      </c>
      <c r="S182" s="155">
        <v>0</v>
      </c>
      <c r="T182" s="156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7" t="s">
        <v>160</v>
      </c>
      <c r="AT182" s="157" t="s">
        <v>143</v>
      </c>
      <c r="AU182" s="157" t="s">
        <v>80</v>
      </c>
      <c r="AY182" s="18" t="s">
        <v>140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8" t="s">
        <v>78</v>
      </c>
      <c r="BK182" s="158">
        <f>ROUND(I182*H182,2)</f>
        <v>0</v>
      </c>
      <c r="BL182" s="18" t="s">
        <v>160</v>
      </c>
      <c r="BM182" s="157" t="s">
        <v>1465</v>
      </c>
    </row>
    <row r="183" spans="1:65" s="2" customFormat="1" x14ac:dyDescent="0.2">
      <c r="A183" s="30"/>
      <c r="B183" s="31"/>
      <c r="C183" s="30"/>
      <c r="D183" s="159" t="s">
        <v>149</v>
      </c>
      <c r="E183" s="30"/>
      <c r="F183" s="160" t="s">
        <v>1466</v>
      </c>
      <c r="G183" s="30"/>
      <c r="H183" s="30"/>
      <c r="I183" s="30"/>
      <c r="J183" s="30"/>
      <c r="K183" s="30"/>
      <c r="L183" s="31"/>
      <c r="M183" s="161"/>
      <c r="N183" s="162"/>
      <c r="O183" s="56"/>
      <c r="P183" s="56"/>
      <c r="Q183" s="56"/>
      <c r="R183" s="56"/>
      <c r="S183" s="56"/>
      <c r="T183" s="57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T183" s="18" t="s">
        <v>149</v>
      </c>
      <c r="AU183" s="18" t="s">
        <v>80</v>
      </c>
    </row>
    <row r="184" spans="1:65" s="13" customFormat="1" x14ac:dyDescent="0.2">
      <c r="B184" s="168"/>
      <c r="D184" s="159" t="s">
        <v>354</v>
      </c>
      <c r="E184" s="169" t="s">
        <v>1</v>
      </c>
      <c r="F184" s="170" t="s">
        <v>1467</v>
      </c>
      <c r="H184" s="171">
        <v>2.36</v>
      </c>
      <c r="L184" s="168"/>
      <c r="M184" s="172"/>
      <c r="N184" s="173"/>
      <c r="O184" s="173"/>
      <c r="P184" s="173"/>
      <c r="Q184" s="173"/>
      <c r="R184" s="173"/>
      <c r="S184" s="173"/>
      <c r="T184" s="174"/>
      <c r="AT184" s="169" t="s">
        <v>354</v>
      </c>
      <c r="AU184" s="169" t="s">
        <v>80</v>
      </c>
      <c r="AV184" s="13" t="s">
        <v>80</v>
      </c>
      <c r="AW184" s="13" t="s">
        <v>27</v>
      </c>
      <c r="AX184" s="13" t="s">
        <v>70</v>
      </c>
      <c r="AY184" s="169" t="s">
        <v>140</v>
      </c>
    </row>
    <row r="185" spans="1:65" s="13" customFormat="1" x14ac:dyDescent="0.2">
      <c r="B185" s="168"/>
      <c r="D185" s="159" t="s">
        <v>354</v>
      </c>
      <c r="E185" s="169" t="s">
        <v>1</v>
      </c>
      <c r="F185" s="170" t="s">
        <v>1468</v>
      </c>
      <c r="H185" s="171">
        <v>0.18</v>
      </c>
      <c r="L185" s="168"/>
      <c r="M185" s="172"/>
      <c r="N185" s="173"/>
      <c r="O185" s="173"/>
      <c r="P185" s="173"/>
      <c r="Q185" s="173"/>
      <c r="R185" s="173"/>
      <c r="S185" s="173"/>
      <c r="T185" s="174"/>
      <c r="AT185" s="169" t="s">
        <v>354</v>
      </c>
      <c r="AU185" s="169" t="s">
        <v>80</v>
      </c>
      <c r="AV185" s="13" t="s">
        <v>80</v>
      </c>
      <c r="AW185" s="13" t="s">
        <v>27</v>
      </c>
      <c r="AX185" s="13" t="s">
        <v>70</v>
      </c>
      <c r="AY185" s="169" t="s">
        <v>140</v>
      </c>
    </row>
    <row r="186" spans="1:65" s="14" customFormat="1" x14ac:dyDescent="0.2">
      <c r="B186" s="175"/>
      <c r="D186" s="159" t="s">
        <v>354</v>
      </c>
      <c r="E186" s="176" t="s">
        <v>1</v>
      </c>
      <c r="F186" s="177" t="s">
        <v>363</v>
      </c>
      <c r="H186" s="178">
        <v>2.54</v>
      </c>
      <c r="L186" s="175"/>
      <c r="M186" s="179"/>
      <c r="N186" s="180"/>
      <c r="O186" s="180"/>
      <c r="P186" s="180"/>
      <c r="Q186" s="180"/>
      <c r="R186" s="180"/>
      <c r="S186" s="180"/>
      <c r="T186" s="181"/>
      <c r="AT186" s="176" t="s">
        <v>354</v>
      </c>
      <c r="AU186" s="176" t="s">
        <v>80</v>
      </c>
      <c r="AV186" s="14" t="s">
        <v>160</v>
      </c>
      <c r="AW186" s="14" t="s">
        <v>27</v>
      </c>
      <c r="AX186" s="14" t="s">
        <v>78</v>
      </c>
      <c r="AY186" s="176" t="s">
        <v>140</v>
      </c>
    </row>
    <row r="187" spans="1:65" s="2" customFormat="1" ht="16.5" customHeight="1" x14ac:dyDescent="0.2">
      <c r="A187" s="30"/>
      <c r="B187" s="146"/>
      <c r="C187" s="147" t="s">
        <v>8</v>
      </c>
      <c r="D187" s="147" t="s">
        <v>143</v>
      </c>
      <c r="E187" s="148" t="s">
        <v>1469</v>
      </c>
      <c r="F187" s="149" t="s">
        <v>1470</v>
      </c>
      <c r="G187" s="150" t="s">
        <v>351</v>
      </c>
      <c r="H187" s="151">
        <v>14.33</v>
      </c>
      <c r="I187" s="275"/>
      <c r="J187" s="152">
        <f>ROUND(I187*H187,2)</f>
        <v>0</v>
      </c>
      <c r="K187" s="149"/>
      <c r="L187" s="31"/>
      <c r="M187" s="153" t="s">
        <v>1</v>
      </c>
      <c r="N187" s="154" t="s">
        <v>36</v>
      </c>
      <c r="O187" s="155">
        <v>0.247</v>
      </c>
      <c r="P187" s="155">
        <f>O187*H187</f>
        <v>3.5395099999999999</v>
      </c>
      <c r="Q187" s="155">
        <v>2.6900000000000001E-3</v>
      </c>
      <c r="R187" s="155">
        <f>Q187*H187</f>
        <v>3.8547700000000004E-2</v>
      </c>
      <c r="S187" s="155">
        <v>0</v>
      </c>
      <c r="T187" s="156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7" t="s">
        <v>160</v>
      </c>
      <c r="AT187" s="157" t="s">
        <v>143</v>
      </c>
      <c r="AU187" s="157" t="s">
        <v>80</v>
      </c>
      <c r="AY187" s="18" t="s">
        <v>140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78</v>
      </c>
      <c r="BK187" s="158">
        <f>ROUND(I187*H187,2)</f>
        <v>0</v>
      </c>
      <c r="BL187" s="18" t="s">
        <v>160</v>
      </c>
      <c r="BM187" s="157" t="s">
        <v>1471</v>
      </c>
    </row>
    <row r="188" spans="1:65" s="2" customFormat="1" x14ac:dyDescent="0.2">
      <c r="A188" s="30"/>
      <c r="B188" s="31"/>
      <c r="C188" s="30"/>
      <c r="D188" s="159" t="s">
        <v>149</v>
      </c>
      <c r="E188" s="30"/>
      <c r="F188" s="160" t="s">
        <v>1472</v>
      </c>
      <c r="G188" s="30"/>
      <c r="H188" s="30"/>
      <c r="I188" s="30"/>
      <c r="J188" s="30"/>
      <c r="K188" s="30"/>
      <c r="L188" s="31"/>
      <c r="M188" s="161"/>
      <c r="N188" s="162"/>
      <c r="O188" s="56"/>
      <c r="P188" s="56"/>
      <c r="Q188" s="56"/>
      <c r="R188" s="56"/>
      <c r="S188" s="56"/>
      <c r="T188" s="57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T188" s="18" t="s">
        <v>149</v>
      </c>
      <c r="AU188" s="18" t="s">
        <v>80</v>
      </c>
    </row>
    <row r="189" spans="1:65" s="13" customFormat="1" x14ac:dyDescent="0.2">
      <c r="B189" s="168"/>
      <c r="D189" s="159" t="s">
        <v>354</v>
      </c>
      <c r="E189" s="169" t="s">
        <v>1</v>
      </c>
      <c r="F189" s="170" t="s">
        <v>1473</v>
      </c>
      <c r="H189" s="171">
        <v>14.33</v>
      </c>
      <c r="L189" s="168"/>
      <c r="M189" s="172"/>
      <c r="N189" s="173"/>
      <c r="O189" s="173"/>
      <c r="P189" s="173"/>
      <c r="Q189" s="173"/>
      <c r="R189" s="173"/>
      <c r="S189" s="173"/>
      <c r="T189" s="174"/>
      <c r="AT189" s="169" t="s">
        <v>354</v>
      </c>
      <c r="AU189" s="169" t="s">
        <v>80</v>
      </c>
      <c r="AV189" s="13" t="s">
        <v>80</v>
      </c>
      <c r="AW189" s="13" t="s">
        <v>27</v>
      </c>
      <c r="AX189" s="13" t="s">
        <v>78</v>
      </c>
      <c r="AY189" s="169" t="s">
        <v>140</v>
      </c>
    </row>
    <row r="190" spans="1:65" s="2" customFormat="1" ht="16.5" customHeight="1" x14ac:dyDescent="0.2">
      <c r="A190" s="30"/>
      <c r="B190" s="146"/>
      <c r="C190" s="147" t="s">
        <v>205</v>
      </c>
      <c r="D190" s="147" t="s">
        <v>143</v>
      </c>
      <c r="E190" s="148" t="s">
        <v>1474</v>
      </c>
      <c r="F190" s="149" t="s">
        <v>1475</v>
      </c>
      <c r="G190" s="150" t="s">
        <v>351</v>
      </c>
      <c r="H190" s="151">
        <v>14.33</v>
      </c>
      <c r="I190" s="275"/>
      <c r="J190" s="152">
        <f>ROUND(I190*H190,2)</f>
        <v>0</v>
      </c>
      <c r="K190" s="149"/>
      <c r="L190" s="31"/>
      <c r="M190" s="153" t="s">
        <v>1</v>
      </c>
      <c r="N190" s="154" t="s">
        <v>36</v>
      </c>
      <c r="O190" s="155">
        <v>8.3000000000000004E-2</v>
      </c>
      <c r="P190" s="155">
        <f>O190*H190</f>
        <v>1.1893900000000002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7" t="s">
        <v>160</v>
      </c>
      <c r="AT190" s="157" t="s">
        <v>143</v>
      </c>
      <c r="AU190" s="157" t="s">
        <v>80</v>
      </c>
      <c r="AY190" s="18" t="s">
        <v>140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8" t="s">
        <v>78</v>
      </c>
      <c r="BK190" s="158">
        <f>ROUND(I190*H190,2)</f>
        <v>0</v>
      </c>
      <c r="BL190" s="18" t="s">
        <v>160</v>
      </c>
      <c r="BM190" s="157" t="s">
        <v>1476</v>
      </c>
    </row>
    <row r="191" spans="1:65" s="2" customFormat="1" x14ac:dyDescent="0.2">
      <c r="A191" s="30"/>
      <c r="B191" s="31"/>
      <c r="C191" s="30"/>
      <c r="D191" s="159" t="s">
        <v>149</v>
      </c>
      <c r="E191" s="30"/>
      <c r="F191" s="160" t="s">
        <v>1477</v>
      </c>
      <c r="G191" s="30"/>
      <c r="H191" s="30"/>
      <c r="I191" s="30"/>
      <c r="J191" s="30"/>
      <c r="K191" s="30"/>
      <c r="L191" s="31"/>
      <c r="M191" s="161"/>
      <c r="N191" s="162"/>
      <c r="O191" s="56"/>
      <c r="P191" s="56"/>
      <c r="Q191" s="56"/>
      <c r="R191" s="56"/>
      <c r="S191" s="56"/>
      <c r="T191" s="57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T191" s="18" t="s">
        <v>149</v>
      </c>
      <c r="AU191" s="18" t="s">
        <v>80</v>
      </c>
    </row>
    <row r="192" spans="1:65" s="13" customFormat="1" x14ac:dyDescent="0.2">
      <c r="B192" s="168"/>
      <c r="D192" s="159" t="s">
        <v>354</v>
      </c>
      <c r="E192" s="169" t="s">
        <v>1</v>
      </c>
      <c r="F192" s="170" t="s">
        <v>1478</v>
      </c>
      <c r="H192" s="171">
        <v>14.33</v>
      </c>
      <c r="L192" s="168"/>
      <c r="M192" s="172"/>
      <c r="N192" s="173"/>
      <c r="O192" s="173"/>
      <c r="P192" s="173"/>
      <c r="Q192" s="173"/>
      <c r="R192" s="173"/>
      <c r="S192" s="173"/>
      <c r="T192" s="174"/>
      <c r="AT192" s="169" t="s">
        <v>354</v>
      </c>
      <c r="AU192" s="169" t="s">
        <v>80</v>
      </c>
      <c r="AV192" s="13" t="s">
        <v>80</v>
      </c>
      <c r="AW192" s="13" t="s">
        <v>27</v>
      </c>
      <c r="AX192" s="13" t="s">
        <v>78</v>
      </c>
      <c r="AY192" s="169" t="s">
        <v>140</v>
      </c>
    </row>
    <row r="193" spans="1:65" s="2" customFormat="1" ht="16.5" customHeight="1" x14ac:dyDescent="0.2">
      <c r="A193" s="30"/>
      <c r="B193" s="146"/>
      <c r="C193" s="147" t="s">
        <v>209</v>
      </c>
      <c r="D193" s="147" t="s">
        <v>143</v>
      </c>
      <c r="E193" s="148" t="s">
        <v>1479</v>
      </c>
      <c r="F193" s="149" t="s">
        <v>1480</v>
      </c>
      <c r="G193" s="150" t="s">
        <v>731</v>
      </c>
      <c r="H193" s="151">
        <v>0.112</v>
      </c>
      <c r="I193" s="275"/>
      <c r="J193" s="152">
        <f>ROUND(I193*H193,2)</f>
        <v>0</v>
      </c>
      <c r="K193" s="149"/>
      <c r="L193" s="31"/>
      <c r="M193" s="153" t="s">
        <v>1</v>
      </c>
      <c r="N193" s="154" t="s">
        <v>36</v>
      </c>
      <c r="O193" s="155">
        <v>15.231</v>
      </c>
      <c r="P193" s="155">
        <f>O193*H193</f>
        <v>1.7058720000000001</v>
      </c>
      <c r="Q193" s="155">
        <v>1.06277</v>
      </c>
      <c r="R193" s="155">
        <f>Q193*H193</f>
        <v>0.11903024</v>
      </c>
      <c r="S193" s="155">
        <v>0</v>
      </c>
      <c r="T193" s="156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7" t="s">
        <v>160</v>
      </c>
      <c r="AT193" s="157" t="s">
        <v>143</v>
      </c>
      <c r="AU193" s="157" t="s">
        <v>80</v>
      </c>
      <c r="AY193" s="18" t="s">
        <v>140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8" t="s">
        <v>78</v>
      </c>
      <c r="BK193" s="158">
        <f>ROUND(I193*H193,2)</f>
        <v>0</v>
      </c>
      <c r="BL193" s="18" t="s">
        <v>160</v>
      </c>
      <c r="BM193" s="157" t="s">
        <v>1481</v>
      </c>
    </row>
    <row r="194" spans="1:65" s="2" customFormat="1" x14ac:dyDescent="0.2">
      <c r="A194" s="30"/>
      <c r="B194" s="31"/>
      <c r="C194" s="30"/>
      <c r="D194" s="159" t="s">
        <v>149</v>
      </c>
      <c r="E194" s="30"/>
      <c r="F194" s="160" t="s">
        <v>1482</v>
      </c>
      <c r="G194" s="30"/>
      <c r="H194" s="30"/>
      <c r="I194" s="30"/>
      <c r="J194" s="30"/>
      <c r="K194" s="30"/>
      <c r="L194" s="31"/>
      <c r="M194" s="161"/>
      <c r="N194" s="162"/>
      <c r="O194" s="56"/>
      <c r="P194" s="56"/>
      <c r="Q194" s="56"/>
      <c r="R194" s="56"/>
      <c r="S194" s="56"/>
      <c r="T194" s="57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T194" s="18" t="s">
        <v>149</v>
      </c>
      <c r="AU194" s="18" t="s">
        <v>80</v>
      </c>
    </row>
    <row r="195" spans="1:65" s="13" customFormat="1" x14ac:dyDescent="0.2">
      <c r="B195" s="168"/>
      <c r="D195" s="159" t="s">
        <v>354</v>
      </c>
      <c r="E195" s="169" t="s">
        <v>1</v>
      </c>
      <c r="F195" s="170" t="s">
        <v>1483</v>
      </c>
      <c r="H195" s="171">
        <v>0.112</v>
      </c>
      <c r="L195" s="168"/>
      <c r="M195" s="172"/>
      <c r="N195" s="173"/>
      <c r="O195" s="173"/>
      <c r="P195" s="173"/>
      <c r="Q195" s="173"/>
      <c r="R195" s="173"/>
      <c r="S195" s="173"/>
      <c r="T195" s="174"/>
      <c r="AT195" s="169" t="s">
        <v>354</v>
      </c>
      <c r="AU195" s="169" t="s">
        <v>80</v>
      </c>
      <c r="AV195" s="13" t="s">
        <v>80</v>
      </c>
      <c r="AW195" s="13" t="s">
        <v>27</v>
      </c>
      <c r="AX195" s="13" t="s">
        <v>78</v>
      </c>
      <c r="AY195" s="169" t="s">
        <v>140</v>
      </c>
    </row>
    <row r="196" spans="1:65" s="2" customFormat="1" ht="16.5" customHeight="1" x14ac:dyDescent="0.2">
      <c r="A196" s="30"/>
      <c r="B196" s="146"/>
      <c r="C196" s="147" t="s">
        <v>213</v>
      </c>
      <c r="D196" s="147" t="s">
        <v>143</v>
      </c>
      <c r="E196" s="148" t="s">
        <v>1484</v>
      </c>
      <c r="F196" s="149" t="s">
        <v>1485</v>
      </c>
      <c r="G196" s="150" t="s">
        <v>505</v>
      </c>
      <c r="H196" s="151">
        <v>2.4319999999999999</v>
      </c>
      <c r="I196" s="275"/>
      <c r="J196" s="152">
        <f>ROUND(I196*H196,2)</f>
        <v>0</v>
      </c>
      <c r="K196" s="149"/>
      <c r="L196" s="31"/>
      <c r="M196" s="153" t="s">
        <v>1</v>
      </c>
      <c r="N196" s="154" t="s">
        <v>36</v>
      </c>
      <c r="O196" s="155">
        <v>0.629</v>
      </c>
      <c r="P196" s="155">
        <f>O196*H196</f>
        <v>1.529728</v>
      </c>
      <c r="Q196" s="155">
        <v>2.5018699999999998</v>
      </c>
      <c r="R196" s="155">
        <f>Q196*H196</f>
        <v>6.084547839999999</v>
      </c>
      <c r="S196" s="155">
        <v>0</v>
      </c>
      <c r="T196" s="156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7" t="s">
        <v>160</v>
      </c>
      <c r="AT196" s="157" t="s">
        <v>143</v>
      </c>
      <c r="AU196" s="157" t="s">
        <v>80</v>
      </c>
      <c r="AY196" s="18" t="s">
        <v>140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8" t="s">
        <v>78</v>
      </c>
      <c r="BK196" s="158">
        <f>ROUND(I196*H196,2)</f>
        <v>0</v>
      </c>
      <c r="BL196" s="18" t="s">
        <v>160</v>
      </c>
      <c r="BM196" s="157" t="s">
        <v>1486</v>
      </c>
    </row>
    <row r="197" spans="1:65" s="2" customFormat="1" x14ac:dyDescent="0.2">
      <c r="A197" s="30"/>
      <c r="B197" s="31"/>
      <c r="C197" s="30"/>
      <c r="D197" s="159" t="s">
        <v>149</v>
      </c>
      <c r="E197" s="30"/>
      <c r="F197" s="160" t="s">
        <v>1487</v>
      </c>
      <c r="G197" s="30"/>
      <c r="H197" s="30"/>
      <c r="I197" s="30"/>
      <c r="J197" s="30"/>
      <c r="K197" s="30"/>
      <c r="L197" s="31"/>
      <c r="M197" s="161"/>
      <c r="N197" s="162"/>
      <c r="O197" s="56"/>
      <c r="P197" s="56"/>
      <c r="Q197" s="56"/>
      <c r="R197" s="56"/>
      <c r="S197" s="56"/>
      <c r="T197" s="57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T197" s="18" t="s">
        <v>149</v>
      </c>
      <c r="AU197" s="18" t="s">
        <v>80</v>
      </c>
    </row>
    <row r="198" spans="1:65" s="13" customFormat="1" x14ac:dyDescent="0.2">
      <c r="B198" s="168"/>
      <c r="D198" s="159" t="s">
        <v>354</v>
      </c>
      <c r="E198" s="169" t="s">
        <v>1</v>
      </c>
      <c r="F198" s="170" t="s">
        <v>1488</v>
      </c>
      <c r="H198" s="171">
        <v>2.4319999999999999</v>
      </c>
      <c r="L198" s="168"/>
      <c r="M198" s="172"/>
      <c r="N198" s="173"/>
      <c r="O198" s="173"/>
      <c r="P198" s="173"/>
      <c r="Q198" s="173"/>
      <c r="R198" s="173"/>
      <c r="S198" s="173"/>
      <c r="T198" s="174"/>
      <c r="AT198" s="169" t="s">
        <v>354</v>
      </c>
      <c r="AU198" s="169" t="s">
        <v>80</v>
      </c>
      <c r="AV198" s="13" t="s">
        <v>80</v>
      </c>
      <c r="AW198" s="13" t="s">
        <v>27</v>
      </c>
      <c r="AX198" s="13" t="s">
        <v>78</v>
      </c>
      <c r="AY198" s="169" t="s">
        <v>140</v>
      </c>
    </row>
    <row r="199" spans="1:65" s="2" customFormat="1" ht="16.5" customHeight="1" x14ac:dyDescent="0.2">
      <c r="A199" s="30"/>
      <c r="B199" s="146"/>
      <c r="C199" s="147" t="s">
        <v>218</v>
      </c>
      <c r="D199" s="147" t="s">
        <v>143</v>
      </c>
      <c r="E199" s="148" t="s">
        <v>1489</v>
      </c>
      <c r="F199" s="149" t="s">
        <v>1490</v>
      </c>
      <c r="G199" s="150" t="s">
        <v>351</v>
      </c>
      <c r="H199" s="151">
        <v>6.88</v>
      </c>
      <c r="I199" s="275"/>
      <c r="J199" s="152">
        <f>ROUND(I199*H199,2)</f>
        <v>0</v>
      </c>
      <c r="K199" s="149"/>
      <c r="L199" s="31"/>
      <c r="M199" s="153" t="s">
        <v>1</v>
      </c>
      <c r="N199" s="154" t="s">
        <v>36</v>
      </c>
      <c r="O199" s="155">
        <v>0.27400000000000002</v>
      </c>
      <c r="P199" s="155">
        <f>O199*H199</f>
        <v>1.8851200000000001</v>
      </c>
      <c r="Q199" s="155">
        <v>2.64E-3</v>
      </c>
      <c r="R199" s="155">
        <f>Q199*H199</f>
        <v>1.8163200000000001E-2</v>
      </c>
      <c r="S199" s="155">
        <v>0</v>
      </c>
      <c r="T199" s="156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7" t="s">
        <v>160</v>
      </c>
      <c r="AT199" s="157" t="s">
        <v>143</v>
      </c>
      <c r="AU199" s="157" t="s">
        <v>80</v>
      </c>
      <c r="AY199" s="18" t="s">
        <v>140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8" t="s">
        <v>78</v>
      </c>
      <c r="BK199" s="158">
        <f>ROUND(I199*H199,2)</f>
        <v>0</v>
      </c>
      <c r="BL199" s="18" t="s">
        <v>160</v>
      </c>
      <c r="BM199" s="157" t="s">
        <v>1491</v>
      </c>
    </row>
    <row r="200" spans="1:65" s="2" customFormat="1" x14ac:dyDescent="0.2">
      <c r="A200" s="30"/>
      <c r="B200" s="31"/>
      <c r="C200" s="30"/>
      <c r="D200" s="159" t="s">
        <v>149</v>
      </c>
      <c r="E200" s="30"/>
      <c r="F200" s="160" t="s">
        <v>1492</v>
      </c>
      <c r="G200" s="30"/>
      <c r="H200" s="30"/>
      <c r="I200" s="30"/>
      <c r="J200" s="30"/>
      <c r="K200" s="30"/>
      <c r="L200" s="31"/>
      <c r="M200" s="161"/>
      <c r="N200" s="162"/>
      <c r="O200" s="56"/>
      <c r="P200" s="56"/>
      <c r="Q200" s="56"/>
      <c r="R200" s="56"/>
      <c r="S200" s="56"/>
      <c r="T200" s="57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T200" s="18" t="s">
        <v>149</v>
      </c>
      <c r="AU200" s="18" t="s">
        <v>80</v>
      </c>
    </row>
    <row r="201" spans="1:65" s="13" customFormat="1" x14ac:dyDescent="0.2">
      <c r="B201" s="168"/>
      <c r="D201" s="159" t="s">
        <v>354</v>
      </c>
      <c r="E201" s="169" t="s">
        <v>1</v>
      </c>
      <c r="F201" s="170" t="s">
        <v>1493</v>
      </c>
      <c r="H201" s="171">
        <v>6.88</v>
      </c>
      <c r="L201" s="168"/>
      <c r="M201" s="172"/>
      <c r="N201" s="173"/>
      <c r="O201" s="173"/>
      <c r="P201" s="173"/>
      <c r="Q201" s="173"/>
      <c r="R201" s="173"/>
      <c r="S201" s="173"/>
      <c r="T201" s="174"/>
      <c r="AT201" s="169" t="s">
        <v>354</v>
      </c>
      <c r="AU201" s="169" t="s">
        <v>80</v>
      </c>
      <c r="AV201" s="13" t="s">
        <v>80</v>
      </c>
      <c r="AW201" s="13" t="s">
        <v>27</v>
      </c>
      <c r="AX201" s="13" t="s">
        <v>78</v>
      </c>
      <c r="AY201" s="169" t="s">
        <v>140</v>
      </c>
    </row>
    <row r="202" spans="1:65" s="2" customFormat="1" ht="16.5" customHeight="1" x14ac:dyDescent="0.2">
      <c r="A202" s="30"/>
      <c r="B202" s="146"/>
      <c r="C202" s="147" t="s">
        <v>222</v>
      </c>
      <c r="D202" s="147" t="s">
        <v>143</v>
      </c>
      <c r="E202" s="148" t="s">
        <v>1494</v>
      </c>
      <c r="F202" s="149" t="s">
        <v>1495</v>
      </c>
      <c r="G202" s="150" t="s">
        <v>351</v>
      </c>
      <c r="H202" s="151">
        <v>6.88</v>
      </c>
      <c r="I202" s="275"/>
      <c r="J202" s="152">
        <f>ROUND(I202*H202,2)</f>
        <v>0</v>
      </c>
      <c r="K202" s="149"/>
      <c r="L202" s="31"/>
      <c r="M202" s="153" t="s">
        <v>1</v>
      </c>
      <c r="N202" s="154" t="s">
        <v>36</v>
      </c>
      <c r="O202" s="155">
        <v>9.1999999999999998E-2</v>
      </c>
      <c r="P202" s="155">
        <f>O202*H202</f>
        <v>0.63295999999999997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7" t="s">
        <v>160</v>
      </c>
      <c r="AT202" s="157" t="s">
        <v>143</v>
      </c>
      <c r="AU202" s="157" t="s">
        <v>80</v>
      </c>
      <c r="AY202" s="18" t="s">
        <v>140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8" t="s">
        <v>78</v>
      </c>
      <c r="BK202" s="158">
        <f>ROUND(I202*H202,2)</f>
        <v>0</v>
      </c>
      <c r="BL202" s="18" t="s">
        <v>160</v>
      </c>
      <c r="BM202" s="157" t="s">
        <v>1496</v>
      </c>
    </row>
    <row r="203" spans="1:65" s="2" customFormat="1" x14ac:dyDescent="0.2">
      <c r="A203" s="30"/>
      <c r="B203" s="31"/>
      <c r="C203" s="30"/>
      <c r="D203" s="159" t="s">
        <v>149</v>
      </c>
      <c r="E203" s="30"/>
      <c r="F203" s="160" t="s">
        <v>1497</v>
      </c>
      <c r="G203" s="30"/>
      <c r="H203" s="30"/>
      <c r="I203" s="30"/>
      <c r="J203" s="30"/>
      <c r="K203" s="30"/>
      <c r="L203" s="31"/>
      <c r="M203" s="161"/>
      <c r="N203" s="162"/>
      <c r="O203" s="56"/>
      <c r="P203" s="56"/>
      <c r="Q203" s="56"/>
      <c r="R203" s="56"/>
      <c r="S203" s="56"/>
      <c r="T203" s="57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T203" s="18" t="s">
        <v>149</v>
      </c>
      <c r="AU203" s="18" t="s">
        <v>80</v>
      </c>
    </row>
    <row r="204" spans="1:65" s="13" customFormat="1" x14ac:dyDescent="0.2">
      <c r="B204" s="168"/>
      <c r="D204" s="159" t="s">
        <v>354</v>
      </c>
      <c r="E204" s="169" t="s">
        <v>1</v>
      </c>
      <c r="F204" s="170" t="s">
        <v>1498</v>
      </c>
      <c r="H204" s="171">
        <v>6.88</v>
      </c>
      <c r="L204" s="168"/>
      <c r="M204" s="172"/>
      <c r="N204" s="173"/>
      <c r="O204" s="173"/>
      <c r="P204" s="173"/>
      <c r="Q204" s="173"/>
      <c r="R204" s="173"/>
      <c r="S204" s="173"/>
      <c r="T204" s="174"/>
      <c r="AT204" s="169" t="s">
        <v>354</v>
      </c>
      <c r="AU204" s="169" t="s">
        <v>80</v>
      </c>
      <c r="AV204" s="13" t="s">
        <v>80</v>
      </c>
      <c r="AW204" s="13" t="s">
        <v>27</v>
      </c>
      <c r="AX204" s="13" t="s">
        <v>78</v>
      </c>
      <c r="AY204" s="169" t="s">
        <v>140</v>
      </c>
    </row>
    <row r="205" spans="1:65" s="2" customFormat="1" ht="16.5" customHeight="1" x14ac:dyDescent="0.2">
      <c r="A205" s="30"/>
      <c r="B205" s="146"/>
      <c r="C205" s="147" t="s">
        <v>7</v>
      </c>
      <c r="D205" s="147" t="s">
        <v>143</v>
      </c>
      <c r="E205" s="148" t="s">
        <v>1499</v>
      </c>
      <c r="F205" s="149" t="s">
        <v>1500</v>
      </c>
      <c r="G205" s="150" t="s">
        <v>731</v>
      </c>
      <c r="H205" s="151">
        <v>0.308</v>
      </c>
      <c r="I205" s="275"/>
      <c r="J205" s="152">
        <f>ROUND(I205*H205,2)</f>
        <v>0</v>
      </c>
      <c r="K205" s="149"/>
      <c r="L205" s="31"/>
      <c r="M205" s="153" t="s">
        <v>1</v>
      </c>
      <c r="N205" s="154" t="s">
        <v>36</v>
      </c>
      <c r="O205" s="155">
        <v>23.968</v>
      </c>
      <c r="P205" s="155">
        <f>O205*H205</f>
        <v>7.3821440000000003</v>
      </c>
      <c r="Q205" s="155">
        <v>1.0606199999999999</v>
      </c>
      <c r="R205" s="155">
        <f>Q205*H205</f>
        <v>0.32667095999999995</v>
      </c>
      <c r="S205" s="155">
        <v>0</v>
      </c>
      <c r="T205" s="156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7" t="s">
        <v>160</v>
      </c>
      <c r="AT205" s="157" t="s">
        <v>143</v>
      </c>
      <c r="AU205" s="157" t="s">
        <v>80</v>
      </c>
      <c r="AY205" s="18" t="s">
        <v>140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8" t="s">
        <v>78</v>
      </c>
      <c r="BK205" s="158">
        <f>ROUND(I205*H205,2)</f>
        <v>0</v>
      </c>
      <c r="BL205" s="18" t="s">
        <v>160</v>
      </c>
      <c r="BM205" s="157" t="s">
        <v>1501</v>
      </c>
    </row>
    <row r="206" spans="1:65" s="2" customFormat="1" x14ac:dyDescent="0.2">
      <c r="A206" s="30"/>
      <c r="B206" s="31"/>
      <c r="C206" s="30"/>
      <c r="D206" s="159" t="s">
        <v>149</v>
      </c>
      <c r="E206" s="30"/>
      <c r="F206" s="160" t="s">
        <v>1502</v>
      </c>
      <c r="G206" s="30"/>
      <c r="H206" s="30"/>
      <c r="I206" s="30"/>
      <c r="J206" s="30"/>
      <c r="K206" s="30"/>
      <c r="L206" s="31"/>
      <c r="M206" s="161"/>
      <c r="N206" s="162"/>
      <c r="O206" s="56"/>
      <c r="P206" s="56"/>
      <c r="Q206" s="56"/>
      <c r="R206" s="56"/>
      <c r="S206" s="56"/>
      <c r="T206" s="57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T206" s="18" t="s">
        <v>149</v>
      </c>
      <c r="AU206" s="18" t="s">
        <v>80</v>
      </c>
    </row>
    <row r="207" spans="1:65" s="13" customFormat="1" x14ac:dyDescent="0.2">
      <c r="B207" s="168"/>
      <c r="D207" s="159" t="s">
        <v>354</v>
      </c>
      <c r="E207" s="169" t="s">
        <v>1</v>
      </c>
      <c r="F207" s="170" t="s">
        <v>1503</v>
      </c>
      <c r="H207" s="171">
        <v>0.308</v>
      </c>
      <c r="L207" s="168"/>
      <c r="M207" s="172"/>
      <c r="N207" s="173"/>
      <c r="O207" s="173"/>
      <c r="P207" s="173"/>
      <c r="Q207" s="173"/>
      <c r="R207" s="173"/>
      <c r="S207" s="173"/>
      <c r="T207" s="174"/>
      <c r="AT207" s="169" t="s">
        <v>354</v>
      </c>
      <c r="AU207" s="169" t="s">
        <v>80</v>
      </c>
      <c r="AV207" s="13" t="s">
        <v>80</v>
      </c>
      <c r="AW207" s="13" t="s">
        <v>27</v>
      </c>
      <c r="AX207" s="13" t="s">
        <v>78</v>
      </c>
      <c r="AY207" s="169" t="s">
        <v>140</v>
      </c>
    </row>
    <row r="208" spans="1:65" s="12" customFormat="1" ht="22.9" customHeight="1" x14ac:dyDescent="0.2">
      <c r="B208" s="134"/>
      <c r="D208" s="135" t="s">
        <v>69</v>
      </c>
      <c r="E208" s="144" t="s">
        <v>156</v>
      </c>
      <c r="F208" s="144" t="s">
        <v>842</v>
      </c>
      <c r="J208" s="145">
        <f>BK208</f>
        <v>0</v>
      </c>
      <c r="L208" s="134"/>
      <c r="M208" s="138"/>
      <c r="N208" s="139"/>
      <c r="O208" s="139"/>
      <c r="P208" s="140">
        <f>SUM(P209:P261)</f>
        <v>7360.9628920000005</v>
      </c>
      <c r="Q208" s="139"/>
      <c r="R208" s="140">
        <f>SUM(R209:R261)</f>
        <v>109.64233863</v>
      </c>
      <c r="S208" s="139"/>
      <c r="T208" s="141">
        <f>SUM(T209:T261)</f>
        <v>0</v>
      </c>
      <c r="AR208" s="135" t="s">
        <v>78</v>
      </c>
      <c r="AT208" s="142" t="s">
        <v>69</v>
      </c>
      <c r="AU208" s="142" t="s">
        <v>78</v>
      </c>
      <c r="AY208" s="135" t="s">
        <v>140</v>
      </c>
      <c r="BK208" s="143">
        <f>SUM(BK209:BK261)</f>
        <v>0</v>
      </c>
    </row>
    <row r="209" spans="1:65" s="2" customFormat="1" ht="16.5" customHeight="1" x14ac:dyDescent="0.2">
      <c r="A209" s="30"/>
      <c r="B209" s="146"/>
      <c r="C209" s="147" t="s">
        <v>229</v>
      </c>
      <c r="D209" s="147" t="s">
        <v>143</v>
      </c>
      <c r="E209" s="148" t="s">
        <v>1504</v>
      </c>
      <c r="F209" s="149" t="s">
        <v>1505</v>
      </c>
      <c r="G209" s="150" t="s">
        <v>1222</v>
      </c>
      <c r="H209" s="151">
        <v>1819.154</v>
      </c>
      <c r="I209" s="275"/>
      <c r="J209" s="152">
        <f>ROUND(I209*H209,2)</f>
        <v>0</v>
      </c>
      <c r="K209" s="149"/>
      <c r="L209" s="31"/>
      <c r="M209" s="153" t="s">
        <v>1</v>
      </c>
      <c r="N209" s="154" t="s">
        <v>36</v>
      </c>
      <c r="O209" s="155">
        <v>0</v>
      </c>
      <c r="P209" s="155">
        <f>O209*H209</f>
        <v>0</v>
      </c>
      <c r="Q209" s="155">
        <v>1E-3</v>
      </c>
      <c r="R209" s="155">
        <f>Q209*H209</f>
        <v>1.8191539999999999</v>
      </c>
      <c r="S209" s="155">
        <v>0</v>
      </c>
      <c r="T209" s="156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7" t="s">
        <v>160</v>
      </c>
      <c r="AT209" s="157" t="s">
        <v>143</v>
      </c>
      <c r="AU209" s="157" t="s">
        <v>80</v>
      </c>
      <c r="AY209" s="18" t="s">
        <v>140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8" t="s">
        <v>78</v>
      </c>
      <c r="BK209" s="158">
        <f>ROUND(I209*H209,2)</f>
        <v>0</v>
      </c>
      <c r="BL209" s="18" t="s">
        <v>160</v>
      </c>
      <c r="BM209" s="157" t="s">
        <v>1506</v>
      </c>
    </row>
    <row r="210" spans="1:65" s="2" customFormat="1" x14ac:dyDescent="0.2">
      <c r="A210" s="30"/>
      <c r="B210" s="31"/>
      <c r="C210" s="30"/>
      <c r="D210" s="159" t="s">
        <v>149</v>
      </c>
      <c r="E210" s="30"/>
      <c r="F210" s="160" t="s">
        <v>1505</v>
      </c>
      <c r="G210" s="30"/>
      <c r="H210" s="30"/>
      <c r="I210" s="30"/>
      <c r="J210" s="30"/>
      <c r="K210" s="30"/>
      <c r="L210" s="31"/>
      <c r="M210" s="161"/>
      <c r="N210" s="162"/>
      <c r="O210" s="56"/>
      <c r="P210" s="56"/>
      <c r="Q210" s="56"/>
      <c r="R210" s="56"/>
      <c r="S210" s="56"/>
      <c r="T210" s="57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T210" s="18" t="s">
        <v>149</v>
      </c>
      <c r="AU210" s="18" t="s">
        <v>80</v>
      </c>
    </row>
    <row r="211" spans="1:65" s="13" customFormat="1" x14ac:dyDescent="0.2">
      <c r="B211" s="168"/>
      <c r="D211" s="159" t="s">
        <v>354</v>
      </c>
      <c r="E211" s="169" t="s">
        <v>1</v>
      </c>
      <c r="F211" s="170" t="s">
        <v>1507</v>
      </c>
      <c r="H211" s="171">
        <v>1819.154</v>
      </c>
      <c r="L211" s="168"/>
      <c r="M211" s="172"/>
      <c r="N211" s="173"/>
      <c r="O211" s="173"/>
      <c r="P211" s="173"/>
      <c r="Q211" s="173"/>
      <c r="R211" s="173"/>
      <c r="S211" s="173"/>
      <c r="T211" s="174"/>
      <c r="AT211" s="169" t="s">
        <v>354</v>
      </c>
      <c r="AU211" s="169" t="s">
        <v>80</v>
      </c>
      <c r="AV211" s="13" t="s">
        <v>80</v>
      </c>
      <c r="AW211" s="13" t="s">
        <v>27</v>
      </c>
      <c r="AX211" s="13" t="s">
        <v>78</v>
      </c>
      <c r="AY211" s="169" t="s">
        <v>140</v>
      </c>
    </row>
    <row r="212" spans="1:65" s="2" customFormat="1" ht="16.5" customHeight="1" x14ac:dyDescent="0.2">
      <c r="A212" s="30"/>
      <c r="B212" s="146"/>
      <c r="C212" s="147" t="s">
        <v>233</v>
      </c>
      <c r="D212" s="147" t="s">
        <v>143</v>
      </c>
      <c r="E212" s="148" t="s">
        <v>1508</v>
      </c>
      <c r="F212" s="149" t="s">
        <v>1509</v>
      </c>
      <c r="G212" s="150" t="s">
        <v>1222</v>
      </c>
      <c r="H212" s="151">
        <v>297.57</v>
      </c>
      <c r="I212" s="275"/>
      <c r="J212" s="152">
        <f>ROUND(I212*H212,2)</f>
        <v>0</v>
      </c>
      <c r="K212" s="149"/>
      <c r="L212" s="31"/>
      <c r="M212" s="153" t="s">
        <v>1</v>
      </c>
      <c r="N212" s="154" t="s">
        <v>36</v>
      </c>
      <c r="O212" s="155">
        <v>0</v>
      </c>
      <c r="P212" s="155">
        <f>O212*H212</f>
        <v>0</v>
      </c>
      <c r="Q212" s="155">
        <v>1E-3</v>
      </c>
      <c r="R212" s="155">
        <f>Q212*H212</f>
        <v>0.29757</v>
      </c>
      <c r="S212" s="155">
        <v>0</v>
      </c>
      <c r="T212" s="156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7" t="s">
        <v>160</v>
      </c>
      <c r="AT212" s="157" t="s">
        <v>143</v>
      </c>
      <c r="AU212" s="157" t="s">
        <v>80</v>
      </c>
      <c r="AY212" s="18" t="s">
        <v>140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8" t="s">
        <v>78</v>
      </c>
      <c r="BK212" s="158">
        <f>ROUND(I212*H212,2)</f>
        <v>0</v>
      </c>
      <c r="BL212" s="18" t="s">
        <v>160</v>
      </c>
      <c r="BM212" s="157" t="s">
        <v>1510</v>
      </c>
    </row>
    <row r="213" spans="1:65" s="2" customFormat="1" x14ac:dyDescent="0.2">
      <c r="A213" s="30"/>
      <c r="B213" s="31"/>
      <c r="C213" s="30"/>
      <c r="D213" s="159" t="s">
        <v>149</v>
      </c>
      <c r="E213" s="30"/>
      <c r="F213" s="160" t="s">
        <v>1509</v>
      </c>
      <c r="G213" s="30"/>
      <c r="H213" s="30"/>
      <c r="I213" s="30"/>
      <c r="J213" s="30"/>
      <c r="K213" s="30"/>
      <c r="L213" s="31"/>
      <c r="M213" s="161"/>
      <c r="N213" s="162"/>
      <c r="O213" s="56"/>
      <c r="P213" s="56"/>
      <c r="Q213" s="56"/>
      <c r="R213" s="56"/>
      <c r="S213" s="56"/>
      <c r="T213" s="57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T213" s="18" t="s">
        <v>149</v>
      </c>
      <c r="AU213" s="18" t="s">
        <v>80</v>
      </c>
    </row>
    <row r="214" spans="1:65" s="13" customFormat="1" x14ac:dyDescent="0.2">
      <c r="B214" s="168"/>
      <c r="D214" s="159" t="s">
        <v>354</v>
      </c>
      <c r="E214" s="169" t="s">
        <v>1</v>
      </c>
      <c r="F214" s="170" t="s">
        <v>1511</v>
      </c>
      <c r="H214" s="171">
        <v>297.57</v>
      </c>
      <c r="L214" s="168"/>
      <c r="M214" s="172"/>
      <c r="N214" s="173"/>
      <c r="O214" s="173"/>
      <c r="P214" s="173"/>
      <c r="Q214" s="173"/>
      <c r="R214" s="173"/>
      <c r="S214" s="173"/>
      <c r="T214" s="174"/>
      <c r="AT214" s="169" t="s">
        <v>354</v>
      </c>
      <c r="AU214" s="169" t="s">
        <v>80</v>
      </c>
      <c r="AV214" s="13" t="s">
        <v>80</v>
      </c>
      <c r="AW214" s="13" t="s">
        <v>27</v>
      </c>
      <c r="AX214" s="13" t="s">
        <v>78</v>
      </c>
      <c r="AY214" s="169" t="s">
        <v>140</v>
      </c>
    </row>
    <row r="215" spans="1:65" s="2" customFormat="1" ht="16.5" customHeight="1" x14ac:dyDescent="0.2">
      <c r="A215" s="30"/>
      <c r="B215" s="146"/>
      <c r="C215" s="147" t="s">
        <v>240</v>
      </c>
      <c r="D215" s="147" t="s">
        <v>143</v>
      </c>
      <c r="E215" s="148" t="s">
        <v>1512</v>
      </c>
      <c r="F215" s="149" t="s">
        <v>1513</v>
      </c>
      <c r="G215" s="150" t="s">
        <v>505</v>
      </c>
      <c r="H215" s="151">
        <v>2.12</v>
      </c>
      <c r="I215" s="275"/>
      <c r="J215" s="152">
        <f>ROUND(I215*H215,2)</f>
        <v>0</v>
      </c>
      <c r="K215" s="149"/>
      <c r="L215" s="31"/>
      <c r="M215" s="153" t="s">
        <v>1</v>
      </c>
      <c r="N215" s="154" t="s">
        <v>36</v>
      </c>
      <c r="O215" s="155">
        <v>3.085</v>
      </c>
      <c r="P215" s="155">
        <f>O215*H215</f>
        <v>6.5402000000000005</v>
      </c>
      <c r="Q215" s="155">
        <v>2.5</v>
      </c>
      <c r="R215" s="155">
        <f>Q215*H215</f>
        <v>5.3000000000000007</v>
      </c>
      <c r="S215" s="155">
        <v>0</v>
      </c>
      <c r="T215" s="156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7" t="s">
        <v>160</v>
      </c>
      <c r="AT215" s="157" t="s">
        <v>143</v>
      </c>
      <c r="AU215" s="157" t="s">
        <v>80</v>
      </c>
      <c r="AY215" s="18" t="s">
        <v>140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8" t="s">
        <v>78</v>
      </c>
      <c r="BK215" s="158">
        <f>ROUND(I215*H215,2)</f>
        <v>0</v>
      </c>
      <c r="BL215" s="18" t="s">
        <v>160</v>
      </c>
      <c r="BM215" s="157" t="s">
        <v>1514</v>
      </c>
    </row>
    <row r="216" spans="1:65" s="2" customFormat="1" x14ac:dyDescent="0.2">
      <c r="A216" s="30"/>
      <c r="B216" s="31"/>
      <c r="C216" s="30"/>
      <c r="D216" s="159" t="s">
        <v>149</v>
      </c>
      <c r="E216" s="30"/>
      <c r="F216" s="160" t="s">
        <v>1513</v>
      </c>
      <c r="G216" s="30"/>
      <c r="H216" s="30"/>
      <c r="I216" s="30"/>
      <c r="J216" s="30"/>
      <c r="K216" s="30"/>
      <c r="L216" s="31"/>
      <c r="M216" s="161"/>
      <c r="N216" s="162"/>
      <c r="O216" s="56"/>
      <c r="P216" s="56"/>
      <c r="Q216" s="56"/>
      <c r="R216" s="56"/>
      <c r="S216" s="56"/>
      <c r="T216" s="57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T216" s="18" t="s">
        <v>149</v>
      </c>
      <c r="AU216" s="18" t="s">
        <v>80</v>
      </c>
    </row>
    <row r="217" spans="1:65" s="13" customFormat="1" x14ac:dyDescent="0.2">
      <c r="B217" s="168"/>
      <c r="D217" s="159" t="s">
        <v>354</v>
      </c>
      <c r="E217" s="169" t="s">
        <v>1</v>
      </c>
      <c r="F217" s="170" t="s">
        <v>1515</v>
      </c>
      <c r="H217" s="171">
        <v>2.12</v>
      </c>
      <c r="L217" s="168"/>
      <c r="M217" s="172"/>
      <c r="N217" s="173"/>
      <c r="O217" s="173"/>
      <c r="P217" s="173"/>
      <c r="Q217" s="173"/>
      <c r="R217" s="173"/>
      <c r="S217" s="173"/>
      <c r="T217" s="174"/>
      <c r="AT217" s="169" t="s">
        <v>354</v>
      </c>
      <c r="AU217" s="169" t="s">
        <v>80</v>
      </c>
      <c r="AV217" s="13" t="s">
        <v>80</v>
      </c>
      <c r="AW217" s="13" t="s">
        <v>27</v>
      </c>
      <c r="AX217" s="13" t="s">
        <v>78</v>
      </c>
      <c r="AY217" s="169" t="s">
        <v>140</v>
      </c>
    </row>
    <row r="218" spans="1:65" s="2" customFormat="1" ht="16.5" customHeight="1" x14ac:dyDescent="0.2">
      <c r="A218" s="30"/>
      <c r="B218" s="146"/>
      <c r="C218" s="147" t="s">
        <v>246</v>
      </c>
      <c r="D218" s="147" t="s">
        <v>143</v>
      </c>
      <c r="E218" s="148" t="s">
        <v>1516</v>
      </c>
      <c r="F218" s="149" t="s">
        <v>1517</v>
      </c>
      <c r="G218" s="150" t="s">
        <v>505</v>
      </c>
      <c r="H218" s="151">
        <v>3.97</v>
      </c>
      <c r="I218" s="275"/>
      <c r="J218" s="152">
        <f>ROUND(I218*H218,2)</f>
        <v>0</v>
      </c>
      <c r="K218" s="149"/>
      <c r="L218" s="31"/>
      <c r="M218" s="153" t="s">
        <v>1</v>
      </c>
      <c r="N218" s="154" t="s">
        <v>36</v>
      </c>
      <c r="O218" s="155">
        <v>3.407</v>
      </c>
      <c r="P218" s="155">
        <f>O218*H218</f>
        <v>13.525790000000001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7" t="s">
        <v>160</v>
      </c>
      <c r="AT218" s="157" t="s">
        <v>143</v>
      </c>
      <c r="AU218" s="157" t="s">
        <v>80</v>
      </c>
      <c r="AY218" s="18" t="s">
        <v>140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8" t="s">
        <v>78</v>
      </c>
      <c r="BK218" s="158">
        <f>ROUND(I218*H218,2)</f>
        <v>0</v>
      </c>
      <c r="BL218" s="18" t="s">
        <v>160</v>
      </c>
      <c r="BM218" s="157" t="s">
        <v>1518</v>
      </c>
    </row>
    <row r="219" spans="1:65" s="2" customFormat="1" x14ac:dyDescent="0.2">
      <c r="A219" s="30"/>
      <c r="B219" s="31"/>
      <c r="C219" s="30"/>
      <c r="D219" s="159" t="s">
        <v>149</v>
      </c>
      <c r="E219" s="30"/>
      <c r="F219" s="160" t="s">
        <v>1519</v>
      </c>
      <c r="G219" s="30"/>
      <c r="H219" s="30"/>
      <c r="I219" s="30"/>
      <c r="J219" s="30"/>
      <c r="K219" s="30"/>
      <c r="L219" s="31"/>
      <c r="M219" s="161"/>
      <c r="N219" s="162"/>
      <c r="O219" s="56"/>
      <c r="P219" s="56"/>
      <c r="Q219" s="56"/>
      <c r="R219" s="56"/>
      <c r="S219" s="56"/>
      <c r="T219" s="57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T219" s="18" t="s">
        <v>149</v>
      </c>
      <c r="AU219" s="18" t="s">
        <v>80</v>
      </c>
    </row>
    <row r="220" spans="1:65" s="13" customFormat="1" x14ac:dyDescent="0.2">
      <c r="B220" s="168"/>
      <c r="D220" s="159" t="s">
        <v>354</v>
      </c>
      <c r="E220" s="169" t="s">
        <v>1</v>
      </c>
      <c r="F220" s="170" t="s">
        <v>1520</v>
      </c>
      <c r="H220" s="171">
        <v>3.97</v>
      </c>
      <c r="L220" s="168"/>
      <c r="M220" s="172"/>
      <c r="N220" s="173"/>
      <c r="O220" s="173"/>
      <c r="P220" s="173"/>
      <c r="Q220" s="173"/>
      <c r="R220" s="173"/>
      <c r="S220" s="173"/>
      <c r="T220" s="174"/>
      <c r="AT220" s="169" t="s">
        <v>354</v>
      </c>
      <c r="AU220" s="169" t="s">
        <v>80</v>
      </c>
      <c r="AV220" s="13" t="s">
        <v>80</v>
      </c>
      <c r="AW220" s="13" t="s">
        <v>27</v>
      </c>
      <c r="AX220" s="13" t="s">
        <v>78</v>
      </c>
      <c r="AY220" s="169" t="s">
        <v>140</v>
      </c>
    </row>
    <row r="221" spans="1:65" s="2" customFormat="1" ht="16.5" customHeight="1" x14ac:dyDescent="0.2">
      <c r="A221" s="30"/>
      <c r="B221" s="146"/>
      <c r="C221" s="147" t="s">
        <v>250</v>
      </c>
      <c r="D221" s="147" t="s">
        <v>143</v>
      </c>
      <c r="E221" s="148" t="s">
        <v>1521</v>
      </c>
      <c r="F221" s="149" t="s">
        <v>1522</v>
      </c>
      <c r="G221" s="150" t="s">
        <v>351</v>
      </c>
      <c r="H221" s="151">
        <v>22</v>
      </c>
      <c r="I221" s="275"/>
      <c r="J221" s="152">
        <f>ROUND(I221*H221,2)</f>
        <v>0</v>
      </c>
      <c r="K221" s="149"/>
      <c r="L221" s="31"/>
      <c r="M221" s="153" t="s">
        <v>1</v>
      </c>
      <c r="N221" s="154" t="s">
        <v>36</v>
      </c>
      <c r="O221" s="155">
        <v>3.14</v>
      </c>
      <c r="P221" s="155">
        <f>O221*H221</f>
        <v>69.08</v>
      </c>
      <c r="Q221" s="155">
        <v>4.1739999999999999E-2</v>
      </c>
      <c r="R221" s="155">
        <f>Q221*H221</f>
        <v>0.91827999999999999</v>
      </c>
      <c r="S221" s="155">
        <v>0</v>
      </c>
      <c r="T221" s="156">
        <f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7" t="s">
        <v>160</v>
      </c>
      <c r="AT221" s="157" t="s">
        <v>143</v>
      </c>
      <c r="AU221" s="157" t="s">
        <v>80</v>
      </c>
      <c r="AY221" s="18" t="s">
        <v>140</v>
      </c>
      <c r="BE221" s="158">
        <f>IF(N221="základní",J221,0)</f>
        <v>0</v>
      </c>
      <c r="BF221" s="158">
        <f>IF(N221="snížená",J221,0)</f>
        <v>0</v>
      </c>
      <c r="BG221" s="158">
        <f>IF(N221="zákl. přenesená",J221,0)</f>
        <v>0</v>
      </c>
      <c r="BH221" s="158">
        <f>IF(N221="sníž. přenesená",J221,0)</f>
        <v>0</v>
      </c>
      <c r="BI221" s="158">
        <f>IF(N221="nulová",J221,0)</f>
        <v>0</v>
      </c>
      <c r="BJ221" s="18" t="s">
        <v>78</v>
      </c>
      <c r="BK221" s="158">
        <f>ROUND(I221*H221,2)</f>
        <v>0</v>
      </c>
      <c r="BL221" s="18" t="s">
        <v>160</v>
      </c>
      <c r="BM221" s="157" t="s">
        <v>1523</v>
      </c>
    </row>
    <row r="222" spans="1:65" s="2" customFormat="1" x14ac:dyDescent="0.2">
      <c r="A222" s="30"/>
      <c r="B222" s="31"/>
      <c r="C222" s="30"/>
      <c r="D222" s="159" t="s">
        <v>149</v>
      </c>
      <c r="E222" s="30"/>
      <c r="F222" s="160" t="s">
        <v>1524</v>
      </c>
      <c r="G222" s="30"/>
      <c r="H222" s="30"/>
      <c r="I222" s="30"/>
      <c r="J222" s="30"/>
      <c r="K222" s="30"/>
      <c r="L222" s="31"/>
      <c r="M222" s="161"/>
      <c r="N222" s="162"/>
      <c r="O222" s="56"/>
      <c r="P222" s="56"/>
      <c r="Q222" s="56"/>
      <c r="R222" s="56"/>
      <c r="S222" s="56"/>
      <c r="T222" s="57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T222" s="18" t="s">
        <v>149</v>
      </c>
      <c r="AU222" s="18" t="s">
        <v>80</v>
      </c>
    </row>
    <row r="223" spans="1:65" s="13" customFormat="1" x14ac:dyDescent="0.2">
      <c r="B223" s="168"/>
      <c r="D223" s="159" t="s">
        <v>354</v>
      </c>
      <c r="E223" s="169" t="s">
        <v>1</v>
      </c>
      <c r="F223" s="170" t="s">
        <v>1525</v>
      </c>
      <c r="H223" s="171">
        <v>22</v>
      </c>
      <c r="L223" s="168"/>
      <c r="M223" s="172"/>
      <c r="N223" s="173"/>
      <c r="O223" s="173"/>
      <c r="P223" s="173"/>
      <c r="Q223" s="173"/>
      <c r="R223" s="173"/>
      <c r="S223" s="173"/>
      <c r="T223" s="174"/>
      <c r="AT223" s="169" t="s">
        <v>354</v>
      </c>
      <c r="AU223" s="169" t="s">
        <v>80</v>
      </c>
      <c r="AV223" s="13" t="s">
        <v>80</v>
      </c>
      <c r="AW223" s="13" t="s">
        <v>27</v>
      </c>
      <c r="AX223" s="13" t="s">
        <v>78</v>
      </c>
      <c r="AY223" s="169" t="s">
        <v>140</v>
      </c>
    </row>
    <row r="224" spans="1:65" s="2" customFormat="1" ht="16.5" customHeight="1" x14ac:dyDescent="0.2">
      <c r="A224" s="30"/>
      <c r="B224" s="146"/>
      <c r="C224" s="147" t="s">
        <v>254</v>
      </c>
      <c r="D224" s="147" t="s">
        <v>143</v>
      </c>
      <c r="E224" s="148" t="s">
        <v>1526</v>
      </c>
      <c r="F224" s="149" t="s">
        <v>1527</v>
      </c>
      <c r="G224" s="150" t="s">
        <v>351</v>
      </c>
      <c r="H224" s="151">
        <v>22</v>
      </c>
      <c r="I224" s="275"/>
      <c r="J224" s="152">
        <f>ROUND(I224*H224,2)</f>
        <v>0</v>
      </c>
      <c r="K224" s="149"/>
      <c r="L224" s="31"/>
      <c r="M224" s="153" t="s">
        <v>1</v>
      </c>
      <c r="N224" s="154" t="s">
        <v>36</v>
      </c>
      <c r="O224" s="155">
        <v>0.45</v>
      </c>
      <c r="P224" s="155">
        <f>O224*H224</f>
        <v>9.9</v>
      </c>
      <c r="Q224" s="155">
        <v>2.0000000000000002E-5</v>
      </c>
      <c r="R224" s="155">
        <f>Q224*H224</f>
        <v>4.4000000000000002E-4</v>
      </c>
      <c r="S224" s="155">
        <v>0</v>
      </c>
      <c r="T224" s="156">
        <f>S224*H224</f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7" t="s">
        <v>160</v>
      </c>
      <c r="AT224" s="157" t="s">
        <v>143</v>
      </c>
      <c r="AU224" s="157" t="s">
        <v>80</v>
      </c>
      <c r="AY224" s="18" t="s">
        <v>140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8" t="s">
        <v>78</v>
      </c>
      <c r="BK224" s="158">
        <f>ROUND(I224*H224,2)</f>
        <v>0</v>
      </c>
      <c r="BL224" s="18" t="s">
        <v>160</v>
      </c>
      <c r="BM224" s="157" t="s">
        <v>1528</v>
      </c>
    </row>
    <row r="225" spans="1:65" s="2" customFormat="1" x14ac:dyDescent="0.2">
      <c r="A225" s="30"/>
      <c r="B225" s="31"/>
      <c r="C225" s="30"/>
      <c r="D225" s="159" t="s">
        <v>149</v>
      </c>
      <c r="E225" s="30"/>
      <c r="F225" s="160" t="s">
        <v>1529</v>
      </c>
      <c r="G225" s="30"/>
      <c r="H225" s="30"/>
      <c r="I225" s="30"/>
      <c r="J225" s="30"/>
      <c r="K225" s="30"/>
      <c r="L225" s="31"/>
      <c r="M225" s="161"/>
      <c r="N225" s="162"/>
      <c r="O225" s="56"/>
      <c r="P225" s="56"/>
      <c r="Q225" s="56"/>
      <c r="R225" s="56"/>
      <c r="S225" s="56"/>
      <c r="T225" s="57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T225" s="18" t="s">
        <v>149</v>
      </c>
      <c r="AU225" s="18" t="s">
        <v>80</v>
      </c>
    </row>
    <row r="226" spans="1:65" s="13" customFormat="1" x14ac:dyDescent="0.2">
      <c r="B226" s="168"/>
      <c r="D226" s="159" t="s">
        <v>354</v>
      </c>
      <c r="E226" s="169" t="s">
        <v>1</v>
      </c>
      <c r="F226" s="170" t="s">
        <v>1530</v>
      </c>
      <c r="H226" s="171">
        <v>22</v>
      </c>
      <c r="L226" s="168"/>
      <c r="M226" s="172"/>
      <c r="N226" s="173"/>
      <c r="O226" s="173"/>
      <c r="P226" s="173"/>
      <c r="Q226" s="173"/>
      <c r="R226" s="173"/>
      <c r="S226" s="173"/>
      <c r="T226" s="174"/>
      <c r="AT226" s="169" t="s">
        <v>354</v>
      </c>
      <c r="AU226" s="169" t="s">
        <v>80</v>
      </c>
      <c r="AV226" s="13" t="s">
        <v>80</v>
      </c>
      <c r="AW226" s="13" t="s">
        <v>27</v>
      </c>
      <c r="AX226" s="13" t="s">
        <v>78</v>
      </c>
      <c r="AY226" s="169" t="s">
        <v>140</v>
      </c>
    </row>
    <row r="227" spans="1:65" s="2" customFormat="1" ht="16.5" customHeight="1" x14ac:dyDescent="0.2">
      <c r="A227" s="30"/>
      <c r="B227" s="146"/>
      <c r="C227" s="147" t="s">
        <v>257</v>
      </c>
      <c r="D227" s="147" t="s">
        <v>143</v>
      </c>
      <c r="E227" s="148" t="s">
        <v>1531</v>
      </c>
      <c r="F227" s="149" t="s">
        <v>1532</v>
      </c>
      <c r="G227" s="150" t="s">
        <v>731</v>
      </c>
      <c r="H227" s="151">
        <v>0.439</v>
      </c>
      <c r="I227" s="275"/>
      <c r="J227" s="152">
        <f>ROUND(I227*H227,2)</f>
        <v>0</v>
      </c>
      <c r="K227" s="149"/>
      <c r="L227" s="31"/>
      <c r="M227" s="153" t="s">
        <v>1</v>
      </c>
      <c r="N227" s="154" t="s">
        <v>36</v>
      </c>
      <c r="O227" s="155">
        <v>38.497999999999998</v>
      </c>
      <c r="P227" s="155">
        <f>O227*H227</f>
        <v>16.900621999999998</v>
      </c>
      <c r="Q227" s="155">
        <v>1.04877</v>
      </c>
      <c r="R227" s="155">
        <f>Q227*H227</f>
        <v>0.46041002999999997</v>
      </c>
      <c r="S227" s="155">
        <v>0</v>
      </c>
      <c r="T227" s="156">
        <f>S227*H227</f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7" t="s">
        <v>160</v>
      </c>
      <c r="AT227" s="157" t="s">
        <v>143</v>
      </c>
      <c r="AU227" s="157" t="s">
        <v>80</v>
      </c>
      <c r="AY227" s="18" t="s">
        <v>140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8" t="s">
        <v>78</v>
      </c>
      <c r="BK227" s="158">
        <f>ROUND(I227*H227,2)</f>
        <v>0</v>
      </c>
      <c r="BL227" s="18" t="s">
        <v>160</v>
      </c>
      <c r="BM227" s="157" t="s">
        <v>1533</v>
      </c>
    </row>
    <row r="228" spans="1:65" s="2" customFormat="1" x14ac:dyDescent="0.2">
      <c r="A228" s="30"/>
      <c r="B228" s="31"/>
      <c r="C228" s="30"/>
      <c r="D228" s="159" t="s">
        <v>149</v>
      </c>
      <c r="E228" s="30"/>
      <c r="F228" s="160" t="s">
        <v>1534</v>
      </c>
      <c r="G228" s="30"/>
      <c r="H228" s="30"/>
      <c r="I228" s="30"/>
      <c r="J228" s="30"/>
      <c r="K228" s="30"/>
      <c r="L228" s="31"/>
      <c r="M228" s="161"/>
      <c r="N228" s="162"/>
      <c r="O228" s="56"/>
      <c r="P228" s="56"/>
      <c r="Q228" s="56"/>
      <c r="R228" s="56"/>
      <c r="S228" s="56"/>
      <c r="T228" s="57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T228" s="18" t="s">
        <v>149</v>
      </c>
      <c r="AU228" s="18" t="s">
        <v>80</v>
      </c>
    </row>
    <row r="229" spans="1:65" s="13" customFormat="1" x14ac:dyDescent="0.2">
      <c r="B229" s="168"/>
      <c r="D229" s="159" t="s">
        <v>354</v>
      </c>
      <c r="E229" s="169" t="s">
        <v>1</v>
      </c>
      <c r="F229" s="170" t="s">
        <v>1535</v>
      </c>
      <c r="H229" s="171">
        <v>0.439</v>
      </c>
      <c r="L229" s="168"/>
      <c r="M229" s="172"/>
      <c r="N229" s="173"/>
      <c r="O229" s="173"/>
      <c r="P229" s="173"/>
      <c r="Q229" s="173"/>
      <c r="R229" s="173"/>
      <c r="S229" s="173"/>
      <c r="T229" s="174"/>
      <c r="AT229" s="169" t="s">
        <v>354</v>
      </c>
      <c r="AU229" s="169" t="s">
        <v>80</v>
      </c>
      <c r="AV229" s="13" t="s">
        <v>80</v>
      </c>
      <c r="AW229" s="13" t="s">
        <v>27</v>
      </c>
      <c r="AX229" s="13" t="s">
        <v>78</v>
      </c>
      <c r="AY229" s="169" t="s">
        <v>140</v>
      </c>
    </row>
    <row r="230" spans="1:65" s="2" customFormat="1" ht="16.5" customHeight="1" x14ac:dyDescent="0.2">
      <c r="A230" s="30"/>
      <c r="B230" s="146"/>
      <c r="C230" s="147" t="s">
        <v>262</v>
      </c>
      <c r="D230" s="147" t="s">
        <v>143</v>
      </c>
      <c r="E230" s="148" t="s">
        <v>1536</v>
      </c>
      <c r="F230" s="149" t="s">
        <v>1537</v>
      </c>
      <c r="G230" s="150" t="s">
        <v>505</v>
      </c>
      <c r="H230" s="151">
        <v>9.1</v>
      </c>
      <c r="I230" s="275"/>
      <c r="J230" s="152">
        <f>ROUND(I230*H230,2)</f>
        <v>0</v>
      </c>
      <c r="K230" s="149"/>
      <c r="L230" s="31"/>
      <c r="M230" s="153" t="s">
        <v>1</v>
      </c>
      <c r="N230" s="154" t="s">
        <v>36</v>
      </c>
      <c r="O230" s="155">
        <v>11.201000000000001</v>
      </c>
      <c r="P230" s="155">
        <f>O230*H230</f>
        <v>101.92910000000001</v>
      </c>
      <c r="Q230" s="155">
        <v>3.11388</v>
      </c>
      <c r="R230" s="155">
        <f>Q230*H230</f>
        <v>28.336307999999999</v>
      </c>
      <c r="S230" s="155">
        <v>0</v>
      </c>
      <c r="T230" s="156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57" t="s">
        <v>160</v>
      </c>
      <c r="AT230" s="157" t="s">
        <v>143</v>
      </c>
      <c r="AU230" s="157" t="s">
        <v>80</v>
      </c>
      <c r="AY230" s="18" t="s">
        <v>140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8" t="s">
        <v>78</v>
      </c>
      <c r="BK230" s="158">
        <f>ROUND(I230*H230,2)</f>
        <v>0</v>
      </c>
      <c r="BL230" s="18" t="s">
        <v>160</v>
      </c>
      <c r="BM230" s="157" t="s">
        <v>1538</v>
      </c>
    </row>
    <row r="231" spans="1:65" s="2" customFormat="1" ht="29.25" x14ac:dyDescent="0.2">
      <c r="A231" s="30"/>
      <c r="B231" s="31"/>
      <c r="C231" s="30"/>
      <c r="D231" s="159" t="s">
        <v>149</v>
      </c>
      <c r="E231" s="30"/>
      <c r="F231" s="160" t="s">
        <v>1539</v>
      </c>
      <c r="G231" s="30"/>
      <c r="H231" s="30"/>
      <c r="I231" s="30"/>
      <c r="J231" s="30"/>
      <c r="K231" s="30"/>
      <c r="L231" s="31"/>
      <c r="M231" s="161"/>
      <c r="N231" s="162"/>
      <c r="O231" s="56"/>
      <c r="P231" s="56"/>
      <c r="Q231" s="56"/>
      <c r="R231" s="56"/>
      <c r="S231" s="56"/>
      <c r="T231" s="57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T231" s="18" t="s">
        <v>149</v>
      </c>
      <c r="AU231" s="18" t="s">
        <v>80</v>
      </c>
    </row>
    <row r="232" spans="1:65" s="13" customFormat="1" x14ac:dyDescent="0.2">
      <c r="B232" s="168"/>
      <c r="D232" s="159" t="s">
        <v>354</v>
      </c>
      <c r="E232" s="169" t="s">
        <v>1</v>
      </c>
      <c r="F232" s="170" t="s">
        <v>1540</v>
      </c>
      <c r="H232" s="171">
        <v>8.5399999999999991</v>
      </c>
      <c r="L232" s="168"/>
      <c r="M232" s="172"/>
      <c r="N232" s="173"/>
      <c r="O232" s="173"/>
      <c r="P232" s="173"/>
      <c r="Q232" s="173"/>
      <c r="R232" s="173"/>
      <c r="S232" s="173"/>
      <c r="T232" s="174"/>
      <c r="AT232" s="169" t="s">
        <v>354</v>
      </c>
      <c r="AU232" s="169" t="s">
        <v>80</v>
      </c>
      <c r="AV232" s="13" t="s">
        <v>80</v>
      </c>
      <c r="AW232" s="13" t="s">
        <v>27</v>
      </c>
      <c r="AX232" s="13" t="s">
        <v>70</v>
      </c>
      <c r="AY232" s="169" t="s">
        <v>140</v>
      </c>
    </row>
    <row r="233" spans="1:65" s="13" customFormat="1" x14ac:dyDescent="0.2">
      <c r="B233" s="168"/>
      <c r="D233" s="159" t="s">
        <v>354</v>
      </c>
      <c r="E233" s="169" t="s">
        <v>1</v>
      </c>
      <c r="F233" s="170" t="s">
        <v>1541</v>
      </c>
      <c r="H233" s="171">
        <v>0.56000000000000005</v>
      </c>
      <c r="L233" s="168"/>
      <c r="M233" s="172"/>
      <c r="N233" s="173"/>
      <c r="O233" s="173"/>
      <c r="P233" s="173"/>
      <c r="Q233" s="173"/>
      <c r="R233" s="173"/>
      <c r="S233" s="173"/>
      <c r="T233" s="174"/>
      <c r="AT233" s="169" t="s">
        <v>354</v>
      </c>
      <c r="AU233" s="169" t="s">
        <v>80</v>
      </c>
      <c r="AV233" s="13" t="s">
        <v>80</v>
      </c>
      <c r="AW233" s="13" t="s">
        <v>27</v>
      </c>
      <c r="AX233" s="13" t="s">
        <v>70</v>
      </c>
      <c r="AY233" s="169" t="s">
        <v>140</v>
      </c>
    </row>
    <row r="234" spans="1:65" s="14" customFormat="1" x14ac:dyDescent="0.2">
      <c r="B234" s="175"/>
      <c r="D234" s="159" t="s">
        <v>354</v>
      </c>
      <c r="E234" s="176" t="s">
        <v>1</v>
      </c>
      <c r="F234" s="177" t="s">
        <v>363</v>
      </c>
      <c r="H234" s="178">
        <v>9.1</v>
      </c>
      <c r="L234" s="175"/>
      <c r="M234" s="179"/>
      <c r="N234" s="180"/>
      <c r="O234" s="180"/>
      <c r="P234" s="180"/>
      <c r="Q234" s="180"/>
      <c r="R234" s="180"/>
      <c r="S234" s="180"/>
      <c r="T234" s="181"/>
      <c r="AT234" s="176" t="s">
        <v>354</v>
      </c>
      <c r="AU234" s="176" t="s">
        <v>80</v>
      </c>
      <c r="AV234" s="14" t="s">
        <v>160</v>
      </c>
      <c r="AW234" s="14" t="s">
        <v>27</v>
      </c>
      <c r="AX234" s="14" t="s">
        <v>78</v>
      </c>
      <c r="AY234" s="176" t="s">
        <v>140</v>
      </c>
    </row>
    <row r="235" spans="1:65" s="2" customFormat="1" ht="16.5" customHeight="1" x14ac:dyDescent="0.2">
      <c r="A235" s="30"/>
      <c r="B235" s="146"/>
      <c r="C235" s="147" t="s">
        <v>266</v>
      </c>
      <c r="D235" s="147" t="s">
        <v>143</v>
      </c>
      <c r="E235" s="148" t="s">
        <v>1542</v>
      </c>
      <c r="F235" s="149" t="s">
        <v>1543</v>
      </c>
      <c r="G235" s="150" t="s">
        <v>505</v>
      </c>
      <c r="H235" s="151">
        <v>607.94000000000005</v>
      </c>
      <c r="I235" s="275"/>
      <c r="J235" s="152">
        <f>ROUND(I235*H235,2)</f>
        <v>0</v>
      </c>
      <c r="K235" s="149"/>
      <c r="L235" s="31"/>
      <c r="M235" s="153" t="s">
        <v>1</v>
      </c>
      <c r="N235" s="154" t="s">
        <v>36</v>
      </c>
      <c r="O235" s="155">
        <v>4.5910000000000002</v>
      </c>
      <c r="P235" s="155">
        <f>O235*H235</f>
        <v>2791.0525400000006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7" t="s">
        <v>160</v>
      </c>
      <c r="AT235" s="157" t="s">
        <v>143</v>
      </c>
      <c r="AU235" s="157" t="s">
        <v>80</v>
      </c>
      <c r="AY235" s="18" t="s">
        <v>140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8" t="s">
        <v>78</v>
      </c>
      <c r="BK235" s="158">
        <f>ROUND(I235*H235,2)</f>
        <v>0</v>
      </c>
      <c r="BL235" s="18" t="s">
        <v>160</v>
      </c>
      <c r="BM235" s="157" t="s">
        <v>1544</v>
      </c>
    </row>
    <row r="236" spans="1:65" s="2" customFormat="1" ht="29.25" x14ac:dyDescent="0.2">
      <c r="A236" s="30"/>
      <c r="B236" s="31"/>
      <c r="C236" s="30"/>
      <c r="D236" s="159" t="s">
        <v>149</v>
      </c>
      <c r="E236" s="30"/>
      <c r="F236" s="160" t="s">
        <v>1545</v>
      </c>
      <c r="G236" s="30"/>
      <c r="H236" s="30"/>
      <c r="I236" s="30"/>
      <c r="J236" s="30"/>
      <c r="K236" s="30"/>
      <c r="L236" s="31"/>
      <c r="M236" s="161"/>
      <c r="N236" s="162"/>
      <c r="O236" s="56"/>
      <c r="P236" s="56"/>
      <c r="Q236" s="56"/>
      <c r="R236" s="56"/>
      <c r="S236" s="56"/>
      <c r="T236" s="57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T236" s="18" t="s">
        <v>149</v>
      </c>
      <c r="AU236" s="18" t="s">
        <v>80</v>
      </c>
    </row>
    <row r="237" spans="1:65" s="13" customFormat="1" x14ac:dyDescent="0.2">
      <c r="B237" s="168"/>
      <c r="D237" s="159" t="s">
        <v>354</v>
      </c>
      <c r="E237" s="169" t="s">
        <v>1</v>
      </c>
      <c r="F237" s="170" t="s">
        <v>1546</v>
      </c>
      <c r="H237" s="171">
        <v>571.86</v>
      </c>
      <c r="L237" s="168"/>
      <c r="M237" s="172"/>
      <c r="N237" s="173"/>
      <c r="O237" s="173"/>
      <c r="P237" s="173"/>
      <c r="Q237" s="173"/>
      <c r="R237" s="173"/>
      <c r="S237" s="173"/>
      <c r="T237" s="174"/>
      <c r="AT237" s="169" t="s">
        <v>354</v>
      </c>
      <c r="AU237" s="169" t="s">
        <v>80</v>
      </c>
      <c r="AV237" s="13" t="s">
        <v>80</v>
      </c>
      <c r="AW237" s="13" t="s">
        <v>27</v>
      </c>
      <c r="AX237" s="13" t="s">
        <v>70</v>
      </c>
      <c r="AY237" s="169" t="s">
        <v>140</v>
      </c>
    </row>
    <row r="238" spans="1:65" s="13" customFormat="1" x14ac:dyDescent="0.2">
      <c r="B238" s="168"/>
      <c r="D238" s="159" t="s">
        <v>354</v>
      </c>
      <c r="E238" s="169" t="s">
        <v>1</v>
      </c>
      <c r="F238" s="170" t="s">
        <v>1547</v>
      </c>
      <c r="H238" s="171">
        <v>33.9</v>
      </c>
      <c r="L238" s="168"/>
      <c r="M238" s="172"/>
      <c r="N238" s="173"/>
      <c r="O238" s="173"/>
      <c r="P238" s="173"/>
      <c r="Q238" s="173"/>
      <c r="R238" s="173"/>
      <c r="S238" s="173"/>
      <c r="T238" s="174"/>
      <c r="AT238" s="169" t="s">
        <v>354</v>
      </c>
      <c r="AU238" s="169" t="s">
        <v>80</v>
      </c>
      <c r="AV238" s="13" t="s">
        <v>80</v>
      </c>
      <c r="AW238" s="13" t="s">
        <v>27</v>
      </c>
      <c r="AX238" s="13" t="s">
        <v>70</v>
      </c>
      <c r="AY238" s="169" t="s">
        <v>140</v>
      </c>
    </row>
    <row r="239" spans="1:65" s="13" customFormat="1" x14ac:dyDescent="0.2">
      <c r="B239" s="168"/>
      <c r="D239" s="159" t="s">
        <v>354</v>
      </c>
      <c r="E239" s="169" t="s">
        <v>1</v>
      </c>
      <c r="F239" s="170" t="s">
        <v>1548</v>
      </c>
      <c r="H239" s="171">
        <v>2.1800000000000002</v>
      </c>
      <c r="L239" s="168"/>
      <c r="M239" s="172"/>
      <c r="N239" s="173"/>
      <c r="O239" s="173"/>
      <c r="P239" s="173"/>
      <c r="Q239" s="173"/>
      <c r="R239" s="173"/>
      <c r="S239" s="173"/>
      <c r="T239" s="174"/>
      <c r="AT239" s="169" t="s">
        <v>354</v>
      </c>
      <c r="AU239" s="169" t="s">
        <v>80</v>
      </c>
      <c r="AV239" s="13" t="s">
        <v>80</v>
      </c>
      <c r="AW239" s="13" t="s">
        <v>27</v>
      </c>
      <c r="AX239" s="13" t="s">
        <v>70</v>
      </c>
      <c r="AY239" s="169" t="s">
        <v>140</v>
      </c>
    </row>
    <row r="240" spans="1:65" s="14" customFormat="1" x14ac:dyDescent="0.2">
      <c r="B240" s="175"/>
      <c r="D240" s="159" t="s">
        <v>354</v>
      </c>
      <c r="E240" s="176" t="s">
        <v>1</v>
      </c>
      <c r="F240" s="177" t="s">
        <v>363</v>
      </c>
      <c r="H240" s="178">
        <v>607.94000000000005</v>
      </c>
      <c r="L240" s="175"/>
      <c r="M240" s="179"/>
      <c r="N240" s="180"/>
      <c r="O240" s="180"/>
      <c r="P240" s="180"/>
      <c r="Q240" s="180"/>
      <c r="R240" s="180"/>
      <c r="S240" s="180"/>
      <c r="T240" s="181"/>
      <c r="AT240" s="176" t="s">
        <v>354</v>
      </c>
      <c r="AU240" s="176" t="s">
        <v>80</v>
      </c>
      <c r="AV240" s="14" t="s">
        <v>160</v>
      </c>
      <c r="AW240" s="14" t="s">
        <v>27</v>
      </c>
      <c r="AX240" s="14" t="s">
        <v>78</v>
      </c>
      <c r="AY240" s="176" t="s">
        <v>140</v>
      </c>
    </row>
    <row r="241" spans="1:65" s="2" customFormat="1" ht="16.5" customHeight="1" x14ac:dyDescent="0.2">
      <c r="A241" s="30"/>
      <c r="B241" s="146"/>
      <c r="C241" s="147" t="s">
        <v>271</v>
      </c>
      <c r="D241" s="147" t="s">
        <v>143</v>
      </c>
      <c r="E241" s="148" t="s">
        <v>1549</v>
      </c>
      <c r="F241" s="149" t="s">
        <v>1550</v>
      </c>
      <c r="G241" s="150" t="s">
        <v>351</v>
      </c>
      <c r="H241" s="151">
        <v>1181.28</v>
      </c>
      <c r="I241" s="275"/>
      <c r="J241" s="152">
        <f>ROUND(I241*H241,2)</f>
        <v>0</v>
      </c>
      <c r="K241" s="149"/>
      <c r="L241" s="31"/>
      <c r="M241" s="153" t="s">
        <v>1</v>
      </c>
      <c r="N241" s="154" t="s">
        <v>36</v>
      </c>
      <c r="O241" s="155">
        <v>1.895</v>
      </c>
      <c r="P241" s="155">
        <f>O241*H241</f>
        <v>2238.5255999999999</v>
      </c>
      <c r="Q241" s="155">
        <v>7.26E-3</v>
      </c>
      <c r="R241" s="155">
        <f>Q241*H241</f>
        <v>8.5760927999999996</v>
      </c>
      <c r="S241" s="155">
        <v>0</v>
      </c>
      <c r="T241" s="156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7" t="s">
        <v>160</v>
      </c>
      <c r="AT241" s="157" t="s">
        <v>143</v>
      </c>
      <c r="AU241" s="157" t="s">
        <v>80</v>
      </c>
      <c r="AY241" s="18" t="s">
        <v>140</v>
      </c>
      <c r="BE241" s="158">
        <f>IF(N241="základní",J241,0)</f>
        <v>0</v>
      </c>
      <c r="BF241" s="158">
        <f>IF(N241="snížená",J241,0)</f>
        <v>0</v>
      </c>
      <c r="BG241" s="158">
        <f>IF(N241="zákl. přenesená",J241,0)</f>
        <v>0</v>
      </c>
      <c r="BH241" s="158">
        <f>IF(N241="sníž. přenesená",J241,0)</f>
        <v>0</v>
      </c>
      <c r="BI241" s="158">
        <f>IF(N241="nulová",J241,0)</f>
        <v>0</v>
      </c>
      <c r="BJ241" s="18" t="s">
        <v>78</v>
      </c>
      <c r="BK241" s="158">
        <f>ROUND(I241*H241,2)</f>
        <v>0</v>
      </c>
      <c r="BL241" s="18" t="s">
        <v>160</v>
      </c>
      <c r="BM241" s="157" t="s">
        <v>1551</v>
      </c>
    </row>
    <row r="242" spans="1:65" s="2" customFormat="1" ht="29.25" x14ac:dyDescent="0.2">
      <c r="A242" s="30"/>
      <c r="B242" s="31"/>
      <c r="C242" s="30"/>
      <c r="D242" s="159" t="s">
        <v>149</v>
      </c>
      <c r="E242" s="30"/>
      <c r="F242" s="160" t="s">
        <v>1552</v>
      </c>
      <c r="G242" s="30"/>
      <c r="H242" s="30"/>
      <c r="I242" s="30"/>
      <c r="J242" s="30"/>
      <c r="K242" s="30"/>
      <c r="L242" s="31"/>
      <c r="M242" s="161"/>
      <c r="N242" s="162"/>
      <c r="O242" s="56"/>
      <c r="P242" s="56"/>
      <c r="Q242" s="56"/>
      <c r="R242" s="56"/>
      <c r="S242" s="56"/>
      <c r="T242" s="57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T242" s="18" t="s">
        <v>149</v>
      </c>
      <c r="AU242" s="18" t="s">
        <v>80</v>
      </c>
    </row>
    <row r="243" spans="1:65" s="2" customFormat="1" ht="19.5" x14ac:dyDescent="0.2">
      <c r="A243" s="30"/>
      <c r="B243" s="31"/>
      <c r="C243" s="30"/>
      <c r="D243" s="159" t="s">
        <v>154</v>
      </c>
      <c r="E243" s="30"/>
      <c r="F243" s="163" t="s">
        <v>1553</v>
      </c>
      <c r="G243" s="30"/>
      <c r="H243" s="30"/>
      <c r="I243" s="30"/>
      <c r="J243" s="30"/>
      <c r="K243" s="30"/>
      <c r="L243" s="31"/>
      <c r="M243" s="161"/>
      <c r="N243" s="162"/>
      <c r="O243" s="56"/>
      <c r="P243" s="56"/>
      <c r="Q243" s="56"/>
      <c r="R243" s="56"/>
      <c r="S243" s="56"/>
      <c r="T243" s="57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T243" s="18" t="s">
        <v>154</v>
      </c>
      <c r="AU243" s="18" t="s">
        <v>80</v>
      </c>
    </row>
    <row r="244" spans="1:65" s="13" customFormat="1" x14ac:dyDescent="0.2">
      <c r="B244" s="168"/>
      <c r="D244" s="159" t="s">
        <v>354</v>
      </c>
      <c r="E244" s="169" t="s">
        <v>1</v>
      </c>
      <c r="F244" s="170" t="s">
        <v>1554</v>
      </c>
      <c r="H244" s="171">
        <v>399.43</v>
      </c>
      <c r="L244" s="168"/>
      <c r="M244" s="172"/>
      <c r="N244" s="173"/>
      <c r="O244" s="173"/>
      <c r="P244" s="173"/>
      <c r="Q244" s="173"/>
      <c r="R244" s="173"/>
      <c r="S244" s="173"/>
      <c r="T244" s="174"/>
      <c r="AT244" s="169" t="s">
        <v>354</v>
      </c>
      <c r="AU244" s="169" t="s">
        <v>80</v>
      </c>
      <c r="AV244" s="13" t="s">
        <v>80</v>
      </c>
      <c r="AW244" s="13" t="s">
        <v>27</v>
      </c>
      <c r="AX244" s="13" t="s">
        <v>70</v>
      </c>
      <c r="AY244" s="169" t="s">
        <v>140</v>
      </c>
    </row>
    <row r="245" spans="1:65" s="13" customFormat="1" x14ac:dyDescent="0.2">
      <c r="B245" s="168"/>
      <c r="D245" s="159" t="s">
        <v>354</v>
      </c>
      <c r="E245" s="169" t="s">
        <v>1</v>
      </c>
      <c r="F245" s="170" t="s">
        <v>1555</v>
      </c>
      <c r="H245" s="171">
        <v>647.26</v>
      </c>
      <c r="L245" s="168"/>
      <c r="M245" s="172"/>
      <c r="N245" s="173"/>
      <c r="O245" s="173"/>
      <c r="P245" s="173"/>
      <c r="Q245" s="173"/>
      <c r="R245" s="173"/>
      <c r="S245" s="173"/>
      <c r="T245" s="174"/>
      <c r="AT245" s="169" t="s">
        <v>354</v>
      </c>
      <c r="AU245" s="169" t="s">
        <v>80</v>
      </c>
      <c r="AV245" s="13" t="s">
        <v>80</v>
      </c>
      <c r="AW245" s="13" t="s">
        <v>27</v>
      </c>
      <c r="AX245" s="13" t="s">
        <v>70</v>
      </c>
      <c r="AY245" s="169" t="s">
        <v>140</v>
      </c>
    </row>
    <row r="246" spans="1:65" s="13" customFormat="1" x14ac:dyDescent="0.2">
      <c r="B246" s="168"/>
      <c r="D246" s="159" t="s">
        <v>354</v>
      </c>
      <c r="E246" s="169" t="s">
        <v>1</v>
      </c>
      <c r="F246" s="170" t="s">
        <v>1556</v>
      </c>
      <c r="H246" s="171">
        <v>134.59</v>
      </c>
      <c r="L246" s="168"/>
      <c r="M246" s="172"/>
      <c r="N246" s="173"/>
      <c r="O246" s="173"/>
      <c r="P246" s="173"/>
      <c r="Q246" s="173"/>
      <c r="R246" s="173"/>
      <c r="S246" s="173"/>
      <c r="T246" s="174"/>
      <c r="AT246" s="169" t="s">
        <v>354</v>
      </c>
      <c r="AU246" s="169" t="s">
        <v>80</v>
      </c>
      <c r="AV246" s="13" t="s">
        <v>80</v>
      </c>
      <c r="AW246" s="13" t="s">
        <v>27</v>
      </c>
      <c r="AX246" s="13" t="s">
        <v>70</v>
      </c>
      <c r="AY246" s="169" t="s">
        <v>140</v>
      </c>
    </row>
    <row r="247" spans="1:65" s="14" customFormat="1" x14ac:dyDescent="0.2">
      <c r="B247" s="175"/>
      <c r="D247" s="159" t="s">
        <v>354</v>
      </c>
      <c r="E247" s="176" t="s">
        <v>1</v>
      </c>
      <c r="F247" s="177" t="s">
        <v>363</v>
      </c>
      <c r="H247" s="178">
        <v>1181.28</v>
      </c>
      <c r="L247" s="175"/>
      <c r="M247" s="179"/>
      <c r="N247" s="180"/>
      <c r="O247" s="180"/>
      <c r="P247" s="180"/>
      <c r="Q247" s="180"/>
      <c r="R247" s="180"/>
      <c r="S247" s="180"/>
      <c r="T247" s="181"/>
      <c r="AT247" s="176" t="s">
        <v>354</v>
      </c>
      <c r="AU247" s="176" t="s">
        <v>80</v>
      </c>
      <c r="AV247" s="14" t="s">
        <v>160</v>
      </c>
      <c r="AW247" s="14" t="s">
        <v>27</v>
      </c>
      <c r="AX247" s="14" t="s">
        <v>78</v>
      </c>
      <c r="AY247" s="176" t="s">
        <v>140</v>
      </c>
    </row>
    <row r="248" spans="1:65" s="2" customFormat="1" ht="16.5" customHeight="1" x14ac:dyDescent="0.2">
      <c r="A248" s="30"/>
      <c r="B248" s="146"/>
      <c r="C248" s="147" t="s">
        <v>276</v>
      </c>
      <c r="D248" s="147" t="s">
        <v>143</v>
      </c>
      <c r="E248" s="148" t="s">
        <v>1557</v>
      </c>
      <c r="F248" s="149" t="s">
        <v>1558</v>
      </c>
      <c r="G248" s="150" t="s">
        <v>351</v>
      </c>
      <c r="H248" s="151">
        <v>1181.28</v>
      </c>
      <c r="I248" s="275"/>
      <c r="J248" s="152">
        <f>ROUND(I248*H248,2)</f>
        <v>0</v>
      </c>
      <c r="K248" s="149"/>
      <c r="L248" s="31"/>
      <c r="M248" s="153" t="s">
        <v>1</v>
      </c>
      <c r="N248" s="154" t="s">
        <v>36</v>
      </c>
      <c r="O248" s="155">
        <v>0.628</v>
      </c>
      <c r="P248" s="155">
        <f>O248*H248</f>
        <v>741.84384</v>
      </c>
      <c r="Q248" s="155">
        <v>8.5999999999999998E-4</v>
      </c>
      <c r="R248" s="155">
        <f>Q248*H248</f>
        <v>1.0159008</v>
      </c>
      <c r="S248" s="155">
        <v>0</v>
      </c>
      <c r="T248" s="156">
        <f>S248*H248</f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57" t="s">
        <v>160</v>
      </c>
      <c r="AT248" s="157" t="s">
        <v>143</v>
      </c>
      <c r="AU248" s="157" t="s">
        <v>80</v>
      </c>
      <c r="AY248" s="18" t="s">
        <v>140</v>
      </c>
      <c r="BE248" s="158">
        <f>IF(N248="základní",J248,0)</f>
        <v>0</v>
      </c>
      <c r="BF248" s="158">
        <f>IF(N248="snížená",J248,0)</f>
        <v>0</v>
      </c>
      <c r="BG248" s="158">
        <f>IF(N248="zákl. přenesená",J248,0)</f>
        <v>0</v>
      </c>
      <c r="BH248" s="158">
        <f>IF(N248="sníž. přenesená",J248,0)</f>
        <v>0</v>
      </c>
      <c r="BI248" s="158">
        <f>IF(N248="nulová",J248,0)</f>
        <v>0</v>
      </c>
      <c r="BJ248" s="18" t="s">
        <v>78</v>
      </c>
      <c r="BK248" s="158">
        <f>ROUND(I248*H248,2)</f>
        <v>0</v>
      </c>
      <c r="BL248" s="18" t="s">
        <v>160</v>
      </c>
      <c r="BM248" s="157" t="s">
        <v>1559</v>
      </c>
    </row>
    <row r="249" spans="1:65" s="2" customFormat="1" ht="29.25" x14ac:dyDescent="0.2">
      <c r="A249" s="30"/>
      <c r="B249" s="31"/>
      <c r="C249" s="30"/>
      <c r="D249" s="159" t="s">
        <v>149</v>
      </c>
      <c r="E249" s="30"/>
      <c r="F249" s="160" t="s">
        <v>1560</v>
      </c>
      <c r="G249" s="30"/>
      <c r="H249" s="30"/>
      <c r="I249" s="30"/>
      <c r="J249" s="30"/>
      <c r="K249" s="30"/>
      <c r="L249" s="31"/>
      <c r="M249" s="161"/>
      <c r="N249" s="162"/>
      <c r="O249" s="56"/>
      <c r="P249" s="56"/>
      <c r="Q249" s="56"/>
      <c r="R249" s="56"/>
      <c r="S249" s="56"/>
      <c r="T249" s="57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T249" s="18" t="s">
        <v>149</v>
      </c>
      <c r="AU249" s="18" t="s">
        <v>80</v>
      </c>
    </row>
    <row r="250" spans="1:65" s="2" customFormat="1" ht="19.5" x14ac:dyDescent="0.2">
      <c r="A250" s="30"/>
      <c r="B250" s="31"/>
      <c r="C250" s="30"/>
      <c r="D250" s="159" t="s">
        <v>154</v>
      </c>
      <c r="E250" s="30"/>
      <c r="F250" s="163" t="s">
        <v>1553</v>
      </c>
      <c r="G250" s="30"/>
      <c r="H250" s="30"/>
      <c r="I250" s="30"/>
      <c r="J250" s="30"/>
      <c r="K250" s="30"/>
      <c r="L250" s="31"/>
      <c r="M250" s="161"/>
      <c r="N250" s="162"/>
      <c r="O250" s="56"/>
      <c r="P250" s="56"/>
      <c r="Q250" s="56"/>
      <c r="R250" s="56"/>
      <c r="S250" s="56"/>
      <c r="T250" s="57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T250" s="18" t="s">
        <v>154</v>
      </c>
      <c r="AU250" s="18" t="s">
        <v>80</v>
      </c>
    </row>
    <row r="251" spans="1:65" s="13" customFormat="1" x14ac:dyDescent="0.2">
      <c r="B251" s="168"/>
      <c r="D251" s="159" t="s">
        <v>354</v>
      </c>
      <c r="E251" s="169" t="s">
        <v>1</v>
      </c>
      <c r="F251" s="170" t="s">
        <v>1561</v>
      </c>
      <c r="H251" s="171">
        <v>1181.28</v>
      </c>
      <c r="L251" s="168"/>
      <c r="M251" s="172"/>
      <c r="N251" s="173"/>
      <c r="O251" s="173"/>
      <c r="P251" s="173"/>
      <c r="Q251" s="173"/>
      <c r="R251" s="173"/>
      <c r="S251" s="173"/>
      <c r="T251" s="174"/>
      <c r="AT251" s="169" t="s">
        <v>354</v>
      </c>
      <c r="AU251" s="169" t="s">
        <v>80</v>
      </c>
      <c r="AV251" s="13" t="s">
        <v>80</v>
      </c>
      <c r="AW251" s="13" t="s">
        <v>27</v>
      </c>
      <c r="AX251" s="13" t="s">
        <v>78</v>
      </c>
      <c r="AY251" s="169" t="s">
        <v>140</v>
      </c>
    </row>
    <row r="252" spans="1:65" s="2" customFormat="1" ht="16.5" customHeight="1" x14ac:dyDescent="0.2">
      <c r="A252" s="30"/>
      <c r="B252" s="146"/>
      <c r="C252" s="147" t="s">
        <v>281</v>
      </c>
      <c r="D252" s="147" t="s">
        <v>143</v>
      </c>
      <c r="E252" s="148" t="s">
        <v>1562</v>
      </c>
      <c r="F252" s="149" t="s">
        <v>1563</v>
      </c>
      <c r="G252" s="150" t="s">
        <v>731</v>
      </c>
      <c r="H252" s="151">
        <v>56.975000000000001</v>
      </c>
      <c r="I252" s="275"/>
      <c r="J252" s="152">
        <f>ROUND(I252*H252,2)</f>
        <v>0</v>
      </c>
      <c r="K252" s="149"/>
      <c r="L252" s="31"/>
      <c r="M252" s="153" t="s">
        <v>1</v>
      </c>
      <c r="N252" s="154" t="s">
        <v>36</v>
      </c>
      <c r="O252" s="155">
        <v>21.152000000000001</v>
      </c>
      <c r="P252" s="155">
        <f>O252*H252</f>
        <v>1205.1352000000002</v>
      </c>
      <c r="Q252" s="155">
        <v>1.09528</v>
      </c>
      <c r="R252" s="155">
        <f>Q252*H252</f>
        <v>62.403578000000003</v>
      </c>
      <c r="S252" s="155">
        <v>0</v>
      </c>
      <c r="T252" s="156">
        <f>S252*H252</f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7" t="s">
        <v>160</v>
      </c>
      <c r="AT252" s="157" t="s">
        <v>143</v>
      </c>
      <c r="AU252" s="157" t="s">
        <v>80</v>
      </c>
      <c r="AY252" s="18" t="s">
        <v>140</v>
      </c>
      <c r="BE252" s="158">
        <f>IF(N252="základní",J252,0)</f>
        <v>0</v>
      </c>
      <c r="BF252" s="158">
        <f>IF(N252="snížená",J252,0)</f>
        <v>0</v>
      </c>
      <c r="BG252" s="158">
        <f>IF(N252="zákl. přenesená",J252,0)</f>
        <v>0</v>
      </c>
      <c r="BH252" s="158">
        <f>IF(N252="sníž. přenesená",J252,0)</f>
        <v>0</v>
      </c>
      <c r="BI252" s="158">
        <f>IF(N252="nulová",J252,0)</f>
        <v>0</v>
      </c>
      <c r="BJ252" s="18" t="s">
        <v>78</v>
      </c>
      <c r="BK252" s="158">
        <f>ROUND(I252*H252,2)</f>
        <v>0</v>
      </c>
      <c r="BL252" s="18" t="s">
        <v>160</v>
      </c>
      <c r="BM252" s="157" t="s">
        <v>1564</v>
      </c>
    </row>
    <row r="253" spans="1:65" s="2" customFormat="1" ht="19.5" x14ac:dyDescent="0.2">
      <c r="A253" s="30"/>
      <c r="B253" s="31"/>
      <c r="C253" s="30"/>
      <c r="D253" s="159" t="s">
        <v>149</v>
      </c>
      <c r="E253" s="30"/>
      <c r="F253" s="160" t="s">
        <v>1565</v>
      </c>
      <c r="G253" s="30"/>
      <c r="H253" s="30"/>
      <c r="I253" s="30"/>
      <c r="J253" s="30"/>
      <c r="K253" s="30"/>
      <c r="L253" s="31"/>
      <c r="M253" s="161"/>
      <c r="N253" s="162"/>
      <c r="O253" s="56"/>
      <c r="P253" s="56"/>
      <c r="Q253" s="56"/>
      <c r="R253" s="56"/>
      <c r="S253" s="56"/>
      <c r="T253" s="57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T253" s="18" t="s">
        <v>149</v>
      </c>
      <c r="AU253" s="18" t="s">
        <v>80</v>
      </c>
    </row>
    <row r="254" spans="1:65" s="13" customFormat="1" x14ac:dyDescent="0.2">
      <c r="B254" s="168"/>
      <c r="D254" s="159" t="s">
        <v>354</v>
      </c>
      <c r="E254" s="169" t="s">
        <v>1</v>
      </c>
      <c r="F254" s="170" t="s">
        <v>1566</v>
      </c>
      <c r="H254" s="171">
        <v>52.219000000000001</v>
      </c>
      <c r="L254" s="168"/>
      <c r="M254" s="172"/>
      <c r="N254" s="173"/>
      <c r="O254" s="173"/>
      <c r="P254" s="173"/>
      <c r="Q254" s="173"/>
      <c r="R254" s="173"/>
      <c r="S254" s="173"/>
      <c r="T254" s="174"/>
      <c r="AT254" s="169" t="s">
        <v>354</v>
      </c>
      <c r="AU254" s="169" t="s">
        <v>80</v>
      </c>
      <c r="AV254" s="13" t="s">
        <v>80</v>
      </c>
      <c r="AW254" s="13" t="s">
        <v>27</v>
      </c>
      <c r="AX254" s="13" t="s">
        <v>70</v>
      </c>
      <c r="AY254" s="169" t="s">
        <v>140</v>
      </c>
    </row>
    <row r="255" spans="1:65" s="13" customFormat="1" x14ac:dyDescent="0.2">
      <c r="B255" s="168"/>
      <c r="D255" s="159" t="s">
        <v>354</v>
      </c>
      <c r="E255" s="169" t="s">
        <v>1</v>
      </c>
      <c r="F255" s="170" t="s">
        <v>1567</v>
      </c>
      <c r="H255" s="171">
        <v>4.7560000000000002</v>
      </c>
      <c r="L255" s="168"/>
      <c r="M255" s="172"/>
      <c r="N255" s="173"/>
      <c r="O255" s="173"/>
      <c r="P255" s="173"/>
      <c r="Q255" s="173"/>
      <c r="R255" s="173"/>
      <c r="S255" s="173"/>
      <c r="T255" s="174"/>
      <c r="AT255" s="169" t="s">
        <v>354</v>
      </c>
      <c r="AU255" s="169" t="s">
        <v>80</v>
      </c>
      <c r="AV255" s="13" t="s">
        <v>80</v>
      </c>
      <c r="AW255" s="13" t="s">
        <v>27</v>
      </c>
      <c r="AX255" s="13" t="s">
        <v>70</v>
      </c>
      <c r="AY255" s="169" t="s">
        <v>140</v>
      </c>
    </row>
    <row r="256" spans="1:65" s="14" customFormat="1" x14ac:dyDescent="0.2">
      <c r="B256" s="175"/>
      <c r="D256" s="159" t="s">
        <v>354</v>
      </c>
      <c r="E256" s="176" t="s">
        <v>1</v>
      </c>
      <c r="F256" s="177" t="s">
        <v>363</v>
      </c>
      <c r="H256" s="178">
        <v>56.975000000000001</v>
      </c>
      <c r="L256" s="175"/>
      <c r="M256" s="179"/>
      <c r="N256" s="180"/>
      <c r="O256" s="180"/>
      <c r="P256" s="180"/>
      <c r="Q256" s="180"/>
      <c r="R256" s="180"/>
      <c r="S256" s="180"/>
      <c r="T256" s="181"/>
      <c r="AT256" s="176" t="s">
        <v>354</v>
      </c>
      <c r="AU256" s="176" t="s">
        <v>80</v>
      </c>
      <c r="AV256" s="14" t="s">
        <v>160</v>
      </c>
      <c r="AW256" s="14" t="s">
        <v>27</v>
      </c>
      <c r="AX256" s="14" t="s">
        <v>78</v>
      </c>
      <c r="AY256" s="176" t="s">
        <v>140</v>
      </c>
    </row>
    <row r="257" spans="1:65" s="2" customFormat="1" ht="16.5" customHeight="1" x14ac:dyDescent="0.2">
      <c r="A257" s="30"/>
      <c r="B257" s="146"/>
      <c r="C257" s="147" t="s">
        <v>285</v>
      </c>
      <c r="D257" s="147" t="s">
        <v>143</v>
      </c>
      <c r="E257" s="148" t="s">
        <v>1568</v>
      </c>
      <c r="F257" s="149" t="s">
        <v>1569</v>
      </c>
      <c r="G257" s="150" t="s">
        <v>351</v>
      </c>
      <c r="H257" s="151">
        <v>45.5</v>
      </c>
      <c r="I257" s="275"/>
      <c r="J257" s="152">
        <f>ROUND(I257*H257,2)</f>
        <v>0</v>
      </c>
      <c r="K257" s="149"/>
      <c r="L257" s="31"/>
      <c r="M257" s="153" t="s">
        <v>1</v>
      </c>
      <c r="N257" s="154" t="s">
        <v>36</v>
      </c>
      <c r="O257" s="155">
        <v>3.66</v>
      </c>
      <c r="P257" s="155">
        <f>O257*H257</f>
        <v>166.53</v>
      </c>
      <c r="Q257" s="155">
        <v>1.1310000000000001E-2</v>
      </c>
      <c r="R257" s="155">
        <f>Q257*H257</f>
        <v>0.51460499999999998</v>
      </c>
      <c r="S257" s="155">
        <v>0</v>
      </c>
      <c r="T257" s="156">
        <f>S257*H257</f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57" t="s">
        <v>160</v>
      </c>
      <c r="AT257" s="157" t="s">
        <v>143</v>
      </c>
      <c r="AU257" s="157" t="s">
        <v>80</v>
      </c>
      <c r="AY257" s="18" t="s">
        <v>140</v>
      </c>
      <c r="BE257" s="158">
        <f>IF(N257="základní",J257,0)</f>
        <v>0</v>
      </c>
      <c r="BF257" s="158">
        <f>IF(N257="snížená",J257,0)</f>
        <v>0</v>
      </c>
      <c r="BG257" s="158">
        <f>IF(N257="zákl. přenesená",J257,0)</f>
        <v>0</v>
      </c>
      <c r="BH257" s="158">
        <f>IF(N257="sníž. přenesená",J257,0)</f>
        <v>0</v>
      </c>
      <c r="BI257" s="158">
        <f>IF(N257="nulová",J257,0)</f>
        <v>0</v>
      </c>
      <c r="BJ257" s="18" t="s">
        <v>78</v>
      </c>
      <c r="BK257" s="158">
        <f>ROUND(I257*H257,2)</f>
        <v>0</v>
      </c>
      <c r="BL257" s="18" t="s">
        <v>160</v>
      </c>
      <c r="BM257" s="157" t="s">
        <v>1570</v>
      </c>
    </row>
    <row r="258" spans="1:65" s="2" customFormat="1" x14ac:dyDescent="0.2">
      <c r="A258" s="30"/>
      <c r="B258" s="31"/>
      <c r="C258" s="30"/>
      <c r="D258" s="159" t="s">
        <v>149</v>
      </c>
      <c r="E258" s="30"/>
      <c r="F258" s="160" t="s">
        <v>1571</v>
      </c>
      <c r="G258" s="30"/>
      <c r="H258" s="30"/>
      <c r="I258" s="30"/>
      <c r="J258" s="30"/>
      <c r="K258" s="30"/>
      <c r="L258" s="31"/>
      <c r="M258" s="161"/>
      <c r="N258" s="162"/>
      <c r="O258" s="56"/>
      <c r="P258" s="56"/>
      <c r="Q258" s="56"/>
      <c r="R258" s="56"/>
      <c r="S258" s="56"/>
      <c r="T258" s="57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T258" s="18" t="s">
        <v>149</v>
      </c>
      <c r="AU258" s="18" t="s">
        <v>80</v>
      </c>
    </row>
    <row r="259" spans="1:65" s="13" customFormat="1" x14ac:dyDescent="0.2">
      <c r="B259" s="168"/>
      <c r="D259" s="159" t="s">
        <v>354</v>
      </c>
      <c r="E259" s="169" t="s">
        <v>1</v>
      </c>
      <c r="F259" s="170" t="s">
        <v>1572</v>
      </c>
      <c r="H259" s="171">
        <v>42.7</v>
      </c>
      <c r="L259" s="168"/>
      <c r="M259" s="172"/>
      <c r="N259" s="173"/>
      <c r="O259" s="173"/>
      <c r="P259" s="173"/>
      <c r="Q259" s="173"/>
      <c r="R259" s="173"/>
      <c r="S259" s="173"/>
      <c r="T259" s="174"/>
      <c r="AT259" s="169" t="s">
        <v>354</v>
      </c>
      <c r="AU259" s="169" t="s">
        <v>80</v>
      </c>
      <c r="AV259" s="13" t="s">
        <v>80</v>
      </c>
      <c r="AW259" s="13" t="s">
        <v>27</v>
      </c>
      <c r="AX259" s="13" t="s">
        <v>70</v>
      </c>
      <c r="AY259" s="169" t="s">
        <v>140</v>
      </c>
    </row>
    <row r="260" spans="1:65" s="13" customFormat="1" x14ac:dyDescent="0.2">
      <c r="B260" s="168"/>
      <c r="D260" s="159" t="s">
        <v>354</v>
      </c>
      <c r="E260" s="169" t="s">
        <v>1</v>
      </c>
      <c r="F260" s="170" t="s">
        <v>1573</v>
      </c>
      <c r="H260" s="171">
        <v>2.8</v>
      </c>
      <c r="L260" s="168"/>
      <c r="M260" s="172"/>
      <c r="N260" s="173"/>
      <c r="O260" s="173"/>
      <c r="P260" s="173"/>
      <c r="Q260" s="173"/>
      <c r="R260" s="173"/>
      <c r="S260" s="173"/>
      <c r="T260" s="174"/>
      <c r="AT260" s="169" t="s">
        <v>354</v>
      </c>
      <c r="AU260" s="169" t="s">
        <v>80</v>
      </c>
      <c r="AV260" s="13" t="s">
        <v>80</v>
      </c>
      <c r="AW260" s="13" t="s">
        <v>27</v>
      </c>
      <c r="AX260" s="13" t="s">
        <v>70</v>
      </c>
      <c r="AY260" s="169" t="s">
        <v>140</v>
      </c>
    </row>
    <row r="261" spans="1:65" s="14" customFormat="1" x14ac:dyDescent="0.2">
      <c r="B261" s="175"/>
      <c r="D261" s="159" t="s">
        <v>354</v>
      </c>
      <c r="E261" s="176" t="s">
        <v>1</v>
      </c>
      <c r="F261" s="177" t="s">
        <v>363</v>
      </c>
      <c r="H261" s="178">
        <v>45.5</v>
      </c>
      <c r="L261" s="175"/>
      <c r="M261" s="179"/>
      <c r="N261" s="180"/>
      <c r="O261" s="180"/>
      <c r="P261" s="180"/>
      <c r="Q261" s="180"/>
      <c r="R261" s="180"/>
      <c r="S261" s="180"/>
      <c r="T261" s="181"/>
      <c r="AT261" s="176" t="s">
        <v>354</v>
      </c>
      <c r="AU261" s="176" t="s">
        <v>80</v>
      </c>
      <c r="AV261" s="14" t="s">
        <v>160</v>
      </c>
      <c r="AW261" s="14" t="s">
        <v>27</v>
      </c>
      <c r="AX261" s="14" t="s">
        <v>78</v>
      </c>
      <c r="AY261" s="176" t="s">
        <v>140</v>
      </c>
    </row>
    <row r="262" spans="1:65" s="12" customFormat="1" ht="22.9" customHeight="1" x14ac:dyDescent="0.2">
      <c r="B262" s="134"/>
      <c r="D262" s="135" t="s">
        <v>69</v>
      </c>
      <c r="E262" s="144" t="s">
        <v>160</v>
      </c>
      <c r="F262" s="144" t="s">
        <v>877</v>
      </c>
      <c r="J262" s="145">
        <f>BK262</f>
        <v>0</v>
      </c>
      <c r="L262" s="134"/>
      <c r="M262" s="138"/>
      <c r="N262" s="139"/>
      <c r="O262" s="139"/>
      <c r="P262" s="140">
        <f>SUM(P263:P277)</f>
        <v>83.696415999999999</v>
      </c>
      <c r="Q262" s="139"/>
      <c r="R262" s="140">
        <f>SUM(R263:R277)</f>
        <v>45.381051400000004</v>
      </c>
      <c r="S262" s="139"/>
      <c r="T262" s="141">
        <f>SUM(T263:T277)</f>
        <v>0</v>
      </c>
      <c r="AR262" s="135" t="s">
        <v>78</v>
      </c>
      <c r="AT262" s="142" t="s">
        <v>69</v>
      </c>
      <c r="AU262" s="142" t="s">
        <v>78</v>
      </c>
      <c r="AY262" s="135" t="s">
        <v>140</v>
      </c>
      <c r="BK262" s="143">
        <f>SUM(BK263:BK277)</f>
        <v>0</v>
      </c>
    </row>
    <row r="263" spans="1:65" s="2" customFormat="1" ht="16.5" customHeight="1" x14ac:dyDescent="0.2">
      <c r="A263" s="30"/>
      <c r="B263" s="146"/>
      <c r="C263" s="147" t="s">
        <v>289</v>
      </c>
      <c r="D263" s="147" t="s">
        <v>143</v>
      </c>
      <c r="E263" s="148" t="s">
        <v>1574</v>
      </c>
      <c r="F263" s="149" t="s">
        <v>1575</v>
      </c>
      <c r="G263" s="150" t="s">
        <v>351</v>
      </c>
      <c r="H263" s="151">
        <v>59.4</v>
      </c>
      <c r="I263" s="275"/>
      <c r="J263" s="152">
        <f>ROUND(I263*H263,2)</f>
        <v>0</v>
      </c>
      <c r="K263" s="149"/>
      <c r="L263" s="31"/>
      <c r="M263" s="153" t="s">
        <v>1</v>
      </c>
      <c r="N263" s="154" t="s">
        <v>36</v>
      </c>
      <c r="O263" s="155">
        <v>0.16600000000000001</v>
      </c>
      <c r="P263" s="155">
        <f>O263*H263</f>
        <v>9.8604000000000003</v>
      </c>
      <c r="Q263" s="155">
        <v>0</v>
      </c>
      <c r="R263" s="155">
        <f>Q263*H263</f>
        <v>0</v>
      </c>
      <c r="S263" s="155">
        <v>0</v>
      </c>
      <c r="T263" s="156">
        <f>S263*H263</f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57" t="s">
        <v>160</v>
      </c>
      <c r="AT263" s="157" t="s">
        <v>143</v>
      </c>
      <c r="AU263" s="157" t="s">
        <v>80</v>
      </c>
      <c r="AY263" s="18" t="s">
        <v>140</v>
      </c>
      <c r="BE263" s="158">
        <f>IF(N263="základní",J263,0)</f>
        <v>0</v>
      </c>
      <c r="BF263" s="158">
        <f>IF(N263="snížená",J263,0)</f>
        <v>0</v>
      </c>
      <c r="BG263" s="158">
        <f>IF(N263="zákl. přenesená",J263,0)</f>
        <v>0</v>
      </c>
      <c r="BH263" s="158">
        <f>IF(N263="sníž. přenesená",J263,0)</f>
        <v>0</v>
      </c>
      <c r="BI263" s="158">
        <f>IF(N263="nulová",J263,0)</f>
        <v>0</v>
      </c>
      <c r="BJ263" s="18" t="s">
        <v>78</v>
      </c>
      <c r="BK263" s="158">
        <f>ROUND(I263*H263,2)</f>
        <v>0</v>
      </c>
      <c r="BL263" s="18" t="s">
        <v>160</v>
      </c>
      <c r="BM263" s="157" t="s">
        <v>1576</v>
      </c>
    </row>
    <row r="264" spans="1:65" s="2" customFormat="1" x14ac:dyDescent="0.2">
      <c r="A264" s="30"/>
      <c r="B264" s="31"/>
      <c r="C264" s="30"/>
      <c r="D264" s="159" t="s">
        <v>149</v>
      </c>
      <c r="E264" s="30"/>
      <c r="F264" s="160" t="s">
        <v>1577</v>
      </c>
      <c r="G264" s="30"/>
      <c r="H264" s="30"/>
      <c r="I264" s="30"/>
      <c r="J264" s="30"/>
      <c r="K264" s="30"/>
      <c r="L264" s="31"/>
      <c r="M264" s="161"/>
      <c r="N264" s="162"/>
      <c r="O264" s="56"/>
      <c r="P264" s="56"/>
      <c r="Q264" s="56"/>
      <c r="R264" s="56"/>
      <c r="S264" s="56"/>
      <c r="T264" s="57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T264" s="18" t="s">
        <v>149</v>
      </c>
      <c r="AU264" s="18" t="s">
        <v>80</v>
      </c>
    </row>
    <row r="265" spans="1:65" s="13" customFormat="1" x14ac:dyDescent="0.2">
      <c r="B265" s="168"/>
      <c r="D265" s="159" t="s">
        <v>354</v>
      </c>
      <c r="E265" s="169" t="s">
        <v>1</v>
      </c>
      <c r="F265" s="170" t="s">
        <v>1578</v>
      </c>
      <c r="H265" s="171">
        <v>59.4</v>
      </c>
      <c r="L265" s="168"/>
      <c r="M265" s="172"/>
      <c r="N265" s="173"/>
      <c r="O265" s="173"/>
      <c r="P265" s="173"/>
      <c r="Q265" s="173"/>
      <c r="R265" s="173"/>
      <c r="S265" s="173"/>
      <c r="T265" s="174"/>
      <c r="AT265" s="169" t="s">
        <v>354</v>
      </c>
      <c r="AU265" s="169" t="s">
        <v>80</v>
      </c>
      <c r="AV265" s="13" t="s">
        <v>80</v>
      </c>
      <c r="AW265" s="13" t="s">
        <v>27</v>
      </c>
      <c r="AX265" s="13" t="s">
        <v>78</v>
      </c>
      <c r="AY265" s="169" t="s">
        <v>140</v>
      </c>
    </row>
    <row r="266" spans="1:65" s="2" customFormat="1" ht="16.5" customHeight="1" x14ac:dyDescent="0.2">
      <c r="A266" s="30"/>
      <c r="B266" s="146"/>
      <c r="C266" s="147" t="s">
        <v>293</v>
      </c>
      <c r="D266" s="147" t="s">
        <v>143</v>
      </c>
      <c r="E266" s="148" t="s">
        <v>1579</v>
      </c>
      <c r="F266" s="149" t="s">
        <v>1580</v>
      </c>
      <c r="G266" s="150" t="s">
        <v>505</v>
      </c>
      <c r="H266" s="151">
        <v>2.7E-2</v>
      </c>
      <c r="I266" s="275"/>
      <c r="J266" s="152">
        <f>ROUND(I266*H266,2)</f>
        <v>0</v>
      </c>
      <c r="K266" s="149"/>
      <c r="L266" s="31"/>
      <c r="M266" s="153" t="s">
        <v>1</v>
      </c>
      <c r="N266" s="154" t="s">
        <v>36</v>
      </c>
      <c r="O266" s="155">
        <v>1.208</v>
      </c>
      <c r="P266" s="155">
        <f>O266*H266</f>
        <v>3.2615999999999999E-2</v>
      </c>
      <c r="Q266" s="155">
        <v>0</v>
      </c>
      <c r="R266" s="155">
        <f>Q266*H266</f>
        <v>0</v>
      </c>
      <c r="S266" s="155">
        <v>0</v>
      </c>
      <c r="T266" s="156">
        <f>S266*H266</f>
        <v>0</v>
      </c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R266" s="157" t="s">
        <v>160</v>
      </c>
      <c r="AT266" s="157" t="s">
        <v>143</v>
      </c>
      <c r="AU266" s="157" t="s">
        <v>80</v>
      </c>
      <c r="AY266" s="18" t="s">
        <v>140</v>
      </c>
      <c r="BE266" s="158">
        <f>IF(N266="základní",J266,0)</f>
        <v>0</v>
      </c>
      <c r="BF266" s="158">
        <f>IF(N266="snížená",J266,0)</f>
        <v>0</v>
      </c>
      <c r="BG266" s="158">
        <f>IF(N266="zákl. přenesená",J266,0)</f>
        <v>0</v>
      </c>
      <c r="BH266" s="158">
        <f>IF(N266="sníž. přenesená",J266,0)</f>
        <v>0</v>
      </c>
      <c r="BI266" s="158">
        <f>IF(N266="nulová",J266,0)</f>
        <v>0</v>
      </c>
      <c r="BJ266" s="18" t="s">
        <v>78</v>
      </c>
      <c r="BK266" s="158">
        <f>ROUND(I266*H266,2)</f>
        <v>0</v>
      </c>
      <c r="BL266" s="18" t="s">
        <v>160</v>
      </c>
      <c r="BM266" s="157" t="s">
        <v>1581</v>
      </c>
    </row>
    <row r="267" spans="1:65" s="2" customFormat="1" ht="19.5" x14ac:dyDescent="0.2">
      <c r="A267" s="30"/>
      <c r="B267" s="31"/>
      <c r="C267" s="30"/>
      <c r="D267" s="159" t="s">
        <v>149</v>
      </c>
      <c r="E267" s="30"/>
      <c r="F267" s="160" t="s">
        <v>1582</v>
      </c>
      <c r="G267" s="30"/>
      <c r="H267" s="30"/>
      <c r="I267" s="30"/>
      <c r="J267" s="30"/>
      <c r="K267" s="30"/>
      <c r="L267" s="31"/>
      <c r="M267" s="161"/>
      <c r="N267" s="162"/>
      <c r="O267" s="56"/>
      <c r="P267" s="56"/>
      <c r="Q267" s="56"/>
      <c r="R267" s="56"/>
      <c r="S267" s="56"/>
      <c r="T267" s="57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T267" s="18" t="s">
        <v>149</v>
      </c>
      <c r="AU267" s="18" t="s">
        <v>80</v>
      </c>
    </row>
    <row r="268" spans="1:65" s="13" customFormat="1" x14ac:dyDescent="0.2">
      <c r="B268" s="168"/>
      <c r="D268" s="159" t="s">
        <v>354</v>
      </c>
      <c r="E268" s="169" t="s">
        <v>1</v>
      </c>
      <c r="F268" s="170" t="s">
        <v>1583</v>
      </c>
      <c r="H268" s="171">
        <v>2.7E-2</v>
      </c>
      <c r="L268" s="168"/>
      <c r="M268" s="172"/>
      <c r="N268" s="173"/>
      <c r="O268" s="173"/>
      <c r="P268" s="173"/>
      <c r="Q268" s="173"/>
      <c r="R268" s="173"/>
      <c r="S268" s="173"/>
      <c r="T268" s="174"/>
      <c r="AT268" s="169" t="s">
        <v>354</v>
      </c>
      <c r="AU268" s="169" t="s">
        <v>80</v>
      </c>
      <c r="AV268" s="13" t="s">
        <v>80</v>
      </c>
      <c r="AW268" s="13" t="s">
        <v>27</v>
      </c>
      <c r="AX268" s="13" t="s">
        <v>78</v>
      </c>
      <c r="AY268" s="169" t="s">
        <v>140</v>
      </c>
    </row>
    <row r="269" spans="1:65" s="2" customFormat="1" ht="16.5" customHeight="1" x14ac:dyDescent="0.2">
      <c r="A269" s="30"/>
      <c r="B269" s="146"/>
      <c r="C269" s="147" t="s">
        <v>297</v>
      </c>
      <c r="D269" s="147" t="s">
        <v>143</v>
      </c>
      <c r="E269" s="148" t="s">
        <v>1584</v>
      </c>
      <c r="F269" s="149" t="s">
        <v>1585</v>
      </c>
      <c r="G269" s="150" t="s">
        <v>351</v>
      </c>
      <c r="H269" s="151">
        <v>0.36</v>
      </c>
      <c r="I269" s="275"/>
      <c r="J269" s="152">
        <f>ROUND(I269*H269,2)</f>
        <v>0</v>
      </c>
      <c r="K269" s="149"/>
      <c r="L269" s="31"/>
      <c r="M269" s="153" t="s">
        <v>1</v>
      </c>
      <c r="N269" s="154" t="s">
        <v>36</v>
      </c>
      <c r="O269" s="155">
        <v>0.82499999999999996</v>
      </c>
      <c r="P269" s="155">
        <f>O269*H269</f>
        <v>0.29699999999999999</v>
      </c>
      <c r="Q269" s="155">
        <v>6.3899999999999998E-3</v>
      </c>
      <c r="R269" s="155">
        <f>Q269*H269</f>
        <v>2.3003999999999998E-3</v>
      </c>
      <c r="S269" s="155">
        <v>0</v>
      </c>
      <c r="T269" s="156">
        <f>S269*H269</f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57" t="s">
        <v>160</v>
      </c>
      <c r="AT269" s="157" t="s">
        <v>143</v>
      </c>
      <c r="AU269" s="157" t="s">
        <v>80</v>
      </c>
      <c r="AY269" s="18" t="s">
        <v>140</v>
      </c>
      <c r="BE269" s="158">
        <f>IF(N269="základní",J269,0)</f>
        <v>0</v>
      </c>
      <c r="BF269" s="158">
        <f>IF(N269="snížená",J269,0)</f>
        <v>0</v>
      </c>
      <c r="BG269" s="158">
        <f>IF(N269="zákl. přenesená",J269,0)</f>
        <v>0</v>
      </c>
      <c r="BH269" s="158">
        <f>IF(N269="sníž. přenesená",J269,0)</f>
        <v>0</v>
      </c>
      <c r="BI269" s="158">
        <f>IF(N269="nulová",J269,0)</f>
        <v>0</v>
      </c>
      <c r="BJ269" s="18" t="s">
        <v>78</v>
      </c>
      <c r="BK269" s="158">
        <f>ROUND(I269*H269,2)</f>
        <v>0</v>
      </c>
      <c r="BL269" s="18" t="s">
        <v>160</v>
      </c>
      <c r="BM269" s="157" t="s">
        <v>1586</v>
      </c>
    </row>
    <row r="270" spans="1:65" s="2" customFormat="1" x14ac:dyDescent="0.2">
      <c r="A270" s="30"/>
      <c r="B270" s="31"/>
      <c r="C270" s="30"/>
      <c r="D270" s="159" t="s">
        <v>149</v>
      </c>
      <c r="E270" s="30"/>
      <c r="F270" s="160" t="s">
        <v>1587</v>
      </c>
      <c r="G270" s="30"/>
      <c r="H270" s="30"/>
      <c r="I270" s="30"/>
      <c r="J270" s="30"/>
      <c r="K270" s="30"/>
      <c r="L270" s="31"/>
      <c r="M270" s="161"/>
      <c r="N270" s="162"/>
      <c r="O270" s="56"/>
      <c r="P270" s="56"/>
      <c r="Q270" s="56"/>
      <c r="R270" s="56"/>
      <c r="S270" s="56"/>
      <c r="T270" s="57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T270" s="18" t="s">
        <v>149</v>
      </c>
      <c r="AU270" s="18" t="s">
        <v>80</v>
      </c>
    </row>
    <row r="271" spans="1:65" s="13" customFormat="1" x14ac:dyDescent="0.2">
      <c r="B271" s="168"/>
      <c r="D271" s="159" t="s">
        <v>354</v>
      </c>
      <c r="E271" s="169" t="s">
        <v>1</v>
      </c>
      <c r="F271" s="170" t="s">
        <v>1588</v>
      </c>
      <c r="H271" s="171">
        <v>0.36</v>
      </c>
      <c r="L271" s="168"/>
      <c r="M271" s="172"/>
      <c r="N271" s="173"/>
      <c r="O271" s="173"/>
      <c r="P271" s="173"/>
      <c r="Q271" s="173"/>
      <c r="R271" s="173"/>
      <c r="S271" s="173"/>
      <c r="T271" s="174"/>
      <c r="AT271" s="169" t="s">
        <v>354</v>
      </c>
      <c r="AU271" s="169" t="s">
        <v>80</v>
      </c>
      <c r="AV271" s="13" t="s">
        <v>80</v>
      </c>
      <c r="AW271" s="13" t="s">
        <v>27</v>
      </c>
      <c r="AX271" s="13" t="s">
        <v>78</v>
      </c>
      <c r="AY271" s="169" t="s">
        <v>140</v>
      </c>
    </row>
    <row r="272" spans="1:65" s="2" customFormat="1" ht="21.75" customHeight="1" x14ac:dyDescent="0.2">
      <c r="A272" s="30"/>
      <c r="B272" s="146"/>
      <c r="C272" s="147" t="s">
        <v>301</v>
      </c>
      <c r="D272" s="147" t="s">
        <v>143</v>
      </c>
      <c r="E272" s="148" t="s">
        <v>1589</v>
      </c>
      <c r="F272" s="149" t="s">
        <v>1590</v>
      </c>
      <c r="G272" s="150" t="s">
        <v>351</v>
      </c>
      <c r="H272" s="151">
        <v>1.1000000000000001</v>
      </c>
      <c r="I272" s="275"/>
      <c r="J272" s="152">
        <f>ROUND(I272*H272,2)</f>
        <v>0</v>
      </c>
      <c r="K272" s="149"/>
      <c r="L272" s="31"/>
      <c r="M272" s="153" t="s">
        <v>1</v>
      </c>
      <c r="N272" s="154" t="s">
        <v>36</v>
      </c>
      <c r="O272" s="155">
        <v>2.5099999999999998</v>
      </c>
      <c r="P272" s="155">
        <f>O272*H272</f>
        <v>2.7610000000000001</v>
      </c>
      <c r="Q272" s="155">
        <v>1.11683</v>
      </c>
      <c r="R272" s="155">
        <f>Q272*H272</f>
        <v>1.2285130000000002</v>
      </c>
      <c r="S272" s="155">
        <v>0</v>
      </c>
      <c r="T272" s="156">
        <f>S272*H272</f>
        <v>0</v>
      </c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R272" s="157" t="s">
        <v>160</v>
      </c>
      <c r="AT272" s="157" t="s">
        <v>143</v>
      </c>
      <c r="AU272" s="157" t="s">
        <v>80</v>
      </c>
      <c r="AY272" s="18" t="s">
        <v>140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8" t="s">
        <v>78</v>
      </c>
      <c r="BK272" s="158">
        <f>ROUND(I272*H272,2)</f>
        <v>0</v>
      </c>
      <c r="BL272" s="18" t="s">
        <v>160</v>
      </c>
      <c r="BM272" s="157" t="s">
        <v>1591</v>
      </c>
    </row>
    <row r="273" spans="1:65" s="2" customFormat="1" x14ac:dyDescent="0.2">
      <c r="A273" s="30"/>
      <c r="B273" s="31"/>
      <c r="C273" s="30"/>
      <c r="D273" s="159" t="s">
        <v>149</v>
      </c>
      <c r="E273" s="30"/>
      <c r="F273" s="160" t="s">
        <v>1592</v>
      </c>
      <c r="G273" s="30"/>
      <c r="H273" s="30"/>
      <c r="I273" s="30"/>
      <c r="J273" s="30"/>
      <c r="K273" s="30"/>
      <c r="L273" s="31"/>
      <c r="M273" s="161"/>
      <c r="N273" s="162"/>
      <c r="O273" s="56"/>
      <c r="P273" s="56"/>
      <c r="Q273" s="56"/>
      <c r="R273" s="56"/>
      <c r="S273" s="56"/>
      <c r="T273" s="57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T273" s="18" t="s">
        <v>149</v>
      </c>
      <c r="AU273" s="18" t="s">
        <v>80</v>
      </c>
    </row>
    <row r="274" spans="1:65" s="13" customFormat="1" x14ac:dyDescent="0.2">
      <c r="B274" s="168"/>
      <c r="D274" s="159" t="s">
        <v>354</v>
      </c>
      <c r="E274" s="169" t="s">
        <v>1</v>
      </c>
      <c r="F274" s="170" t="s">
        <v>1593</v>
      </c>
      <c r="H274" s="171">
        <v>1.1000000000000001</v>
      </c>
      <c r="L274" s="168"/>
      <c r="M274" s="172"/>
      <c r="N274" s="173"/>
      <c r="O274" s="173"/>
      <c r="P274" s="173"/>
      <c r="Q274" s="173"/>
      <c r="R274" s="173"/>
      <c r="S274" s="173"/>
      <c r="T274" s="174"/>
      <c r="AT274" s="169" t="s">
        <v>354</v>
      </c>
      <c r="AU274" s="169" t="s">
        <v>80</v>
      </c>
      <c r="AV274" s="13" t="s">
        <v>80</v>
      </c>
      <c r="AW274" s="13" t="s">
        <v>27</v>
      </c>
      <c r="AX274" s="13" t="s">
        <v>78</v>
      </c>
      <c r="AY274" s="169" t="s">
        <v>140</v>
      </c>
    </row>
    <row r="275" spans="1:65" s="2" customFormat="1" ht="16.5" customHeight="1" x14ac:dyDescent="0.2">
      <c r="A275" s="30"/>
      <c r="B275" s="146"/>
      <c r="C275" s="147" t="s">
        <v>306</v>
      </c>
      <c r="D275" s="147" t="s">
        <v>143</v>
      </c>
      <c r="E275" s="148" t="s">
        <v>903</v>
      </c>
      <c r="F275" s="149" t="s">
        <v>904</v>
      </c>
      <c r="G275" s="150" t="s">
        <v>351</v>
      </c>
      <c r="H275" s="151">
        <v>59.4</v>
      </c>
      <c r="I275" s="275"/>
      <c r="J275" s="152">
        <f>ROUND(I275*H275,2)</f>
        <v>0</v>
      </c>
      <c r="K275" s="149"/>
      <c r="L275" s="31"/>
      <c r="M275" s="153" t="s">
        <v>1</v>
      </c>
      <c r="N275" s="154" t="s">
        <v>36</v>
      </c>
      <c r="O275" s="155">
        <v>1.1910000000000001</v>
      </c>
      <c r="P275" s="155">
        <f>O275*H275</f>
        <v>70.745400000000004</v>
      </c>
      <c r="Q275" s="155">
        <v>0.74326999999999999</v>
      </c>
      <c r="R275" s="155">
        <f>Q275*H275</f>
        <v>44.150238000000002</v>
      </c>
      <c r="S275" s="155">
        <v>0</v>
      </c>
      <c r="T275" s="156">
        <f>S275*H275</f>
        <v>0</v>
      </c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R275" s="157" t="s">
        <v>160</v>
      </c>
      <c r="AT275" s="157" t="s">
        <v>143</v>
      </c>
      <c r="AU275" s="157" t="s">
        <v>80</v>
      </c>
      <c r="AY275" s="18" t="s">
        <v>140</v>
      </c>
      <c r="BE275" s="158">
        <f>IF(N275="základní",J275,0)</f>
        <v>0</v>
      </c>
      <c r="BF275" s="158">
        <f>IF(N275="snížená",J275,0)</f>
        <v>0</v>
      </c>
      <c r="BG275" s="158">
        <f>IF(N275="zákl. přenesená",J275,0)</f>
        <v>0</v>
      </c>
      <c r="BH275" s="158">
        <f>IF(N275="sníž. přenesená",J275,0)</f>
        <v>0</v>
      </c>
      <c r="BI275" s="158">
        <f>IF(N275="nulová",J275,0)</f>
        <v>0</v>
      </c>
      <c r="BJ275" s="18" t="s">
        <v>78</v>
      </c>
      <c r="BK275" s="158">
        <f>ROUND(I275*H275,2)</f>
        <v>0</v>
      </c>
      <c r="BL275" s="18" t="s">
        <v>160</v>
      </c>
      <c r="BM275" s="157" t="s">
        <v>1594</v>
      </c>
    </row>
    <row r="276" spans="1:65" s="2" customFormat="1" x14ac:dyDescent="0.2">
      <c r="A276" s="30"/>
      <c r="B276" s="31"/>
      <c r="C276" s="30"/>
      <c r="D276" s="159" t="s">
        <v>149</v>
      </c>
      <c r="E276" s="30"/>
      <c r="F276" s="160" t="s">
        <v>906</v>
      </c>
      <c r="G276" s="30"/>
      <c r="H276" s="30"/>
      <c r="I276" s="30"/>
      <c r="J276" s="30"/>
      <c r="K276" s="30"/>
      <c r="L276" s="31"/>
      <c r="M276" s="161"/>
      <c r="N276" s="162"/>
      <c r="O276" s="56"/>
      <c r="P276" s="56"/>
      <c r="Q276" s="56"/>
      <c r="R276" s="56"/>
      <c r="S276" s="56"/>
      <c r="T276" s="57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T276" s="18" t="s">
        <v>149</v>
      </c>
      <c r="AU276" s="18" t="s">
        <v>80</v>
      </c>
    </row>
    <row r="277" spans="1:65" s="13" customFormat="1" x14ac:dyDescent="0.2">
      <c r="B277" s="168"/>
      <c r="D277" s="159" t="s">
        <v>354</v>
      </c>
      <c r="E277" s="169" t="s">
        <v>1</v>
      </c>
      <c r="F277" s="170" t="s">
        <v>1595</v>
      </c>
      <c r="H277" s="171">
        <v>59.4</v>
      </c>
      <c r="L277" s="168"/>
      <c r="M277" s="172"/>
      <c r="N277" s="173"/>
      <c r="O277" s="173"/>
      <c r="P277" s="173"/>
      <c r="Q277" s="173"/>
      <c r="R277" s="173"/>
      <c r="S277" s="173"/>
      <c r="T277" s="174"/>
      <c r="AT277" s="169" t="s">
        <v>354</v>
      </c>
      <c r="AU277" s="169" t="s">
        <v>80</v>
      </c>
      <c r="AV277" s="13" t="s">
        <v>80</v>
      </c>
      <c r="AW277" s="13" t="s">
        <v>27</v>
      </c>
      <c r="AX277" s="13" t="s">
        <v>78</v>
      </c>
      <c r="AY277" s="169" t="s">
        <v>140</v>
      </c>
    </row>
    <row r="278" spans="1:65" s="12" customFormat="1" ht="22.9" customHeight="1" x14ac:dyDescent="0.2">
      <c r="B278" s="134"/>
      <c r="D278" s="135" t="s">
        <v>69</v>
      </c>
      <c r="E278" s="144" t="s">
        <v>166</v>
      </c>
      <c r="F278" s="144" t="s">
        <v>1330</v>
      </c>
      <c r="J278" s="145">
        <f>BK278</f>
        <v>0</v>
      </c>
      <c r="L278" s="134"/>
      <c r="M278" s="138"/>
      <c r="N278" s="139"/>
      <c r="O278" s="139"/>
      <c r="P278" s="140">
        <f>SUM(P279:P284)</f>
        <v>34.200000000000003</v>
      </c>
      <c r="Q278" s="139"/>
      <c r="R278" s="140">
        <f>SUM(R279:R284)</f>
        <v>5.0274000000000001</v>
      </c>
      <c r="S278" s="139"/>
      <c r="T278" s="141">
        <f>SUM(T279:T284)</f>
        <v>0</v>
      </c>
      <c r="AR278" s="135" t="s">
        <v>78</v>
      </c>
      <c r="AT278" s="142" t="s">
        <v>69</v>
      </c>
      <c r="AU278" s="142" t="s">
        <v>78</v>
      </c>
      <c r="AY278" s="135" t="s">
        <v>140</v>
      </c>
      <c r="BK278" s="143">
        <f>SUM(BK279:BK284)</f>
        <v>0</v>
      </c>
    </row>
    <row r="279" spans="1:65" s="2" customFormat="1" ht="16.5" customHeight="1" x14ac:dyDescent="0.2">
      <c r="A279" s="30"/>
      <c r="B279" s="146"/>
      <c r="C279" s="147" t="s">
        <v>312</v>
      </c>
      <c r="D279" s="147" t="s">
        <v>143</v>
      </c>
      <c r="E279" s="148" t="s">
        <v>1331</v>
      </c>
      <c r="F279" s="149" t="s">
        <v>1332</v>
      </c>
      <c r="G279" s="150" t="s">
        <v>351</v>
      </c>
      <c r="H279" s="151">
        <v>684</v>
      </c>
      <c r="I279" s="275"/>
      <c r="J279" s="152">
        <f>ROUND(I279*H279,2)</f>
        <v>0</v>
      </c>
      <c r="K279" s="149"/>
      <c r="L279" s="31"/>
      <c r="M279" s="153" t="s">
        <v>1</v>
      </c>
      <c r="N279" s="154" t="s">
        <v>36</v>
      </c>
      <c r="O279" s="155">
        <v>0.05</v>
      </c>
      <c r="P279" s="155">
        <f>O279*H279</f>
        <v>34.200000000000003</v>
      </c>
      <c r="Q279" s="155">
        <v>7.3499999999999998E-3</v>
      </c>
      <c r="R279" s="155">
        <f>Q279*H279</f>
        <v>5.0274000000000001</v>
      </c>
      <c r="S279" s="155">
        <v>0</v>
      </c>
      <c r="T279" s="156">
        <f>S279*H279</f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7" t="s">
        <v>160</v>
      </c>
      <c r="AT279" s="157" t="s">
        <v>143</v>
      </c>
      <c r="AU279" s="157" t="s">
        <v>80</v>
      </c>
      <c r="AY279" s="18" t="s">
        <v>140</v>
      </c>
      <c r="BE279" s="158">
        <f>IF(N279="základní",J279,0)</f>
        <v>0</v>
      </c>
      <c r="BF279" s="158">
        <f>IF(N279="snížená",J279,0)</f>
        <v>0</v>
      </c>
      <c r="BG279" s="158">
        <f>IF(N279="zákl. přenesená",J279,0)</f>
        <v>0</v>
      </c>
      <c r="BH279" s="158">
        <f>IF(N279="sníž. přenesená",J279,0)</f>
        <v>0</v>
      </c>
      <c r="BI279" s="158">
        <f>IF(N279="nulová",J279,0)</f>
        <v>0</v>
      </c>
      <c r="BJ279" s="18" t="s">
        <v>78</v>
      </c>
      <c r="BK279" s="158">
        <f>ROUND(I279*H279,2)</f>
        <v>0</v>
      </c>
      <c r="BL279" s="18" t="s">
        <v>160</v>
      </c>
      <c r="BM279" s="157" t="s">
        <v>1596</v>
      </c>
    </row>
    <row r="280" spans="1:65" s="2" customFormat="1" x14ac:dyDescent="0.2">
      <c r="A280" s="30"/>
      <c r="B280" s="31"/>
      <c r="C280" s="30"/>
      <c r="D280" s="159" t="s">
        <v>149</v>
      </c>
      <c r="E280" s="30"/>
      <c r="F280" s="160" t="s">
        <v>1332</v>
      </c>
      <c r="G280" s="30"/>
      <c r="H280" s="30"/>
      <c r="I280" s="30"/>
      <c r="J280" s="30"/>
      <c r="K280" s="30"/>
      <c r="L280" s="31"/>
      <c r="M280" s="161"/>
      <c r="N280" s="162"/>
      <c r="O280" s="56"/>
      <c r="P280" s="56"/>
      <c r="Q280" s="56"/>
      <c r="R280" s="56"/>
      <c r="S280" s="56"/>
      <c r="T280" s="57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T280" s="18" t="s">
        <v>149</v>
      </c>
      <c r="AU280" s="18" t="s">
        <v>80</v>
      </c>
    </row>
    <row r="281" spans="1:65" s="15" customFormat="1" x14ac:dyDescent="0.2">
      <c r="B281" s="182"/>
      <c r="D281" s="159" t="s">
        <v>354</v>
      </c>
      <c r="E281" s="183" t="s">
        <v>1</v>
      </c>
      <c r="F281" s="184" t="s">
        <v>1334</v>
      </c>
      <c r="H281" s="183" t="s">
        <v>1</v>
      </c>
      <c r="L281" s="182"/>
      <c r="M281" s="185"/>
      <c r="N281" s="186"/>
      <c r="O281" s="186"/>
      <c r="P281" s="186"/>
      <c r="Q281" s="186"/>
      <c r="R281" s="186"/>
      <c r="S281" s="186"/>
      <c r="T281" s="187"/>
      <c r="AT281" s="183" t="s">
        <v>354</v>
      </c>
      <c r="AU281" s="183" t="s">
        <v>80</v>
      </c>
      <c r="AV281" s="15" t="s">
        <v>78</v>
      </c>
      <c r="AW281" s="15" t="s">
        <v>27</v>
      </c>
      <c r="AX281" s="15" t="s">
        <v>70</v>
      </c>
      <c r="AY281" s="183" t="s">
        <v>140</v>
      </c>
    </row>
    <row r="282" spans="1:65" s="13" customFormat="1" x14ac:dyDescent="0.2">
      <c r="B282" s="168"/>
      <c r="D282" s="159" t="s">
        <v>354</v>
      </c>
      <c r="E282" s="169" t="s">
        <v>1</v>
      </c>
      <c r="F282" s="170" t="s">
        <v>1597</v>
      </c>
      <c r="H282" s="171">
        <v>590.5</v>
      </c>
      <c r="L282" s="168"/>
      <c r="M282" s="172"/>
      <c r="N282" s="173"/>
      <c r="O282" s="173"/>
      <c r="P282" s="173"/>
      <c r="Q282" s="173"/>
      <c r="R282" s="173"/>
      <c r="S282" s="173"/>
      <c r="T282" s="174"/>
      <c r="AT282" s="169" t="s">
        <v>354</v>
      </c>
      <c r="AU282" s="169" t="s">
        <v>80</v>
      </c>
      <c r="AV282" s="13" t="s">
        <v>80</v>
      </c>
      <c r="AW282" s="13" t="s">
        <v>27</v>
      </c>
      <c r="AX282" s="13" t="s">
        <v>70</v>
      </c>
      <c r="AY282" s="169" t="s">
        <v>140</v>
      </c>
    </row>
    <row r="283" spans="1:65" s="13" customFormat="1" x14ac:dyDescent="0.2">
      <c r="B283" s="168"/>
      <c r="D283" s="159" t="s">
        <v>354</v>
      </c>
      <c r="E283" s="169" t="s">
        <v>1</v>
      </c>
      <c r="F283" s="170" t="s">
        <v>1598</v>
      </c>
      <c r="H283" s="171">
        <v>93.5</v>
      </c>
      <c r="L283" s="168"/>
      <c r="M283" s="172"/>
      <c r="N283" s="173"/>
      <c r="O283" s="173"/>
      <c r="P283" s="173"/>
      <c r="Q283" s="173"/>
      <c r="R283" s="173"/>
      <c r="S283" s="173"/>
      <c r="T283" s="174"/>
      <c r="AT283" s="169" t="s">
        <v>354</v>
      </c>
      <c r="AU283" s="169" t="s">
        <v>80</v>
      </c>
      <c r="AV283" s="13" t="s">
        <v>80</v>
      </c>
      <c r="AW283" s="13" t="s">
        <v>27</v>
      </c>
      <c r="AX283" s="13" t="s">
        <v>70</v>
      </c>
      <c r="AY283" s="169" t="s">
        <v>140</v>
      </c>
    </row>
    <row r="284" spans="1:65" s="14" customFormat="1" x14ac:dyDescent="0.2">
      <c r="B284" s="175"/>
      <c r="D284" s="159" t="s">
        <v>354</v>
      </c>
      <c r="E284" s="176" t="s">
        <v>1</v>
      </c>
      <c r="F284" s="177" t="s">
        <v>363</v>
      </c>
      <c r="H284" s="178">
        <v>684</v>
      </c>
      <c r="L284" s="175"/>
      <c r="M284" s="179"/>
      <c r="N284" s="180"/>
      <c r="O284" s="180"/>
      <c r="P284" s="180"/>
      <c r="Q284" s="180"/>
      <c r="R284" s="180"/>
      <c r="S284" s="180"/>
      <c r="T284" s="181"/>
      <c r="AT284" s="176" t="s">
        <v>354</v>
      </c>
      <c r="AU284" s="176" t="s">
        <v>80</v>
      </c>
      <c r="AV284" s="14" t="s">
        <v>160</v>
      </c>
      <c r="AW284" s="14" t="s">
        <v>27</v>
      </c>
      <c r="AX284" s="14" t="s">
        <v>78</v>
      </c>
      <c r="AY284" s="176" t="s">
        <v>140</v>
      </c>
    </row>
    <row r="285" spans="1:65" s="12" customFormat="1" ht="22.9" customHeight="1" x14ac:dyDescent="0.2">
      <c r="B285" s="134"/>
      <c r="D285" s="135" t="s">
        <v>69</v>
      </c>
      <c r="E285" s="144" t="s">
        <v>174</v>
      </c>
      <c r="F285" s="144" t="s">
        <v>907</v>
      </c>
      <c r="J285" s="145">
        <f>BK285</f>
        <v>0</v>
      </c>
      <c r="L285" s="134"/>
      <c r="M285" s="138"/>
      <c r="N285" s="139"/>
      <c r="O285" s="139"/>
      <c r="P285" s="140">
        <f>SUM(P286:P327)</f>
        <v>11.368</v>
      </c>
      <c r="Q285" s="139"/>
      <c r="R285" s="140">
        <f>SUM(R286:R327)</f>
        <v>0.37930000000000008</v>
      </c>
      <c r="S285" s="139"/>
      <c r="T285" s="141">
        <f>SUM(T286:T327)</f>
        <v>0</v>
      </c>
      <c r="AR285" s="135" t="s">
        <v>78</v>
      </c>
      <c r="AT285" s="142" t="s">
        <v>69</v>
      </c>
      <c r="AU285" s="142" t="s">
        <v>78</v>
      </c>
      <c r="AY285" s="135" t="s">
        <v>140</v>
      </c>
      <c r="BK285" s="143">
        <f>SUM(BK286:BK327)</f>
        <v>0</v>
      </c>
    </row>
    <row r="286" spans="1:65" s="2" customFormat="1" ht="16.5" customHeight="1" x14ac:dyDescent="0.2">
      <c r="A286" s="30"/>
      <c r="B286" s="146"/>
      <c r="C286" s="147" t="s">
        <v>318</v>
      </c>
      <c r="D286" s="147" t="s">
        <v>143</v>
      </c>
      <c r="E286" s="148" t="s">
        <v>1599</v>
      </c>
      <c r="F286" s="149" t="s">
        <v>1600</v>
      </c>
      <c r="G286" s="150" t="s">
        <v>830</v>
      </c>
      <c r="H286" s="151">
        <v>1.5</v>
      </c>
      <c r="I286" s="275"/>
      <c r="J286" s="152">
        <f>ROUND(I286*H286,2)</f>
        <v>0</v>
      </c>
      <c r="K286" s="149"/>
      <c r="L286" s="31"/>
      <c r="M286" s="153" t="s">
        <v>1</v>
      </c>
      <c r="N286" s="154" t="s">
        <v>36</v>
      </c>
      <c r="O286" s="155">
        <v>0</v>
      </c>
      <c r="P286" s="155">
        <f>O286*H286</f>
        <v>0</v>
      </c>
      <c r="Q286" s="155">
        <v>0</v>
      </c>
      <c r="R286" s="155">
        <f>Q286*H286</f>
        <v>0</v>
      </c>
      <c r="S286" s="155">
        <v>0</v>
      </c>
      <c r="T286" s="156">
        <f>S286*H286</f>
        <v>0</v>
      </c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R286" s="157" t="s">
        <v>160</v>
      </c>
      <c r="AT286" s="157" t="s">
        <v>143</v>
      </c>
      <c r="AU286" s="157" t="s">
        <v>80</v>
      </c>
      <c r="AY286" s="18" t="s">
        <v>140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8" t="s">
        <v>78</v>
      </c>
      <c r="BK286" s="158">
        <f>ROUND(I286*H286,2)</f>
        <v>0</v>
      </c>
      <c r="BL286" s="18" t="s">
        <v>160</v>
      </c>
      <c r="BM286" s="157" t="s">
        <v>1601</v>
      </c>
    </row>
    <row r="287" spans="1:65" s="2" customFormat="1" ht="136.5" x14ac:dyDescent="0.2">
      <c r="A287" s="30"/>
      <c r="B287" s="31"/>
      <c r="C287" s="30"/>
      <c r="D287" s="159" t="s">
        <v>149</v>
      </c>
      <c r="E287" s="30"/>
      <c r="F287" s="160" t="s">
        <v>1602</v>
      </c>
      <c r="G287" s="30"/>
      <c r="H287" s="30"/>
      <c r="I287" s="30"/>
      <c r="J287" s="30"/>
      <c r="K287" s="30"/>
      <c r="L287" s="31"/>
      <c r="M287" s="161"/>
      <c r="N287" s="162"/>
      <c r="O287" s="56"/>
      <c r="P287" s="56"/>
      <c r="Q287" s="56"/>
      <c r="R287" s="56"/>
      <c r="S287" s="56"/>
      <c r="T287" s="57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T287" s="18" t="s">
        <v>149</v>
      </c>
      <c r="AU287" s="18" t="s">
        <v>80</v>
      </c>
    </row>
    <row r="288" spans="1:65" s="13" customFormat="1" x14ac:dyDescent="0.2">
      <c r="B288" s="168"/>
      <c r="D288" s="159" t="s">
        <v>354</v>
      </c>
      <c r="E288" s="169" t="s">
        <v>1</v>
      </c>
      <c r="F288" s="170" t="s">
        <v>1603</v>
      </c>
      <c r="H288" s="171">
        <v>1.5</v>
      </c>
      <c r="L288" s="168"/>
      <c r="M288" s="172"/>
      <c r="N288" s="173"/>
      <c r="O288" s="173"/>
      <c r="P288" s="173"/>
      <c r="Q288" s="173"/>
      <c r="R288" s="173"/>
      <c r="S288" s="173"/>
      <c r="T288" s="174"/>
      <c r="AT288" s="169" t="s">
        <v>354</v>
      </c>
      <c r="AU288" s="169" t="s">
        <v>80</v>
      </c>
      <c r="AV288" s="13" t="s">
        <v>80</v>
      </c>
      <c r="AW288" s="13" t="s">
        <v>27</v>
      </c>
      <c r="AX288" s="13" t="s">
        <v>78</v>
      </c>
      <c r="AY288" s="169" t="s">
        <v>140</v>
      </c>
    </row>
    <row r="289" spans="1:65" s="2" customFormat="1" ht="16.5" customHeight="1" x14ac:dyDescent="0.2">
      <c r="A289" s="30"/>
      <c r="B289" s="146"/>
      <c r="C289" s="147" t="s">
        <v>325</v>
      </c>
      <c r="D289" s="147" t="s">
        <v>143</v>
      </c>
      <c r="E289" s="148" t="s">
        <v>1604</v>
      </c>
      <c r="F289" s="149" t="s">
        <v>1605</v>
      </c>
      <c r="G289" s="150" t="s">
        <v>830</v>
      </c>
      <c r="H289" s="151">
        <v>14</v>
      </c>
      <c r="I289" s="275"/>
      <c r="J289" s="152">
        <f>ROUND(I289*H289,2)</f>
        <v>0</v>
      </c>
      <c r="K289" s="149"/>
      <c r="L289" s="31"/>
      <c r="M289" s="153" t="s">
        <v>1</v>
      </c>
      <c r="N289" s="154" t="s">
        <v>36</v>
      </c>
      <c r="O289" s="155">
        <v>0</v>
      </c>
      <c r="P289" s="155">
        <f>O289*H289</f>
        <v>0</v>
      </c>
      <c r="Q289" s="155">
        <v>0</v>
      </c>
      <c r="R289" s="155">
        <f>Q289*H289</f>
        <v>0</v>
      </c>
      <c r="S289" s="155">
        <v>0</v>
      </c>
      <c r="T289" s="156">
        <f>S289*H289</f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57" t="s">
        <v>160</v>
      </c>
      <c r="AT289" s="157" t="s">
        <v>143</v>
      </c>
      <c r="AU289" s="157" t="s">
        <v>80</v>
      </c>
      <c r="AY289" s="18" t="s">
        <v>140</v>
      </c>
      <c r="BE289" s="158">
        <f>IF(N289="základní",J289,0)</f>
        <v>0</v>
      </c>
      <c r="BF289" s="158">
        <f>IF(N289="snížená",J289,0)</f>
        <v>0</v>
      </c>
      <c r="BG289" s="158">
        <f>IF(N289="zákl. přenesená",J289,0)</f>
        <v>0</v>
      </c>
      <c r="BH289" s="158">
        <f>IF(N289="sníž. přenesená",J289,0)</f>
        <v>0</v>
      </c>
      <c r="BI289" s="158">
        <f>IF(N289="nulová",J289,0)</f>
        <v>0</v>
      </c>
      <c r="BJ289" s="18" t="s">
        <v>78</v>
      </c>
      <c r="BK289" s="158">
        <f>ROUND(I289*H289,2)</f>
        <v>0</v>
      </c>
      <c r="BL289" s="18" t="s">
        <v>160</v>
      </c>
      <c r="BM289" s="157" t="s">
        <v>1606</v>
      </c>
    </row>
    <row r="290" spans="1:65" s="2" customFormat="1" x14ac:dyDescent="0.2">
      <c r="A290" s="30"/>
      <c r="B290" s="31"/>
      <c r="C290" s="30"/>
      <c r="D290" s="159" t="s">
        <v>149</v>
      </c>
      <c r="E290" s="30"/>
      <c r="F290" s="160" t="s">
        <v>1605</v>
      </c>
      <c r="G290" s="30"/>
      <c r="H290" s="30"/>
      <c r="I290" s="30"/>
      <c r="J290" s="30"/>
      <c r="K290" s="30"/>
      <c r="L290" s="31"/>
      <c r="M290" s="161"/>
      <c r="N290" s="162"/>
      <c r="O290" s="56"/>
      <c r="P290" s="56"/>
      <c r="Q290" s="56"/>
      <c r="R290" s="56"/>
      <c r="S290" s="56"/>
      <c r="T290" s="57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T290" s="18" t="s">
        <v>149</v>
      </c>
      <c r="AU290" s="18" t="s">
        <v>80</v>
      </c>
    </row>
    <row r="291" spans="1:65" s="13" customFormat="1" x14ac:dyDescent="0.2">
      <c r="B291" s="168"/>
      <c r="D291" s="159" t="s">
        <v>354</v>
      </c>
      <c r="E291" s="169" t="s">
        <v>1</v>
      </c>
      <c r="F291" s="170" t="s">
        <v>1607</v>
      </c>
      <c r="H291" s="171">
        <v>14</v>
      </c>
      <c r="L291" s="168"/>
      <c r="M291" s="172"/>
      <c r="N291" s="173"/>
      <c r="O291" s="173"/>
      <c r="P291" s="173"/>
      <c r="Q291" s="173"/>
      <c r="R291" s="173"/>
      <c r="S291" s="173"/>
      <c r="T291" s="174"/>
      <c r="AT291" s="169" t="s">
        <v>354</v>
      </c>
      <c r="AU291" s="169" t="s">
        <v>80</v>
      </c>
      <c r="AV291" s="13" t="s">
        <v>80</v>
      </c>
      <c r="AW291" s="13" t="s">
        <v>27</v>
      </c>
      <c r="AX291" s="13" t="s">
        <v>78</v>
      </c>
      <c r="AY291" s="169" t="s">
        <v>140</v>
      </c>
    </row>
    <row r="292" spans="1:65" s="2" customFormat="1" ht="16.5" customHeight="1" x14ac:dyDescent="0.2">
      <c r="A292" s="30"/>
      <c r="B292" s="146"/>
      <c r="C292" s="147" t="s">
        <v>330</v>
      </c>
      <c r="D292" s="147" t="s">
        <v>143</v>
      </c>
      <c r="E292" s="148" t="s">
        <v>1608</v>
      </c>
      <c r="F292" s="149" t="s">
        <v>1609</v>
      </c>
      <c r="G292" s="150" t="s">
        <v>830</v>
      </c>
      <c r="H292" s="151">
        <v>8.3000000000000007</v>
      </c>
      <c r="I292" s="275"/>
      <c r="J292" s="152">
        <f>ROUND(I292*H292,2)</f>
        <v>0</v>
      </c>
      <c r="K292" s="149"/>
      <c r="L292" s="31"/>
      <c r="M292" s="153" t="s">
        <v>1</v>
      </c>
      <c r="N292" s="154" t="s">
        <v>36</v>
      </c>
      <c r="O292" s="155">
        <v>0</v>
      </c>
      <c r="P292" s="155">
        <f>O292*H292</f>
        <v>0</v>
      </c>
      <c r="Q292" s="155">
        <v>0</v>
      </c>
      <c r="R292" s="155">
        <f>Q292*H292</f>
        <v>0</v>
      </c>
      <c r="S292" s="155">
        <v>0</v>
      </c>
      <c r="T292" s="156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7" t="s">
        <v>160</v>
      </c>
      <c r="AT292" s="157" t="s">
        <v>143</v>
      </c>
      <c r="AU292" s="157" t="s">
        <v>80</v>
      </c>
      <c r="AY292" s="18" t="s">
        <v>140</v>
      </c>
      <c r="BE292" s="158">
        <f>IF(N292="základní",J292,0)</f>
        <v>0</v>
      </c>
      <c r="BF292" s="158">
        <f>IF(N292="snížená",J292,0)</f>
        <v>0</v>
      </c>
      <c r="BG292" s="158">
        <f>IF(N292="zákl. přenesená",J292,0)</f>
        <v>0</v>
      </c>
      <c r="BH292" s="158">
        <f>IF(N292="sníž. přenesená",J292,0)</f>
        <v>0</v>
      </c>
      <c r="BI292" s="158">
        <f>IF(N292="nulová",J292,0)</f>
        <v>0</v>
      </c>
      <c r="BJ292" s="18" t="s">
        <v>78</v>
      </c>
      <c r="BK292" s="158">
        <f>ROUND(I292*H292,2)</f>
        <v>0</v>
      </c>
      <c r="BL292" s="18" t="s">
        <v>160</v>
      </c>
      <c r="BM292" s="157" t="s">
        <v>1610</v>
      </c>
    </row>
    <row r="293" spans="1:65" s="2" customFormat="1" ht="146.25" x14ac:dyDescent="0.2">
      <c r="A293" s="30"/>
      <c r="B293" s="31"/>
      <c r="C293" s="30"/>
      <c r="D293" s="159" t="s">
        <v>149</v>
      </c>
      <c r="E293" s="30"/>
      <c r="F293" s="160" t="s">
        <v>1611</v>
      </c>
      <c r="G293" s="30"/>
      <c r="H293" s="30"/>
      <c r="I293" s="30"/>
      <c r="J293" s="30"/>
      <c r="K293" s="30"/>
      <c r="L293" s="31"/>
      <c r="M293" s="161"/>
      <c r="N293" s="162"/>
      <c r="O293" s="56"/>
      <c r="P293" s="56"/>
      <c r="Q293" s="56"/>
      <c r="R293" s="56"/>
      <c r="S293" s="56"/>
      <c r="T293" s="57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T293" s="18" t="s">
        <v>149</v>
      </c>
      <c r="AU293" s="18" t="s">
        <v>80</v>
      </c>
    </row>
    <row r="294" spans="1:65" s="13" customFormat="1" x14ac:dyDescent="0.2">
      <c r="B294" s="168"/>
      <c r="D294" s="159" t="s">
        <v>354</v>
      </c>
      <c r="E294" s="169" t="s">
        <v>1</v>
      </c>
      <c r="F294" s="170" t="s">
        <v>1612</v>
      </c>
      <c r="H294" s="171">
        <v>8.3000000000000007</v>
      </c>
      <c r="L294" s="168"/>
      <c r="M294" s="172"/>
      <c r="N294" s="173"/>
      <c r="O294" s="173"/>
      <c r="P294" s="173"/>
      <c r="Q294" s="173"/>
      <c r="R294" s="173"/>
      <c r="S294" s="173"/>
      <c r="T294" s="174"/>
      <c r="AT294" s="169" t="s">
        <v>354</v>
      </c>
      <c r="AU294" s="169" t="s">
        <v>80</v>
      </c>
      <c r="AV294" s="13" t="s">
        <v>80</v>
      </c>
      <c r="AW294" s="13" t="s">
        <v>27</v>
      </c>
      <c r="AX294" s="13" t="s">
        <v>78</v>
      </c>
      <c r="AY294" s="169" t="s">
        <v>140</v>
      </c>
    </row>
    <row r="295" spans="1:65" s="2" customFormat="1" ht="16.5" customHeight="1" x14ac:dyDescent="0.2">
      <c r="A295" s="30"/>
      <c r="B295" s="146"/>
      <c r="C295" s="147" t="s">
        <v>331</v>
      </c>
      <c r="D295" s="147" t="s">
        <v>143</v>
      </c>
      <c r="E295" s="148" t="s">
        <v>1613</v>
      </c>
      <c r="F295" s="149" t="s">
        <v>1614</v>
      </c>
      <c r="G295" s="150" t="s">
        <v>830</v>
      </c>
      <c r="H295" s="151">
        <v>2.7</v>
      </c>
      <c r="I295" s="275"/>
      <c r="J295" s="152">
        <f>ROUND(I295*H295,2)</f>
        <v>0</v>
      </c>
      <c r="K295" s="149"/>
      <c r="L295" s="31"/>
      <c r="M295" s="153" t="s">
        <v>1</v>
      </c>
      <c r="N295" s="154" t="s">
        <v>36</v>
      </c>
      <c r="O295" s="155">
        <v>0</v>
      </c>
      <c r="P295" s="155">
        <f>O295*H295</f>
        <v>0</v>
      </c>
      <c r="Q295" s="155">
        <v>0</v>
      </c>
      <c r="R295" s="155">
        <f>Q295*H295</f>
        <v>0</v>
      </c>
      <c r="S295" s="155">
        <v>0</v>
      </c>
      <c r="T295" s="156">
        <f>S295*H295</f>
        <v>0</v>
      </c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57" t="s">
        <v>160</v>
      </c>
      <c r="AT295" s="157" t="s">
        <v>143</v>
      </c>
      <c r="AU295" s="157" t="s">
        <v>80</v>
      </c>
      <c r="AY295" s="18" t="s">
        <v>140</v>
      </c>
      <c r="BE295" s="158">
        <f>IF(N295="základní",J295,0)</f>
        <v>0</v>
      </c>
      <c r="BF295" s="158">
        <f>IF(N295="snížená",J295,0)</f>
        <v>0</v>
      </c>
      <c r="BG295" s="158">
        <f>IF(N295="zákl. přenesená",J295,0)</f>
        <v>0</v>
      </c>
      <c r="BH295" s="158">
        <f>IF(N295="sníž. přenesená",J295,0)</f>
        <v>0</v>
      </c>
      <c r="BI295" s="158">
        <f>IF(N295="nulová",J295,0)</f>
        <v>0</v>
      </c>
      <c r="BJ295" s="18" t="s">
        <v>78</v>
      </c>
      <c r="BK295" s="158">
        <f>ROUND(I295*H295,2)</f>
        <v>0</v>
      </c>
      <c r="BL295" s="18" t="s">
        <v>160</v>
      </c>
      <c r="BM295" s="157" t="s">
        <v>1615</v>
      </c>
    </row>
    <row r="296" spans="1:65" s="2" customFormat="1" ht="146.25" x14ac:dyDescent="0.2">
      <c r="A296" s="30"/>
      <c r="B296" s="31"/>
      <c r="C296" s="30"/>
      <c r="D296" s="159" t="s">
        <v>149</v>
      </c>
      <c r="E296" s="30"/>
      <c r="F296" s="160" t="s">
        <v>1611</v>
      </c>
      <c r="G296" s="30"/>
      <c r="H296" s="30"/>
      <c r="I296" s="30"/>
      <c r="J296" s="30"/>
      <c r="K296" s="30"/>
      <c r="L296" s="31"/>
      <c r="M296" s="161"/>
      <c r="N296" s="162"/>
      <c r="O296" s="56"/>
      <c r="P296" s="56"/>
      <c r="Q296" s="56"/>
      <c r="R296" s="56"/>
      <c r="S296" s="56"/>
      <c r="T296" s="57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T296" s="18" t="s">
        <v>149</v>
      </c>
      <c r="AU296" s="18" t="s">
        <v>80</v>
      </c>
    </row>
    <row r="297" spans="1:65" s="13" customFormat="1" x14ac:dyDescent="0.2">
      <c r="B297" s="168"/>
      <c r="D297" s="159" t="s">
        <v>354</v>
      </c>
      <c r="E297" s="169" t="s">
        <v>1</v>
      </c>
      <c r="F297" s="170" t="s">
        <v>1616</v>
      </c>
      <c r="H297" s="171">
        <v>2.7</v>
      </c>
      <c r="L297" s="168"/>
      <c r="M297" s="172"/>
      <c r="N297" s="173"/>
      <c r="O297" s="173"/>
      <c r="P297" s="173"/>
      <c r="Q297" s="173"/>
      <c r="R297" s="173"/>
      <c r="S297" s="173"/>
      <c r="T297" s="174"/>
      <c r="AT297" s="169" t="s">
        <v>354</v>
      </c>
      <c r="AU297" s="169" t="s">
        <v>80</v>
      </c>
      <c r="AV297" s="13" t="s">
        <v>80</v>
      </c>
      <c r="AW297" s="13" t="s">
        <v>27</v>
      </c>
      <c r="AX297" s="13" t="s">
        <v>78</v>
      </c>
      <c r="AY297" s="169" t="s">
        <v>140</v>
      </c>
    </row>
    <row r="298" spans="1:65" s="2" customFormat="1" ht="16.5" customHeight="1" x14ac:dyDescent="0.2">
      <c r="A298" s="30"/>
      <c r="B298" s="146"/>
      <c r="C298" s="147" t="s">
        <v>634</v>
      </c>
      <c r="D298" s="147" t="s">
        <v>143</v>
      </c>
      <c r="E298" s="148" t="s">
        <v>1617</v>
      </c>
      <c r="F298" s="149" t="s">
        <v>1618</v>
      </c>
      <c r="G298" s="150" t="s">
        <v>830</v>
      </c>
      <c r="H298" s="151">
        <v>13.9</v>
      </c>
      <c r="I298" s="152"/>
      <c r="J298" s="152">
        <f>ROUND(I298*H298,2)</f>
        <v>0</v>
      </c>
      <c r="K298" s="149"/>
      <c r="L298" s="31"/>
      <c r="M298" s="153" t="s">
        <v>1</v>
      </c>
      <c r="N298" s="154" t="s">
        <v>36</v>
      </c>
      <c r="O298" s="155">
        <v>0</v>
      </c>
      <c r="P298" s="155">
        <f>O298*H298</f>
        <v>0</v>
      </c>
      <c r="Q298" s="155">
        <v>0</v>
      </c>
      <c r="R298" s="155">
        <f>Q298*H298</f>
        <v>0</v>
      </c>
      <c r="S298" s="155">
        <v>0</v>
      </c>
      <c r="T298" s="156">
        <f>S298*H298</f>
        <v>0</v>
      </c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R298" s="157" t="s">
        <v>160</v>
      </c>
      <c r="AT298" s="157" t="s">
        <v>143</v>
      </c>
      <c r="AU298" s="157" t="s">
        <v>80</v>
      </c>
      <c r="AY298" s="18" t="s">
        <v>140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18" t="s">
        <v>78</v>
      </c>
      <c r="BK298" s="158">
        <f>ROUND(I298*H298,2)</f>
        <v>0</v>
      </c>
      <c r="BL298" s="18" t="s">
        <v>160</v>
      </c>
      <c r="BM298" s="157" t="s">
        <v>1619</v>
      </c>
    </row>
    <row r="299" spans="1:65" s="2" customFormat="1" ht="146.25" x14ac:dyDescent="0.2">
      <c r="A299" s="30"/>
      <c r="B299" s="31"/>
      <c r="C299" s="30"/>
      <c r="D299" s="159" t="s">
        <v>149</v>
      </c>
      <c r="E299" s="30"/>
      <c r="F299" s="160" t="s">
        <v>1611</v>
      </c>
      <c r="G299" s="30"/>
      <c r="H299" s="30"/>
      <c r="I299" s="30"/>
      <c r="J299" s="30"/>
      <c r="K299" s="30"/>
      <c r="L299" s="31"/>
      <c r="M299" s="161"/>
      <c r="N299" s="162"/>
      <c r="O299" s="56"/>
      <c r="P299" s="56"/>
      <c r="Q299" s="56"/>
      <c r="R299" s="56"/>
      <c r="S299" s="56"/>
      <c r="T299" s="57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T299" s="18" t="s">
        <v>149</v>
      </c>
      <c r="AU299" s="18" t="s">
        <v>80</v>
      </c>
    </row>
    <row r="300" spans="1:65" s="13" customFormat="1" x14ac:dyDescent="0.2">
      <c r="B300" s="168"/>
      <c r="D300" s="159" t="s">
        <v>354</v>
      </c>
      <c r="E300" s="169" t="s">
        <v>1</v>
      </c>
      <c r="F300" s="170" t="s">
        <v>1620</v>
      </c>
      <c r="H300" s="171">
        <v>13.9</v>
      </c>
      <c r="L300" s="168"/>
      <c r="M300" s="172"/>
      <c r="N300" s="173"/>
      <c r="O300" s="173"/>
      <c r="P300" s="173"/>
      <c r="Q300" s="173"/>
      <c r="R300" s="173"/>
      <c r="S300" s="173"/>
      <c r="T300" s="174"/>
      <c r="AT300" s="169" t="s">
        <v>354</v>
      </c>
      <c r="AU300" s="169" t="s">
        <v>80</v>
      </c>
      <c r="AV300" s="13" t="s">
        <v>80</v>
      </c>
      <c r="AW300" s="13" t="s">
        <v>27</v>
      </c>
      <c r="AX300" s="13" t="s">
        <v>78</v>
      </c>
      <c r="AY300" s="169" t="s">
        <v>140</v>
      </c>
    </row>
    <row r="301" spans="1:65" s="2" customFormat="1" ht="16.5" customHeight="1" x14ac:dyDescent="0.2">
      <c r="A301" s="30"/>
      <c r="B301" s="146"/>
      <c r="C301" s="147" t="s">
        <v>640</v>
      </c>
      <c r="D301" s="147" t="s">
        <v>143</v>
      </c>
      <c r="E301" s="148" t="s">
        <v>1621</v>
      </c>
      <c r="F301" s="149" t="s">
        <v>1622</v>
      </c>
      <c r="G301" s="150" t="s">
        <v>830</v>
      </c>
      <c r="H301" s="151">
        <v>2</v>
      </c>
      <c r="I301" s="275"/>
      <c r="J301" s="152">
        <f>ROUND(I301*H301,2)</f>
        <v>0</v>
      </c>
      <c r="K301" s="149"/>
      <c r="L301" s="31"/>
      <c r="M301" s="153" t="s">
        <v>1</v>
      </c>
      <c r="N301" s="154" t="s">
        <v>36</v>
      </c>
      <c r="O301" s="155">
        <v>0</v>
      </c>
      <c r="P301" s="155">
        <f>O301*H301</f>
        <v>0</v>
      </c>
      <c r="Q301" s="155">
        <v>0</v>
      </c>
      <c r="R301" s="155">
        <f>Q301*H301</f>
        <v>0</v>
      </c>
      <c r="S301" s="155">
        <v>0</v>
      </c>
      <c r="T301" s="156">
        <f>S301*H301</f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7" t="s">
        <v>160</v>
      </c>
      <c r="AT301" s="157" t="s">
        <v>143</v>
      </c>
      <c r="AU301" s="157" t="s">
        <v>80</v>
      </c>
      <c r="AY301" s="18" t="s">
        <v>140</v>
      </c>
      <c r="BE301" s="158">
        <f>IF(N301="základní",J301,0)</f>
        <v>0</v>
      </c>
      <c r="BF301" s="158">
        <f>IF(N301="snížená",J301,0)</f>
        <v>0</v>
      </c>
      <c r="BG301" s="158">
        <f>IF(N301="zákl. přenesená",J301,0)</f>
        <v>0</v>
      </c>
      <c r="BH301" s="158">
        <f>IF(N301="sníž. přenesená",J301,0)</f>
        <v>0</v>
      </c>
      <c r="BI301" s="158">
        <f>IF(N301="nulová",J301,0)</f>
        <v>0</v>
      </c>
      <c r="BJ301" s="18" t="s">
        <v>78</v>
      </c>
      <c r="BK301" s="158">
        <f>ROUND(I301*H301,2)</f>
        <v>0</v>
      </c>
      <c r="BL301" s="18" t="s">
        <v>160</v>
      </c>
      <c r="BM301" s="157" t="s">
        <v>1623</v>
      </c>
    </row>
    <row r="302" spans="1:65" s="2" customFormat="1" ht="146.25" x14ac:dyDescent="0.2">
      <c r="A302" s="30"/>
      <c r="B302" s="31"/>
      <c r="C302" s="30"/>
      <c r="D302" s="159" t="s">
        <v>149</v>
      </c>
      <c r="E302" s="30"/>
      <c r="F302" s="160" t="s">
        <v>1611</v>
      </c>
      <c r="G302" s="30"/>
      <c r="H302" s="30"/>
      <c r="I302" s="30"/>
      <c r="J302" s="30"/>
      <c r="K302" s="30"/>
      <c r="L302" s="31"/>
      <c r="M302" s="161"/>
      <c r="N302" s="162"/>
      <c r="O302" s="56"/>
      <c r="P302" s="56"/>
      <c r="Q302" s="56"/>
      <c r="R302" s="56"/>
      <c r="S302" s="56"/>
      <c r="T302" s="57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T302" s="18" t="s">
        <v>149</v>
      </c>
      <c r="AU302" s="18" t="s">
        <v>80</v>
      </c>
    </row>
    <row r="303" spans="1:65" s="13" customFormat="1" x14ac:dyDescent="0.2">
      <c r="B303" s="168"/>
      <c r="D303" s="159" t="s">
        <v>354</v>
      </c>
      <c r="E303" s="169" t="s">
        <v>1</v>
      </c>
      <c r="F303" s="170" t="s">
        <v>1624</v>
      </c>
      <c r="H303" s="171">
        <v>2</v>
      </c>
      <c r="L303" s="168"/>
      <c r="M303" s="172"/>
      <c r="N303" s="173"/>
      <c r="O303" s="173"/>
      <c r="P303" s="173"/>
      <c r="Q303" s="173"/>
      <c r="R303" s="173"/>
      <c r="S303" s="173"/>
      <c r="T303" s="174"/>
      <c r="AT303" s="169" t="s">
        <v>354</v>
      </c>
      <c r="AU303" s="169" t="s">
        <v>80</v>
      </c>
      <c r="AV303" s="13" t="s">
        <v>80</v>
      </c>
      <c r="AW303" s="13" t="s">
        <v>27</v>
      </c>
      <c r="AX303" s="13" t="s">
        <v>78</v>
      </c>
      <c r="AY303" s="169" t="s">
        <v>140</v>
      </c>
    </row>
    <row r="304" spans="1:65" s="2" customFormat="1" ht="16.5" customHeight="1" x14ac:dyDescent="0.2">
      <c r="A304" s="30"/>
      <c r="B304" s="146"/>
      <c r="C304" s="147" t="s">
        <v>645</v>
      </c>
      <c r="D304" s="147" t="s">
        <v>143</v>
      </c>
      <c r="E304" s="148" t="s">
        <v>1625</v>
      </c>
      <c r="F304" s="149" t="s">
        <v>1626</v>
      </c>
      <c r="G304" s="150" t="s">
        <v>830</v>
      </c>
      <c r="H304" s="151">
        <v>2.2000000000000002</v>
      </c>
      <c r="I304" s="275"/>
      <c r="J304" s="152">
        <f>ROUND(I304*H304,2)</f>
        <v>0</v>
      </c>
      <c r="K304" s="149"/>
      <c r="L304" s="31"/>
      <c r="M304" s="153" t="s">
        <v>1</v>
      </c>
      <c r="N304" s="154" t="s">
        <v>36</v>
      </c>
      <c r="O304" s="155">
        <v>0</v>
      </c>
      <c r="P304" s="155">
        <f>O304*H304</f>
        <v>0</v>
      </c>
      <c r="Q304" s="155">
        <v>0</v>
      </c>
      <c r="R304" s="155">
        <f>Q304*H304</f>
        <v>0</v>
      </c>
      <c r="S304" s="155">
        <v>0</v>
      </c>
      <c r="T304" s="156">
        <f>S304*H304</f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57" t="s">
        <v>160</v>
      </c>
      <c r="AT304" s="157" t="s">
        <v>143</v>
      </c>
      <c r="AU304" s="157" t="s">
        <v>80</v>
      </c>
      <c r="AY304" s="18" t="s">
        <v>140</v>
      </c>
      <c r="BE304" s="158">
        <f>IF(N304="základní",J304,0)</f>
        <v>0</v>
      </c>
      <c r="BF304" s="158">
        <f>IF(N304="snížená",J304,0)</f>
        <v>0</v>
      </c>
      <c r="BG304" s="158">
        <f>IF(N304="zákl. přenesená",J304,0)</f>
        <v>0</v>
      </c>
      <c r="BH304" s="158">
        <f>IF(N304="sníž. přenesená",J304,0)</f>
        <v>0</v>
      </c>
      <c r="BI304" s="158">
        <f>IF(N304="nulová",J304,0)</f>
        <v>0</v>
      </c>
      <c r="BJ304" s="18" t="s">
        <v>78</v>
      </c>
      <c r="BK304" s="158">
        <f>ROUND(I304*H304,2)</f>
        <v>0</v>
      </c>
      <c r="BL304" s="18" t="s">
        <v>160</v>
      </c>
      <c r="BM304" s="157" t="s">
        <v>1627</v>
      </c>
    </row>
    <row r="305" spans="1:65" s="2" customFormat="1" ht="126.75" x14ac:dyDescent="0.2">
      <c r="A305" s="30"/>
      <c r="B305" s="31"/>
      <c r="C305" s="30"/>
      <c r="D305" s="159" t="s">
        <v>149</v>
      </c>
      <c r="E305" s="30"/>
      <c r="F305" s="160" t="s">
        <v>1628</v>
      </c>
      <c r="G305" s="30"/>
      <c r="H305" s="30"/>
      <c r="I305" s="30"/>
      <c r="J305" s="30"/>
      <c r="K305" s="30"/>
      <c r="L305" s="31"/>
      <c r="M305" s="161"/>
      <c r="N305" s="162"/>
      <c r="O305" s="56"/>
      <c r="P305" s="56"/>
      <c r="Q305" s="56"/>
      <c r="R305" s="56"/>
      <c r="S305" s="56"/>
      <c r="T305" s="57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T305" s="18" t="s">
        <v>149</v>
      </c>
      <c r="AU305" s="18" t="s">
        <v>80</v>
      </c>
    </row>
    <row r="306" spans="1:65" s="13" customFormat="1" x14ac:dyDescent="0.2">
      <c r="B306" s="168"/>
      <c r="D306" s="159" t="s">
        <v>354</v>
      </c>
      <c r="E306" s="169" t="s">
        <v>1</v>
      </c>
      <c r="F306" s="170" t="s">
        <v>1629</v>
      </c>
      <c r="H306" s="171">
        <v>2.2000000000000002</v>
      </c>
      <c r="L306" s="168"/>
      <c r="M306" s="172"/>
      <c r="N306" s="173"/>
      <c r="O306" s="173"/>
      <c r="P306" s="173"/>
      <c r="Q306" s="173"/>
      <c r="R306" s="173"/>
      <c r="S306" s="173"/>
      <c r="T306" s="174"/>
      <c r="AT306" s="169" t="s">
        <v>354</v>
      </c>
      <c r="AU306" s="169" t="s">
        <v>80</v>
      </c>
      <c r="AV306" s="13" t="s">
        <v>80</v>
      </c>
      <c r="AW306" s="13" t="s">
        <v>27</v>
      </c>
      <c r="AX306" s="13" t="s">
        <v>78</v>
      </c>
      <c r="AY306" s="169" t="s">
        <v>140</v>
      </c>
    </row>
    <row r="307" spans="1:65" s="2" customFormat="1" ht="16.5" customHeight="1" x14ac:dyDescent="0.2">
      <c r="A307" s="30"/>
      <c r="B307" s="146"/>
      <c r="C307" s="147" t="s">
        <v>651</v>
      </c>
      <c r="D307" s="147" t="s">
        <v>143</v>
      </c>
      <c r="E307" s="148" t="s">
        <v>1630</v>
      </c>
      <c r="F307" s="149" t="s">
        <v>1631</v>
      </c>
      <c r="G307" s="150" t="s">
        <v>358</v>
      </c>
      <c r="H307" s="151">
        <v>2</v>
      </c>
      <c r="I307" s="275"/>
      <c r="J307" s="152">
        <f>ROUND(I307*H307,2)</f>
        <v>0</v>
      </c>
      <c r="K307" s="149"/>
      <c r="L307" s="31"/>
      <c r="M307" s="153" t="s">
        <v>1</v>
      </c>
      <c r="N307" s="154" t="s">
        <v>36</v>
      </c>
      <c r="O307" s="155">
        <v>3.794</v>
      </c>
      <c r="P307" s="155">
        <f>O307*H307</f>
        <v>7.5880000000000001</v>
      </c>
      <c r="Q307" s="155">
        <v>1.299E-2</v>
      </c>
      <c r="R307" s="155">
        <f>Q307*H307</f>
        <v>2.598E-2</v>
      </c>
      <c r="S307" s="155">
        <v>0</v>
      </c>
      <c r="T307" s="156">
        <f>S307*H307</f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7" t="s">
        <v>160</v>
      </c>
      <c r="AT307" s="157" t="s">
        <v>143</v>
      </c>
      <c r="AU307" s="157" t="s">
        <v>80</v>
      </c>
      <c r="AY307" s="18" t="s">
        <v>140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8" t="s">
        <v>78</v>
      </c>
      <c r="BK307" s="158">
        <f>ROUND(I307*H307,2)</f>
        <v>0</v>
      </c>
      <c r="BL307" s="18" t="s">
        <v>160</v>
      </c>
      <c r="BM307" s="157" t="s">
        <v>1632</v>
      </c>
    </row>
    <row r="308" spans="1:65" s="2" customFormat="1" x14ac:dyDescent="0.2">
      <c r="A308" s="30"/>
      <c r="B308" s="31"/>
      <c r="C308" s="30"/>
      <c r="D308" s="159" t="s">
        <v>149</v>
      </c>
      <c r="E308" s="30"/>
      <c r="F308" s="160" t="s">
        <v>1633</v>
      </c>
      <c r="G308" s="30"/>
      <c r="H308" s="30"/>
      <c r="I308" s="30"/>
      <c r="J308" s="30"/>
      <c r="K308" s="30"/>
      <c r="L308" s="31"/>
      <c r="M308" s="161"/>
      <c r="N308" s="162"/>
      <c r="O308" s="56"/>
      <c r="P308" s="56"/>
      <c r="Q308" s="56"/>
      <c r="R308" s="56"/>
      <c r="S308" s="56"/>
      <c r="T308" s="57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T308" s="18" t="s">
        <v>149</v>
      </c>
      <c r="AU308" s="18" t="s">
        <v>80</v>
      </c>
    </row>
    <row r="309" spans="1:65" s="13" customFormat="1" x14ac:dyDescent="0.2">
      <c r="B309" s="168"/>
      <c r="D309" s="159" t="s">
        <v>354</v>
      </c>
      <c r="E309" s="169" t="s">
        <v>1</v>
      </c>
      <c r="F309" s="170" t="s">
        <v>1337</v>
      </c>
      <c r="H309" s="171">
        <v>2</v>
      </c>
      <c r="L309" s="168"/>
      <c r="M309" s="172"/>
      <c r="N309" s="173"/>
      <c r="O309" s="173"/>
      <c r="P309" s="173"/>
      <c r="Q309" s="173"/>
      <c r="R309" s="173"/>
      <c r="S309" s="173"/>
      <c r="T309" s="174"/>
      <c r="AT309" s="169" t="s">
        <v>354</v>
      </c>
      <c r="AU309" s="169" t="s">
        <v>80</v>
      </c>
      <c r="AV309" s="13" t="s">
        <v>80</v>
      </c>
      <c r="AW309" s="13" t="s">
        <v>27</v>
      </c>
      <c r="AX309" s="13" t="s">
        <v>78</v>
      </c>
      <c r="AY309" s="169" t="s">
        <v>140</v>
      </c>
    </row>
    <row r="310" spans="1:65" s="2" customFormat="1" ht="16.5" customHeight="1" x14ac:dyDescent="0.2">
      <c r="A310" s="30"/>
      <c r="B310" s="146"/>
      <c r="C310" s="195" t="s">
        <v>657</v>
      </c>
      <c r="D310" s="195" t="s">
        <v>753</v>
      </c>
      <c r="E310" s="196" t="s">
        <v>1634</v>
      </c>
      <c r="F310" s="197" t="s">
        <v>1635</v>
      </c>
      <c r="G310" s="198" t="s">
        <v>358</v>
      </c>
      <c r="H310" s="199">
        <v>1</v>
      </c>
      <c r="I310" s="275"/>
      <c r="J310" s="200">
        <f>ROUND(I310*H310,2)</f>
        <v>0</v>
      </c>
      <c r="K310" s="197"/>
      <c r="L310" s="201"/>
      <c r="M310" s="202" t="s">
        <v>1</v>
      </c>
      <c r="N310" s="203" t="s">
        <v>36</v>
      </c>
      <c r="O310" s="155">
        <v>0</v>
      </c>
      <c r="P310" s="155">
        <f>O310*H310</f>
        <v>0</v>
      </c>
      <c r="Q310" s="155">
        <v>0.17599999999999999</v>
      </c>
      <c r="R310" s="155">
        <f>Q310*H310</f>
        <v>0.17599999999999999</v>
      </c>
      <c r="S310" s="155">
        <v>0</v>
      </c>
      <c r="T310" s="156">
        <f>S310*H310</f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174</v>
      </c>
      <c r="AT310" s="157" t="s">
        <v>753</v>
      </c>
      <c r="AU310" s="157" t="s">
        <v>80</v>
      </c>
      <c r="AY310" s="18" t="s">
        <v>140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8" t="s">
        <v>78</v>
      </c>
      <c r="BK310" s="158">
        <f>ROUND(I310*H310,2)</f>
        <v>0</v>
      </c>
      <c r="BL310" s="18" t="s">
        <v>160</v>
      </c>
      <c r="BM310" s="157" t="s">
        <v>1636</v>
      </c>
    </row>
    <row r="311" spans="1:65" s="2" customFormat="1" x14ac:dyDescent="0.2">
      <c r="A311" s="30"/>
      <c r="B311" s="31"/>
      <c r="C311" s="30"/>
      <c r="D311" s="159" t="s">
        <v>149</v>
      </c>
      <c r="E311" s="30"/>
      <c r="F311" s="160" t="s">
        <v>1635</v>
      </c>
      <c r="G311" s="30"/>
      <c r="H311" s="30"/>
      <c r="I311" s="30"/>
      <c r="J311" s="30"/>
      <c r="K311" s="30"/>
      <c r="L311" s="31"/>
      <c r="M311" s="161"/>
      <c r="N311" s="162"/>
      <c r="O311" s="56"/>
      <c r="P311" s="56"/>
      <c r="Q311" s="56"/>
      <c r="R311" s="56"/>
      <c r="S311" s="56"/>
      <c r="T311" s="57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T311" s="18" t="s">
        <v>149</v>
      </c>
      <c r="AU311" s="18" t="s">
        <v>80</v>
      </c>
    </row>
    <row r="312" spans="1:65" s="13" customFormat="1" x14ac:dyDescent="0.2">
      <c r="B312" s="168"/>
      <c r="D312" s="159" t="s">
        <v>354</v>
      </c>
      <c r="E312" s="169" t="s">
        <v>1</v>
      </c>
      <c r="F312" s="170" t="s">
        <v>1389</v>
      </c>
      <c r="H312" s="171">
        <v>1</v>
      </c>
      <c r="L312" s="168"/>
      <c r="M312" s="172"/>
      <c r="N312" s="173"/>
      <c r="O312" s="173"/>
      <c r="P312" s="173"/>
      <c r="Q312" s="173"/>
      <c r="R312" s="173"/>
      <c r="S312" s="173"/>
      <c r="T312" s="174"/>
      <c r="AT312" s="169" t="s">
        <v>354</v>
      </c>
      <c r="AU312" s="169" t="s">
        <v>80</v>
      </c>
      <c r="AV312" s="13" t="s">
        <v>80</v>
      </c>
      <c r="AW312" s="13" t="s">
        <v>27</v>
      </c>
      <c r="AX312" s="13" t="s">
        <v>78</v>
      </c>
      <c r="AY312" s="169" t="s">
        <v>140</v>
      </c>
    </row>
    <row r="313" spans="1:65" s="2" customFormat="1" ht="16.5" customHeight="1" x14ac:dyDescent="0.2">
      <c r="A313" s="30"/>
      <c r="B313" s="146"/>
      <c r="C313" s="195" t="s">
        <v>662</v>
      </c>
      <c r="D313" s="195" t="s">
        <v>753</v>
      </c>
      <c r="E313" s="196" t="s">
        <v>1637</v>
      </c>
      <c r="F313" s="197" t="s">
        <v>1638</v>
      </c>
      <c r="G313" s="198" t="s">
        <v>358</v>
      </c>
      <c r="H313" s="199">
        <v>1</v>
      </c>
      <c r="I313" s="275"/>
      <c r="J313" s="200">
        <f>ROUND(I313*H313,2)</f>
        <v>0</v>
      </c>
      <c r="K313" s="197"/>
      <c r="L313" s="201"/>
      <c r="M313" s="202" t="s">
        <v>1</v>
      </c>
      <c r="N313" s="203" t="s">
        <v>36</v>
      </c>
      <c r="O313" s="155">
        <v>0</v>
      </c>
      <c r="P313" s="155">
        <f>O313*H313</f>
        <v>0</v>
      </c>
      <c r="Q313" s="155">
        <v>0.14000000000000001</v>
      </c>
      <c r="R313" s="155">
        <f>Q313*H313</f>
        <v>0.14000000000000001</v>
      </c>
      <c r="S313" s="155">
        <v>0</v>
      </c>
      <c r="T313" s="156">
        <f>S313*H313</f>
        <v>0</v>
      </c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R313" s="157" t="s">
        <v>174</v>
      </c>
      <c r="AT313" s="157" t="s">
        <v>753</v>
      </c>
      <c r="AU313" s="157" t="s">
        <v>80</v>
      </c>
      <c r="AY313" s="18" t="s">
        <v>140</v>
      </c>
      <c r="BE313" s="158">
        <f>IF(N313="základní",J313,0)</f>
        <v>0</v>
      </c>
      <c r="BF313" s="158">
        <f>IF(N313="snížená",J313,0)</f>
        <v>0</v>
      </c>
      <c r="BG313" s="158">
        <f>IF(N313="zákl. přenesená",J313,0)</f>
        <v>0</v>
      </c>
      <c r="BH313" s="158">
        <f>IF(N313="sníž. přenesená",J313,0)</f>
        <v>0</v>
      </c>
      <c r="BI313" s="158">
        <f>IF(N313="nulová",J313,0)</f>
        <v>0</v>
      </c>
      <c r="BJ313" s="18" t="s">
        <v>78</v>
      </c>
      <c r="BK313" s="158">
        <f>ROUND(I313*H313,2)</f>
        <v>0</v>
      </c>
      <c r="BL313" s="18" t="s">
        <v>160</v>
      </c>
      <c r="BM313" s="157" t="s">
        <v>1639</v>
      </c>
    </row>
    <row r="314" spans="1:65" s="2" customFormat="1" x14ac:dyDescent="0.2">
      <c r="A314" s="30"/>
      <c r="B314" s="31"/>
      <c r="C314" s="30"/>
      <c r="D314" s="159" t="s">
        <v>149</v>
      </c>
      <c r="E314" s="30"/>
      <c r="F314" s="160" t="s">
        <v>1638</v>
      </c>
      <c r="G314" s="30"/>
      <c r="H314" s="30"/>
      <c r="I314" s="30"/>
      <c r="J314" s="30"/>
      <c r="K314" s="30"/>
      <c r="L314" s="31"/>
      <c r="M314" s="161"/>
      <c r="N314" s="162"/>
      <c r="O314" s="56"/>
      <c r="P314" s="56"/>
      <c r="Q314" s="56"/>
      <c r="R314" s="56"/>
      <c r="S314" s="56"/>
      <c r="T314" s="57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T314" s="18" t="s">
        <v>149</v>
      </c>
      <c r="AU314" s="18" t="s">
        <v>80</v>
      </c>
    </row>
    <row r="315" spans="1:65" s="13" customFormat="1" x14ac:dyDescent="0.2">
      <c r="B315" s="168"/>
      <c r="D315" s="159" t="s">
        <v>354</v>
      </c>
      <c r="E315" s="169" t="s">
        <v>1</v>
      </c>
      <c r="F315" s="170" t="s">
        <v>1389</v>
      </c>
      <c r="H315" s="171">
        <v>1</v>
      </c>
      <c r="L315" s="168"/>
      <c r="M315" s="172"/>
      <c r="N315" s="173"/>
      <c r="O315" s="173"/>
      <c r="P315" s="173"/>
      <c r="Q315" s="173"/>
      <c r="R315" s="173"/>
      <c r="S315" s="173"/>
      <c r="T315" s="174"/>
      <c r="AT315" s="169" t="s">
        <v>354</v>
      </c>
      <c r="AU315" s="169" t="s">
        <v>80</v>
      </c>
      <c r="AV315" s="13" t="s">
        <v>80</v>
      </c>
      <c r="AW315" s="13" t="s">
        <v>27</v>
      </c>
      <c r="AX315" s="13" t="s">
        <v>78</v>
      </c>
      <c r="AY315" s="169" t="s">
        <v>140</v>
      </c>
    </row>
    <row r="316" spans="1:65" s="2" customFormat="1" ht="16.5" customHeight="1" x14ac:dyDescent="0.2">
      <c r="A316" s="30"/>
      <c r="B316" s="146"/>
      <c r="C316" s="195" t="s">
        <v>667</v>
      </c>
      <c r="D316" s="195" t="s">
        <v>753</v>
      </c>
      <c r="E316" s="196" t="s">
        <v>1640</v>
      </c>
      <c r="F316" s="197" t="s">
        <v>1641</v>
      </c>
      <c r="G316" s="198" t="s">
        <v>358</v>
      </c>
      <c r="H316" s="199">
        <v>1</v>
      </c>
      <c r="I316" s="275"/>
      <c r="J316" s="200">
        <f>ROUND(I316*H316,2)</f>
        <v>0</v>
      </c>
      <c r="K316" s="197"/>
      <c r="L316" s="201"/>
      <c r="M316" s="202" t="s">
        <v>1</v>
      </c>
      <c r="N316" s="203" t="s">
        <v>36</v>
      </c>
      <c r="O316" s="155">
        <v>0</v>
      </c>
      <c r="P316" s="155">
        <f>O316*H316</f>
        <v>0</v>
      </c>
      <c r="Q316" s="155">
        <v>2.9999999999999997E-4</v>
      </c>
      <c r="R316" s="155">
        <f>Q316*H316</f>
        <v>2.9999999999999997E-4</v>
      </c>
      <c r="S316" s="155">
        <v>0</v>
      </c>
      <c r="T316" s="156">
        <f>S316*H316</f>
        <v>0</v>
      </c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R316" s="157" t="s">
        <v>174</v>
      </c>
      <c r="AT316" s="157" t="s">
        <v>753</v>
      </c>
      <c r="AU316" s="157" t="s">
        <v>80</v>
      </c>
      <c r="AY316" s="18" t="s">
        <v>140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8" t="s">
        <v>78</v>
      </c>
      <c r="BK316" s="158">
        <f>ROUND(I316*H316,2)</f>
        <v>0</v>
      </c>
      <c r="BL316" s="18" t="s">
        <v>160</v>
      </c>
      <c r="BM316" s="157" t="s">
        <v>1642</v>
      </c>
    </row>
    <row r="317" spans="1:65" s="2" customFormat="1" x14ac:dyDescent="0.2">
      <c r="A317" s="30"/>
      <c r="B317" s="31"/>
      <c r="C317" s="30"/>
      <c r="D317" s="159" t="s">
        <v>149</v>
      </c>
      <c r="E317" s="30"/>
      <c r="F317" s="160" t="s">
        <v>1641</v>
      </c>
      <c r="G317" s="30"/>
      <c r="H317" s="30"/>
      <c r="I317" s="30"/>
      <c r="J317" s="30"/>
      <c r="K317" s="30"/>
      <c r="L317" s="31"/>
      <c r="M317" s="161"/>
      <c r="N317" s="162"/>
      <c r="O317" s="56"/>
      <c r="P317" s="56"/>
      <c r="Q317" s="56"/>
      <c r="R317" s="56"/>
      <c r="S317" s="56"/>
      <c r="T317" s="57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T317" s="18" t="s">
        <v>149</v>
      </c>
      <c r="AU317" s="18" t="s">
        <v>80</v>
      </c>
    </row>
    <row r="318" spans="1:65" s="13" customFormat="1" x14ac:dyDescent="0.2">
      <c r="B318" s="168"/>
      <c r="D318" s="159" t="s">
        <v>354</v>
      </c>
      <c r="E318" s="169" t="s">
        <v>1</v>
      </c>
      <c r="F318" s="170" t="s">
        <v>1389</v>
      </c>
      <c r="H318" s="171">
        <v>1</v>
      </c>
      <c r="L318" s="168"/>
      <c r="M318" s="172"/>
      <c r="N318" s="173"/>
      <c r="O318" s="173"/>
      <c r="P318" s="173"/>
      <c r="Q318" s="173"/>
      <c r="R318" s="173"/>
      <c r="S318" s="173"/>
      <c r="T318" s="174"/>
      <c r="AT318" s="169" t="s">
        <v>354</v>
      </c>
      <c r="AU318" s="169" t="s">
        <v>80</v>
      </c>
      <c r="AV318" s="13" t="s">
        <v>80</v>
      </c>
      <c r="AW318" s="13" t="s">
        <v>27</v>
      </c>
      <c r="AX318" s="13" t="s">
        <v>78</v>
      </c>
      <c r="AY318" s="169" t="s">
        <v>140</v>
      </c>
    </row>
    <row r="319" spans="1:65" s="2" customFormat="1" ht="24.2" customHeight="1" x14ac:dyDescent="0.2">
      <c r="A319" s="30"/>
      <c r="B319" s="146"/>
      <c r="C319" s="195" t="s">
        <v>672</v>
      </c>
      <c r="D319" s="195" t="s">
        <v>753</v>
      </c>
      <c r="E319" s="196" t="s">
        <v>1643</v>
      </c>
      <c r="F319" s="197" t="s">
        <v>1644</v>
      </c>
      <c r="G319" s="198" t="s">
        <v>358</v>
      </c>
      <c r="H319" s="199">
        <v>1</v>
      </c>
      <c r="I319" s="275"/>
      <c r="J319" s="200">
        <f>ROUND(I319*H319,2)</f>
        <v>0</v>
      </c>
      <c r="K319" s="197"/>
      <c r="L319" s="201"/>
      <c r="M319" s="202" t="s">
        <v>1</v>
      </c>
      <c r="N319" s="203" t="s">
        <v>36</v>
      </c>
      <c r="O319" s="155">
        <v>0</v>
      </c>
      <c r="P319" s="155">
        <f>O319*H319</f>
        <v>0</v>
      </c>
      <c r="Q319" s="155">
        <v>2.9999999999999997E-4</v>
      </c>
      <c r="R319" s="155">
        <f>Q319*H319</f>
        <v>2.9999999999999997E-4</v>
      </c>
      <c r="S319" s="155">
        <v>0</v>
      </c>
      <c r="T319" s="156">
        <f>S319*H319</f>
        <v>0</v>
      </c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R319" s="157" t="s">
        <v>174</v>
      </c>
      <c r="AT319" s="157" t="s">
        <v>753</v>
      </c>
      <c r="AU319" s="157" t="s">
        <v>80</v>
      </c>
      <c r="AY319" s="18" t="s">
        <v>140</v>
      </c>
      <c r="BE319" s="158">
        <f>IF(N319="základní",J319,0)</f>
        <v>0</v>
      </c>
      <c r="BF319" s="158">
        <f>IF(N319="snížená",J319,0)</f>
        <v>0</v>
      </c>
      <c r="BG319" s="158">
        <f>IF(N319="zákl. přenesená",J319,0)</f>
        <v>0</v>
      </c>
      <c r="BH319" s="158">
        <f>IF(N319="sníž. přenesená",J319,0)</f>
        <v>0</v>
      </c>
      <c r="BI319" s="158">
        <f>IF(N319="nulová",J319,0)</f>
        <v>0</v>
      </c>
      <c r="BJ319" s="18" t="s">
        <v>78</v>
      </c>
      <c r="BK319" s="158">
        <f>ROUND(I319*H319,2)</f>
        <v>0</v>
      </c>
      <c r="BL319" s="18" t="s">
        <v>160</v>
      </c>
      <c r="BM319" s="157" t="s">
        <v>1645</v>
      </c>
    </row>
    <row r="320" spans="1:65" s="2" customFormat="1" x14ac:dyDescent="0.2">
      <c r="A320" s="30"/>
      <c r="B320" s="31"/>
      <c r="C320" s="30"/>
      <c r="D320" s="159" t="s">
        <v>149</v>
      </c>
      <c r="E320" s="30"/>
      <c r="F320" s="160" t="s">
        <v>1644</v>
      </c>
      <c r="G320" s="30"/>
      <c r="H320" s="30"/>
      <c r="I320" s="30"/>
      <c r="J320" s="30"/>
      <c r="K320" s="30"/>
      <c r="L320" s="31"/>
      <c r="M320" s="161"/>
      <c r="N320" s="162"/>
      <c r="O320" s="56"/>
      <c r="P320" s="56"/>
      <c r="Q320" s="56"/>
      <c r="R320" s="56"/>
      <c r="S320" s="56"/>
      <c r="T320" s="57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T320" s="18" t="s">
        <v>149</v>
      </c>
      <c r="AU320" s="18" t="s">
        <v>80</v>
      </c>
    </row>
    <row r="321" spans="1:65" s="13" customFormat="1" x14ac:dyDescent="0.2">
      <c r="B321" s="168"/>
      <c r="D321" s="159" t="s">
        <v>354</v>
      </c>
      <c r="E321" s="169" t="s">
        <v>1</v>
      </c>
      <c r="F321" s="170" t="s">
        <v>1389</v>
      </c>
      <c r="H321" s="171">
        <v>1</v>
      </c>
      <c r="L321" s="168"/>
      <c r="M321" s="172"/>
      <c r="N321" s="173"/>
      <c r="O321" s="173"/>
      <c r="P321" s="173"/>
      <c r="Q321" s="173"/>
      <c r="R321" s="173"/>
      <c r="S321" s="173"/>
      <c r="T321" s="174"/>
      <c r="AT321" s="169" t="s">
        <v>354</v>
      </c>
      <c r="AU321" s="169" t="s">
        <v>80</v>
      </c>
      <c r="AV321" s="13" t="s">
        <v>80</v>
      </c>
      <c r="AW321" s="13" t="s">
        <v>27</v>
      </c>
      <c r="AX321" s="13" t="s">
        <v>78</v>
      </c>
      <c r="AY321" s="169" t="s">
        <v>140</v>
      </c>
    </row>
    <row r="322" spans="1:65" s="2" customFormat="1" ht="16.5" customHeight="1" x14ac:dyDescent="0.2">
      <c r="A322" s="30"/>
      <c r="B322" s="146"/>
      <c r="C322" s="147"/>
      <c r="D322" s="147"/>
      <c r="E322" s="148"/>
      <c r="F322" s="149"/>
      <c r="G322" s="150"/>
      <c r="H322" s="151"/>
      <c r="I322" s="152"/>
      <c r="J322" s="152"/>
      <c r="K322" s="149"/>
      <c r="L322" s="31"/>
      <c r="M322" s="153"/>
      <c r="N322" s="154"/>
      <c r="O322" s="155"/>
      <c r="P322" s="155"/>
      <c r="Q322" s="155"/>
      <c r="R322" s="155"/>
      <c r="S322" s="155"/>
      <c r="T322" s="156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57"/>
      <c r="AT322" s="157"/>
      <c r="AU322" s="157"/>
      <c r="AY322" s="18"/>
      <c r="BE322" s="158"/>
      <c r="BF322" s="158"/>
      <c r="BG322" s="158"/>
      <c r="BH322" s="158"/>
      <c r="BI322" s="158"/>
      <c r="BJ322" s="18"/>
      <c r="BK322" s="158"/>
      <c r="BL322" s="18"/>
      <c r="BM322" s="157"/>
    </row>
    <row r="323" spans="1:65" s="2" customFormat="1" x14ac:dyDescent="0.2">
      <c r="A323" s="30"/>
      <c r="B323" s="31"/>
      <c r="C323" s="30"/>
      <c r="D323" s="159"/>
      <c r="E323" s="30"/>
      <c r="F323" s="160"/>
      <c r="G323" s="30"/>
      <c r="H323" s="30"/>
      <c r="I323" s="30"/>
      <c r="J323" s="30"/>
      <c r="K323" s="30"/>
      <c r="L323" s="31"/>
      <c r="M323" s="161"/>
      <c r="N323" s="162"/>
      <c r="O323" s="56"/>
      <c r="P323" s="56"/>
      <c r="Q323" s="56"/>
      <c r="R323" s="56"/>
      <c r="S323" s="56"/>
      <c r="T323" s="57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T323" s="18"/>
      <c r="AU323" s="18"/>
    </row>
    <row r="324" spans="1:65" s="2" customFormat="1" x14ac:dyDescent="0.2">
      <c r="A324" s="30"/>
      <c r="B324" s="31"/>
      <c r="C324" s="30"/>
      <c r="D324" s="159"/>
      <c r="E324" s="30"/>
      <c r="F324" s="163"/>
      <c r="G324" s="30"/>
      <c r="H324" s="30"/>
      <c r="I324" s="30"/>
      <c r="J324" s="30"/>
      <c r="K324" s="30"/>
      <c r="L324" s="31"/>
      <c r="M324" s="161"/>
      <c r="N324" s="162"/>
      <c r="O324" s="56"/>
      <c r="P324" s="56"/>
      <c r="Q324" s="56"/>
      <c r="R324" s="56"/>
      <c r="S324" s="56"/>
      <c r="T324" s="57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T324" s="18"/>
      <c r="AU324" s="18"/>
    </row>
    <row r="325" spans="1:65" s="2" customFormat="1" ht="16.5" customHeight="1" x14ac:dyDescent="0.2">
      <c r="A325" s="30"/>
      <c r="B325" s="146"/>
      <c r="C325" s="147" t="s">
        <v>683</v>
      </c>
      <c r="D325" s="147" t="s">
        <v>143</v>
      </c>
      <c r="E325" s="148" t="s">
        <v>1646</v>
      </c>
      <c r="F325" s="149" t="s">
        <v>1647</v>
      </c>
      <c r="G325" s="150" t="s">
        <v>358</v>
      </c>
      <c r="H325" s="151">
        <v>27</v>
      </c>
      <c r="I325" s="275"/>
      <c r="J325" s="152">
        <f>ROUND(I325*H325,2)</f>
        <v>0</v>
      </c>
      <c r="K325" s="149"/>
      <c r="L325" s="31"/>
      <c r="M325" s="153" t="s">
        <v>1</v>
      </c>
      <c r="N325" s="154" t="s">
        <v>36</v>
      </c>
      <c r="O325" s="155">
        <v>0.14000000000000001</v>
      </c>
      <c r="P325" s="155">
        <f>O325*H325</f>
        <v>3.7800000000000002</v>
      </c>
      <c r="Q325" s="155">
        <v>1.3600000000000001E-3</v>
      </c>
      <c r="R325" s="155">
        <f>Q325*H325</f>
        <v>3.6720000000000003E-2</v>
      </c>
      <c r="S325" s="155">
        <v>0</v>
      </c>
      <c r="T325" s="156">
        <f>S325*H325</f>
        <v>0</v>
      </c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R325" s="157" t="s">
        <v>160</v>
      </c>
      <c r="AT325" s="157" t="s">
        <v>143</v>
      </c>
      <c r="AU325" s="157" t="s">
        <v>80</v>
      </c>
      <c r="AY325" s="18" t="s">
        <v>140</v>
      </c>
      <c r="BE325" s="158">
        <f>IF(N325="základní",J325,0)</f>
        <v>0</v>
      </c>
      <c r="BF325" s="158">
        <f>IF(N325="snížená",J325,0)</f>
        <v>0</v>
      </c>
      <c r="BG325" s="158">
        <f>IF(N325="zákl. přenesená",J325,0)</f>
        <v>0</v>
      </c>
      <c r="BH325" s="158">
        <f>IF(N325="sníž. přenesená",J325,0)</f>
        <v>0</v>
      </c>
      <c r="BI325" s="158">
        <f>IF(N325="nulová",J325,0)</f>
        <v>0</v>
      </c>
      <c r="BJ325" s="18" t="s">
        <v>78</v>
      </c>
      <c r="BK325" s="158">
        <f>ROUND(I325*H325,2)</f>
        <v>0</v>
      </c>
      <c r="BL325" s="18" t="s">
        <v>160</v>
      </c>
      <c r="BM325" s="157" t="s">
        <v>1648</v>
      </c>
    </row>
    <row r="326" spans="1:65" s="2" customFormat="1" x14ac:dyDescent="0.2">
      <c r="A326" s="30"/>
      <c r="B326" s="31"/>
      <c r="C326" s="30"/>
      <c r="D326" s="159" t="s">
        <v>149</v>
      </c>
      <c r="E326" s="30"/>
      <c r="F326" s="160" t="s">
        <v>1649</v>
      </c>
      <c r="G326" s="30"/>
      <c r="H326" s="30"/>
      <c r="I326" s="30"/>
      <c r="J326" s="30"/>
      <c r="K326" s="30"/>
      <c r="L326" s="31"/>
      <c r="M326" s="161"/>
      <c r="N326" s="162"/>
      <c r="O326" s="56"/>
      <c r="P326" s="56"/>
      <c r="Q326" s="56"/>
      <c r="R326" s="56"/>
      <c r="S326" s="56"/>
      <c r="T326" s="57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T326" s="18" t="s">
        <v>149</v>
      </c>
      <c r="AU326" s="18" t="s">
        <v>80</v>
      </c>
    </row>
    <row r="327" spans="1:65" s="13" customFormat="1" x14ac:dyDescent="0.2">
      <c r="B327" s="168"/>
      <c r="D327" s="159" t="s">
        <v>354</v>
      </c>
      <c r="E327" s="169" t="s">
        <v>1</v>
      </c>
      <c r="F327" s="170" t="s">
        <v>1650</v>
      </c>
      <c r="H327" s="171">
        <v>27</v>
      </c>
      <c r="L327" s="168"/>
      <c r="M327" s="172"/>
      <c r="N327" s="173"/>
      <c r="O327" s="173"/>
      <c r="P327" s="173"/>
      <c r="Q327" s="173"/>
      <c r="R327" s="173"/>
      <c r="S327" s="173"/>
      <c r="T327" s="174"/>
      <c r="AT327" s="169" t="s">
        <v>354</v>
      </c>
      <c r="AU327" s="169" t="s">
        <v>80</v>
      </c>
      <c r="AV327" s="13" t="s">
        <v>80</v>
      </c>
      <c r="AW327" s="13" t="s">
        <v>27</v>
      </c>
      <c r="AX327" s="13" t="s">
        <v>78</v>
      </c>
      <c r="AY327" s="169" t="s">
        <v>140</v>
      </c>
    </row>
    <row r="328" spans="1:65" s="12" customFormat="1" ht="22.9" customHeight="1" x14ac:dyDescent="0.2">
      <c r="B328" s="134"/>
      <c r="D328" s="135" t="s">
        <v>69</v>
      </c>
      <c r="E328" s="144" t="s">
        <v>178</v>
      </c>
      <c r="F328" s="144" t="s">
        <v>1025</v>
      </c>
      <c r="J328" s="145">
        <f>BK328</f>
        <v>0</v>
      </c>
      <c r="L328" s="134"/>
      <c r="M328" s="138"/>
      <c r="N328" s="139"/>
      <c r="O328" s="139"/>
      <c r="P328" s="140">
        <f>SUM(P329:P361)</f>
        <v>244.98349999999999</v>
      </c>
      <c r="Q328" s="139"/>
      <c r="R328" s="140">
        <f>SUM(R329:R361)</f>
        <v>0.73361500000000002</v>
      </c>
      <c r="S328" s="139"/>
      <c r="T328" s="141">
        <f>SUM(T329:T361)</f>
        <v>72</v>
      </c>
      <c r="AR328" s="135" t="s">
        <v>78</v>
      </c>
      <c r="AT328" s="142" t="s">
        <v>69</v>
      </c>
      <c r="AU328" s="142" t="s">
        <v>78</v>
      </c>
      <c r="AY328" s="135" t="s">
        <v>140</v>
      </c>
      <c r="BK328" s="143">
        <f>SUM(BK329:BK361)</f>
        <v>0</v>
      </c>
    </row>
    <row r="329" spans="1:65" s="2" customFormat="1" ht="16.5" customHeight="1" x14ac:dyDescent="0.2">
      <c r="A329" s="30"/>
      <c r="B329" s="146"/>
      <c r="C329" s="147" t="s">
        <v>689</v>
      </c>
      <c r="D329" s="147" t="s">
        <v>143</v>
      </c>
      <c r="E329" s="148" t="s">
        <v>1651</v>
      </c>
      <c r="F329" s="149" t="s">
        <v>1652</v>
      </c>
      <c r="G329" s="150" t="s">
        <v>830</v>
      </c>
      <c r="H329" s="151">
        <v>29.4</v>
      </c>
      <c r="I329" s="275"/>
      <c r="J329" s="152">
        <f>ROUND(I329*H329,2)</f>
        <v>0</v>
      </c>
      <c r="K329" s="149"/>
      <c r="L329" s="31"/>
      <c r="M329" s="153" t="s">
        <v>1</v>
      </c>
      <c r="N329" s="154" t="s">
        <v>36</v>
      </c>
      <c r="O329" s="155">
        <v>0</v>
      </c>
      <c r="P329" s="155">
        <f>O329*H329</f>
        <v>0</v>
      </c>
      <c r="Q329" s="155">
        <v>0</v>
      </c>
      <c r="R329" s="155">
        <f>Q329*H329</f>
        <v>0</v>
      </c>
      <c r="S329" s="155">
        <v>0</v>
      </c>
      <c r="T329" s="156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7" t="s">
        <v>160</v>
      </c>
      <c r="AT329" s="157" t="s">
        <v>143</v>
      </c>
      <c r="AU329" s="157" t="s">
        <v>80</v>
      </c>
      <c r="AY329" s="18" t="s">
        <v>140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18" t="s">
        <v>78</v>
      </c>
      <c r="BK329" s="158">
        <f>ROUND(I329*H329,2)</f>
        <v>0</v>
      </c>
      <c r="BL329" s="18" t="s">
        <v>160</v>
      </c>
      <c r="BM329" s="157" t="s">
        <v>1653</v>
      </c>
    </row>
    <row r="330" spans="1:65" s="2" customFormat="1" ht="39" x14ac:dyDescent="0.2">
      <c r="A330" s="30"/>
      <c r="B330" s="31"/>
      <c r="C330" s="30"/>
      <c r="D330" s="159" t="s">
        <v>149</v>
      </c>
      <c r="E330" s="30"/>
      <c r="F330" s="160" t="s">
        <v>1654</v>
      </c>
      <c r="G330" s="30"/>
      <c r="H330" s="30"/>
      <c r="I330" s="30"/>
      <c r="J330" s="30"/>
      <c r="K330" s="30"/>
      <c r="L330" s="31"/>
      <c r="M330" s="161"/>
      <c r="N330" s="162"/>
      <c r="O330" s="56"/>
      <c r="P330" s="56"/>
      <c r="Q330" s="56"/>
      <c r="R330" s="56"/>
      <c r="S330" s="56"/>
      <c r="T330" s="57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T330" s="18" t="s">
        <v>149</v>
      </c>
      <c r="AU330" s="18" t="s">
        <v>80</v>
      </c>
    </row>
    <row r="331" spans="1:65" s="13" customFormat="1" x14ac:dyDescent="0.2">
      <c r="B331" s="168"/>
      <c r="D331" s="159" t="s">
        <v>354</v>
      </c>
      <c r="E331" s="169" t="s">
        <v>1</v>
      </c>
      <c r="F331" s="170" t="s">
        <v>1655</v>
      </c>
      <c r="H331" s="171">
        <v>29.4</v>
      </c>
      <c r="L331" s="168"/>
      <c r="M331" s="172"/>
      <c r="N331" s="173"/>
      <c r="O331" s="173"/>
      <c r="P331" s="173"/>
      <c r="Q331" s="173"/>
      <c r="R331" s="173"/>
      <c r="S331" s="173"/>
      <c r="T331" s="174"/>
      <c r="AT331" s="169" t="s">
        <v>354</v>
      </c>
      <c r="AU331" s="169" t="s">
        <v>80</v>
      </c>
      <c r="AV331" s="13" t="s">
        <v>80</v>
      </c>
      <c r="AW331" s="13" t="s">
        <v>27</v>
      </c>
      <c r="AX331" s="13" t="s">
        <v>78</v>
      </c>
      <c r="AY331" s="169" t="s">
        <v>140</v>
      </c>
    </row>
    <row r="332" spans="1:65" s="2" customFormat="1" ht="16.5" customHeight="1" x14ac:dyDescent="0.2">
      <c r="A332" s="30"/>
      <c r="B332" s="146"/>
      <c r="C332" s="147" t="s">
        <v>695</v>
      </c>
      <c r="D332" s="147" t="s">
        <v>143</v>
      </c>
      <c r="E332" s="148" t="s">
        <v>1656</v>
      </c>
      <c r="F332" s="149" t="s">
        <v>1657</v>
      </c>
      <c r="G332" s="150" t="s">
        <v>830</v>
      </c>
      <c r="H332" s="151">
        <v>38.799999999999997</v>
      </c>
      <c r="I332" s="275"/>
      <c r="J332" s="152">
        <f>ROUND(I332*H332,2)</f>
        <v>0</v>
      </c>
      <c r="K332" s="149"/>
      <c r="L332" s="31"/>
      <c r="M332" s="153" t="s">
        <v>1</v>
      </c>
      <c r="N332" s="154" t="s">
        <v>36</v>
      </c>
      <c r="O332" s="155">
        <v>0</v>
      </c>
      <c r="P332" s="155">
        <f>O332*H332</f>
        <v>0</v>
      </c>
      <c r="Q332" s="155">
        <v>0</v>
      </c>
      <c r="R332" s="155">
        <f>Q332*H332</f>
        <v>0</v>
      </c>
      <c r="S332" s="155">
        <v>0</v>
      </c>
      <c r="T332" s="156">
        <f>S332*H332</f>
        <v>0</v>
      </c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R332" s="157" t="s">
        <v>160</v>
      </c>
      <c r="AT332" s="157" t="s">
        <v>143</v>
      </c>
      <c r="AU332" s="157" t="s">
        <v>80</v>
      </c>
      <c r="AY332" s="18" t="s">
        <v>140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8" t="s">
        <v>78</v>
      </c>
      <c r="BK332" s="158">
        <f>ROUND(I332*H332,2)</f>
        <v>0</v>
      </c>
      <c r="BL332" s="18" t="s">
        <v>160</v>
      </c>
      <c r="BM332" s="157" t="s">
        <v>1658</v>
      </c>
    </row>
    <row r="333" spans="1:65" s="2" customFormat="1" ht="39" x14ac:dyDescent="0.2">
      <c r="A333" s="30"/>
      <c r="B333" s="31"/>
      <c r="C333" s="30"/>
      <c r="D333" s="159" t="s">
        <v>149</v>
      </c>
      <c r="E333" s="30"/>
      <c r="F333" s="160" t="s">
        <v>1654</v>
      </c>
      <c r="G333" s="30"/>
      <c r="H333" s="30"/>
      <c r="I333" s="30"/>
      <c r="J333" s="30"/>
      <c r="K333" s="30"/>
      <c r="L333" s="31"/>
      <c r="M333" s="161"/>
      <c r="N333" s="162"/>
      <c r="O333" s="56"/>
      <c r="P333" s="56"/>
      <c r="Q333" s="56"/>
      <c r="R333" s="56"/>
      <c r="S333" s="56"/>
      <c r="T333" s="57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T333" s="18" t="s">
        <v>149</v>
      </c>
      <c r="AU333" s="18" t="s">
        <v>80</v>
      </c>
    </row>
    <row r="334" spans="1:65" s="13" customFormat="1" x14ac:dyDescent="0.2">
      <c r="B334" s="168"/>
      <c r="D334" s="159" t="s">
        <v>354</v>
      </c>
      <c r="E334" s="169" t="s">
        <v>1</v>
      </c>
      <c r="F334" s="170" t="s">
        <v>1659</v>
      </c>
      <c r="H334" s="171">
        <v>38.799999999999997</v>
      </c>
      <c r="L334" s="168"/>
      <c r="M334" s="172"/>
      <c r="N334" s="173"/>
      <c r="O334" s="173"/>
      <c r="P334" s="173"/>
      <c r="Q334" s="173"/>
      <c r="R334" s="173"/>
      <c r="S334" s="173"/>
      <c r="T334" s="174"/>
      <c r="AT334" s="169" t="s">
        <v>354</v>
      </c>
      <c r="AU334" s="169" t="s">
        <v>80</v>
      </c>
      <c r="AV334" s="13" t="s">
        <v>80</v>
      </c>
      <c r="AW334" s="13" t="s">
        <v>27</v>
      </c>
      <c r="AX334" s="13" t="s">
        <v>78</v>
      </c>
      <c r="AY334" s="169" t="s">
        <v>140</v>
      </c>
    </row>
    <row r="335" spans="1:65" s="2" customFormat="1" ht="16.5" customHeight="1" x14ac:dyDescent="0.2">
      <c r="A335" s="30"/>
      <c r="B335" s="146"/>
      <c r="C335" s="147" t="s">
        <v>700</v>
      </c>
      <c r="D335" s="147" t="s">
        <v>143</v>
      </c>
      <c r="E335" s="148" t="s">
        <v>1660</v>
      </c>
      <c r="F335" s="149" t="s">
        <v>1661</v>
      </c>
      <c r="G335" s="150" t="s">
        <v>1015</v>
      </c>
      <c r="H335" s="151">
        <v>2</v>
      </c>
      <c r="I335" s="275"/>
      <c r="J335" s="152">
        <f>ROUND(I335*H335,2)</f>
        <v>0</v>
      </c>
      <c r="K335" s="149"/>
      <c r="L335" s="31"/>
      <c r="M335" s="153" t="s">
        <v>1</v>
      </c>
      <c r="N335" s="154" t="s">
        <v>36</v>
      </c>
      <c r="O335" s="155">
        <v>0</v>
      </c>
      <c r="P335" s="155">
        <f>O335*H335</f>
        <v>0</v>
      </c>
      <c r="Q335" s="155">
        <v>0</v>
      </c>
      <c r="R335" s="155">
        <f>Q335*H335</f>
        <v>0</v>
      </c>
      <c r="S335" s="155">
        <v>0</v>
      </c>
      <c r="T335" s="156">
        <f>S335*H335</f>
        <v>0</v>
      </c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R335" s="157" t="s">
        <v>160</v>
      </c>
      <c r="AT335" s="157" t="s">
        <v>143</v>
      </c>
      <c r="AU335" s="157" t="s">
        <v>80</v>
      </c>
      <c r="AY335" s="18" t="s">
        <v>140</v>
      </c>
      <c r="BE335" s="158">
        <f>IF(N335="základní",J335,0)</f>
        <v>0</v>
      </c>
      <c r="BF335" s="158">
        <f>IF(N335="snížená",J335,0)</f>
        <v>0</v>
      </c>
      <c r="BG335" s="158">
        <f>IF(N335="zákl. přenesená",J335,0)</f>
        <v>0</v>
      </c>
      <c r="BH335" s="158">
        <f>IF(N335="sníž. přenesená",J335,0)</f>
        <v>0</v>
      </c>
      <c r="BI335" s="158">
        <f>IF(N335="nulová",J335,0)</f>
        <v>0</v>
      </c>
      <c r="BJ335" s="18" t="s">
        <v>78</v>
      </c>
      <c r="BK335" s="158">
        <f>ROUND(I335*H335,2)</f>
        <v>0</v>
      </c>
      <c r="BL335" s="18" t="s">
        <v>160</v>
      </c>
      <c r="BM335" s="157" t="s">
        <v>1662</v>
      </c>
    </row>
    <row r="336" spans="1:65" s="2" customFormat="1" x14ac:dyDescent="0.2">
      <c r="A336" s="30"/>
      <c r="B336" s="31"/>
      <c r="C336" s="30"/>
      <c r="D336" s="159" t="s">
        <v>149</v>
      </c>
      <c r="E336" s="30"/>
      <c r="F336" s="160" t="s">
        <v>2363</v>
      </c>
      <c r="G336" s="30"/>
      <c r="H336" s="30"/>
      <c r="I336" s="30"/>
      <c r="J336" s="30"/>
      <c r="K336" s="30"/>
      <c r="L336" s="31"/>
      <c r="M336" s="161"/>
      <c r="N336" s="162"/>
      <c r="O336" s="56"/>
      <c r="P336" s="56"/>
      <c r="Q336" s="56"/>
      <c r="R336" s="56"/>
      <c r="S336" s="56"/>
      <c r="T336" s="57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T336" s="18" t="s">
        <v>149</v>
      </c>
      <c r="AU336" s="18" t="s">
        <v>80</v>
      </c>
    </row>
    <row r="337" spans="1:65" s="13" customFormat="1" x14ac:dyDescent="0.2">
      <c r="B337" s="168"/>
      <c r="D337" s="159" t="s">
        <v>354</v>
      </c>
      <c r="E337" s="169" t="s">
        <v>1</v>
      </c>
      <c r="F337" s="170" t="s">
        <v>1337</v>
      </c>
      <c r="H337" s="171">
        <v>2</v>
      </c>
      <c r="L337" s="168"/>
      <c r="M337" s="172"/>
      <c r="N337" s="173"/>
      <c r="O337" s="173"/>
      <c r="P337" s="173"/>
      <c r="Q337" s="173"/>
      <c r="R337" s="173"/>
      <c r="S337" s="173"/>
      <c r="T337" s="174"/>
      <c r="AT337" s="169" t="s">
        <v>354</v>
      </c>
      <c r="AU337" s="169" t="s">
        <v>80</v>
      </c>
      <c r="AV337" s="13" t="s">
        <v>80</v>
      </c>
      <c r="AW337" s="13" t="s">
        <v>27</v>
      </c>
      <c r="AX337" s="13" t="s">
        <v>78</v>
      </c>
      <c r="AY337" s="169" t="s">
        <v>140</v>
      </c>
    </row>
    <row r="338" spans="1:65" s="2" customFormat="1" ht="16.5" customHeight="1" x14ac:dyDescent="0.2">
      <c r="A338" s="30"/>
      <c r="B338" s="146"/>
      <c r="C338" s="147" t="s">
        <v>706</v>
      </c>
      <c r="D338" s="147" t="s">
        <v>143</v>
      </c>
      <c r="E338" s="148" t="s">
        <v>1663</v>
      </c>
      <c r="F338" s="149" t="s">
        <v>1664</v>
      </c>
      <c r="G338" s="150" t="s">
        <v>351</v>
      </c>
      <c r="H338" s="151">
        <v>21.76</v>
      </c>
      <c r="I338" s="275"/>
      <c r="J338" s="152">
        <f>ROUND(I338*H338,2)</f>
        <v>0</v>
      </c>
      <c r="K338" s="149"/>
      <c r="L338" s="31"/>
      <c r="M338" s="153" t="s">
        <v>1</v>
      </c>
      <c r="N338" s="154" t="s">
        <v>36</v>
      </c>
      <c r="O338" s="155">
        <v>0</v>
      </c>
      <c r="P338" s="155">
        <f>O338*H338</f>
        <v>0</v>
      </c>
      <c r="Q338" s="155">
        <v>0</v>
      </c>
      <c r="R338" s="155">
        <f>Q338*H338</f>
        <v>0</v>
      </c>
      <c r="S338" s="155">
        <v>0</v>
      </c>
      <c r="T338" s="156">
        <f>S338*H338</f>
        <v>0</v>
      </c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R338" s="157" t="s">
        <v>160</v>
      </c>
      <c r="AT338" s="157" t="s">
        <v>143</v>
      </c>
      <c r="AU338" s="157" t="s">
        <v>80</v>
      </c>
      <c r="AY338" s="18" t="s">
        <v>140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8" t="s">
        <v>78</v>
      </c>
      <c r="BK338" s="158">
        <f>ROUND(I338*H338,2)</f>
        <v>0</v>
      </c>
      <c r="BL338" s="18" t="s">
        <v>160</v>
      </c>
      <c r="BM338" s="157" t="s">
        <v>1665</v>
      </c>
    </row>
    <row r="339" spans="1:65" s="2" customFormat="1" ht="39" x14ac:dyDescent="0.2">
      <c r="A339" s="30"/>
      <c r="B339" s="31"/>
      <c r="C339" s="30"/>
      <c r="D339" s="159" t="s">
        <v>149</v>
      </c>
      <c r="E339" s="30"/>
      <c r="F339" s="160" t="s">
        <v>1666</v>
      </c>
      <c r="G339" s="30"/>
      <c r="H339" s="30"/>
      <c r="I339" s="30"/>
      <c r="J339" s="30"/>
      <c r="K339" s="30"/>
      <c r="L339" s="31"/>
      <c r="M339" s="161"/>
      <c r="N339" s="162"/>
      <c r="O339" s="56"/>
      <c r="P339" s="56"/>
      <c r="Q339" s="56"/>
      <c r="R339" s="56"/>
      <c r="S339" s="56"/>
      <c r="T339" s="57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T339" s="18" t="s">
        <v>149</v>
      </c>
      <c r="AU339" s="18" t="s">
        <v>80</v>
      </c>
    </row>
    <row r="340" spans="1:65" s="13" customFormat="1" x14ac:dyDescent="0.2">
      <c r="B340" s="168"/>
      <c r="D340" s="159" t="s">
        <v>354</v>
      </c>
      <c r="E340" s="169" t="s">
        <v>1</v>
      </c>
      <c r="F340" s="170" t="s">
        <v>1667</v>
      </c>
      <c r="H340" s="171">
        <v>21.76</v>
      </c>
      <c r="L340" s="168"/>
      <c r="M340" s="172"/>
      <c r="N340" s="173"/>
      <c r="O340" s="173"/>
      <c r="P340" s="173"/>
      <c r="Q340" s="173"/>
      <c r="R340" s="173"/>
      <c r="S340" s="173"/>
      <c r="T340" s="174"/>
      <c r="AT340" s="169" t="s">
        <v>354</v>
      </c>
      <c r="AU340" s="169" t="s">
        <v>80</v>
      </c>
      <c r="AV340" s="13" t="s">
        <v>80</v>
      </c>
      <c r="AW340" s="13" t="s">
        <v>27</v>
      </c>
      <c r="AX340" s="13" t="s">
        <v>78</v>
      </c>
      <c r="AY340" s="169" t="s">
        <v>140</v>
      </c>
    </row>
    <row r="341" spans="1:65" s="2" customFormat="1" ht="16.5" customHeight="1" x14ac:dyDescent="0.2">
      <c r="A341" s="30"/>
      <c r="B341" s="146"/>
      <c r="C341" s="147" t="s">
        <v>714</v>
      </c>
      <c r="D341" s="147" t="s">
        <v>143</v>
      </c>
      <c r="E341" s="148" t="s">
        <v>1668</v>
      </c>
      <c r="F341" s="149" t="s">
        <v>1669</v>
      </c>
      <c r="G341" s="150" t="s">
        <v>351</v>
      </c>
      <c r="H341" s="151">
        <v>0.54</v>
      </c>
      <c r="I341" s="275"/>
      <c r="J341" s="152">
        <f>ROUND(I341*H341,2)</f>
        <v>0</v>
      </c>
      <c r="K341" s="149"/>
      <c r="L341" s="31"/>
      <c r="M341" s="153" t="s">
        <v>1</v>
      </c>
      <c r="N341" s="154" t="s">
        <v>36</v>
      </c>
      <c r="O341" s="155">
        <v>0</v>
      </c>
      <c r="P341" s="155">
        <f>O341*H341</f>
        <v>0</v>
      </c>
      <c r="Q341" s="155">
        <v>0</v>
      </c>
      <c r="R341" s="155">
        <f>Q341*H341</f>
        <v>0</v>
      </c>
      <c r="S341" s="155">
        <v>0</v>
      </c>
      <c r="T341" s="156">
        <f>S341*H341</f>
        <v>0</v>
      </c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R341" s="157" t="s">
        <v>160</v>
      </c>
      <c r="AT341" s="157" t="s">
        <v>143</v>
      </c>
      <c r="AU341" s="157" t="s">
        <v>80</v>
      </c>
      <c r="AY341" s="18" t="s">
        <v>140</v>
      </c>
      <c r="BE341" s="158">
        <f>IF(N341="základní",J341,0)</f>
        <v>0</v>
      </c>
      <c r="BF341" s="158">
        <f>IF(N341="snížená",J341,0)</f>
        <v>0</v>
      </c>
      <c r="BG341" s="158">
        <f>IF(N341="zákl. přenesená",J341,0)</f>
        <v>0</v>
      </c>
      <c r="BH341" s="158">
        <f>IF(N341="sníž. přenesená",J341,0)</f>
        <v>0</v>
      </c>
      <c r="BI341" s="158">
        <f>IF(N341="nulová",J341,0)</f>
        <v>0</v>
      </c>
      <c r="BJ341" s="18" t="s">
        <v>78</v>
      </c>
      <c r="BK341" s="158">
        <f>ROUND(I341*H341,2)</f>
        <v>0</v>
      </c>
      <c r="BL341" s="18" t="s">
        <v>160</v>
      </c>
      <c r="BM341" s="157" t="s">
        <v>1670</v>
      </c>
    </row>
    <row r="342" spans="1:65" s="2" customFormat="1" x14ac:dyDescent="0.2">
      <c r="A342" s="30"/>
      <c r="B342" s="31"/>
      <c r="C342" s="30"/>
      <c r="D342" s="159" t="s">
        <v>149</v>
      </c>
      <c r="E342" s="30"/>
      <c r="F342" s="160" t="s">
        <v>2364</v>
      </c>
      <c r="G342" s="30"/>
      <c r="H342" s="30"/>
      <c r="I342" s="30"/>
      <c r="J342" s="30"/>
      <c r="K342" s="30"/>
      <c r="L342" s="31"/>
      <c r="M342" s="161"/>
      <c r="N342" s="162"/>
      <c r="O342" s="56"/>
      <c r="P342" s="56"/>
      <c r="Q342" s="56"/>
      <c r="R342" s="56"/>
      <c r="S342" s="56"/>
      <c r="T342" s="57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T342" s="18" t="s">
        <v>149</v>
      </c>
      <c r="AU342" s="18" t="s">
        <v>80</v>
      </c>
    </row>
    <row r="343" spans="1:65" s="13" customFormat="1" x14ac:dyDescent="0.2">
      <c r="B343" s="168"/>
      <c r="D343" s="159" t="s">
        <v>354</v>
      </c>
      <c r="E343" s="169" t="s">
        <v>1</v>
      </c>
      <c r="F343" s="170" t="s">
        <v>1671</v>
      </c>
      <c r="H343" s="171">
        <v>0.54</v>
      </c>
      <c r="L343" s="168"/>
      <c r="M343" s="172"/>
      <c r="N343" s="173"/>
      <c r="O343" s="173"/>
      <c r="P343" s="173"/>
      <c r="Q343" s="173"/>
      <c r="R343" s="173"/>
      <c r="S343" s="173"/>
      <c r="T343" s="174"/>
      <c r="AT343" s="169" t="s">
        <v>354</v>
      </c>
      <c r="AU343" s="169" t="s">
        <v>80</v>
      </c>
      <c r="AV343" s="13" t="s">
        <v>80</v>
      </c>
      <c r="AW343" s="13" t="s">
        <v>27</v>
      </c>
      <c r="AX343" s="13" t="s">
        <v>78</v>
      </c>
      <c r="AY343" s="169" t="s">
        <v>140</v>
      </c>
    </row>
    <row r="344" spans="1:65" s="2" customFormat="1" ht="16.5" customHeight="1" x14ac:dyDescent="0.2">
      <c r="A344" s="30"/>
      <c r="B344" s="146"/>
      <c r="C344" s="147" t="s">
        <v>720</v>
      </c>
      <c r="D344" s="147" t="s">
        <v>143</v>
      </c>
      <c r="E344" s="148" t="s">
        <v>1672</v>
      </c>
      <c r="F344" s="149" t="s">
        <v>1673</v>
      </c>
      <c r="G344" s="150" t="s">
        <v>830</v>
      </c>
      <c r="H344" s="151">
        <v>10.5</v>
      </c>
      <c r="I344" s="275"/>
      <c r="J344" s="152">
        <f>ROUND(I344*H344,2)</f>
        <v>0</v>
      </c>
      <c r="K344" s="149"/>
      <c r="L344" s="31"/>
      <c r="M344" s="153" t="s">
        <v>1</v>
      </c>
      <c r="N344" s="154" t="s">
        <v>36</v>
      </c>
      <c r="O344" s="155">
        <v>1.145</v>
      </c>
      <c r="P344" s="155">
        <f>O344*H344</f>
        <v>12.022500000000001</v>
      </c>
      <c r="Q344" s="155">
        <v>6.9250000000000006E-2</v>
      </c>
      <c r="R344" s="155">
        <f>Q344*H344</f>
        <v>0.72712500000000002</v>
      </c>
      <c r="S344" s="155">
        <v>0</v>
      </c>
      <c r="T344" s="156">
        <f>S344*H344</f>
        <v>0</v>
      </c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R344" s="157" t="s">
        <v>160</v>
      </c>
      <c r="AT344" s="157" t="s">
        <v>143</v>
      </c>
      <c r="AU344" s="157" t="s">
        <v>80</v>
      </c>
      <c r="AY344" s="18" t="s">
        <v>140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8" t="s">
        <v>78</v>
      </c>
      <c r="BK344" s="158">
        <f>ROUND(I344*H344,2)</f>
        <v>0</v>
      </c>
      <c r="BL344" s="18" t="s">
        <v>160</v>
      </c>
      <c r="BM344" s="157" t="s">
        <v>1674</v>
      </c>
    </row>
    <row r="345" spans="1:65" s="2" customFormat="1" x14ac:dyDescent="0.2">
      <c r="A345" s="30"/>
      <c r="B345" s="31"/>
      <c r="C345" s="30"/>
      <c r="D345" s="159" t="s">
        <v>149</v>
      </c>
      <c r="E345" s="30"/>
      <c r="F345" s="160" t="s">
        <v>2365</v>
      </c>
      <c r="G345" s="30"/>
      <c r="H345" s="30"/>
      <c r="I345" s="30"/>
      <c r="J345" s="30"/>
      <c r="K345" s="30"/>
      <c r="L345" s="31"/>
      <c r="M345" s="161"/>
      <c r="N345" s="162"/>
      <c r="O345" s="56"/>
      <c r="P345" s="56"/>
      <c r="Q345" s="56"/>
      <c r="R345" s="56"/>
      <c r="S345" s="56"/>
      <c r="T345" s="57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T345" s="18" t="s">
        <v>149</v>
      </c>
      <c r="AU345" s="18" t="s">
        <v>80</v>
      </c>
    </row>
    <row r="346" spans="1:65" s="13" customFormat="1" x14ac:dyDescent="0.2">
      <c r="B346" s="168"/>
      <c r="D346" s="159" t="s">
        <v>354</v>
      </c>
      <c r="E346" s="169" t="s">
        <v>1</v>
      </c>
      <c r="F346" s="170" t="s">
        <v>1675</v>
      </c>
      <c r="H346" s="171">
        <v>10.5</v>
      </c>
      <c r="L346" s="168"/>
      <c r="M346" s="172"/>
      <c r="N346" s="173"/>
      <c r="O346" s="173"/>
      <c r="P346" s="173"/>
      <c r="Q346" s="173"/>
      <c r="R346" s="173"/>
      <c r="S346" s="173"/>
      <c r="T346" s="174"/>
      <c r="AT346" s="169" t="s">
        <v>354</v>
      </c>
      <c r="AU346" s="169" t="s">
        <v>80</v>
      </c>
      <c r="AV346" s="13" t="s">
        <v>80</v>
      </c>
      <c r="AW346" s="13" t="s">
        <v>27</v>
      </c>
      <c r="AX346" s="13" t="s">
        <v>78</v>
      </c>
      <c r="AY346" s="169" t="s">
        <v>140</v>
      </c>
    </row>
    <row r="347" spans="1:65" s="2" customFormat="1" ht="16.5" customHeight="1" x14ac:dyDescent="0.2">
      <c r="A347" s="30"/>
      <c r="B347" s="146"/>
      <c r="C347" s="147" t="s">
        <v>728</v>
      </c>
      <c r="D347" s="147" t="s">
        <v>143</v>
      </c>
      <c r="E347" s="148" t="s">
        <v>1676</v>
      </c>
      <c r="F347" s="149" t="s">
        <v>1677</v>
      </c>
      <c r="G347" s="150" t="s">
        <v>351</v>
      </c>
      <c r="H347" s="151">
        <v>0.16</v>
      </c>
      <c r="I347" s="275"/>
      <c r="J347" s="152">
        <f>ROUND(I347*H347,2)</f>
        <v>0</v>
      </c>
      <c r="K347" s="149"/>
      <c r="L347" s="31"/>
      <c r="M347" s="153" t="s">
        <v>1</v>
      </c>
      <c r="N347" s="154" t="s">
        <v>36</v>
      </c>
      <c r="O347" s="155">
        <v>0</v>
      </c>
      <c r="P347" s="155">
        <f>O347*H347</f>
        <v>0</v>
      </c>
      <c r="Q347" s="155">
        <v>0</v>
      </c>
      <c r="R347" s="155">
        <f>Q347*H347</f>
        <v>0</v>
      </c>
      <c r="S347" s="155">
        <v>0</v>
      </c>
      <c r="T347" s="156">
        <f>S347*H347</f>
        <v>0</v>
      </c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R347" s="157" t="s">
        <v>160</v>
      </c>
      <c r="AT347" s="157" t="s">
        <v>143</v>
      </c>
      <c r="AU347" s="157" t="s">
        <v>80</v>
      </c>
      <c r="AY347" s="18" t="s">
        <v>140</v>
      </c>
      <c r="BE347" s="158">
        <f>IF(N347="základní",J347,0)</f>
        <v>0</v>
      </c>
      <c r="BF347" s="158">
        <f>IF(N347="snížená",J347,0)</f>
        <v>0</v>
      </c>
      <c r="BG347" s="158">
        <f>IF(N347="zákl. přenesená",J347,0)</f>
        <v>0</v>
      </c>
      <c r="BH347" s="158">
        <f>IF(N347="sníž. přenesená",J347,0)</f>
        <v>0</v>
      </c>
      <c r="BI347" s="158">
        <f>IF(N347="nulová",J347,0)</f>
        <v>0</v>
      </c>
      <c r="BJ347" s="18" t="s">
        <v>78</v>
      </c>
      <c r="BK347" s="158">
        <f>ROUND(I347*H347,2)</f>
        <v>0</v>
      </c>
      <c r="BL347" s="18" t="s">
        <v>160</v>
      </c>
      <c r="BM347" s="157" t="s">
        <v>1678</v>
      </c>
    </row>
    <row r="348" spans="1:65" s="2" customFormat="1" x14ac:dyDescent="0.2">
      <c r="A348" s="30"/>
      <c r="B348" s="31"/>
      <c r="C348" s="30"/>
      <c r="D348" s="159" t="s">
        <v>149</v>
      </c>
      <c r="E348" s="30"/>
      <c r="F348" s="160" t="s">
        <v>2366</v>
      </c>
      <c r="G348" s="30"/>
      <c r="H348" s="30"/>
      <c r="I348" s="30"/>
      <c r="J348" s="30"/>
      <c r="K348" s="30"/>
      <c r="L348" s="31"/>
      <c r="M348" s="161"/>
      <c r="N348" s="162"/>
      <c r="O348" s="56"/>
      <c r="P348" s="56"/>
      <c r="Q348" s="56"/>
      <c r="R348" s="56"/>
      <c r="S348" s="56"/>
      <c r="T348" s="57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T348" s="18" t="s">
        <v>149</v>
      </c>
      <c r="AU348" s="18" t="s">
        <v>80</v>
      </c>
    </row>
    <row r="349" spans="1:65" s="13" customFormat="1" x14ac:dyDescent="0.2">
      <c r="B349" s="168"/>
      <c r="D349" s="159" t="s">
        <v>354</v>
      </c>
      <c r="E349" s="169" t="s">
        <v>1</v>
      </c>
      <c r="F349" s="170" t="s">
        <v>1679</v>
      </c>
      <c r="H349" s="171">
        <v>0.16</v>
      </c>
      <c r="L349" s="168"/>
      <c r="M349" s="172"/>
      <c r="N349" s="173"/>
      <c r="O349" s="173"/>
      <c r="P349" s="173"/>
      <c r="Q349" s="173"/>
      <c r="R349" s="173"/>
      <c r="S349" s="173"/>
      <c r="T349" s="174"/>
      <c r="AT349" s="169" t="s">
        <v>354</v>
      </c>
      <c r="AU349" s="169" t="s">
        <v>80</v>
      </c>
      <c r="AV349" s="13" t="s">
        <v>80</v>
      </c>
      <c r="AW349" s="13" t="s">
        <v>27</v>
      </c>
      <c r="AX349" s="13" t="s">
        <v>78</v>
      </c>
      <c r="AY349" s="169" t="s">
        <v>140</v>
      </c>
    </row>
    <row r="350" spans="1:65" s="2" customFormat="1" ht="16.5" customHeight="1" x14ac:dyDescent="0.2">
      <c r="A350" s="30"/>
      <c r="B350" s="146"/>
      <c r="C350" s="147" t="s">
        <v>735</v>
      </c>
      <c r="D350" s="147" t="s">
        <v>143</v>
      </c>
      <c r="E350" s="148" t="s">
        <v>1680</v>
      </c>
      <c r="F350" s="149" t="s">
        <v>1681</v>
      </c>
      <c r="G350" s="150" t="s">
        <v>351</v>
      </c>
      <c r="H350" s="151">
        <v>10</v>
      </c>
      <c r="I350" s="275"/>
      <c r="J350" s="152">
        <f>ROUND(I350*H350,2)</f>
        <v>0</v>
      </c>
      <c r="K350" s="149"/>
      <c r="L350" s="31"/>
      <c r="M350" s="153" t="s">
        <v>1</v>
      </c>
      <c r="N350" s="154" t="s">
        <v>36</v>
      </c>
      <c r="O350" s="155">
        <v>0</v>
      </c>
      <c r="P350" s="155">
        <f>O350*H350</f>
        <v>0</v>
      </c>
      <c r="Q350" s="155">
        <v>0</v>
      </c>
      <c r="R350" s="155">
        <f>Q350*H350</f>
        <v>0</v>
      </c>
      <c r="S350" s="155">
        <v>0</v>
      </c>
      <c r="T350" s="156">
        <f>S350*H350</f>
        <v>0</v>
      </c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R350" s="157" t="s">
        <v>160</v>
      </c>
      <c r="AT350" s="157" t="s">
        <v>143</v>
      </c>
      <c r="AU350" s="157" t="s">
        <v>80</v>
      </c>
      <c r="AY350" s="18" t="s">
        <v>140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8" t="s">
        <v>78</v>
      </c>
      <c r="BK350" s="158">
        <f>ROUND(I350*H350,2)</f>
        <v>0</v>
      </c>
      <c r="BL350" s="18" t="s">
        <v>160</v>
      </c>
      <c r="BM350" s="157" t="s">
        <v>1682</v>
      </c>
    </row>
    <row r="351" spans="1:65" s="2" customFormat="1" x14ac:dyDescent="0.2">
      <c r="A351" s="30"/>
      <c r="B351" s="31"/>
      <c r="C351" s="30"/>
      <c r="D351" s="159" t="s">
        <v>149</v>
      </c>
      <c r="E351" s="30"/>
      <c r="F351" s="160" t="s">
        <v>2367</v>
      </c>
      <c r="G351" s="30"/>
      <c r="H351" s="30"/>
      <c r="I351" s="30"/>
      <c r="J351" s="30"/>
      <c r="K351" s="30"/>
      <c r="L351" s="31"/>
      <c r="M351" s="161"/>
      <c r="N351" s="162"/>
      <c r="O351" s="56"/>
      <c r="P351" s="56"/>
      <c r="Q351" s="56"/>
      <c r="R351" s="56"/>
      <c r="S351" s="56"/>
      <c r="T351" s="57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T351" s="18" t="s">
        <v>149</v>
      </c>
      <c r="AU351" s="18" t="s">
        <v>80</v>
      </c>
    </row>
    <row r="352" spans="1:65" s="13" customFormat="1" x14ac:dyDescent="0.2">
      <c r="B352" s="168"/>
      <c r="D352" s="159" t="s">
        <v>354</v>
      </c>
      <c r="E352" s="169" t="s">
        <v>1</v>
      </c>
      <c r="F352" s="170" t="s">
        <v>1683</v>
      </c>
      <c r="H352" s="171">
        <v>10</v>
      </c>
      <c r="L352" s="168"/>
      <c r="M352" s="172"/>
      <c r="N352" s="173"/>
      <c r="O352" s="173"/>
      <c r="P352" s="173"/>
      <c r="Q352" s="173"/>
      <c r="R352" s="173"/>
      <c r="S352" s="173"/>
      <c r="T352" s="174"/>
      <c r="AT352" s="169" t="s">
        <v>354</v>
      </c>
      <c r="AU352" s="169" t="s">
        <v>80</v>
      </c>
      <c r="AV352" s="13" t="s">
        <v>80</v>
      </c>
      <c r="AW352" s="13" t="s">
        <v>27</v>
      </c>
      <c r="AX352" s="13" t="s">
        <v>78</v>
      </c>
      <c r="AY352" s="169" t="s">
        <v>140</v>
      </c>
    </row>
    <row r="353" spans="1:65" s="2" customFormat="1" ht="16.5" customHeight="1" x14ac:dyDescent="0.2">
      <c r="A353" s="30"/>
      <c r="B353" s="146"/>
      <c r="C353" s="147" t="s">
        <v>746</v>
      </c>
      <c r="D353" s="147" t="s">
        <v>143</v>
      </c>
      <c r="E353" s="148" t="s">
        <v>1684</v>
      </c>
      <c r="F353" s="149" t="s">
        <v>2320</v>
      </c>
      <c r="G353" s="150" t="s">
        <v>358</v>
      </c>
      <c r="H353" s="151">
        <v>1</v>
      </c>
      <c r="I353" s="275"/>
      <c r="J353" s="152">
        <f>ROUND(I353*H353,2)</f>
        <v>0</v>
      </c>
      <c r="K353" s="149"/>
      <c r="L353" s="31"/>
      <c r="M353" s="153" t="s">
        <v>1</v>
      </c>
      <c r="N353" s="154" t="s">
        <v>36</v>
      </c>
      <c r="O353" s="155">
        <v>1.2649999999999999</v>
      </c>
      <c r="P353" s="155">
        <f>O353*H353</f>
        <v>1.2649999999999999</v>
      </c>
      <c r="Q353" s="155">
        <v>6.4900000000000001E-3</v>
      </c>
      <c r="R353" s="155">
        <f>Q353*H353</f>
        <v>6.4900000000000001E-3</v>
      </c>
      <c r="S353" s="155">
        <v>0</v>
      </c>
      <c r="T353" s="156">
        <f>S353*H353</f>
        <v>0</v>
      </c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R353" s="157" t="s">
        <v>160</v>
      </c>
      <c r="AT353" s="157" t="s">
        <v>143</v>
      </c>
      <c r="AU353" s="157" t="s">
        <v>80</v>
      </c>
      <c r="AY353" s="18" t="s">
        <v>140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8" t="s">
        <v>78</v>
      </c>
      <c r="BK353" s="158">
        <f>ROUND(I353*H353,2)</f>
        <v>0</v>
      </c>
      <c r="BL353" s="18" t="s">
        <v>160</v>
      </c>
      <c r="BM353" s="157" t="s">
        <v>1685</v>
      </c>
    </row>
    <row r="354" spans="1:65" s="2" customFormat="1" x14ac:dyDescent="0.2">
      <c r="A354" s="30"/>
      <c r="B354" s="31"/>
      <c r="C354" s="30"/>
      <c r="D354" s="159" t="s">
        <v>149</v>
      </c>
      <c r="E354" s="30"/>
      <c r="F354" s="160" t="s">
        <v>2321</v>
      </c>
      <c r="G354" s="30"/>
      <c r="H354" s="30"/>
      <c r="I354" s="30"/>
      <c r="J354" s="30"/>
      <c r="K354" s="30"/>
      <c r="L354" s="31"/>
      <c r="M354" s="161"/>
      <c r="N354" s="162"/>
      <c r="O354" s="56"/>
      <c r="P354" s="56"/>
      <c r="Q354" s="56"/>
      <c r="R354" s="56"/>
      <c r="S354" s="56"/>
      <c r="T354" s="57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T354" s="18" t="s">
        <v>149</v>
      </c>
      <c r="AU354" s="18" t="s">
        <v>80</v>
      </c>
    </row>
    <row r="355" spans="1:65" s="13" customFormat="1" x14ac:dyDescent="0.2">
      <c r="B355" s="168"/>
      <c r="D355" s="159" t="s">
        <v>354</v>
      </c>
      <c r="E355" s="169" t="s">
        <v>1</v>
      </c>
      <c r="F355" s="170" t="s">
        <v>1389</v>
      </c>
      <c r="H355" s="171">
        <v>1</v>
      </c>
      <c r="L355" s="168"/>
      <c r="M355" s="172"/>
      <c r="N355" s="173"/>
      <c r="O355" s="173"/>
      <c r="P355" s="173"/>
      <c r="Q355" s="173"/>
      <c r="R355" s="173"/>
      <c r="S355" s="173"/>
      <c r="T355" s="174"/>
      <c r="AT355" s="169" t="s">
        <v>354</v>
      </c>
      <c r="AU355" s="169" t="s">
        <v>80</v>
      </c>
      <c r="AV355" s="13" t="s">
        <v>80</v>
      </c>
      <c r="AW355" s="13" t="s">
        <v>27</v>
      </c>
      <c r="AX355" s="13" t="s">
        <v>78</v>
      </c>
      <c r="AY355" s="169" t="s">
        <v>140</v>
      </c>
    </row>
    <row r="356" spans="1:65" s="2" customFormat="1" ht="16.5" customHeight="1" x14ac:dyDescent="0.2">
      <c r="A356" s="30"/>
      <c r="B356" s="146"/>
      <c r="C356" s="147" t="s">
        <v>752</v>
      </c>
      <c r="D356" s="147" t="s">
        <v>143</v>
      </c>
      <c r="E356" s="148" t="s">
        <v>1378</v>
      </c>
      <c r="F356" s="149" t="s">
        <v>1379</v>
      </c>
      <c r="G356" s="150" t="s">
        <v>505</v>
      </c>
      <c r="H356" s="151">
        <v>36</v>
      </c>
      <c r="I356" s="275"/>
      <c r="J356" s="152">
        <f>ROUND(I356*H356,2)</f>
        <v>0</v>
      </c>
      <c r="K356" s="149"/>
      <c r="L356" s="31"/>
      <c r="M356" s="153" t="s">
        <v>1</v>
      </c>
      <c r="N356" s="154" t="s">
        <v>36</v>
      </c>
      <c r="O356" s="155">
        <v>6.4359999999999999</v>
      </c>
      <c r="P356" s="155">
        <f>O356*H356</f>
        <v>231.696</v>
      </c>
      <c r="Q356" s="155">
        <v>0</v>
      </c>
      <c r="R356" s="155">
        <f>Q356*H356</f>
        <v>0</v>
      </c>
      <c r="S356" s="155">
        <v>2</v>
      </c>
      <c r="T356" s="156">
        <f>S356*H356</f>
        <v>72</v>
      </c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R356" s="157" t="s">
        <v>160</v>
      </c>
      <c r="AT356" s="157" t="s">
        <v>143</v>
      </c>
      <c r="AU356" s="157" t="s">
        <v>80</v>
      </c>
      <c r="AY356" s="18" t="s">
        <v>140</v>
      </c>
      <c r="BE356" s="158">
        <f>IF(N356="základní",J356,0)</f>
        <v>0</v>
      </c>
      <c r="BF356" s="158">
        <f>IF(N356="snížená",J356,0)</f>
        <v>0</v>
      </c>
      <c r="BG356" s="158">
        <f>IF(N356="zákl. přenesená",J356,0)</f>
        <v>0</v>
      </c>
      <c r="BH356" s="158">
        <f>IF(N356="sníž. přenesená",J356,0)</f>
        <v>0</v>
      </c>
      <c r="BI356" s="158">
        <f>IF(N356="nulová",J356,0)</f>
        <v>0</v>
      </c>
      <c r="BJ356" s="18" t="s">
        <v>78</v>
      </c>
      <c r="BK356" s="158">
        <f>ROUND(I356*H356,2)</f>
        <v>0</v>
      </c>
      <c r="BL356" s="18" t="s">
        <v>160</v>
      </c>
      <c r="BM356" s="157" t="s">
        <v>1686</v>
      </c>
    </row>
    <row r="357" spans="1:65" s="2" customFormat="1" x14ac:dyDescent="0.2">
      <c r="A357" s="30"/>
      <c r="B357" s="31"/>
      <c r="C357" s="30"/>
      <c r="D357" s="159" t="s">
        <v>149</v>
      </c>
      <c r="E357" s="30"/>
      <c r="F357" s="160" t="s">
        <v>1381</v>
      </c>
      <c r="G357" s="30"/>
      <c r="H357" s="30"/>
      <c r="I357" s="30"/>
      <c r="J357" s="30"/>
      <c r="K357" s="30"/>
      <c r="L357" s="31"/>
      <c r="M357" s="161"/>
      <c r="N357" s="162"/>
      <c r="O357" s="56"/>
      <c r="P357" s="56"/>
      <c r="Q357" s="56"/>
      <c r="R357" s="56"/>
      <c r="S357" s="56"/>
      <c r="T357" s="57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T357" s="18" t="s">
        <v>149</v>
      </c>
      <c r="AU357" s="18" t="s">
        <v>80</v>
      </c>
    </row>
    <row r="358" spans="1:65" s="13" customFormat="1" x14ac:dyDescent="0.2">
      <c r="B358" s="168"/>
      <c r="D358" s="159" t="s">
        <v>354</v>
      </c>
      <c r="E358" s="169" t="s">
        <v>1</v>
      </c>
      <c r="F358" s="170" t="s">
        <v>1687</v>
      </c>
      <c r="H358" s="171">
        <v>36</v>
      </c>
      <c r="L358" s="168"/>
      <c r="M358" s="172"/>
      <c r="N358" s="173"/>
      <c r="O358" s="173"/>
      <c r="P358" s="173"/>
      <c r="Q358" s="173"/>
      <c r="R358" s="173"/>
      <c r="S358" s="173"/>
      <c r="T358" s="174"/>
      <c r="AT358" s="169" t="s">
        <v>354</v>
      </c>
      <c r="AU358" s="169" t="s">
        <v>80</v>
      </c>
      <c r="AV358" s="13" t="s">
        <v>80</v>
      </c>
      <c r="AW358" s="13" t="s">
        <v>27</v>
      </c>
      <c r="AX358" s="13" t="s">
        <v>78</v>
      </c>
      <c r="AY358" s="169" t="s">
        <v>140</v>
      </c>
    </row>
    <row r="359" spans="1:65" s="2" customFormat="1" ht="16.5" customHeight="1" x14ac:dyDescent="0.2">
      <c r="A359" s="30"/>
      <c r="B359" s="146"/>
      <c r="C359" s="147" t="s">
        <v>758</v>
      </c>
      <c r="D359" s="147" t="s">
        <v>143</v>
      </c>
      <c r="E359" s="148" t="s">
        <v>1688</v>
      </c>
      <c r="F359" s="149" t="s">
        <v>1689</v>
      </c>
      <c r="G359" s="150" t="s">
        <v>830</v>
      </c>
      <c r="H359" s="151">
        <v>2</v>
      </c>
      <c r="I359" s="275"/>
      <c r="J359" s="152">
        <f>ROUND(I359*H359,2)</f>
        <v>0</v>
      </c>
      <c r="K359" s="149"/>
      <c r="L359" s="31"/>
      <c r="M359" s="153" t="s">
        <v>1</v>
      </c>
      <c r="N359" s="154" t="s">
        <v>36</v>
      </c>
      <c r="O359" s="155">
        <v>0</v>
      </c>
      <c r="P359" s="155">
        <f>O359*H359</f>
        <v>0</v>
      </c>
      <c r="Q359" s="155">
        <v>0</v>
      </c>
      <c r="R359" s="155">
        <f>Q359*H359</f>
        <v>0</v>
      </c>
      <c r="S359" s="155">
        <v>0</v>
      </c>
      <c r="T359" s="156">
        <f>S359*H359</f>
        <v>0</v>
      </c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R359" s="157" t="s">
        <v>160</v>
      </c>
      <c r="AT359" s="157" t="s">
        <v>143</v>
      </c>
      <c r="AU359" s="157" t="s">
        <v>80</v>
      </c>
      <c r="AY359" s="18" t="s">
        <v>140</v>
      </c>
      <c r="BE359" s="158">
        <f>IF(N359="základní",J359,0)</f>
        <v>0</v>
      </c>
      <c r="BF359" s="158">
        <f>IF(N359="snížená",J359,0)</f>
        <v>0</v>
      </c>
      <c r="BG359" s="158">
        <f>IF(N359="zákl. přenesená",J359,0)</f>
        <v>0</v>
      </c>
      <c r="BH359" s="158">
        <f>IF(N359="sníž. přenesená",J359,0)</f>
        <v>0</v>
      </c>
      <c r="BI359" s="158">
        <f>IF(N359="nulová",J359,0)</f>
        <v>0</v>
      </c>
      <c r="BJ359" s="18" t="s">
        <v>78</v>
      </c>
      <c r="BK359" s="158">
        <f>ROUND(I359*H359,2)</f>
        <v>0</v>
      </c>
      <c r="BL359" s="18" t="s">
        <v>160</v>
      </c>
      <c r="BM359" s="157" t="s">
        <v>1690</v>
      </c>
    </row>
    <row r="360" spans="1:65" s="2" customFormat="1" x14ac:dyDescent="0.2">
      <c r="A360" s="30"/>
      <c r="B360" s="31"/>
      <c r="C360" s="30"/>
      <c r="D360" s="159" t="s">
        <v>149</v>
      </c>
      <c r="E360" s="30"/>
      <c r="F360" s="160" t="s">
        <v>1689</v>
      </c>
      <c r="G360" s="30"/>
      <c r="H360" s="30"/>
      <c r="I360" s="30"/>
      <c r="J360" s="30"/>
      <c r="K360" s="30"/>
      <c r="L360" s="31"/>
      <c r="M360" s="161"/>
      <c r="N360" s="162"/>
      <c r="O360" s="56"/>
      <c r="P360" s="56"/>
      <c r="Q360" s="56"/>
      <c r="R360" s="56"/>
      <c r="S360" s="56"/>
      <c r="T360" s="57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T360" s="18" t="s">
        <v>149</v>
      </c>
      <c r="AU360" s="18" t="s">
        <v>80</v>
      </c>
    </row>
    <row r="361" spans="1:65" s="13" customFormat="1" x14ac:dyDescent="0.2">
      <c r="B361" s="168"/>
      <c r="D361" s="159" t="s">
        <v>354</v>
      </c>
      <c r="E361" s="169" t="s">
        <v>1</v>
      </c>
      <c r="F361" s="170" t="s">
        <v>1247</v>
      </c>
      <c r="H361" s="171">
        <v>2</v>
      </c>
      <c r="L361" s="168"/>
      <c r="M361" s="172"/>
      <c r="N361" s="173"/>
      <c r="O361" s="173"/>
      <c r="P361" s="173"/>
      <c r="Q361" s="173"/>
      <c r="R361" s="173"/>
      <c r="S361" s="173"/>
      <c r="T361" s="174"/>
      <c r="AT361" s="169" t="s">
        <v>354</v>
      </c>
      <c r="AU361" s="169" t="s">
        <v>80</v>
      </c>
      <c r="AV361" s="13" t="s">
        <v>80</v>
      </c>
      <c r="AW361" s="13" t="s">
        <v>27</v>
      </c>
      <c r="AX361" s="13" t="s">
        <v>78</v>
      </c>
      <c r="AY361" s="169" t="s">
        <v>140</v>
      </c>
    </row>
    <row r="362" spans="1:65" s="12" customFormat="1" ht="22.9" customHeight="1" x14ac:dyDescent="0.2">
      <c r="B362" s="134"/>
      <c r="D362" s="135" t="s">
        <v>69</v>
      </c>
      <c r="E362" s="144" t="s">
        <v>1397</v>
      </c>
      <c r="F362" s="144" t="s">
        <v>1398</v>
      </c>
      <c r="J362" s="145">
        <f>BK362</f>
        <v>0</v>
      </c>
      <c r="L362" s="134"/>
      <c r="M362" s="138"/>
      <c r="N362" s="139"/>
      <c r="O362" s="139"/>
      <c r="P362" s="140">
        <f>SUM(P363:P368)</f>
        <v>18.36</v>
      </c>
      <c r="Q362" s="139"/>
      <c r="R362" s="140">
        <f>SUM(R363:R368)</f>
        <v>0</v>
      </c>
      <c r="S362" s="139"/>
      <c r="T362" s="141">
        <f>SUM(T363:T368)</f>
        <v>0</v>
      </c>
      <c r="AR362" s="135" t="s">
        <v>78</v>
      </c>
      <c r="AT362" s="142" t="s">
        <v>69</v>
      </c>
      <c r="AU362" s="142" t="s">
        <v>78</v>
      </c>
      <c r="AY362" s="135" t="s">
        <v>140</v>
      </c>
      <c r="BK362" s="143">
        <f>SUM(BK363:BK368)</f>
        <v>0</v>
      </c>
    </row>
    <row r="363" spans="1:65" s="2" customFormat="1" ht="24.2" customHeight="1" x14ac:dyDescent="0.2">
      <c r="A363" s="30"/>
      <c r="B363" s="146"/>
      <c r="C363" s="147" t="s">
        <v>763</v>
      </c>
      <c r="D363" s="147" t="s">
        <v>143</v>
      </c>
      <c r="E363" s="148" t="s">
        <v>1399</v>
      </c>
      <c r="F363" s="149" t="s">
        <v>1400</v>
      </c>
      <c r="G363" s="150" t="s">
        <v>731</v>
      </c>
      <c r="H363" s="151">
        <v>72</v>
      </c>
      <c r="I363" s="275"/>
      <c r="J363" s="152">
        <f>ROUND(I363*H363,2)</f>
        <v>0</v>
      </c>
      <c r="K363" s="149"/>
      <c r="L363" s="31"/>
      <c r="M363" s="153" t="s">
        <v>1</v>
      </c>
      <c r="N363" s="154" t="s">
        <v>36</v>
      </c>
      <c r="O363" s="155">
        <v>0.255</v>
      </c>
      <c r="P363" s="155">
        <f>O363*H363</f>
        <v>18.36</v>
      </c>
      <c r="Q363" s="155">
        <v>0</v>
      </c>
      <c r="R363" s="155">
        <f>Q363*H363</f>
        <v>0</v>
      </c>
      <c r="S363" s="155">
        <v>0</v>
      </c>
      <c r="T363" s="156">
        <f>S363*H363</f>
        <v>0</v>
      </c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R363" s="157" t="s">
        <v>160</v>
      </c>
      <c r="AT363" s="157" t="s">
        <v>143</v>
      </c>
      <c r="AU363" s="157" t="s">
        <v>80</v>
      </c>
      <c r="AY363" s="18" t="s">
        <v>140</v>
      </c>
      <c r="BE363" s="158">
        <f>IF(N363="základní",J363,0)</f>
        <v>0</v>
      </c>
      <c r="BF363" s="158">
        <f>IF(N363="snížená",J363,0)</f>
        <v>0</v>
      </c>
      <c r="BG363" s="158">
        <f>IF(N363="zákl. přenesená",J363,0)</f>
        <v>0</v>
      </c>
      <c r="BH363" s="158">
        <f>IF(N363="sníž. přenesená",J363,0)</f>
        <v>0</v>
      </c>
      <c r="BI363" s="158">
        <f>IF(N363="nulová",J363,0)</f>
        <v>0</v>
      </c>
      <c r="BJ363" s="18" t="s">
        <v>78</v>
      </c>
      <c r="BK363" s="158">
        <f>ROUND(I363*H363,2)</f>
        <v>0</v>
      </c>
      <c r="BL363" s="18" t="s">
        <v>160</v>
      </c>
      <c r="BM363" s="157" t="s">
        <v>1691</v>
      </c>
    </row>
    <row r="364" spans="1:65" s="2" customFormat="1" x14ac:dyDescent="0.2">
      <c r="A364" s="30"/>
      <c r="B364" s="31"/>
      <c r="C364" s="30"/>
      <c r="D364" s="159" t="s">
        <v>149</v>
      </c>
      <c r="E364" s="30"/>
      <c r="F364" s="160" t="s">
        <v>1402</v>
      </c>
      <c r="G364" s="30"/>
      <c r="H364" s="30"/>
      <c r="I364" s="30"/>
      <c r="J364" s="30"/>
      <c r="K364" s="30"/>
      <c r="L364" s="31"/>
      <c r="M364" s="161"/>
      <c r="N364" s="162"/>
      <c r="O364" s="56"/>
      <c r="P364" s="56"/>
      <c r="Q364" s="56"/>
      <c r="R364" s="56"/>
      <c r="S364" s="56"/>
      <c r="T364" s="57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T364" s="18" t="s">
        <v>149</v>
      </c>
      <c r="AU364" s="18" t="s">
        <v>80</v>
      </c>
    </row>
    <row r="365" spans="1:65" s="13" customFormat="1" x14ac:dyDescent="0.2">
      <c r="B365" s="168"/>
      <c r="D365" s="159" t="s">
        <v>354</v>
      </c>
      <c r="E365" s="169" t="s">
        <v>1</v>
      </c>
      <c r="F365" s="170" t="s">
        <v>1692</v>
      </c>
      <c r="H365" s="171">
        <v>72</v>
      </c>
      <c r="L365" s="168"/>
      <c r="M365" s="172"/>
      <c r="N365" s="173"/>
      <c r="O365" s="173"/>
      <c r="P365" s="173"/>
      <c r="Q365" s="173"/>
      <c r="R365" s="173"/>
      <c r="S365" s="173"/>
      <c r="T365" s="174"/>
      <c r="AT365" s="169" t="s">
        <v>354</v>
      </c>
      <c r="AU365" s="169" t="s">
        <v>80</v>
      </c>
      <c r="AV365" s="13" t="s">
        <v>80</v>
      </c>
      <c r="AW365" s="13" t="s">
        <v>27</v>
      </c>
      <c r="AX365" s="13" t="s">
        <v>78</v>
      </c>
      <c r="AY365" s="169" t="s">
        <v>140</v>
      </c>
    </row>
    <row r="366" spans="1:65" s="2" customFormat="1" ht="24.2" customHeight="1" x14ac:dyDescent="0.2">
      <c r="A366" s="30"/>
      <c r="B366" s="146"/>
      <c r="C366" s="147" t="s">
        <v>770</v>
      </c>
      <c r="D366" s="147" t="s">
        <v>143</v>
      </c>
      <c r="E366" s="148" t="s">
        <v>1410</v>
      </c>
      <c r="F366" s="149" t="s">
        <v>1411</v>
      </c>
      <c r="G366" s="150" t="s">
        <v>731</v>
      </c>
      <c r="H366" s="151">
        <v>72</v>
      </c>
      <c r="I366" s="275"/>
      <c r="J366" s="152">
        <f>ROUND(I366*H366,2)</f>
        <v>0</v>
      </c>
      <c r="K366" s="149"/>
      <c r="L366" s="31"/>
      <c r="M366" s="153" t="s">
        <v>1</v>
      </c>
      <c r="N366" s="154" t="s">
        <v>36</v>
      </c>
      <c r="O366" s="155">
        <v>0</v>
      </c>
      <c r="P366" s="155">
        <f>O366*H366</f>
        <v>0</v>
      </c>
      <c r="Q366" s="155">
        <v>0</v>
      </c>
      <c r="R366" s="155">
        <f>Q366*H366</f>
        <v>0</v>
      </c>
      <c r="S366" s="155">
        <v>0</v>
      </c>
      <c r="T366" s="156">
        <f>S366*H366</f>
        <v>0</v>
      </c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R366" s="157" t="s">
        <v>160</v>
      </c>
      <c r="AT366" s="157" t="s">
        <v>143</v>
      </c>
      <c r="AU366" s="157" t="s">
        <v>80</v>
      </c>
      <c r="AY366" s="18" t="s">
        <v>140</v>
      </c>
      <c r="BE366" s="158">
        <f>IF(N366="základní",J366,0)</f>
        <v>0</v>
      </c>
      <c r="BF366" s="158">
        <f>IF(N366="snížená",J366,0)</f>
        <v>0</v>
      </c>
      <c r="BG366" s="158">
        <f>IF(N366="zákl. přenesená",J366,0)</f>
        <v>0</v>
      </c>
      <c r="BH366" s="158">
        <f>IF(N366="sníž. přenesená",J366,0)</f>
        <v>0</v>
      </c>
      <c r="BI366" s="158">
        <f>IF(N366="nulová",J366,0)</f>
        <v>0</v>
      </c>
      <c r="BJ366" s="18" t="s">
        <v>78</v>
      </c>
      <c r="BK366" s="158">
        <f>ROUND(I366*H366,2)</f>
        <v>0</v>
      </c>
      <c r="BL366" s="18" t="s">
        <v>160</v>
      </c>
      <c r="BM366" s="157" t="s">
        <v>1693</v>
      </c>
    </row>
    <row r="367" spans="1:65" s="2" customFormat="1" ht="19.5" x14ac:dyDescent="0.2">
      <c r="A367" s="30"/>
      <c r="B367" s="31"/>
      <c r="C367" s="30"/>
      <c r="D367" s="159" t="s">
        <v>149</v>
      </c>
      <c r="E367" s="30"/>
      <c r="F367" s="160" t="s">
        <v>1413</v>
      </c>
      <c r="G367" s="30"/>
      <c r="H367" s="30"/>
      <c r="I367" s="30"/>
      <c r="J367" s="30"/>
      <c r="K367" s="30"/>
      <c r="L367" s="31"/>
      <c r="M367" s="161"/>
      <c r="N367" s="162"/>
      <c r="O367" s="56"/>
      <c r="P367" s="56"/>
      <c r="Q367" s="56"/>
      <c r="R367" s="56"/>
      <c r="S367" s="56"/>
      <c r="T367" s="57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T367" s="18" t="s">
        <v>149</v>
      </c>
      <c r="AU367" s="18" t="s">
        <v>80</v>
      </c>
    </row>
    <row r="368" spans="1:65" s="13" customFormat="1" x14ac:dyDescent="0.2">
      <c r="B368" s="168"/>
      <c r="D368" s="159" t="s">
        <v>354</v>
      </c>
      <c r="E368" s="169" t="s">
        <v>1</v>
      </c>
      <c r="F368" s="170" t="s">
        <v>1692</v>
      </c>
      <c r="H368" s="171">
        <v>72</v>
      </c>
      <c r="L368" s="168"/>
      <c r="M368" s="172"/>
      <c r="N368" s="173"/>
      <c r="O368" s="173"/>
      <c r="P368" s="173"/>
      <c r="Q368" s="173"/>
      <c r="R368" s="173"/>
      <c r="S368" s="173"/>
      <c r="T368" s="174"/>
      <c r="AT368" s="169" t="s">
        <v>354</v>
      </c>
      <c r="AU368" s="169" t="s">
        <v>80</v>
      </c>
      <c r="AV368" s="13" t="s">
        <v>80</v>
      </c>
      <c r="AW368" s="13" t="s">
        <v>27</v>
      </c>
      <c r="AX368" s="13" t="s">
        <v>78</v>
      </c>
      <c r="AY368" s="169" t="s">
        <v>140</v>
      </c>
    </row>
    <row r="369" spans="1:65" s="12" customFormat="1" ht="22.9" customHeight="1" x14ac:dyDescent="0.2">
      <c r="B369" s="134"/>
      <c r="D369" s="135" t="s">
        <v>69</v>
      </c>
      <c r="E369" s="144" t="s">
        <v>1036</v>
      </c>
      <c r="F369" s="144" t="s">
        <v>1037</v>
      </c>
      <c r="J369" s="145">
        <f>BK369</f>
        <v>0</v>
      </c>
      <c r="L369" s="134"/>
      <c r="M369" s="138"/>
      <c r="N369" s="139"/>
      <c r="O369" s="139"/>
      <c r="P369" s="140">
        <f>SUM(P370:P371)</f>
        <v>320.54669400000006</v>
      </c>
      <c r="Q369" s="139"/>
      <c r="R369" s="140">
        <f>SUM(R370:R371)</f>
        <v>0</v>
      </c>
      <c r="S369" s="139"/>
      <c r="T369" s="141">
        <f>SUM(T370:T371)</f>
        <v>0</v>
      </c>
      <c r="AR369" s="135" t="s">
        <v>78</v>
      </c>
      <c r="AT369" s="142" t="s">
        <v>69</v>
      </c>
      <c r="AU369" s="142" t="s">
        <v>78</v>
      </c>
      <c r="AY369" s="135" t="s">
        <v>140</v>
      </c>
      <c r="BK369" s="143">
        <f>SUM(BK370:BK371)</f>
        <v>0</v>
      </c>
    </row>
    <row r="370" spans="1:65" s="2" customFormat="1" ht="16.5" customHeight="1" x14ac:dyDescent="0.2">
      <c r="A370" s="30"/>
      <c r="B370" s="146"/>
      <c r="C370" s="147" t="s">
        <v>783</v>
      </c>
      <c r="D370" s="147" t="s">
        <v>143</v>
      </c>
      <c r="E370" s="148" t="s">
        <v>1039</v>
      </c>
      <c r="F370" s="149" t="s">
        <v>1040</v>
      </c>
      <c r="G370" s="150" t="s">
        <v>731</v>
      </c>
      <c r="H370" s="151">
        <v>948.36300000000006</v>
      </c>
      <c r="I370" s="275"/>
      <c r="J370" s="152">
        <f>ROUND(I370*H370,2)</f>
        <v>0</v>
      </c>
      <c r="K370" s="149"/>
      <c r="L370" s="31"/>
      <c r="M370" s="153" t="s">
        <v>1</v>
      </c>
      <c r="N370" s="154" t="s">
        <v>36</v>
      </c>
      <c r="O370" s="155">
        <v>0.33800000000000002</v>
      </c>
      <c r="P370" s="155">
        <f>O370*H370</f>
        <v>320.54669400000006</v>
      </c>
      <c r="Q370" s="155">
        <v>0</v>
      </c>
      <c r="R370" s="155">
        <f>Q370*H370</f>
        <v>0</v>
      </c>
      <c r="S370" s="155">
        <v>0</v>
      </c>
      <c r="T370" s="156">
        <f>S370*H370</f>
        <v>0</v>
      </c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R370" s="157" t="s">
        <v>160</v>
      </c>
      <c r="AT370" s="157" t="s">
        <v>143</v>
      </c>
      <c r="AU370" s="157" t="s">
        <v>80</v>
      </c>
      <c r="AY370" s="18" t="s">
        <v>140</v>
      </c>
      <c r="BE370" s="158">
        <f>IF(N370="základní",J370,0)</f>
        <v>0</v>
      </c>
      <c r="BF370" s="158">
        <f>IF(N370="snížená",J370,0)</f>
        <v>0</v>
      </c>
      <c r="BG370" s="158">
        <f>IF(N370="zákl. přenesená",J370,0)</f>
        <v>0</v>
      </c>
      <c r="BH370" s="158">
        <f>IF(N370="sníž. přenesená",J370,0)</f>
        <v>0</v>
      </c>
      <c r="BI370" s="158">
        <f>IF(N370="nulová",J370,0)</f>
        <v>0</v>
      </c>
      <c r="BJ370" s="18" t="s">
        <v>78</v>
      </c>
      <c r="BK370" s="158">
        <f>ROUND(I370*H370,2)</f>
        <v>0</v>
      </c>
      <c r="BL370" s="18" t="s">
        <v>160</v>
      </c>
      <c r="BM370" s="157" t="s">
        <v>1694</v>
      </c>
    </row>
    <row r="371" spans="1:65" s="2" customFormat="1" x14ac:dyDescent="0.2">
      <c r="A371" s="30"/>
      <c r="B371" s="31"/>
      <c r="C371" s="30"/>
      <c r="D371" s="159" t="s">
        <v>149</v>
      </c>
      <c r="E371" s="30"/>
      <c r="F371" s="160" t="s">
        <v>1042</v>
      </c>
      <c r="G371" s="30"/>
      <c r="H371" s="30"/>
      <c r="I371" s="30"/>
      <c r="J371" s="30"/>
      <c r="K371" s="30"/>
      <c r="L371" s="31"/>
      <c r="M371" s="161"/>
      <c r="N371" s="162"/>
      <c r="O371" s="56"/>
      <c r="P371" s="56"/>
      <c r="Q371" s="56"/>
      <c r="R371" s="56"/>
      <c r="S371" s="56"/>
      <c r="T371" s="57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T371" s="18" t="s">
        <v>149</v>
      </c>
      <c r="AU371" s="18" t="s">
        <v>80</v>
      </c>
    </row>
    <row r="372" spans="1:65" s="12" customFormat="1" ht="25.9" customHeight="1" x14ac:dyDescent="0.2">
      <c r="B372" s="134"/>
      <c r="D372" s="135" t="s">
        <v>69</v>
      </c>
      <c r="E372" s="136" t="s">
        <v>1695</v>
      </c>
      <c r="F372" s="136" t="s">
        <v>1696</v>
      </c>
      <c r="J372" s="137">
        <f>BK372</f>
        <v>0</v>
      </c>
      <c r="L372" s="134"/>
      <c r="M372" s="138"/>
      <c r="N372" s="139"/>
      <c r="O372" s="139"/>
      <c r="P372" s="140">
        <f>P373</f>
        <v>4.9669999999999996</v>
      </c>
      <c r="Q372" s="139"/>
      <c r="R372" s="140">
        <f>R373</f>
        <v>0.16350000000000001</v>
      </c>
      <c r="S372" s="139"/>
      <c r="T372" s="141">
        <f>T373</f>
        <v>0</v>
      </c>
      <c r="AR372" s="135" t="s">
        <v>80</v>
      </c>
      <c r="AT372" s="142" t="s">
        <v>69</v>
      </c>
      <c r="AU372" s="142" t="s">
        <v>70</v>
      </c>
      <c r="AY372" s="135" t="s">
        <v>140</v>
      </c>
      <c r="BK372" s="143">
        <f>BK373</f>
        <v>0</v>
      </c>
    </row>
    <row r="373" spans="1:65" s="12" customFormat="1" ht="22.9" customHeight="1" x14ac:dyDescent="0.2">
      <c r="B373" s="134"/>
      <c r="D373" s="135" t="s">
        <v>69</v>
      </c>
      <c r="E373" s="144" t="s">
        <v>1697</v>
      </c>
      <c r="F373" s="144" t="s">
        <v>1698</v>
      </c>
      <c r="J373" s="145">
        <f>BK373</f>
        <v>0</v>
      </c>
      <c r="L373" s="134"/>
      <c r="M373" s="138"/>
      <c r="N373" s="139"/>
      <c r="O373" s="139"/>
      <c r="P373" s="140">
        <f>SUM(P374:P384)</f>
        <v>4.9669999999999996</v>
      </c>
      <c r="Q373" s="139"/>
      <c r="R373" s="140">
        <f>SUM(R374:R384)</f>
        <v>0.16350000000000001</v>
      </c>
      <c r="S373" s="139"/>
      <c r="T373" s="141">
        <f>SUM(T374:T384)</f>
        <v>0</v>
      </c>
      <c r="AR373" s="135" t="s">
        <v>80</v>
      </c>
      <c r="AT373" s="142" t="s">
        <v>69</v>
      </c>
      <c r="AU373" s="142" t="s">
        <v>78</v>
      </c>
      <c r="AY373" s="135" t="s">
        <v>140</v>
      </c>
      <c r="BK373" s="143">
        <f>SUM(BK374:BK384)</f>
        <v>0</v>
      </c>
    </row>
    <row r="374" spans="1:65" s="2" customFormat="1" ht="16.5" customHeight="1" x14ac:dyDescent="0.2">
      <c r="A374" s="30"/>
      <c r="B374" s="146"/>
      <c r="C374" s="147" t="s">
        <v>789</v>
      </c>
      <c r="D374" s="147" t="s">
        <v>143</v>
      </c>
      <c r="E374" s="148" t="s">
        <v>1699</v>
      </c>
      <c r="F374" s="149" t="s">
        <v>1700</v>
      </c>
      <c r="G374" s="150" t="s">
        <v>1015</v>
      </c>
      <c r="H374" s="151">
        <v>1</v>
      </c>
      <c r="I374" s="275"/>
      <c r="J374" s="152">
        <f>ROUND(I374*H374,2)</f>
        <v>0</v>
      </c>
      <c r="K374" s="149"/>
      <c r="L374" s="31"/>
      <c r="M374" s="153" t="s">
        <v>1</v>
      </c>
      <c r="N374" s="154" t="s">
        <v>36</v>
      </c>
      <c r="O374" s="155">
        <v>0</v>
      </c>
      <c r="P374" s="155">
        <f>O374*H374</f>
        <v>0</v>
      </c>
      <c r="Q374" s="155">
        <v>1E-3</v>
      </c>
      <c r="R374" s="155">
        <f>Q374*H374</f>
        <v>1E-3</v>
      </c>
      <c r="S374" s="155">
        <v>0</v>
      </c>
      <c r="T374" s="156">
        <f>S374*H374</f>
        <v>0</v>
      </c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R374" s="157" t="s">
        <v>205</v>
      </c>
      <c r="AT374" s="157" t="s">
        <v>143</v>
      </c>
      <c r="AU374" s="157" t="s">
        <v>80</v>
      </c>
      <c r="AY374" s="18" t="s">
        <v>140</v>
      </c>
      <c r="BE374" s="158">
        <f>IF(N374="základní",J374,0)</f>
        <v>0</v>
      </c>
      <c r="BF374" s="158">
        <f>IF(N374="snížená",J374,0)</f>
        <v>0</v>
      </c>
      <c r="BG374" s="158">
        <f>IF(N374="zákl. přenesená",J374,0)</f>
        <v>0</v>
      </c>
      <c r="BH374" s="158">
        <f>IF(N374="sníž. přenesená",J374,0)</f>
        <v>0</v>
      </c>
      <c r="BI374" s="158">
        <f>IF(N374="nulová",J374,0)</f>
        <v>0</v>
      </c>
      <c r="BJ374" s="18" t="s">
        <v>78</v>
      </c>
      <c r="BK374" s="158">
        <f>ROUND(I374*H374,2)</f>
        <v>0</v>
      </c>
      <c r="BL374" s="18" t="s">
        <v>205</v>
      </c>
      <c r="BM374" s="157" t="s">
        <v>1701</v>
      </c>
    </row>
    <row r="375" spans="1:65" s="2" customFormat="1" x14ac:dyDescent="0.2">
      <c r="A375" s="30"/>
      <c r="B375" s="31"/>
      <c r="C375" s="30"/>
      <c r="D375" s="159" t="s">
        <v>149</v>
      </c>
      <c r="E375" s="30"/>
      <c r="F375" s="160" t="s">
        <v>1700</v>
      </c>
      <c r="G375" s="30"/>
      <c r="H375" s="30"/>
      <c r="I375" s="30"/>
      <c r="J375" s="30"/>
      <c r="K375" s="30"/>
      <c r="L375" s="31"/>
      <c r="M375" s="161"/>
      <c r="N375" s="162"/>
      <c r="O375" s="56"/>
      <c r="P375" s="56"/>
      <c r="Q375" s="56"/>
      <c r="R375" s="56"/>
      <c r="S375" s="56"/>
      <c r="T375" s="57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T375" s="18" t="s">
        <v>149</v>
      </c>
      <c r="AU375" s="18" t="s">
        <v>80</v>
      </c>
    </row>
    <row r="376" spans="1:65" s="13" customFormat="1" x14ac:dyDescent="0.2">
      <c r="B376" s="168"/>
      <c r="D376" s="159" t="s">
        <v>354</v>
      </c>
      <c r="E376" s="169" t="s">
        <v>1</v>
      </c>
      <c r="F376" s="170" t="s">
        <v>1389</v>
      </c>
      <c r="H376" s="171">
        <v>1</v>
      </c>
      <c r="L376" s="168"/>
      <c r="M376" s="172"/>
      <c r="N376" s="173"/>
      <c r="O376" s="173"/>
      <c r="P376" s="173"/>
      <c r="Q376" s="173"/>
      <c r="R376" s="173"/>
      <c r="S376" s="173"/>
      <c r="T376" s="174"/>
      <c r="AT376" s="169" t="s">
        <v>354</v>
      </c>
      <c r="AU376" s="169" t="s">
        <v>80</v>
      </c>
      <c r="AV376" s="13" t="s">
        <v>80</v>
      </c>
      <c r="AW376" s="13" t="s">
        <v>27</v>
      </c>
      <c r="AX376" s="13" t="s">
        <v>78</v>
      </c>
      <c r="AY376" s="169" t="s">
        <v>140</v>
      </c>
    </row>
    <row r="377" spans="1:65" s="2" customFormat="1" ht="16.5" customHeight="1" x14ac:dyDescent="0.2">
      <c r="A377" s="30"/>
      <c r="B377" s="146"/>
      <c r="C377" s="147" t="s">
        <v>795</v>
      </c>
      <c r="D377" s="147" t="s">
        <v>143</v>
      </c>
      <c r="E377" s="148" t="s">
        <v>1702</v>
      </c>
      <c r="F377" s="149" t="s">
        <v>1703</v>
      </c>
      <c r="G377" s="150" t="s">
        <v>830</v>
      </c>
      <c r="H377" s="151">
        <v>4</v>
      </c>
      <c r="I377" s="275"/>
      <c r="J377" s="152">
        <f>ROUND(I377*H377,2)</f>
        <v>0</v>
      </c>
      <c r="K377" s="149"/>
      <c r="L377" s="31"/>
      <c r="M377" s="153" t="s">
        <v>1</v>
      </c>
      <c r="N377" s="154" t="s">
        <v>36</v>
      </c>
      <c r="O377" s="155">
        <v>0.41</v>
      </c>
      <c r="P377" s="155">
        <f>O377*H377</f>
        <v>1.64</v>
      </c>
      <c r="Q377" s="155">
        <v>0</v>
      </c>
      <c r="R377" s="155">
        <f>Q377*H377</f>
        <v>0</v>
      </c>
      <c r="S377" s="155">
        <v>0</v>
      </c>
      <c r="T377" s="156">
        <f>S377*H377</f>
        <v>0</v>
      </c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R377" s="157" t="s">
        <v>205</v>
      </c>
      <c r="AT377" s="157" t="s">
        <v>143</v>
      </c>
      <c r="AU377" s="157" t="s">
        <v>80</v>
      </c>
      <c r="AY377" s="18" t="s">
        <v>140</v>
      </c>
      <c r="BE377" s="158">
        <f>IF(N377="základní",J377,0)</f>
        <v>0</v>
      </c>
      <c r="BF377" s="158">
        <f>IF(N377="snížená",J377,0)</f>
        <v>0</v>
      </c>
      <c r="BG377" s="158">
        <f>IF(N377="zákl. přenesená",J377,0)</f>
        <v>0</v>
      </c>
      <c r="BH377" s="158">
        <f>IF(N377="sníž. přenesená",J377,0)</f>
        <v>0</v>
      </c>
      <c r="BI377" s="158">
        <f>IF(N377="nulová",J377,0)</f>
        <v>0</v>
      </c>
      <c r="BJ377" s="18" t="s">
        <v>78</v>
      </c>
      <c r="BK377" s="158">
        <f>ROUND(I377*H377,2)</f>
        <v>0</v>
      </c>
      <c r="BL377" s="18" t="s">
        <v>205</v>
      </c>
      <c r="BM377" s="157" t="s">
        <v>1704</v>
      </c>
    </row>
    <row r="378" spans="1:65" s="2" customFormat="1" x14ac:dyDescent="0.2">
      <c r="A378" s="30"/>
      <c r="B378" s="31"/>
      <c r="C378" s="30"/>
      <c r="D378" s="159" t="s">
        <v>149</v>
      </c>
      <c r="E378" s="30"/>
      <c r="F378" s="160" t="s">
        <v>1703</v>
      </c>
      <c r="G378" s="30"/>
      <c r="H378" s="30"/>
      <c r="I378" s="30"/>
      <c r="J378" s="30"/>
      <c r="K378" s="30"/>
      <c r="L378" s="31"/>
      <c r="M378" s="161"/>
      <c r="N378" s="162"/>
      <c r="O378" s="56"/>
      <c r="P378" s="56"/>
      <c r="Q378" s="56"/>
      <c r="R378" s="56"/>
      <c r="S378" s="56"/>
      <c r="T378" s="57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T378" s="18" t="s">
        <v>149</v>
      </c>
      <c r="AU378" s="18" t="s">
        <v>80</v>
      </c>
    </row>
    <row r="379" spans="1:65" s="13" customFormat="1" x14ac:dyDescent="0.2">
      <c r="B379" s="168"/>
      <c r="D379" s="159" t="s">
        <v>354</v>
      </c>
      <c r="E379" s="169" t="s">
        <v>1</v>
      </c>
      <c r="F379" s="170" t="s">
        <v>1705</v>
      </c>
      <c r="H379" s="171">
        <v>4</v>
      </c>
      <c r="L379" s="168"/>
      <c r="M379" s="172"/>
      <c r="N379" s="173"/>
      <c r="O379" s="173"/>
      <c r="P379" s="173"/>
      <c r="Q379" s="173"/>
      <c r="R379" s="173"/>
      <c r="S379" s="173"/>
      <c r="T379" s="174"/>
      <c r="AT379" s="169" t="s">
        <v>354</v>
      </c>
      <c r="AU379" s="169" t="s">
        <v>80</v>
      </c>
      <c r="AV379" s="13" t="s">
        <v>80</v>
      </c>
      <c r="AW379" s="13" t="s">
        <v>27</v>
      </c>
      <c r="AX379" s="13" t="s">
        <v>78</v>
      </c>
      <c r="AY379" s="169" t="s">
        <v>140</v>
      </c>
    </row>
    <row r="380" spans="1:65" s="2" customFormat="1" ht="16.5" customHeight="1" x14ac:dyDescent="0.2">
      <c r="A380" s="30"/>
      <c r="B380" s="146"/>
      <c r="C380" s="147" t="s">
        <v>802</v>
      </c>
      <c r="D380" s="147" t="s">
        <v>143</v>
      </c>
      <c r="E380" s="148" t="s">
        <v>1706</v>
      </c>
      <c r="F380" s="149" t="s">
        <v>1707</v>
      </c>
      <c r="G380" s="150" t="s">
        <v>351</v>
      </c>
      <c r="H380" s="151">
        <v>3.25</v>
      </c>
      <c r="I380" s="275"/>
      <c r="J380" s="152">
        <f>ROUND(I380*H380,2)</f>
        <v>0</v>
      </c>
      <c r="K380" s="149"/>
      <c r="L380" s="31"/>
      <c r="M380" s="153" t="s">
        <v>1</v>
      </c>
      <c r="N380" s="154" t="s">
        <v>36</v>
      </c>
      <c r="O380" s="155">
        <v>0</v>
      </c>
      <c r="P380" s="155">
        <f>O380*H380</f>
        <v>0</v>
      </c>
      <c r="Q380" s="155">
        <v>0.05</v>
      </c>
      <c r="R380" s="155">
        <f>Q380*H380</f>
        <v>0.16250000000000001</v>
      </c>
      <c r="S380" s="155">
        <v>0</v>
      </c>
      <c r="T380" s="156">
        <f>S380*H380</f>
        <v>0</v>
      </c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R380" s="157" t="s">
        <v>160</v>
      </c>
      <c r="AT380" s="157" t="s">
        <v>143</v>
      </c>
      <c r="AU380" s="157" t="s">
        <v>80</v>
      </c>
      <c r="AY380" s="18" t="s">
        <v>140</v>
      </c>
      <c r="BE380" s="158">
        <f>IF(N380="základní",J380,0)</f>
        <v>0</v>
      </c>
      <c r="BF380" s="158">
        <f>IF(N380="snížená",J380,0)</f>
        <v>0</v>
      </c>
      <c r="BG380" s="158">
        <f>IF(N380="zákl. přenesená",J380,0)</f>
        <v>0</v>
      </c>
      <c r="BH380" s="158">
        <f>IF(N380="sníž. přenesená",J380,0)</f>
        <v>0</v>
      </c>
      <c r="BI380" s="158">
        <f>IF(N380="nulová",J380,0)</f>
        <v>0</v>
      </c>
      <c r="BJ380" s="18" t="s">
        <v>78</v>
      </c>
      <c r="BK380" s="158">
        <f>ROUND(I380*H380,2)</f>
        <v>0</v>
      </c>
      <c r="BL380" s="18" t="s">
        <v>160</v>
      </c>
      <c r="BM380" s="157" t="s">
        <v>1708</v>
      </c>
    </row>
    <row r="381" spans="1:65" s="2" customFormat="1" ht="48.75" x14ac:dyDescent="0.2">
      <c r="A381" s="30"/>
      <c r="B381" s="31"/>
      <c r="C381" s="30"/>
      <c r="D381" s="159" t="s">
        <v>149</v>
      </c>
      <c r="E381" s="30"/>
      <c r="F381" s="160" t="s">
        <v>2368</v>
      </c>
      <c r="G381" s="30"/>
      <c r="H381" s="30"/>
      <c r="I381" s="30"/>
      <c r="J381" s="30"/>
      <c r="K381" s="30"/>
      <c r="L381" s="31"/>
      <c r="M381" s="161"/>
      <c r="N381" s="162"/>
      <c r="O381" s="56"/>
      <c r="P381" s="56"/>
      <c r="Q381" s="56"/>
      <c r="R381" s="56"/>
      <c r="S381" s="56"/>
      <c r="T381" s="57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T381" s="18" t="s">
        <v>149</v>
      </c>
      <c r="AU381" s="18" t="s">
        <v>80</v>
      </c>
    </row>
    <row r="382" spans="1:65" s="13" customFormat="1" x14ac:dyDescent="0.2">
      <c r="B382" s="168"/>
      <c r="D382" s="159" t="s">
        <v>354</v>
      </c>
      <c r="E382" s="169" t="s">
        <v>1</v>
      </c>
      <c r="F382" s="170" t="s">
        <v>1709</v>
      </c>
      <c r="H382" s="171">
        <v>3.25</v>
      </c>
      <c r="L382" s="168"/>
      <c r="M382" s="172"/>
      <c r="N382" s="173"/>
      <c r="O382" s="173"/>
      <c r="P382" s="173"/>
      <c r="Q382" s="173"/>
      <c r="R382" s="173"/>
      <c r="S382" s="173"/>
      <c r="T382" s="174"/>
      <c r="AT382" s="169" t="s">
        <v>354</v>
      </c>
      <c r="AU382" s="169" t="s">
        <v>80</v>
      </c>
      <c r="AV382" s="13" t="s">
        <v>80</v>
      </c>
      <c r="AW382" s="13" t="s">
        <v>27</v>
      </c>
      <c r="AX382" s="13" t="s">
        <v>78</v>
      </c>
      <c r="AY382" s="169" t="s">
        <v>140</v>
      </c>
    </row>
    <row r="383" spans="1:65" s="2" customFormat="1" ht="16.5" customHeight="1" x14ac:dyDescent="0.2">
      <c r="A383" s="30"/>
      <c r="B383" s="146"/>
      <c r="C383" s="147" t="s">
        <v>810</v>
      </c>
      <c r="D383" s="147" t="s">
        <v>143</v>
      </c>
      <c r="E383" s="148" t="s">
        <v>1710</v>
      </c>
      <c r="F383" s="149" t="s">
        <v>1711</v>
      </c>
      <c r="G383" s="150" t="s">
        <v>1015</v>
      </c>
      <c r="H383" s="151">
        <v>1</v>
      </c>
      <c r="I383" s="275"/>
      <c r="J383" s="152">
        <f>ROUND(I383*H383,2)</f>
        <v>0</v>
      </c>
      <c r="K383" s="149"/>
      <c r="L383" s="31"/>
      <c r="M383" s="153" t="s">
        <v>1</v>
      </c>
      <c r="N383" s="154" t="s">
        <v>36</v>
      </c>
      <c r="O383" s="155">
        <v>3.327</v>
      </c>
      <c r="P383" s="155">
        <f>O383*H383</f>
        <v>3.327</v>
      </c>
      <c r="Q383" s="155">
        <v>0</v>
      </c>
      <c r="R383" s="155">
        <f>Q383*H383</f>
        <v>0</v>
      </c>
      <c r="S383" s="155">
        <v>0</v>
      </c>
      <c r="T383" s="156">
        <f>S383*H383</f>
        <v>0</v>
      </c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R383" s="157" t="s">
        <v>205</v>
      </c>
      <c r="AT383" s="157" t="s">
        <v>143</v>
      </c>
      <c r="AU383" s="157" t="s">
        <v>80</v>
      </c>
      <c r="AY383" s="18" t="s">
        <v>140</v>
      </c>
      <c r="BE383" s="158">
        <f>IF(N383="základní",J383,0)</f>
        <v>0</v>
      </c>
      <c r="BF383" s="158">
        <f>IF(N383="snížená",J383,0)</f>
        <v>0</v>
      </c>
      <c r="BG383" s="158">
        <f>IF(N383="zákl. přenesená",J383,0)</f>
        <v>0</v>
      </c>
      <c r="BH383" s="158">
        <f>IF(N383="sníž. přenesená",J383,0)</f>
        <v>0</v>
      </c>
      <c r="BI383" s="158">
        <f>IF(N383="nulová",J383,0)</f>
        <v>0</v>
      </c>
      <c r="BJ383" s="18" t="s">
        <v>78</v>
      </c>
      <c r="BK383" s="158">
        <f>ROUND(I383*H383,2)</f>
        <v>0</v>
      </c>
      <c r="BL383" s="18" t="s">
        <v>205</v>
      </c>
      <c r="BM383" s="157" t="s">
        <v>1712</v>
      </c>
    </row>
    <row r="384" spans="1:65" s="2" customFormat="1" ht="19.5" x14ac:dyDescent="0.2">
      <c r="A384" s="30"/>
      <c r="B384" s="31"/>
      <c r="C384" s="30"/>
      <c r="D384" s="159" t="s">
        <v>149</v>
      </c>
      <c r="E384" s="30"/>
      <c r="F384" s="160" t="s">
        <v>1713</v>
      </c>
      <c r="G384" s="30"/>
      <c r="H384" s="30"/>
      <c r="I384" s="30"/>
      <c r="J384" s="30"/>
      <c r="K384" s="30"/>
      <c r="L384" s="31"/>
      <c r="M384" s="164"/>
      <c r="N384" s="165"/>
      <c r="O384" s="166"/>
      <c r="P384" s="166"/>
      <c r="Q384" s="166"/>
      <c r="R384" s="166"/>
      <c r="S384" s="166"/>
      <c r="T384" s="167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T384" s="18" t="s">
        <v>149</v>
      </c>
      <c r="AU384" s="18" t="s">
        <v>80</v>
      </c>
    </row>
    <row r="385" spans="1:31" s="2" customFormat="1" ht="6.95" customHeight="1" x14ac:dyDescent="0.2">
      <c r="A385" s="30"/>
      <c r="B385" s="45"/>
      <c r="C385" s="46"/>
      <c r="D385" s="46"/>
      <c r="E385" s="46"/>
      <c r="F385" s="46"/>
      <c r="G385" s="46"/>
      <c r="H385" s="46"/>
      <c r="I385" s="46"/>
      <c r="J385" s="46"/>
      <c r="K385" s="46"/>
      <c r="L385" s="31"/>
      <c r="M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</row>
  </sheetData>
  <autoFilter ref="C131:K384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3"/>
  <sheetViews>
    <sheetView showGridLines="0" view="pageBreakPreview" topLeftCell="A103" zoomScale="90" zoomScaleNormal="100" zoomScaleSheetLayoutView="90" workbookViewId="0">
      <selection activeCell="I241" sqref="I24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6"/>
    </row>
    <row r="2" spans="1:46" s="1" customFormat="1" ht="36.950000000000003" customHeight="1" x14ac:dyDescent="0.2">
      <c r="L2" s="245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97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 x14ac:dyDescent="0.2">
      <c r="B4" s="21"/>
      <c r="D4" s="22" t="s">
        <v>109</v>
      </c>
      <c r="L4" s="21"/>
      <c r="M4" s="97" t="s">
        <v>10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14</v>
      </c>
      <c r="L6" s="21"/>
    </row>
    <row r="7" spans="1:46" s="1" customFormat="1" ht="26.25" customHeight="1" x14ac:dyDescent="0.2">
      <c r="B7" s="21"/>
      <c r="E7" s="264" t="str">
        <f>'Rekapitulace stavby'!K6</f>
        <v>PROTIPOV. OPATŘENÍ NA VODNÍM TOKU POLANČICE PRO ZÁSTAVBU POLANKY NAD ODROU, STAVBA Č.5578 - SO 03 Malá vodní nádrž na Rakovci</v>
      </c>
      <c r="F7" s="265"/>
      <c r="G7" s="265"/>
      <c r="H7" s="265"/>
      <c r="L7" s="21"/>
    </row>
    <row r="8" spans="1:46" s="1" customFormat="1" ht="12" customHeight="1" x14ac:dyDescent="0.2">
      <c r="B8" s="21"/>
      <c r="D8" s="27" t="s">
        <v>110</v>
      </c>
      <c r="L8" s="21"/>
    </row>
    <row r="9" spans="1:46" s="2" customFormat="1" ht="16.5" customHeight="1" x14ac:dyDescent="0.2">
      <c r="A9" s="30"/>
      <c r="B9" s="31"/>
      <c r="C9" s="30"/>
      <c r="D9" s="30"/>
      <c r="E9" s="264" t="s">
        <v>335</v>
      </c>
      <c r="F9" s="263"/>
      <c r="G9" s="263"/>
      <c r="H9" s="263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 x14ac:dyDescent="0.2">
      <c r="A10" s="30"/>
      <c r="B10" s="31"/>
      <c r="C10" s="30"/>
      <c r="D10" s="27" t="s">
        <v>336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 x14ac:dyDescent="0.2">
      <c r="A11" s="30"/>
      <c r="B11" s="31"/>
      <c r="C11" s="30"/>
      <c r="D11" s="30"/>
      <c r="E11" s="252" t="s">
        <v>1714</v>
      </c>
      <c r="F11" s="263"/>
      <c r="G11" s="263"/>
      <c r="H11" s="263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x14ac:dyDescent="0.2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 x14ac:dyDescent="0.2">
      <c r="A13" s="30"/>
      <c r="B13" s="31"/>
      <c r="C13" s="30"/>
      <c r="D13" s="27" t="s">
        <v>15</v>
      </c>
      <c r="E13" s="30"/>
      <c r="F13" s="25" t="s">
        <v>1</v>
      </c>
      <c r="G13" s="30"/>
      <c r="H13" s="30"/>
      <c r="I13" s="27" t="s">
        <v>16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17</v>
      </c>
      <c r="E14" s="30"/>
      <c r="F14" s="25" t="s">
        <v>18</v>
      </c>
      <c r="G14" s="30"/>
      <c r="H14" s="30"/>
      <c r="I14" s="27" t="s">
        <v>19</v>
      </c>
      <c r="J14" s="53">
        <f>'Rekapitulace stavby'!AN8</f>
        <v>0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 x14ac:dyDescent="0.2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2">
      <c r="A16" s="30"/>
      <c r="B16" s="31"/>
      <c r="C16" s="30"/>
      <c r="D16" s="27" t="s">
        <v>20</v>
      </c>
      <c r="E16" s="30"/>
      <c r="F16" s="30"/>
      <c r="G16" s="30"/>
      <c r="H16" s="30"/>
      <c r="I16" s="27" t="s">
        <v>21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7" s="2" customFormat="1" ht="18" customHeight="1" x14ac:dyDescent="0.2">
      <c r="A17" s="30"/>
      <c r="B17" s="31"/>
      <c r="C17" s="30"/>
      <c r="D17" s="30"/>
      <c r="E17" s="25" t="s">
        <v>22</v>
      </c>
      <c r="F17" s="30"/>
      <c r="G17" s="30"/>
      <c r="H17" s="30"/>
      <c r="I17" s="27" t="s">
        <v>23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7" s="2" customFormat="1" ht="6.95" customHeight="1" x14ac:dyDescent="0.2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7" s="2" customFormat="1" ht="12" customHeight="1" x14ac:dyDescent="0.2">
      <c r="A19" s="30"/>
      <c r="B19" s="31"/>
      <c r="C19" s="30"/>
      <c r="D19" s="27" t="s">
        <v>24</v>
      </c>
      <c r="E19" s="30"/>
      <c r="F19" s="30"/>
      <c r="G19" s="30"/>
      <c r="H19" s="30"/>
      <c r="I19" s="27" t="s">
        <v>21</v>
      </c>
      <c r="J19" s="25" t="str">
        <f>'Rekapitulace stavby'!AN13</f>
        <v/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7" s="2" customFormat="1" ht="18" customHeight="1" x14ac:dyDescent="0.2">
      <c r="A20" s="30"/>
      <c r="B20" s="31"/>
      <c r="C20" s="30"/>
      <c r="D20" s="30"/>
      <c r="E20" s="230" t="str">
        <f>'Rekapitulace stavby'!E14</f>
        <v xml:space="preserve"> </v>
      </c>
      <c r="F20" s="230"/>
      <c r="G20" s="230"/>
      <c r="H20" s="230"/>
      <c r="I20" s="27" t="s">
        <v>23</v>
      </c>
      <c r="J20" s="25" t="str">
        <f>'Rekapitulace stavby'!AN14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7" s="2" customFormat="1" ht="6.95" customHeight="1" x14ac:dyDescent="0.2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7" s="2" customFormat="1" ht="12" customHeight="1" x14ac:dyDescent="0.2">
      <c r="A22" s="30"/>
      <c r="B22" s="31"/>
      <c r="C22" s="30"/>
      <c r="D22" s="27" t="s">
        <v>25</v>
      </c>
      <c r="E22" s="30"/>
      <c r="F22" s="30"/>
      <c r="G22" s="30"/>
      <c r="H22" s="30"/>
      <c r="I22" s="27" t="s">
        <v>21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7" s="2" customFormat="1" ht="18" customHeight="1" x14ac:dyDescent="0.2">
      <c r="A23" s="30"/>
      <c r="B23" s="31"/>
      <c r="C23" s="30"/>
      <c r="D23" s="30"/>
      <c r="E23" s="25" t="s">
        <v>26</v>
      </c>
      <c r="F23" s="30"/>
      <c r="G23" s="30"/>
      <c r="H23" s="30"/>
      <c r="I23" s="27" t="s">
        <v>23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7" s="2" customFormat="1" ht="6.95" customHeight="1" x14ac:dyDescent="0.2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7" s="2" customFormat="1" ht="12" customHeight="1" x14ac:dyDescent="0.2">
      <c r="A25" s="30"/>
      <c r="B25" s="31"/>
      <c r="C25" s="30"/>
      <c r="D25" s="27" t="s">
        <v>28</v>
      </c>
      <c r="E25" s="30"/>
      <c r="F25" s="30"/>
      <c r="G25" s="30"/>
      <c r="H25" s="30"/>
      <c r="I25" s="27" t="s">
        <v>21</v>
      </c>
      <c r="J25" s="25" t="str">
        <f>IF('Rekapitulace stavby'!AN19="","",'Rekapitulace stavby'!AN19)</f>
        <v/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7" s="2" customFormat="1" ht="18" customHeight="1" x14ac:dyDescent="0.2">
      <c r="A26" s="30"/>
      <c r="B26" s="31"/>
      <c r="C26" s="30"/>
      <c r="D26" s="30"/>
      <c r="E26" s="25" t="str">
        <f>IF('Rekapitulace stavby'!E20="","",'Rekapitulace stavby'!E20)</f>
        <v xml:space="preserve"> </v>
      </c>
      <c r="F26" s="30"/>
      <c r="G26" s="30"/>
      <c r="H26" s="30"/>
      <c r="I26" s="27" t="s">
        <v>23</v>
      </c>
      <c r="J26" s="25" t="str">
        <f>IF('Rekapitulace stavby'!AN20="","",'Rekapitulace stavby'!AN20)</f>
        <v/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K26" s="2">
        <f>AG107</f>
        <v>0</v>
      </c>
    </row>
    <row r="27" spans="1:37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7" s="2" customFormat="1" ht="12" customHeight="1" x14ac:dyDescent="0.2">
      <c r="A28" s="30"/>
      <c r="B28" s="31"/>
      <c r="C28" s="30"/>
      <c r="D28" s="27" t="s">
        <v>29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7" s="8" customFormat="1" ht="16.5" customHeight="1" x14ac:dyDescent="0.2">
      <c r="A29" s="98"/>
      <c r="B29" s="99"/>
      <c r="C29" s="98"/>
      <c r="D29" s="98"/>
      <c r="E29" s="255" t="s">
        <v>1</v>
      </c>
      <c r="F29" s="255"/>
      <c r="G29" s="255"/>
      <c r="H29" s="255"/>
      <c r="I29" s="98"/>
      <c r="J29" s="98"/>
      <c r="K29" s="98"/>
      <c r="L29" s="100"/>
      <c r="S29" s="98"/>
      <c r="T29" s="98"/>
      <c r="U29" s="98"/>
      <c r="V29" s="98"/>
      <c r="W29" s="98">
        <f>AK26</f>
        <v>0</v>
      </c>
      <c r="X29" s="98"/>
      <c r="Y29" s="98"/>
      <c r="Z29" s="98"/>
      <c r="AA29" s="98"/>
      <c r="AB29" s="98"/>
      <c r="AC29" s="98"/>
      <c r="AD29" s="98"/>
      <c r="AE29" s="98"/>
      <c r="AK29" s="8">
        <f>W29*0.21</f>
        <v>0</v>
      </c>
    </row>
    <row r="30" spans="1:37" s="2" customFormat="1" ht="6.95" customHeight="1" x14ac:dyDescent="0.2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7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7" s="2" customFormat="1" ht="25.35" customHeight="1" x14ac:dyDescent="0.2">
      <c r="A32" s="30"/>
      <c r="B32" s="31"/>
      <c r="C32" s="30"/>
      <c r="D32" s="101" t="s">
        <v>31</v>
      </c>
      <c r="E32" s="30"/>
      <c r="F32" s="30"/>
      <c r="G32" s="30"/>
      <c r="H32" s="30"/>
      <c r="I32" s="30"/>
      <c r="J32" s="69">
        <f>ROUND(J126,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 x14ac:dyDescent="0.2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30"/>
      <c r="F34" s="34" t="s">
        <v>33</v>
      </c>
      <c r="G34" s="30"/>
      <c r="H34" s="30"/>
      <c r="I34" s="34" t="s">
        <v>32</v>
      </c>
      <c r="J34" s="34" t="s">
        <v>34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 x14ac:dyDescent="0.2">
      <c r="A35" s="30"/>
      <c r="B35" s="31"/>
      <c r="C35" s="30"/>
      <c r="D35" s="102" t="s">
        <v>35</v>
      </c>
      <c r="E35" s="27" t="s">
        <v>36</v>
      </c>
      <c r="F35" s="103">
        <f>ROUND((SUM(BE126:BE242)),  2)</f>
        <v>0</v>
      </c>
      <c r="G35" s="30"/>
      <c r="H35" s="30"/>
      <c r="I35" s="104">
        <v>0.21</v>
      </c>
      <c r="J35" s="103">
        <f>ROUND(((SUM(BE126:BE242))*I35),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 x14ac:dyDescent="0.2">
      <c r="A36" s="30"/>
      <c r="B36" s="31"/>
      <c r="C36" s="30"/>
      <c r="D36" s="30"/>
      <c r="E36" s="27" t="s">
        <v>37</v>
      </c>
      <c r="F36" s="103">
        <f>ROUND((SUM(BF126:BF242)),  2)</f>
        <v>0</v>
      </c>
      <c r="G36" s="30"/>
      <c r="H36" s="30"/>
      <c r="I36" s="104">
        <v>0.15</v>
      </c>
      <c r="J36" s="103">
        <f>ROUND(((SUM(BF126:BF242))*I36),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38</v>
      </c>
      <c r="F37" s="103">
        <f>ROUND((SUM(BG126:BG242)),  2)</f>
        <v>0</v>
      </c>
      <c r="G37" s="30"/>
      <c r="H37" s="30"/>
      <c r="I37" s="104">
        <v>0.21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 x14ac:dyDescent="0.2">
      <c r="A38" s="30"/>
      <c r="B38" s="31"/>
      <c r="C38" s="30"/>
      <c r="D38" s="30"/>
      <c r="E38" s="27" t="s">
        <v>39</v>
      </c>
      <c r="F38" s="103">
        <f>ROUND((SUM(BH126:BH242)),  2)</f>
        <v>0</v>
      </c>
      <c r="G38" s="30"/>
      <c r="H38" s="30"/>
      <c r="I38" s="104">
        <v>0.15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 x14ac:dyDescent="0.2">
      <c r="A39" s="30"/>
      <c r="B39" s="31"/>
      <c r="C39" s="30"/>
      <c r="D39" s="30"/>
      <c r="E39" s="27" t="s">
        <v>40</v>
      </c>
      <c r="F39" s="103">
        <f>ROUND((SUM(BI126:BI242)),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 x14ac:dyDescent="0.2">
      <c r="A41" s="30"/>
      <c r="B41" s="31"/>
      <c r="C41" s="105"/>
      <c r="D41" s="106" t="s">
        <v>41</v>
      </c>
      <c r="E41" s="58"/>
      <c r="F41" s="58"/>
      <c r="G41" s="107" t="s">
        <v>42</v>
      </c>
      <c r="H41" s="108" t="s">
        <v>43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 x14ac:dyDescent="0.2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46</v>
      </c>
      <c r="E61" s="33"/>
      <c r="F61" s="111" t="s">
        <v>47</v>
      </c>
      <c r="G61" s="43" t="s">
        <v>46</v>
      </c>
      <c r="H61" s="33"/>
      <c r="I61" s="33"/>
      <c r="J61" s="112" t="s">
        <v>47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48</v>
      </c>
      <c r="E65" s="44"/>
      <c r="F65" s="44"/>
      <c r="G65" s="41" t="s">
        <v>49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46</v>
      </c>
      <c r="E76" s="33"/>
      <c r="F76" s="111" t="s">
        <v>47</v>
      </c>
      <c r="G76" s="43" t="s">
        <v>46</v>
      </c>
      <c r="H76" s="33"/>
      <c r="I76" s="33"/>
      <c r="J76" s="112" t="s">
        <v>47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4.95" customHeight="1" x14ac:dyDescent="0.2">
      <c r="A82" s="30"/>
      <c r="B82" s="31"/>
      <c r="C82" s="22" t="s">
        <v>112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2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2">
      <c r="A85" s="30"/>
      <c r="B85" s="31"/>
      <c r="C85" s="30"/>
      <c r="D85" s="30"/>
      <c r="E85" s="264" t="str">
        <f>E7</f>
        <v>PROTIPOV. OPATŘENÍ NA VODNÍM TOKU POLANČICE PRO ZÁSTAVBU POLANKY NAD ODROU, STAVBA Č.5578 - SO 03 Malá vodní nádrž na Rakovci</v>
      </c>
      <c r="F85" s="265"/>
      <c r="G85" s="265"/>
      <c r="H85" s="265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2">
      <c r="B86" s="21"/>
      <c r="C86" s="27" t="s">
        <v>110</v>
      </c>
      <c r="L86" s="21"/>
    </row>
    <row r="87" spans="1:31" s="2" customFormat="1" ht="16.5" customHeight="1" x14ac:dyDescent="0.2">
      <c r="A87" s="30"/>
      <c r="B87" s="31"/>
      <c r="C87" s="30"/>
      <c r="D87" s="30"/>
      <c r="E87" s="264" t="s">
        <v>335</v>
      </c>
      <c r="F87" s="263"/>
      <c r="G87" s="263"/>
      <c r="H87" s="263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 x14ac:dyDescent="0.2">
      <c r="A88" s="30"/>
      <c r="B88" s="31"/>
      <c r="C88" s="27" t="s">
        <v>336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 x14ac:dyDescent="0.2">
      <c r="A89" s="30"/>
      <c r="B89" s="31"/>
      <c r="C89" s="30"/>
      <c r="D89" s="30"/>
      <c r="E89" s="252" t="str">
        <f>E11</f>
        <v>03.04 - ODPADNÍ KORYTO</v>
      </c>
      <c r="F89" s="263"/>
      <c r="G89" s="263"/>
      <c r="H89" s="263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 x14ac:dyDescent="0.2">
      <c r="A91" s="30"/>
      <c r="B91" s="31"/>
      <c r="C91" s="27" t="s">
        <v>17</v>
      </c>
      <c r="D91" s="30"/>
      <c r="E91" s="30"/>
      <c r="F91" s="25" t="str">
        <f>F14</f>
        <v xml:space="preserve"> </v>
      </c>
      <c r="G91" s="30"/>
      <c r="H91" s="30"/>
      <c r="I91" s="27" t="s">
        <v>19</v>
      </c>
      <c r="J91" s="53">
        <f>IF(J14="","",J14)</f>
        <v>0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6.95" customHeight="1" x14ac:dyDescent="0.2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2" customHeight="1" x14ac:dyDescent="0.2">
      <c r="A93" s="30"/>
      <c r="B93" s="31"/>
      <c r="C93" s="27" t="s">
        <v>20</v>
      </c>
      <c r="D93" s="30"/>
      <c r="E93" s="30"/>
      <c r="F93" s="25" t="str">
        <f>E17</f>
        <v>POVODÍ ODRY, STÁTNÍ PODNIK</v>
      </c>
      <c r="G93" s="30"/>
      <c r="H93" s="30"/>
      <c r="I93" s="27" t="s">
        <v>25</v>
      </c>
      <c r="J93" s="28" t="str">
        <f>E23</f>
        <v>Valbek spol.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2" customHeight="1" x14ac:dyDescent="0.2">
      <c r="A94" s="30"/>
      <c r="B94" s="31"/>
      <c r="C94" s="27" t="s">
        <v>24</v>
      </c>
      <c r="D94" s="30"/>
      <c r="E94" s="30"/>
      <c r="F94" s="25" t="str">
        <f>IF(E20="","",E20)</f>
        <v xml:space="preserve"> </v>
      </c>
      <c r="G94" s="30"/>
      <c r="H94" s="30"/>
      <c r="I94" s="27" t="s">
        <v>28</v>
      </c>
      <c r="J94" s="28" t="str">
        <f>E26</f>
        <v xml:space="preserve"> 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 x14ac:dyDescent="0.2">
      <c r="A96" s="30"/>
      <c r="B96" s="31"/>
      <c r="C96" s="113" t="s">
        <v>113</v>
      </c>
      <c r="D96" s="105"/>
      <c r="E96" s="105"/>
      <c r="F96" s="105"/>
      <c r="G96" s="105"/>
      <c r="H96" s="105"/>
      <c r="I96" s="105"/>
      <c r="J96" s="114" t="s">
        <v>114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35" customHeight="1" x14ac:dyDescent="0.2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9" customHeight="1" x14ac:dyDescent="0.2">
      <c r="A98" s="30"/>
      <c r="B98" s="31"/>
      <c r="C98" s="115" t="s">
        <v>115</v>
      </c>
      <c r="D98" s="30"/>
      <c r="E98" s="30"/>
      <c r="F98" s="30"/>
      <c r="G98" s="30"/>
      <c r="H98" s="30"/>
      <c r="I98" s="30"/>
      <c r="J98" s="69">
        <f>J126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116</v>
      </c>
    </row>
    <row r="99" spans="1:47" s="9" customFormat="1" ht="24.95" customHeight="1" x14ac:dyDescent="0.2">
      <c r="B99" s="116"/>
      <c r="D99" s="117" t="s">
        <v>338</v>
      </c>
      <c r="E99" s="118"/>
      <c r="F99" s="118"/>
      <c r="G99" s="118"/>
      <c r="H99" s="118"/>
      <c r="I99" s="118"/>
      <c r="J99" s="119">
        <f>J127</f>
        <v>0</v>
      </c>
      <c r="L99" s="116"/>
    </row>
    <row r="100" spans="1:47" s="10" customFormat="1" ht="19.899999999999999" customHeight="1" x14ac:dyDescent="0.2">
      <c r="B100" s="120"/>
      <c r="D100" s="121" t="s">
        <v>339</v>
      </c>
      <c r="E100" s="122"/>
      <c r="F100" s="122"/>
      <c r="G100" s="122"/>
      <c r="H100" s="122"/>
      <c r="I100" s="122"/>
      <c r="J100" s="123">
        <f>J128</f>
        <v>0</v>
      </c>
      <c r="L100" s="120"/>
    </row>
    <row r="101" spans="1:47" s="10" customFormat="1" ht="19.899999999999999" customHeight="1" x14ac:dyDescent="0.2">
      <c r="B101" s="120"/>
      <c r="D101" s="121" t="s">
        <v>340</v>
      </c>
      <c r="E101" s="122"/>
      <c r="F101" s="122"/>
      <c r="G101" s="122"/>
      <c r="H101" s="122"/>
      <c r="I101" s="122"/>
      <c r="J101" s="123">
        <f>J207</f>
        <v>0</v>
      </c>
      <c r="L101" s="120"/>
    </row>
    <row r="102" spans="1:47" s="10" customFormat="1" ht="19.899999999999999" customHeight="1" x14ac:dyDescent="0.2">
      <c r="B102" s="120"/>
      <c r="D102" s="121" t="s">
        <v>342</v>
      </c>
      <c r="E102" s="122"/>
      <c r="F102" s="122"/>
      <c r="G102" s="122"/>
      <c r="H102" s="122"/>
      <c r="I102" s="122"/>
      <c r="J102" s="123">
        <f>J216</f>
        <v>0</v>
      </c>
      <c r="L102" s="120"/>
    </row>
    <row r="103" spans="1:47" s="10" customFormat="1" ht="19.899999999999999" customHeight="1" x14ac:dyDescent="0.2">
      <c r="B103" s="120"/>
      <c r="D103" s="121" t="s">
        <v>344</v>
      </c>
      <c r="E103" s="122"/>
      <c r="F103" s="122"/>
      <c r="G103" s="122"/>
      <c r="H103" s="122"/>
      <c r="I103" s="122"/>
      <c r="J103" s="123">
        <f>J233</f>
        <v>0</v>
      </c>
      <c r="L103" s="120"/>
    </row>
    <row r="104" spans="1:47" s="10" customFormat="1" ht="19.899999999999999" customHeight="1" x14ac:dyDescent="0.2">
      <c r="B104" s="120"/>
      <c r="D104" s="121" t="s">
        <v>345</v>
      </c>
      <c r="E104" s="122"/>
      <c r="F104" s="122"/>
      <c r="G104" s="122"/>
      <c r="H104" s="122"/>
      <c r="I104" s="122"/>
      <c r="J104" s="123">
        <f>J240</f>
        <v>0</v>
      </c>
      <c r="L104" s="120"/>
    </row>
    <row r="105" spans="1:47" s="2" customFormat="1" ht="21.75" customHeight="1" x14ac:dyDescent="0.2">
      <c r="A105" s="30"/>
      <c r="B105" s="31"/>
      <c r="C105" s="30"/>
      <c r="D105" s="30"/>
      <c r="E105" s="30"/>
      <c r="F105" s="30"/>
      <c r="G105" s="30"/>
      <c r="H105" s="30"/>
      <c r="I105" s="30"/>
      <c r="J105" s="30"/>
      <c r="K105" s="30"/>
      <c r="L105" s="4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47" s="2" customFormat="1" ht="6.95" customHeight="1" x14ac:dyDescent="0.2">
      <c r="A106" s="30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10" spans="1:47" s="2" customFormat="1" ht="6.95" customHeight="1" x14ac:dyDescent="0.2">
      <c r="A110" s="30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47" s="2" customFormat="1" ht="24.95" customHeight="1" x14ac:dyDescent="0.2">
      <c r="A111" s="30"/>
      <c r="B111" s="31"/>
      <c r="C111" s="22" t="s">
        <v>125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47" s="2" customFormat="1" ht="6.95" customHeight="1" x14ac:dyDescent="0.2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3" s="2" customFormat="1" ht="12" customHeight="1" x14ac:dyDescent="0.2">
      <c r="A113" s="30"/>
      <c r="B113" s="31"/>
      <c r="C113" s="27" t="s">
        <v>14</v>
      </c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3" s="2" customFormat="1" ht="26.25" customHeight="1" x14ac:dyDescent="0.2">
      <c r="A114" s="30"/>
      <c r="B114" s="31"/>
      <c r="C114" s="30"/>
      <c r="D114" s="30"/>
      <c r="E114" s="264" t="str">
        <f>E7</f>
        <v>PROTIPOV. OPATŘENÍ NA VODNÍM TOKU POLANČICE PRO ZÁSTAVBU POLANKY NAD ODROU, STAVBA Č.5578 - SO 03 Malá vodní nádrž na Rakovci</v>
      </c>
      <c r="F114" s="265"/>
      <c r="G114" s="265"/>
      <c r="H114" s="265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1" customFormat="1" ht="12" customHeight="1" x14ac:dyDescent="0.2">
      <c r="B115" s="21"/>
      <c r="C115" s="27" t="s">
        <v>110</v>
      </c>
      <c r="L115" s="21"/>
    </row>
    <row r="116" spans="1:63" s="2" customFormat="1" ht="16.5" customHeight="1" x14ac:dyDescent="0.2">
      <c r="A116" s="30"/>
      <c r="B116" s="31"/>
      <c r="C116" s="30"/>
      <c r="D116" s="30"/>
      <c r="E116" s="264" t="s">
        <v>335</v>
      </c>
      <c r="F116" s="263"/>
      <c r="G116" s="263"/>
      <c r="H116" s="263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12" customHeight="1" x14ac:dyDescent="0.2">
      <c r="A117" s="30"/>
      <c r="B117" s="31"/>
      <c r="C117" s="27" t="s">
        <v>336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6.5" customHeight="1" x14ac:dyDescent="0.2">
      <c r="A118" s="30"/>
      <c r="B118" s="31"/>
      <c r="C118" s="30"/>
      <c r="D118" s="30"/>
      <c r="E118" s="252" t="str">
        <f>E11</f>
        <v>03.04 - ODPADNÍ KORYTO</v>
      </c>
      <c r="F118" s="263"/>
      <c r="G118" s="263"/>
      <c r="H118" s="263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6.95" customHeight="1" x14ac:dyDescent="0.2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12" customHeight="1" x14ac:dyDescent="0.2">
      <c r="A120" s="30"/>
      <c r="B120" s="31"/>
      <c r="C120" s="27" t="s">
        <v>17</v>
      </c>
      <c r="D120" s="30"/>
      <c r="E120" s="30"/>
      <c r="F120" s="25" t="str">
        <f>F14</f>
        <v xml:space="preserve"> </v>
      </c>
      <c r="G120" s="30"/>
      <c r="H120" s="30"/>
      <c r="I120" s="27" t="s">
        <v>19</v>
      </c>
      <c r="J120" s="53">
        <f>IF(J14="","",J14)</f>
        <v>0</v>
      </c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5" customHeight="1" x14ac:dyDescent="0.2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15.2" customHeight="1" x14ac:dyDescent="0.2">
      <c r="A122" s="30"/>
      <c r="B122" s="31"/>
      <c r="C122" s="27" t="s">
        <v>20</v>
      </c>
      <c r="D122" s="30"/>
      <c r="E122" s="30"/>
      <c r="F122" s="25" t="str">
        <f>E17</f>
        <v>POVODÍ ODRY, STÁTNÍ PODNIK</v>
      </c>
      <c r="G122" s="30"/>
      <c r="H122" s="30"/>
      <c r="I122" s="27" t="s">
        <v>25</v>
      </c>
      <c r="J122" s="28" t="str">
        <f>E23</f>
        <v>Valbek spol. s.r.o.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15.2" customHeight="1" x14ac:dyDescent="0.2">
      <c r="A123" s="30"/>
      <c r="B123" s="31"/>
      <c r="C123" s="27" t="s">
        <v>24</v>
      </c>
      <c r="D123" s="30"/>
      <c r="E123" s="30"/>
      <c r="F123" s="25" t="str">
        <f>IF(E20="","",E20)</f>
        <v xml:space="preserve"> </v>
      </c>
      <c r="G123" s="30"/>
      <c r="H123" s="30"/>
      <c r="I123" s="27" t="s">
        <v>28</v>
      </c>
      <c r="J123" s="28" t="str">
        <f>E26</f>
        <v xml:space="preserve"> </v>
      </c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0.35" customHeight="1" x14ac:dyDescent="0.2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11" customFormat="1" ht="29.25" customHeight="1" x14ac:dyDescent="0.2">
      <c r="A125" s="124"/>
      <c r="B125" s="125"/>
      <c r="C125" s="126" t="s">
        <v>126</v>
      </c>
      <c r="D125" s="127" t="s">
        <v>56</v>
      </c>
      <c r="E125" s="127" t="s">
        <v>52</v>
      </c>
      <c r="F125" s="127" t="s">
        <v>53</v>
      </c>
      <c r="G125" s="127" t="s">
        <v>127</v>
      </c>
      <c r="H125" s="127" t="s">
        <v>128</v>
      </c>
      <c r="I125" s="127" t="s">
        <v>129</v>
      </c>
      <c r="J125" s="127" t="s">
        <v>114</v>
      </c>
      <c r="K125" s="128" t="s">
        <v>130</v>
      </c>
      <c r="L125" s="129"/>
      <c r="M125" s="60" t="s">
        <v>1</v>
      </c>
      <c r="N125" s="61" t="s">
        <v>35</v>
      </c>
      <c r="O125" s="61" t="s">
        <v>131</v>
      </c>
      <c r="P125" s="61" t="s">
        <v>132</v>
      </c>
      <c r="Q125" s="61" t="s">
        <v>133</v>
      </c>
      <c r="R125" s="61" t="s">
        <v>134</v>
      </c>
      <c r="S125" s="61" t="s">
        <v>135</v>
      </c>
      <c r="T125" s="62" t="s">
        <v>136</v>
      </c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</row>
    <row r="126" spans="1:63" s="2" customFormat="1" ht="22.9" customHeight="1" x14ac:dyDescent="0.25">
      <c r="A126" s="30"/>
      <c r="B126" s="31"/>
      <c r="C126" s="67" t="s">
        <v>137</v>
      </c>
      <c r="D126" s="30"/>
      <c r="E126" s="30"/>
      <c r="F126" s="30"/>
      <c r="G126" s="30"/>
      <c r="H126" s="30"/>
      <c r="I126" s="30"/>
      <c r="J126" s="130">
        <f>BK126</f>
        <v>0</v>
      </c>
      <c r="K126" s="30"/>
      <c r="L126" s="31"/>
      <c r="M126" s="63"/>
      <c r="N126" s="54"/>
      <c r="O126" s="64"/>
      <c r="P126" s="131">
        <f>P127</f>
        <v>949.61240500000008</v>
      </c>
      <c r="Q126" s="64"/>
      <c r="R126" s="131">
        <f>R127</f>
        <v>437.36685446000001</v>
      </c>
      <c r="S126" s="64"/>
      <c r="T126" s="132">
        <f>T127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T126" s="18" t="s">
        <v>69</v>
      </c>
      <c r="AU126" s="18" t="s">
        <v>116</v>
      </c>
      <c r="BK126" s="133">
        <f>BK127</f>
        <v>0</v>
      </c>
    </row>
    <row r="127" spans="1:63" s="12" customFormat="1" ht="25.9" customHeight="1" x14ac:dyDescent="0.2">
      <c r="B127" s="134"/>
      <c r="D127" s="135" t="s">
        <v>69</v>
      </c>
      <c r="E127" s="136" t="s">
        <v>346</v>
      </c>
      <c r="F127" s="136" t="s">
        <v>347</v>
      </c>
      <c r="J127" s="137">
        <f>BK127</f>
        <v>0</v>
      </c>
      <c r="L127" s="134"/>
      <c r="M127" s="138"/>
      <c r="N127" s="139"/>
      <c r="O127" s="139"/>
      <c r="P127" s="140">
        <f>P128+P207+P216+P233+P240</f>
        <v>949.61240500000008</v>
      </c>
      <c r="Q127" s="139"/>
      <c r="R127" s="140">
        <f>R128+R207+R216+R233+R240</f>
        <v>437.36685446000001</v>
      </c>
      <c r="S127" s="139"/>
      <c r="T127" s="141">
        <f>T128+T207+T216+T233+T240</f>
        <v>0</v>
      </c>
      <c r="AR127" s="135" t="s">
        <v>78</v>
      </c>
      <c r="AT127" s="142" t="s">
        <v>69</v>
      </c>
      <c r="AU127" s="142" t="s">
        <v>70</v>
      </c>
      <c r="AY127" s="135" t="s">
        <v>140</v>
      </c>
      <c r="BK127" s="143">
        <f>BK128+BK207+BK216+BK233+BK240</f>
        <v>0</v>
      </c>
    </row>
    <row r="128" spans="1:63" s="12" customFormat="1" ht="22.9" customHeight="1" x14ac:dyDescent="0.2">
      <c r="B128" s="134"/>
      <c r="D128" s="135" t="s">
        <v>69</v>
      </c>
      <c r="E128" s="144" t="s">
        <v>78</v>
      </c>
      <c r="F128" s="144" t="s">
        <v>348</v>
      </c>
      <c r="J128" s="145">
        <f>BK128</f>
        <v>0</v>
      </c>
      <c r="L128" s="134"/>
      <c r="M128" s="138"/>
      <c r="N128" s="139"/>
      <c r="O128" s="139"/>
      <c r="P128" s="140">
        <f>SUM(P129:P206)</f>
        <v>290.06345300000004</v>
      </c>
      <c r="Q128" s="139"/>
      <c r="R128" s="140">
        <f>SUM(R129:R206)</f>
        <v>1.1752499999999999</v>
      </c>
      <c r="S128" s="139"/>
      <c r="T128" s="141">
        <f>SUM(T129:T206)</f>
        <v>0</v>
      </c>
      <c r="AR128" s="135" t="s">
        <v>78</v>
      </c>
      <c r="AT128" s="142" t="s">
        <v>69</v>
      </c>
      <c r="AU128" s="142" t="s">
        <v>78</v>
      </c>
      <c r="AY128" s="135" t="s">
        <v>140</v>
      </c>
      <c r="BK128" s="143">
        <f>SUM(BK129:BK206)</f>
        <v>0</v>
      </c>
    </row>
    <row r="129" spans="1:65" s="2" customFormat="1" ht="16.5" customHeight="1" x14ac:dyDescent="0.2">
      <c r="A129" s="30"/>
      <c r="B129" s="146"/>
      <c r="C129" s="147" t="s">
        <v>78</v>
      </c>
      <c r="D129" s="147" t="s">
        <v>143</v>
      </c>
      <c r="E129" s="148" t="s">
        <v>1062</v>
      </c>
      <c r="F129" s="149" t="s">
        <v>1063</v>
      </c>
      <c r="G129" s="150" t="s">
        <v>830</v>
      </c>
      <c r="H129" s="151">
        <v>70</v>
      </c>
      <c r="I129" s="275"/>
      <c r="J129" s="152">
        <f>ROUND(I129*H129,2)</f>
        <v>0</v>
      </c>
      <c r="K129" s="149"/>
      <c r="L129" s="31"/>
      <c r="M129" s="153" t="s">
        <v>1</v>
      </c>
      <c r="N129" s="154" t="s">
        <v>36</v>
      </c>
      <c r="O129" s="155">
        <v>0.58199999999999996</v>
      </c>
      <c r="P129" s="155">
        <f>O129*H129</f>
        <v>40.739999999999995</v>
      </c>
      <c r="Q129" s="155">
        <v>1.004E-2</v>
      </c>
      <c r="R129" s="155">
        <f>Q129*H129</f>
        <v>0.70279999999999998</v>
      </c>
      <c r="S129" s="155">
        <v>0</v>
      </c>
      <c r="T129" s="156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7" t="s">
        <v>160</v>
      </c>
      <c r="AT129" s="157" t="s">
        <v>143</v>
      </c>
      <c r="AU129" s="157" t="s">
        <v>80</v>
      </c>
      <c r="AY129" s="18" t="s">
        <v>140</v>
      </c>
      <c r="BE129" s="158">
        <f>IF(N129="základní",J129,0)</f>
        <v>0</v>
      </c>
      <c r="BF129" s="158">
        <f>IF(N129="snížená",J129,0)</f>
        <v>0</v>
      </c>
      <c r="BG129" s="158">
        <f>IF(N129="zákl. přenesená",J129,0)</f>
        <v>0</v>
      </c>
      <c r="BH129" s="158">
        <f>IF(N129="sníž. přenesená",J129,0)</f>
        <v>0</v>
      </c>
      <c r="BI129" s="158">
        <f>IF(N129="nulová",J129,0)</f>
        <v>0</v>
      </c>
      <c r="BJ129" s="18" t="s">
        <v>78</v>
      </c>
      <c r="BK129" s="158">
        <f>ROUND(I129*H129,2)</f>
        <v>0</v>
      </c>
      <c r="BL129" s="18" t="s">
        <v>160</v>
      </c>
      <c r="BM129" s="157" t="s">
        <v>1715</v>
      </c>
    </row>
    <row r="130" spans="1:65" s="2" customFormat="1" x14ac:dyDescent="0.2">
      <c r="A130" s="30"/>
      <c r="B130" s="31"/>
      <c r="C130" s="30"/>
      <c r="D130" s="159" t="s">
        <v>149</v>
      </c>
      <c r="E130" s="30"/>
      <c r="F130" s="160" t="s">
        <v>1065</v>
      </c>
      <c r="G130" s="30"/>
      <c r="H130" s="30"/>
      <c r="I130" s="30"/>
      <c r="J130" s="30"/>
      <c r="K130" s="30"/>
      <c r="L130" s="31"/>
      <c r="M130" s="161"/>
      <c r="N130" s="162"/>
      <c r="O130" s="56"/>
      <c r="P130" s="56"/>
      <c r="Q130" s="56"/>
      <c r="R130" s="56"/>
      <c r="S130" s="56"/>
      <c r="T130" s="57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8" t="s">
        <v>149</v>
      </c>
      <c r="AU130" s="18" t="s">
        <v>80</v>
      </c>
    </row>
    <row r="131" spans="1:65" s="13" customFormat="1" x14ac:dyDescent="0.2">
      <c r="B131" s="168"/>
      <c r="D131" s="159" t="s">
        <v>354</v>
      </c>
      <c r="E131" s="169" t="s">
        <v>1</v>
      </c>
      <c r="F131" s="170" t="s">
        <v>1716</v>
      </c>
      <c r="H131" s="171">
        <v>70</v>
      </c>
      <c r="L131" s="168"/>
      <c r="M131" s="172"/>
      <c r="N131" s="173"/>
      <c r="O131" s="173"/>
      <c r="P131" s="173"/>
      <c r="Q131" s="173"/>
      <c r="R131" s="173"/>
      <c r="S131" s="173"/>
      <c r="T131" s="174"/>
      <c r="AT131" s="169" t="s">
        <v>354</v>
      </c>
      <c r="AU131" s="169" t="s">
        <v>80</v>
      </c>
      <c r="AV131" s="13" t="s">
        <v>80</v>
      </c>
      <c r="AW131" s="13" t="s">
        <v>27</v>
      </c>
      <c r="AX131" s="13" t="s">
        <v>78</v>
      </c>
      <c r="AY131" s="169" t="s">
        <v>140</v>
      </c>
    </row>
    <row r="132" spans="1:65" s="2" customFormat="1" ht="16.5" customHeight="1" x14ac:dyDescent="0.2">
      <c r="A132" s="30"/>
      <c r="B132" s="146"/>
      <c r="C132" s="147" t="s">
        <v>80</v>
      </c>
      <c r="D132" s="147" t="s">
        <v>143</v>
      </c>
      <c r="E132" s="148" t="s">
        <v>1067</v>
      </c>
      <c r="F132" s="149" t="s">
        <v>1068</v>
      </c>
      <c r="G132" s="150" t="s">
        <v>830</v>
      </c>
      <c r="H132" s="151">
        <v>10</v>
      </c>
      <c r="I132" s="275"/>
      <c r="J132" s="152">
        <f>ROUND(I132*H132,2)</f>
        <v>0</v>
      </c>
      <c r="K132" s="149"/>
      <c r="L132" s="31"/>
      <c r="M132" s="153" t="s">
        <v>1</v>
      </c>
      <c r="N132" s="154" t="s">
        <v>36</v>
      </c>
      <c r="O132" s="155">
        <v>1.5580000000000001</v>
      </c>
      <c r="P132" s="155">
        <f>O132*H132</f>
        <v>15.58</v>
      </c>
      <c r="Q132" s="155">
        <v>2.6980000000000001E-2</v>
      </c>
      <c r="R132" s="155">
        <f>Q132*H132</f>
        <v>0.26979999999999998</v>
      </c>
      <c r="S132" s="155">
        <v>0</v>
      </c>
      <c r="T132" s="156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7" t="s">
        <v>160</v>
      </c>
      <c r="AT132" s="157" t="s">
        <v>143</v>
      </c>
      <c r="AU132" s="157" t="s">
        <v>80</v>
      </c>
      <c r="AY132" s="18" t="s">
        <v>140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8" t="s">
        <v>78</v>
      </c>
      <c r="BK132" s="158">
        <f>ROUND(I132*H132,2)</f>
        <v>0</v>
      </c>
      <c r="BL132" s="18" t="s">
        <v>160</v>
      </c>
      <c r="BM132" s="157" t="s">
        <v>1717</v>
      </c>
    </row>
    <row r="133" spans="1:65" s="2" customFormat="1" x14ac:dyDescent="0.2">
      <c r="A133" s="30"/>
      <c r="B133" s="31"/>
      <c r="C133" s="30"/>
      <c r="D133" s="159" t="s">
        <v>149</v>
      </c>
      <c r="E133" s="30"/>
      <c r="F133" s="160" t="s">
        <v>1070</v>
      </c>
      <c r="G133" s="30"/>
      <c r="H133" s="30"/>
      <c r="I133" s="30"/>
      <c r="J133" s="30"/>
      <c r="K133" s="30"/>
      <c r="L133" s="31"/>
      <c r="M133" s="161"/>
      <c r="N133" s="162"/>
      <c r="O133" s="56"/>
      <c r="P133" s="56"/>
      <c r="Q133" s="56"/>
      <c r="R133" s="56"/>
      <c r="S133" s="56"/>
      <c r="T133" s="57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T133" s="18" t="s">
        <v>149</v>
      </c>
      <c r="AU133" s="18" t="s">
        <v>80</v>
      </c>
    </row>
    <row r="134" spans="1:65" s="13" customFormat="1" x14ac:dyDescent="0.2">
      <c r="B134" s="168"/>
      <c r="D134" s="159" t="s">
        <v>354</v>
      </c>
      <c r="E134" s="169" t="s">
        <v>1</v>
      </c>
      <c r="F134" s="170" t="s">
        <v>1432</v>
      </c>
      <c r="H134" s="171">
        <v>10</v>
      </c>
      <c r="L134" s="168"/>
      <c r="M134" s="172"/>
      <c r="N134" s="173"/>
      <c r="O134" s="173"/>
      <c r="P134" s="173"/>
      <c r="Q134" s="173"/>
      <c r="R134" s="173"/>
      <c r="S134" s="173"/>
      <c r="T134" s="174"/>
      <c r="AT134" s="169" t="s">
        <v>354</v>
      </c>
      <c r="AU134" s="169" t="s">
        <v>80</v>
      </c>
      <c r="AV134" s="13" t="s">
        <v>80</v>
      </c>
      <c r="AW134" s="13" t="s">
        <v>27</v>
      </c>
      <c r="AX134" s="13" t="s">
        <v>78</v>
      </c>
      <c r="AY134" s="169" t="s">
        <v>140</v>
      </c>
    </row>
    <row r="135" spans="1:65" s="2" customFormat="1" ht="16.5" customHeight="1" x14ac:dyDescent="0.2">
      <c r="A135" s="30"/>
      <c r="B135" s="146"/>
      <c r="C135" s="147" t="s">
        <v>156</v>
      </c>
      <c r="D135" s="147" t="s">
        <v>143</v>
      </c>
      <c r="E135" s="148" t="s">
        <v>466</v>
      </c>
      <c r="F135" s="149" t="s">
        <v>467</v>
      </c>
      <c r="G135" s="150" t="s">
        <v>468</v>
      </c>
      <c r="H135" s="151">
        <v>120</v>
      </c>
      <c r="I135" s="275"/>
      <c r="J135" s="152">
        <f>ROUND(I135*H135,2)</f>
        <v>0</v>
      </c>
      <c r="K135" s="149"/>
      <c r="L135" s="31"/>
      <c r="M135" s="153" t="s">
        <v>1</v>
      </c>
      <c r="N135" s="154" t="s">
        <v>36</v>
      </c>
      <c r="O135" s="155">
        <v>0.184</v>
      </c>
      <c r="P135" s="155">
        <f>O135*H135</f>
        <v>22.08</v>
      </c>
      <c r="Q135" s="155">
        <v>3.0000000000000001E-5</v>
      </c>
      <c r="R135" s="155">
        <f>Q135*H135</f>
        <v>3.5999999999999999E-3</v>
      </c>
      <c r="S135" s="155">
        <v>0</v>
      </c>
      <c r="T135" s="156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7" t="s">
        <v>160</v>
      </c>
      <c r="AT135" s="157" t="s">
        <v>143</v>
      </c>
      <c r="AU135" s="157" t="s">
        <v>80</v>
      </c>
      <c r="AY135" s="18" t="s">
        <v>140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8" t="s">
        <v>78</v>
      </c>
      <c r="BK135" s="158">
        <f>ROUND(I135*H135,2)</f>
        <v>0</v>
      </c>
      <c r="BL135" s="18" t="s">
        <v>160</v>
      </c>
      <c r="BM135" s="157" t="s">
        <v>1718</v>
      </c>
    </row>
    <row r="136" spans="1:65" s="2" customFormat="1" x14ac:dyDescent="0.2">
      <c r="A136" s="30"/>
      <c r="B136" s="31"/>
      <c r="C136" s="30"/>
      <c r="D136" s="159" t="s">
        <v>149</v>
      </c>
      <c r="E136" s="30"/>
      <c r="F136" s="160" t="s">
        <v>470</v>
      </c>
      <c r="G136" s="30"/>
      <c r="H136" s="30"/>
      <c r="I136" s="30"/>
      <c r="J136" s="30"/>
      <c r="K136" s="30"/>
      <c r="L136" s="31"/>
      <c r="M136" s="161"/>
      <c r="N136" s="162"/>
      <c r="O136" s="56"/>
      <c r="P136" s="56"/>
      <c r="Q136" s="56"/>
      <c r="R136" s="56"/>
      <c r="S136" s="56"/>
      <c r="T136" s="57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8" t="s">
        <v>149</v>
      </c>
      <c r="AU136" s="18" t="s">
        <v>80</v>
      </c>
    </row>
    <row r="137" spans="1:65" s="13" customFormat="1" x14ac:dyDescent="0.2">
      <c r="B137" s="168"/>
      <c r="D137" s="159" t="s">
        <v>354</v>
      </c>
      <c r="E137" s="169" t="s">
        <v>1</v>
      </c>
      <c r="F137" s="170" t="s">
        <v>1078</v>
      </c>
      <c r="H137" s="171">
        <v>120</v>
      </c>
      <c r="L137" s="168"/>
      <c r="M137" s="172"/>
      <c r="N137" s="173"/>
      <c r="O137" s="173"/>
      <c r="P137" s="173"/>
      <c r="Q137" s="173"/>
      <c r="R137" s="173"/>
      <c r="S137" s="173"/>
      <c r="T137" s="174"/>
      <c r="AT137" s="169" t="s">
        <v>354</v>
      </c>
      <c r="AU137" s="169" t="s">
        <v>80</v>
      </c>
      <c r="AV137" s="13" t="s">
        <v>80</v>
      </c>
      <c r="AW137" s="13" t="s">
        <v>27</v>
      </c>
      <c r="AX137" s="13" t="s">
        <v>78</v>
      </c>
      <c r="AY137" s="169" t="s">
        <v>140</v>
      </c>
    </row>
    <row r="138" spans="1:65" s="2" customFormat="1" ht="16.5" customHeight="1" x14ac:dyDescent="0.2">
      <c r="A138" s="30"/>
      <c r="B138" s="146"/>
      <c r="C138" s="147" t="s">
        <v>160</v>
      </c>
      <c r="D138" s="147" t="s">
        <v>143</v>
      </c>
      <c r="E138" s="148" t="s">
        <v>1074</v>
      </c>
      <c r="F138" s="149" t="s">
        <v>1075</v>
      </c>
      <c r="G138" s="150" t="s">
        <v>468</v>
      </c>
      <c r="H138" s="151">
        <v>120</v>
      </c>
      <c r="I138" s="275"/>
      <c r="J138" s="152">
        <f>ROUND(I138*H138,2)</f>
        <v>0</v>
      </c>
      <c r="K138" s="149"/>
      <c r="L138" s="31"/>
      <c r="M138" s="153" t="s">
        <v>1</v>
      </c>
      <c r="N138" s="154" t="s">
        <v>36</v>
      </c>
      <c r="O138" s="155">
        <v>0.27800000000000002</v>
      </c>
      <c r="P138" s="155">
        <f>O138*H138</f>
        <v>33.36</v>
      </c>
      <c r="Q138" s="155">
        <v>4.0000000000000003E-5</v>
      </c>
      <c r="R138" s="155">
        <f>Q138*H138</f>
        <v>4.8000000000000004E-3</v>
      </c>
      <c r="S138" s="155">
        <v>0</v>
      </c>
      <c r="T138" s="156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7" t="s">
        <v>160</v>
      </c>
      <c r="AT138" s="157" t="s">
        <v>143</v>
      </c>
      <c r="AU138" s="157" t="s">
        <v>80</v>
      </c>
      <c r="AY138" s="18" t="s">
        <v>140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8" t="s">
        <v>78</v>
      </c>
      <c r="BK138" s="158">
        <f>ROUND(I138*H138,2)</f>
        <v>0</v>
      </c>
      <c r="BL138" s="18" t="s">
        <v>160</v>
      </c>
      <c r="BM138" s="157" t="s">
        <v>1719</v>
      </c>
    </row>
    <row r="139" spans="1:65" s="2" customFormat="1" x14ac:dyDescent="0.2">
      <c r="A139" s="30"/>
      <c r="B139" s="31"/>
      <c r="C139" s="30"/>
      <c r="D139" s="159" t="s">
        <v>149</v>
      </c>
      <c r="E139" s="30"/>
      <c r="F139" s="160" t="s">
        <v>1077</v>
      </c>
      <c r="G139" s="30"/>
      <c r="H139" s="30"/>
      <c r="I139" s="30"/>
      <c r="J139" s="30"/>
      <c r="K139" s="30"/>
      <c r="L139" s="31"/>
      <c r="M139" s="161"/>
      <c r="N139" s="162"/>
      <c r="O139" s="56"/>
      <c r="P139" s="56"/>
      <c r="Q139" s="56"/>
      <c r="R139" s="56"/>
      <c r="S139" s="56"/>
      <c r="T139" s="57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T139" s="18" t="s">
        <v>149</v>
      </c>
      <c r="AU139" s="18" t="s">
        <v>80</v>
      </c>
    </row>
    <row r="140" spans="1:65" s="13" customFormat="1" x14ac:dyDescent="0.2">
      <c r="B140" s="168"/>
      <c r="D140" s="159" t="s">
        <v>354</v>
      </c>
      <c r="E140" s="169" t="s">
        <v>1</v>
      </c>
      <c r="F140" s="170" t="s">
        <v>1078</v>
      </c>
      <c r="H140" s="171">
        <v>120</v>
      </c>
      <c r="L140" s="168"/>
      <c r="M140" s="172"/>
      <c r="N140" s="173"/>
      <c r="O140" s="173"/>
      <c r="P140" s="173"/>
      <c r="Q140" s="173"/>
      <c r="R140" s="173"/>
      <c r="S140" s="173"/>
      <c r="T140" s="174"/>
      <c r="AT140" s="169" t="s">
        <v>354</v>
      </c>
      <c r="AU140" s="169" t="s">
        <v>80</v>
      </c>
      <c r="AV140" s="13" t="s">
        <v>80</v>
      </c>
      <c r="AW140" s="13" t="s">
        <v>27</v>
      </c>
      <c r="AX140" s="13" t="s">
        <v>78</v>
      </c>
      <c r="AY140" s="169" t="s">
        <v>140</v>
      </c>
    </row>
    <row r="141" spans="1:65" s="2" customFormat="1" ht="16.5" customHeight="1" x14ac:dyDescent="0.2">
      <c r="A141" s="30"/>
      <c r="B141" s="146"/>
      <c r="C141" s="147" t="s">
        <v>139</v>
      </c>
      <c r="D141" s="147" t="s">
        <v>143</v>
      </c>
      <c r="E141" s="148" t="s">
        <v>472</v>
      </c>
      <c r="F141" s="149" t="s">
        <v>473</v>
      </c>
      <c r="G141" s="150" t="s">
        <v>474</v>
      </c>
      <c r="H141" s="151">
        <v>30</v>
      </c>
      <c r="I141" s="275"/>
      <c r="J141" s="152">
        <f>ROUND(I141*H141,2)</f>
        <v>0</v>
      </c>
      <c r="K141" s="149"/>
      <c r="L141" s="31"/>
      <c r="M141" s="153" t="s">
        <v>1</v>
      </c>
      <c r="N141" s="154" t="s">
        <v>36</v>
      </c>
      <c r="O141" s="155">
        <v>0</v>
      </c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7" t="s">
        <v>160</v>
      </c>
      <c r="AT141" s="157" t="s">
        <v>143</v>
      </c>
      <c r="AU141" s="157" t="s">
        <v>80</v>
      </c>
      <c r="AY141" s="18" t="s">
        <v>140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8" t="s">
        <v>78</v>
      </c>
      <c r="BK141" s="158">
        <f>ROUND(I141*H141,2)</f>
        <v>0</v>
      </c>
      <c r="BL141" s="18" t="s">
        <v>160</v>
      </c>
      <c r="BM141" s="157" t="s">
        <v>1720</v>
      </c>
    </row>
    <row r="142" spans="1:65" s="2" customFormat="1" x14ac:dyDescent="0.2">
      <c r="A142" s="30"/>
      <c r="B142" s="31"/>
      <c r="C142" s="30"/>
      <c r="D142" s="159" t="s">
        <v>149</v>
      </c>
      <c r="E142" s="30"/>
      <c r="F142" s="160" t="s">
        <v>476</v>
      </c>
      <c r="G142" s="30"/>
      <c r="H142" s="30"/>
      <c r="I142" s="30"/>
      <c r="J142" s="30"/>
      <c r="K142" s="30"/>
      <c r="L142" s="31"/>
      <c r="M142" s="161"/>
      <c r="N142" s="162"/>
      <c r="O142" s="56"/>
      <c r="P142" s="56"/>
      <c r="Q142" s="56"/>
      <c r="R142" s="56"/>
      <c r="S142" s="56"/>
      <c r="T142" s="57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T142" s="18" t="s">
        <v>149</v>
      </c>
      <c r="AU142" s="18" t="s">
        <v>80</v>
      </c>
    </row>
    <row r="143" spans="1:65" s="13" customFormat="1" x14ac:dyDescent="0.2">
      <c r="B143" s="168"/>
      <c r="D143" s="159" t="s">
        <v>354</v>
      </c>
      <c r="E143" s="169" t="s">
        <v>1</v>
      </c>
      <c r="F143" s="170" t="s">
        <v>1085</v>
      </c>
      <c r="H143" s="171">
        <v>30</v>
      </c>
      <c r="L143" s="168"/>
      <c r="M143" s="172"/>
      <c r="N143" s="173"/>
      <c r="O143" s="173"/>
      <c r="P143" s="173"/>
      <c r="Q143" s="173"/>
      <c r="R143" s="173"/>
      <c r="S143" s="173"/>
      <c r="T143" s="174"/>
      <c r="AT143" s="169" t="s">
        <v>354</v>
      </c>
      <c r="AU143" s="169" t="s">
        <v>80</v>
      </c>
      <c r="AV143" s="13" t="s">
        <v>80</v>
      </c>
      <c r="AW143" s="13" t="s">
        <v>27</v>
      </c>
      <c r="AX143" s="13" t="s">
        <v>78</v>
      </c>
      <c r="AY143" s="169" t="s">
        <v>140</v>
      </c>
    </row>
    <row r="144" spans="1:65" s="2" customFormat="1" ht="16.5" customHeight="1" x14ac:dyDescent="0.2">
      <c r="A144" s="30"/>
      <c r="B144" s="146"/>
      <c r="C144" s="147" t="s">
        <v>166</v>
      </c>
      <c r="D144" s="147" t="s">
        <v>143</v>
      </c>
      <c r="E144" s="148" t="s">
        <v>1081</v>
      </c>
      <c r="F144" s="149" t="s">
        <v>1082</v>
      </c>
      <c r="G144" s="150" t="s">
        <v>474</v>
      </c>
      <c r="H144" s="151">
        <v>30</v>
      </c>
      <c r="I144" s="275"/>
      <c r="J144" s="152">
        <f>ROUND(I144*H144,2)</f>
        <v>0</v>
      </c>
      <c r="K144" s="149"/>
      <c r="L144" s="31"/>
      <c r="M144" s="153" t="s">
        <v>1</v>
      </c>
      <c r="N144" s="154" t="s">
        <v>36</v>
      </c>
      <c r="O144" s="155">
        <v>0</v>
      </c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160</v>
      </c>
      <c r="AT144" s="157" t="s">
        <v>143</v>
      </c>
      <c r="AU144" s="157" t="s">
        <v>80</v>
      </c>
      <c r="AY144" s="18" t="s">
        <v>140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78</v>
      </c>
      <c r="BK144" s="158">
        <f>ROUND(I144*H144,2)</f>
        <v>0</v>
      </c>
      <c r="BL144" s="18" t="s">
        <v>160</v>
      </c>
      <c r="BM144" s="157" t="s">
        <v>1721</v>
      </c>
    </row>
    <row r="145" spans="1:65" s="2" customFormat="1" x14ac:dyDescent="0.2">
      <c r="A145" s="30"/>
      <c r="B145" s="31"/>
      <c r="C145" s="30"/>
      <c r="D145" s="159" t="s">
        <v>149</v>
      </c>
      <c r="E145" s="30"/>
      <c r="F145" s="160" t="s">
        <v>1084</v>
      </c>
      <c r="G145" s="30"/>
      <c r="H145" s="30"/>
      <c r="I145" s="30"/>
      <c r="J145" s="30"/>
      <c r="K145" s="30"/>
      <c r="L145" s="31"/>
      <c r="M145" s="161"/>
      <c r="N145" s="162"/>
      <c r="O145" s="56"/>
      <c r="P145" s="56"/>
      <c r="Q145" s="56"/>
      <c r="R145" s="56"/>
      <c r="S145" s="56"/>
      <c r="T145" s="57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8" t="s">
        <v>149</v>
      </c>
      <c r="AU145" s="18" t="s">
        <v>80</v>
      </c>
    </row>
    <row r="146" spans="1:65" s="13" customFormat="1" x14ac:dyDescent="0.2">
      <c r="B146" s="168"/>
      <c r="D146" s="159" t="s">
        <v>354</v>
      </c>
      <c r="E146" s="169" t="s">
        <v>1</v>
      </c>
      <c r="F146" s="170" t="s">
        <v>1085</v>
      </c>
      <c r="H146" s="171">
        <v>30</v>
      </c>
      <c r="L146" s="168"/>
      <c r="M146" s="172"/>
      <c r="N146" s="173"/>
      <c r="O146" s="173"/>
      <c r="P146" s="173"/>
      <c r="Q146" s="173"/>
      <c r="R146" s="173"/>
      <c r="S146" s="173"/>
      <c r="T146" s="174"/>
      <c r="AT146" s="169" t="s">
        <v>354</v>
      </c>
      <c r="AU146" s="169" t="s">
        <v>80</v>
      </c>
      <c r="AV146" s="13" t="s">
        <v>80</v>
      </c>
      <c r="AW146" s="13" t="s">
        <v>27</v>
      </c>
      <c r="AX146" s="13" t="s">
        <v>78</v>
      </c>
      <c r="AY146" s="169" t="s">
        <v>140</v>
      </c>
    </row>
    <row r="147" spans="1:65" s="2" customFormat="1" ht="21.75" customHeight="1" x14ac:dyDescent="0.2">
      <c r="A147" s="30"/>
      <c r="B147" s="146"/>
      <c r="C147" s="147" t="s">
        <v>170</v>
      </c>
      <c r="D147" s="147" t="s">
        <v>143</v>
      </c>
      <c r="E147" s="148" t="s">
        <v>1722</v>
      </c>
      <c r="F147" s="149" t="s">
        <v>1723</v>
      </c>
      <c r="G147" s="150" t="s">
        <v>505</v>
      </c>
      <c r="H147" s="151">
        <v>36.476999999999997</v>
      </c>
      <c r="I147" s="275"/>
      <c r="J147" s="152">
        <f>ROUND(I147*H147,2)</f>
        <v>0</v>
      </c>
      <c r="K147" s="149"/>
      <c r="L147" s="31"/>
      <c r="M147" s="153" t="s">
        <v>1</v>
      </c>
      <c r="N147" s="154" t="s">
        <v>36</v>
      </c>
      <c r="O147" s="155">
        <v>0.156</v>
      </c>
      <c r="P147" s="155">
        <f>O147*H147</f>
        <v>5.6904119999999994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7" t="s">
        <v>160</v>
      </c>
      <c r="AT147" s="157" t="s">
        <v>143</v>
      </c>
      <c r="AU147" s="157" t="s">
        <v>80</v>
      </c>
      <c r="AY147" s="18" t="s">
        <v>140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8" t="s">
        <v>78</v>
      </c>
      <c r="BK147" s="158">
        <f>ROUND(I147*H147,2)</f>
        <v>0</v>
      </c>
      <c r="BL147" s="18" t="s">
        <v>160</v>
      </c>
      <c r="BM147" s="157" t="s">
        <v>1724</v>
      </c>
    </row>
    <row r="148" spans="1:65" s="2" customFormat="1" x14ac:dyDescent="0.2">
      <c r="A148" s="30"/>
      <c r="B148" s="31"/>
      <c r="C148" s="30"/>
      <c r="D148" s="159" t="s">
        <v>149</v>
      </c>
      <c r="E148" s="30"/>
      <c r="F148" s="160" t="s">
        <v>1725</v>
      </c>
      <c r="G148" s="30"/>
      <c r="H148" s="30"/>
      <c r="I148" s="30"/>
      <c r="J148" s="30"/>
      <c r="K148" s="30"/>
      <c r="L148" s="31"/>
      <c r="M148" s="161"/>
      <c r="N148" s="162"/>
      <c r="O148" s="56"/>
      <c r="P148" s="56"/>
      <c r="Q148" s="56"/>
      <c r="R148" s="56"/>
      <c r="S148" s="56"/>
      <c r="T148" s="57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T148" s="18" t="s">
        <v>149</v>
      </c>
      <c r="AU148" s="18" t="s">
        <v>80</v>
      </c>
    </row>
    <row r="149" spans="1:65" s="2" customFormat="1" ht="19.5" x14ac:dyDescent="0.2">
      <c r="A149" s="30"/>
      <c r="B149" s="31"/>
      <c r="C149" s="30"/>
      <c r="D149" s="159" t="s">
        <v>154</v>
      </c>
      <c r="E149" s="30"/>
      <c r="F149" s="163" t="s">
        <v>1726</v>
      </c>
      <c r="G149" s="30"/>
      <c r="H149" s="30"/>
      <c r="I149" s="30"/>
      <c r="J149" s="30"/>
      <c r="K149" s="30"/>
      <c r="L149" s="31"/>
      <c r="M149" s="161"/>
      <c r="N149" s="162"/>
      <c r="O149" s="56"/>
      <c r="P149" s="56"/>
      <c r="Q149" s="56"/>
      <c r="R149" s="56"/>
      <c r="S149" s="56"/>
      <c r="T149" s="57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8" t="s">
        <v>154</v>
      </c>
      <c r="AU149" s="18" t="s">
        <v>80</v>
      </c>
    </row>
    <row r="150" spans="1:65" s="15" customFormat="1" x14ac:dyDescent="0.2">
      <c r="B150" s="182"/>
      <c r="D150" s="159" t="s">
        <v>354</v>
      </c>
      <c r="E150" s="183" t="s">
        <v>1</v>
      </c>
      <c r="F150" s="184" t="s">
        <v>1090</v>
      </c>
      <c r="H150" s="183" t="s">
        <v>1</v>
      </c>
      <c r="L150" s="182"/>
      <c r="M150" s="185"/>
      <c r="N150" s="186"/>
      <c r="O150" s="186"/>
      <c r="P150" s="186"/>
      <c r="Q150" s="186"/>
      <c r="R150" s="186"/>
      <c r="S150" s="186"/>
      <c r="T150" s="187"/>
      <c r="AT150" s="183" t="s">
        <v>354</v>
      </c>
      <c r="AU150" s="183" t="s">
        <v>80</v>
      </c>
      <c r="AV150" s="15" t="s">
        <v>78</v>
      </c>
      <c r="AW150" s="15" t="s">
        <v>27</v>
      </c>
      <c r="AX150" s="15" t="s">
        <v>70</v>
      </c>
      <c r="AY150" s="183" t="s">
        <v>140</v>
      </c>
    </row>
    <row r="151" spans="1:65" s="13" customFormat="1" x14ac:dyDescent="0.2">
      <c r="B151" s="168"/>
      <c r="D151" s="159" t="s">
        <v>354</v>
      </c>
      <c r="E151" s="169" t="s">
        <v>1</v>
      </c>
      <c r="F151" s="170" t="s">
        <v>1727</v>
      </c>
      <c r="H151" s="171">
        <v>364.77</v>
      </c>
      <c r="L151" s="168"/>
      <c r="M151" s="172"/>
      <c r="N151" s="173"/>
      <c r="O151" s="173"/>
      <c r="P151" s="173"/>
      <c r="Q151" s="173"/>
      <c r="R151" s="173"/>
      <c r="S151" s="173"/>
      <c r="T151" s="174"/>
      <c r="AT151" s="169" t="s">
        <v>354</v>
      </c>
      <c r="AU151" s="169" t="s">
        <v>80</v>
      </c>
      <c r="AV151" s="13" t="s">
        <v>80</v>
      </c>
      <c r="AW151" s="13" t="s">
        <v>27</v>
      </c>
      <c r="AX151" s="13" t="s">
        <v>70</v>
      </c>
      <c r="AY151" s="169" t="s">
        <v>140</v>
      </c>
    </row>
    <row r="152" spans="1:65" s="13" customFormat="1" x14ac:dyDescent="0.2">
      <c r="B152" s="168"/>
      <c r="D152" s="159" t="s">
        <v>354</v>
      </c>
      <c r="E152" s="169" t="s">
        <v>1</v>
      </c>
      <c r="F152" s="170" t="s">
        <v>1728</v>
      </c>
      <c r="H152" s="171">
        <v>36.476999999999997</v>
      </c>
      <c r="L152" s="168"/>
      <c r="M152" s="172"/>
      <c r="N152" s="173"/>
      <c r="O152" s="173"/>
      <c r="P152" s="173"/>
      <c r="Q152" s="173"/>
      <c r="R152" s="173"/>
      <c r="S152" s="173"/>
      <c r="T152" s="174"/>
      <c r="AT152" s="169" t="s">
        <v>354</v>
      </c>
      <c r="AU152" s="169" t="s">
        <v>80</v>
      </c>
      <c r="AV152" s="13" t="s">
        <v>80</v>
      </c>
      <c r="AW152" s="13" t="s">
        <v>27</v>
      </c>
      <c r="AX152" s="13" t="s">
        <v>78</v>
      </c>
      <c r="AY152" s="169" t="s">
        <v>140</v>
      </c>
    </row>
    <row r="153" spans="1:65" s="2" customFormat="1" ht="16.5" customHeight="1" x14ac:dyDescent="0.2">
      <c r="A153" s="30"/>
      <c r="B153" s="146"/>
      <c r="C153" s="147" t="s">
        <v>174</v>
      </c>
      <c r="D153" s="147" t="s">
        <v>143</v>
      </c>
      <c r="E153" s="148" t="s">
        <v>1729</v>
      </c>
      <c r="F153" s="149" t="s">
        <v>1730</v>
      </c>
      <c r="G153" s="150" t="s">
        <v>505</v>
      </c>
      <c r="H153" s="151">
        <v>328.29300000000001</v>
      </c>
      <c r="I153" s="275"/>
      <c r="J153" s="152">
        <f>ROUND(I153*H153,2)</f>
        <v>0</v>
      </c>
      <c r="K153" s="149"/>
      <c r="L153" s="31"/>
      <c r="M153" s="153" t="s">
        <v>1</v>
      </c>
      <c r="N153" s="154" t="s">
        <v>36</v>
      </c>
      <c r="O153" s="155">
        <v>0.193</v>
      </c>
      <c r="P153" s="155">
        <f>O153*H153</f>
        <v>63.360549000000006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7" t="s">
        <v>160</v>
      </c>
      <c r="AT153" s="157" t="s">
        <v>143</v>
      </c>
      <c r="AU153" s="157" t="s">
        <v>80</v>
      </c>
      <c r="AY153" s="18" t="s">
        <v>140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8" t="s">
        <v>78</v>
      </c>
      <c r="BK153" s="158">
        <f>ROUND(I153*H153,2)</f>
        <v>0</v>
      </c>
      <c r="BL153" s="18" t="s">
        <v>160</v>
      </c>
      <c r="BM153" s="157" t="s">
        <v>1731</v>
      </c>
    </row>
    <row r="154" spans="1:65" s="2" customFormat="1" x14ac:dyDescent="0.2">
      <c r="A154" s="30"/>
      <c r="B154" s="31"/>
      <c r="C154" s="30"/>
      <c r="D154" s="159" t="s">
        <v>149</v>
      </c>
      <c r="E154" s="30"/>
      <c r="F154" s="160" t="s">
        <v>1732</v>
      </c>
      <c r="G154" s="30"/>
      <c r="H154" s="30"/>
      <c r="I154" s="30"/>
      <c r="J154" s="30"/>
      <c r="K154" s="30"/>
      <c r="L154" s="31"/>
      <c r="M154" s="161"/>
      <c r="N154" s="162"/>
      <c r="O154" s="56"/>
      <c r="P154" s="56"/>
      <c r="Q154" s="56"/>
      <c r="R154" s="56"/>
      <c r="S154" s="56"/>
      <c r="T154" s="57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T154" s="18" t="s">
        <v>149</v>
      </c>
      <c r="AU154" s="18" t="s">
        <v>80</v>
      </c>
    </row>
    <row r="155" spans="1:65" s="2" customFormat="1" ht="19.5" x14ac:dyDescent="0.2">
      <c r="A155" s="30"/>
      <c r="B155" s="31"/>
      <c r="C155" s="30"/>
      <c r="D155" s="159" t="s">
        <v>154</v>
      </c>
      <c r="E155" s="30"/>
      <c r="F155" s="163" t="s">
        <v>1726</v>
      </c>
      <c r="G155" s="30"/>
      <c r="H155" s="30"/>
      <c r="I155" s="30"/>
      <c r="J155" s="30"/>
      <c r="K155" s="30"/>
      <c r="L155" s="31"/>
      <c r="M155" s="161"/>
      <c r="N155" s="162"/>
      <c r="O155" s="56"/>
      <c r="P155" s="56"/>
      <c r="Q155" s="56"/>
      <c r="R155" s="56"/>
      <c r="S155" s="56"/>
      <c r="T155" s="57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T155" s="18" t="s">
        <v>154</v>
      </c>
      <c r="AU155" s="18" t="s">
        <v>80</v>
      </c>
    </row>
    <row r="156" spans="1:65" s="15" customFormat="1" x14ac:dyDescent="0.2">
      <c r="B156" s="182"/>
      <c r="D156" s="159" t="s">
        <v>354</v>
      </c>
      <c r="E156" s="183" t="s">
        <v>1</v>
      </c>
      <c r="F156" s="184" t="s">
        <v>1090</v>
      </c>
      <c r="H156" s="183" t="s">
        <v>1</v>
      </c>
      <c r="L156" s="182"/>
      <c r="M156" s="185"/>
      <c r="N156" s="186"/>
      <c r="O156" s="186"/>
      <c r="P156" s="186"/>
      <c r="Q156" s="186"/>
      <c r="R156" s="186"/>
      <c r="S156" s="186"/>
      <c r="T156" s="187"/>
      <c r="AT156" s="183" t="s">
        <v>354</v>
      </c>
      <c r="AU156" s="183" t="s">
        <v>80</v>
      </c>
      <c r="AV156" s="15" t="s">
        <v>78</v>
      </c>
      <c r="AW156" s="15" t="s">
        <v>27</v>
      </c>
      <c r="AX156" s="15" t="s">
        <v>70</v>
      </c>
      <c r="AY156" s="183" t="s">
        <v>140</v>
      </c>
    </row>
    <row r="157" spans="1:65" s="13" customFormat="1" x14ac:dyDescent="0.2">
      <c r="B157" s="168"/>
      <c r="D157" s="159" t="s">
        <v>354</v>
      </c>
      <c r="E157" s="169" t="s">
        <v>1</v>
      </c>
      <c r="F157" s="170" t="s">
        <v>1733</v>
      </c>
      <c r="H157" s="171">
        <v>328.29300000000001</v>
      </c>
      <c r="L157" s="168"/>
      <c r="M157" s="172"/>
      <c r="N157" s="173"/>
      <c r="O157" s="173"/>
      <c r="P157" s="173"/>
      <c r="Q157" s="173"/>
      <c r="R157" s="173"/>
      <c r="S157" s="173"/>
      <c r="T157" s="174"/>
      <c r="AT157" s="169" t="s">
        <v>354</v>
      </c>
      <c r="AU157" s="169" t="s">
        <v>80</v>
      </c>
      <c r="AV157" s="13" t="s">
        <v>80</v>
      </c>
      <c r="AW157" s="13" t="s">
        <v>27</v>
      </c>
      <c r="AX157" s="13" t="s">
        <v>78</v>
      </c>
      <c r="AY157" s="169" t="s">
        <v>140</v>
      </c>
    </row>
    <row r="158" spans="1:65" s="2" customFormat="1" ht="16.5" customHeight="1" x14ac:dyDescent="0.2">
      <c r="A158" s="30"/>
      <c r="B158" s="146"/>
      <c r="C158" s="147" t="s">
        <v>178</v>
      </c>
      <c r="D158" s="147" t="s">
        <v>143</v>
      </c>
      <c r="E158" s="148" t="s">
        <v>1734</v>
      </c>
      <c r="F158" s="149" t="s">
        <v>1735</v>
      </c>
      <c r="G158" s="150" t="s">
        <v>505</v>
      </c>
      <c r="H158" s="151">
        <v>8</v>
      </c>
      <c r="I158" s="275"/>
      <c r="J158" s="152">
        <f>ROUND(I158*H158,2)</f>
        <v>0</v>
      </c>
      <c r="K158" s="149"/>
      <c r="L158" s="31"/>
      <c r="M158" s="153" t="s">
        <v>1</v>
      </c>
      <c r="N158" s="154" t="s">
        <v>36</v>
      </c>
      <c r="O158" s="155">
        <v>0.97499999999999998</v>
      </c>
      <c r="P158" s="155">
        <f>O158*H158</f>
        <v>7.8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7" t="s">
        <v>160</v>
      </c>
      <c r="AT158" s="157" t="s">
        <v>143</v>
      </c>
      <c r="AU158" s="157" t="s">
        <v>80</v>
      </c>
      <c r="AY158" s="18" t="s">
        <v>140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8" t="s">
        <v>78</v>
      </c>
      <c r="BK158" s="158">
        <f>ROUND(I158*H158,2)</f>
        <v>0</v>
      </c>
      <c r="BL158" s="18" t="s">
        <v>160</v>
      </c>
      <c r="BM158" s="157" t="s">
        <v>1736</v>
      </c>
    </row>
    <row r="159" spans="1:65" s="2" customFormat="1" ht="19.5" x14ac:dyDescent="0.2">
      <c r="A159" s="30"/>
      <c r="B159" s="31"/>
      <c r="C159" s="30"/>
      <c r="D159" s="159" t="s">
        <v>149</v>
      </c>
      <c r="E159" s="30"/>
      <c r="F159" s="160" t="s">
        <v>1737</v>
      </c>
      <c r="G159" s="30"/>
      <c r="H159" s="30"/>
      <c r="I159" s="30"/>
      <c r="J159" s="30"/>
      <c r="K159" s="30"/>
      <c r="L159" s="31"/>
      <c r="M159" s="161"/>
      <c r="N159" s="162"/>
      <c r="O159" s="56"/>
      <c r="P159" s="56"/>
      <c r="Q159" s="56"/>
      <c r="R159" s="56"/>
      <c r="S159" s="56"/>
      <c r="T159" s="57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T159" s="18" t="s">
        <v>149</v>
      </c>
      <c r="AU159" s="18" t="s">
        <v>80</v>
      </c>
    </row>
    <row r="160" spans="1:65" s="13" customFormat="1" x14ac:dyDescent="0.2">
      <c r="B160" s="168"/>
      <c r="D160" s="159" t="s">
        <v>354</v>
      </c>
      <c r="E160" s="169" t="s">
        <v>1</v>
      </c>
      <c r="F160" s="170" t="s">
        <v>1104</v>
      </c>
      <c r="H160" s="171">
        <v>8</v>
      </c>
      <c r="L160" s="168"/>
      <c r="M160" s="172"/>
      <c r="N160" s="173"/>
      <c r="O160" s="173"/>
      <c r="P160" s="173"/>
      <c r="Q160" s="173"/>
      <c r="R160" s="173"/>
      <c r="S160" s="173"/>
      <c r="T160" s="174"/>
      <c r="AT160" s="169" t="s">
        <v>354</v>
      </c>
      <c r="AU160" s="169" t="s">
        <v>80</v>
      </c>
      <c r="AV160" s="13" t="s">
        <v>80</v>
      </c>
      <c r="AW160" s="13" t="s">
        <v>27</v>
      </c>
      <c r="AX160" s="13" t="s">
        <v>78</v>
      </c>
      <c r="AY160" s="169" t="s">
        <v>140</v>
      </c>
    </row>
    <row r="161" spans="1:65" s="2" customFormat="1" ht="21.75" customHeight="1" x14ac:dyDescent="0.2">
      <c r="A161" s="30"/>
      <c r="B161" s="146"/>
      <c r="C161" s="147" t="s">
        <v>182</v>
      </c>
      <c r="D161" s="147" t="s">
        <v>143</v>
      </c>
      <c r="E161" s="148" t="s">
        <v>1738</v>
      </c>
      <c r="F161" s="149" t="s">
        <v>1739</v>
      </c>
      <c r="G161" s="150" t="s">
        <v>505</v>
      </c>
      <c r="H161" s="151">
        <v>12.694000000000001</v>
      </c>
      <c r="I161" s="275"/>
      <c r="J161" s="152">
        <f>ROUND(I161*H161,2)</f>
        <v>0</v>
      </c>
      <c r="K161" s="149"/>
      <c r="L161" s="31"/>
      <c r="M161" s="153" t="s">
        <v>1</v>
      </c>
      <c r="N161" s="154" t="s">
        <v>36</v>
      </c>
      <c r="O161" s="155">
        <v>1.2669999999999999</v>
      </c>
      <c r="P161" s="155">
        <f>O161*H161</f>
        <v>16.083297999999999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7" t="s">
        <v>160</v>
      </c>
      <c r="AT161" s="157" t="s">
        <v>143</v>
      </c>
      <c r="AU161" s="157" t="s">
        <v>80</v>
      </c>
      <c r="AY161" s="18" t="s">
        <v>140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8" t="s">
        <v>78</v>
      </c>
      <c r="BK161" s="158">
        <f>ROUND(I161*H161,2)</f>
        <v>0</v>
      </c>
      <c r="BL161" s="18" t="s">
        <v>160</v>
      </c>
      <c r="BM161" s="157" t="s">
        <v>1740</v>
      </c>
    </row>
    <row r="162" spans="1:65" s="2" customFormat="1" ht="19.5" x14ac:dyDescent="0.2">
      <c r="A162" s="30"/>
      <c r="B162" s="31"/>
      <c r="C162" s="30"/>
      <c r="D162" s="159" t="s">
        <v>149</v>
      </c>
      <c r="E162" s="30"/>
      <c r="F162" s="160" t="s">
        <v>1741</v>
      </c>
      <c r="G162" s="30"/>
      <c r="H162" s="30"/>
      <c r="I162" s="30"/>
      <c r="J162" s="30"/>
      <c r="K162" s="30"/>
      <c r="L162" s="31"/>
      <c r="M162" s="161"/>
      <c r="N162" s="162"/>
      <c r="O162" s="56"/>
      <c r="P162" s="56"/>
      <c r="Q162" s="56"/>
      <c r="R162" s="56"/>
      <c r="S162" s="56"/>
      <c r="T162" s="57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T162" s="18" t="s">
        <v>149</v>
      </c>
      <c r="AU162" s="18" t="s">
        <v>80</v>
      </c>
    </row>
    <row r="163" spans="1:65" s="13" customFormat="1" x14ac:dyDescent="0.2">
      <c r="B163" s="168"/>
      <c r="D163" s="159" t="s">
        <v>354</v>
      </c>
      <c r="E163" s="169" t="s">
        <v>1</v>
      </c>
      <c r="F163" s="170" t="s">
        <v>1742</v>
      </c>
      <c r="H163" s="171">
        <v>12.694000000000001</v>
      </c>
      <c r="L163" s="168"/>
      <c r="M163" s="172"/>
      <c r="N163" s="173"/>
      <c r="O163" s="173"/>
      <c r="P163" s="173"/>
      <c r="Q163" s="173"/>
      <c r="R163" s="173"/>
      <c r="S163" s="173"/>
      <c r="T163" s="174"/>
      <c r="AT163" s="169" t="s">
        <v>354</v>
      </c>
      <c r="AU163" s="169" t="s">
        <v>80</v>
      </c>
      <c r="AV163" s="13" t="s">
        <v>80</v>
      </c>
      <c r="AW163" s="13" t="s">
        <v>27</v>
      </c>
      <c r="AX163" s="13" t="s">
        <v>78</v>
      </c>
      <c r="AY163" s="169" t="s">
        <v>140</v>
      </c>
    </row>
    <row r="164" spans="1:65" s="2" customFormat="1" ht="24.2" customHeight="1" x14ac:dyDescent="0.2">
      <c r="A164" s="30"/>
      <c r="B164" s="146"/>
      <c r="C164" s="147" t="s">
        <v>186</v>
      </c>
      <c r="D164" s="147" t="s">
        <v>143</v>
      </c>
      <c r="E164" s="148" t="s">
        <v>624</v>
      </c>
      <c r="F164" s="149" t="s">
        <v>625</v>
      </c>
      <c r="G164" s="150" t="s">
        <v>505</v>
      </c>
      <c r="H164" s="151">
        <v>175.06</v>
      </c>
      <c r="I164" s="275"/>
      <c r="J164" s="152">
        <f>ROUND(I164*H164,2)</f>
        <v>0</v>
      </c>
      <c r="K164" s="149"/>
      <c r="L164" s="31"/>
      <c r="M164" s="153" t="s">
        <v>1</v>
      </c>
      <c r="N164" s="154" t="s">
        <v>36</v>
      </c>
      <c r="O164" s="155">
        <v>4.5999999999999999E-2</v>
      </c>
      <c r="P164" s="155">
        <f>O164*H164</f>
        <v>8.0527599999999993</v>
      </c>
      <c r="Q164" s="155">
        <v>0</v>
      </c>
      <c r="R164" s="155">
        <f>Q164*H164</f>
        <v>0</v>
      </c>
      <c r="S164" s="155">
        <v>0</v>
      </c>
      <c r="T164" s="156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7" t="s">
        <v>160</v>
      </c>
      <c r="AT164" s="157" t="s">
        <v>143</v>
      </c>
      <c r="AU164" s="157" t="s">
        <v>80</v>
      </c>
      <c r="AY164" s="18" t="s">
        <v>140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8" t="s">
        <v>78</v>
      </c>
      <c r="BK164" s="158">
        <f>ROUND(I164*H164,2)</f>
        <v>0</v>
      </c>
      <c r="BL164" s="18" t="s">
        <v>160</v>
      </c>
      <c r="BM164" s="157" t="s">
        <v>1743</v>
      </c>
    </row>
    <row r="165" spans="1:65" s="2" customFormat="1" ht="19.5" x14ac:dyDescent="0.2">
      <c r="A165" s="30"/>
      <c r="B165" s="31"/>
      <c r="C165" s="30"/>
      <c r="D165" s="159" t="s">
        <v>149</v>
      </c>
      <c r="E165" s="30"/>
      <c r="F165" s="160" t="s">
        <v>627</v>
      </c>
      <c r="G165" s="30"/>
      <c r="H165" s="30"/>
      <c r="I165" s="30"/>
      <c r="J165" s="30"/>
      <c r="K165" s="30"/>
      <c r="L165" s="31"/>
      <c r="M165" s="161"/>
      <c r="N165" s="162"/>
      <c r="O165" s="56"/>
      <c r="P165" s="56"/>
      <c r="Q165" s="56"/>
      <c r="R165" s="56"/>
      <c r="S165" s="56"/>
      <c r="T165" s="57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T165" s="18" t="s">
        <v>149</v>
      </c>
      <c r="AU165" s="18" t="s">
        <v>80</v>
      </c>
    </row>
    <row r="166" spans="1:65" s="13" customFormat="1" x14ac:dyDescent="0.2">
      <c r="B166" s="168"/>
      <c r="D166" s="159" t="s">
        <v>354</v>
      </c>
      <c r="E166" s="169" t="s">
        <v>1</v>
      </c>
      <c r="F166" s="170" t="s">
        <v>1744</v>
      </c>
      <c r="H166" s="171">
        <v>30</v>
      </c>
      <c r="L166" s="168"/>
      <c r="M166" s="172"/>
      <c r="N166" s="173"/>
      <c r="O166" s="173"/>
      <c r="P166" s="173"/>
      <c r="Q166" s="173"/>
      <c r="R166" s="173"/>
      <c r="S166" s="173"/>
      <c r="T166" s="174"/>
      <c r="AT166" s="169" t="s">
        <v>354</v>
      </c>
      <c r="AU166" s="169" t="s">
        <v>80</v>
      </c>
      <c r="AV166" s="13" t="s">
        <v>80</v>
      </c>
      <c r="AW166" s="13" t="s">
        <v>27</v>
      </c>
      <c r="AX166" s="13" t="s">
        <v>70</v>
      </c>
      <c r="AY166" s="169" t="s">
        <v>140</v>
      </c>
    </row>
    <row r="167" spans="1:65" s="13" customFormat="1" x14ac:dyDescent="0.2">
      <c r="B167" s="168"/>
      <c r="D167" s="159" t="s">
        <v>354</v>
      </c>
      <c r="E167" s="169" t="s">
        <v>1</v>
      </c>
      <c r="F167" s="170" t="s">
        <v>1745</v>
      </c>
      <c r="H167" s="171">
        <v>72.53</v>
      </c>
      <c r="L167" s="168"/>
      <c r="M167" s="172"/>
      <c r="N167" s="173"/>
      <c r="O167" s="173"/>
      <c r="P167" s="173"/>
      <c r="Q167" s="173"/>
      <c r="R167" s="173"/>
      <c r="S167" s="173"/>
      <c r="T167" s="174"/>
      <c r="AT167" s="169" t="s">
        <v>354</v>
      </c>
      <c r="AU167" s="169" t="s">
        <v>80</v>
      </c>
      <c r="AV167" s="13" t="s">
        <v>80</v>
      </c>
      <c r="AW167" s="13" t="s">
        <v>27</v>
      </c>
      <c r="AX167" s="13" t="s">
        <v>70</v>
      </c>
      <c r="AY167" s="169" t="s">
        <v>140</v>
      </c>
    </row>
    <row r="168" spans="1:65" s="13" customFormat="1" x14ac:dyDescent="0.2">
      <c r="B168" s="168"/>
      <c r="D168" s="159" t="s">
        <v>354</v>
      </c>
      <c r="E168" s="169" t="s">
        <v>1</v>
      </c>
      <c r="F168" s="170" t="s">
        <v>1746</v>
      </c>
      <c r="H168" s="171">
        <v>72.53</v>
      </c>
      <c r="L168" s="168"/>
      <c r="M168" s="172"/>
      <c r="N168" s="173"/>
      <c r="O168" s="173"/>
      <c r="P168" s="173"/>
      <c r="Q168" s="173"/>
      <c r="R168" s="173"/>
      <c r="S168" s="173"/>
      <c r="T168" s="174"/>
      <c r="AT168" s="169" t="s">
        <v>354</v>
      </c>
      <c r="AU168" s="169" t="s">
        <v>80</v>
      </c>
      <c r="AV168" s="13" t="s">
        <v>80</v>
      </c>
      <c r="AW168" s="13" t="s">
        <v>27</v>
      </c>
      <c r="AX168" s="13" t="s">
        <v>70</v>
      </c>
      <c r="AY168" s="169" t="s">
        <v>140</v>
      </c>
    </row>
    <row r="169" spans="1:65" s="14" customFormat="1" x14ac:dyDescent="0.2">
      <c r="B169" s="175"/>
      <c r="D169" s="159" t="s">
        <v>354</v>
      </c>
      <c r="E169" s="176" t="s">
        <v>1</v>
      </c>
      <c r="F169" s="177" t="s">
        <v>363</v>
      </c>
      <c r="H169" s="178">
        <v>175.06</v>
      </c>
      <c r="L169" s="175"/>
      <c r="M169" s="179"/>
      <c r="N169" s="180"/>
      <c r="O169" s="180"/>
      <c r="P169" s="180"/>
      <c r="Q169" s="180"/>
      <c r="R169" s="180"/>
      <c r="S169" s="180"/>
      <c r="T169" s="181"/>
      <c r="AT169" s="176" t="s">
        <v>354</v>
      </c>
      <c r="AU169" s="176" t="s">
        <v>80</v>
      </c>
      <c r="AV169" s="14" t="s">
        <v>160</v>
      </c>
      <c r="AW169" s="14" t="s">
        <v>27</v>
      </c>
      <c r="AX169" s="14" t="s">
        <v>78</v>
      </c>
      <c r="AY169" s="176" t="s">
        <v>140</v>
      </c>
    </row>
    <row r="170" spans="1:65" s="2" customFormat="1" ht="24.2" customHeight="1" x14ac:dyDescent="0.2">
      <c r="A170" s="30"/>
      <c r="B170" s="146"/>
      <c r="C170" s="147" t="s">
        <v>190</v>
      </c>
      <c r="D170" s="147" t="s">
        <v>143</v>
      </c>
      <c r="E170" s="148" t="s">
        <v>707</v>
      </c>
      <c r="F170" s="149" t="s">
        <v>708</v>
      </c>
      <c r="G170" s="150" t="s">
        <v>505</v>
      </c>
      <c r="H170" s="151">
        <v>312.93400000000003</v>
      </c>
      <c r="I170" s="275"/>
      <c r="J170" s="152">
        <f>ROUND(I170*H170,2)</f>
        <v>0</v>
      </c>
      <c r="K170" s="149"/>
      <c r="L170" s="31"/>
      <c r="M170" s="153" t="s">
        <v>1</v>
      </c>
      <c r="N170" s="154" t="s">
        <v>36</v>
      </c>
      <c r="O170" s="155">
        <v>8.6999999999999994E-2</v>
      </c>
      <c r="P170" s="155">
        <f>O170*H170</f>
        <v>27.225258</v>
      </c>
      <c r="Q170" s="155">
        <v>0</v>
      </c>
      <c r="R170" s="155">
        <f>Q170*H170</f>
        <v>0</v>
      </c>
      <c r="S170" s="155">
        <v>0</v>
      </c>
      <c r="T170" s="156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7" t="s">
        <v>160</v>
      </c>
      <c r="AT170" s="157" t="s">
        <v>143</v>
      </c>
      <c r="AU170" s="157" t="s">
        <v>80</v>
      </c>
      <c r="AY170" s="18" t="s">
        <v>140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8" t="s">
        <v>78</v>
      </c>
      <c r="BK170" s="158">
        <f>ROUND(I170*H170,2)</f>
        <v>0</v>
      </c>
      <c r="BL170" s="18" t="s">
        <v>160</v>
      </c>
      <c r="BM170" s="157" t="s">
        <v>1747</v>
      </c>
    </row>
    <row r="171" spans="1:65" s="2" customFormat="1" ht="19.5" x14ac:dyDescent="0.2">
      <c r="A171" s="30"/>
      <c r="B171" s="31"/>
      <c r="C171" s="30"/>
      <c r="D171" s="159" t="s">
        <v>149</v>
      </c>
      <c r="E171" s="30"/>
      <c r="F171" s="160" t="s">
        <v>710</v>
      </c>
      <c r="G171" s="30"/>
      <c r="H171" s="30"/>
      <c r="I171" s="30"/>
      <c r="J171" s="30"/>
      <c r="K171" s="30"/>
      <c r="L171" s="31"/>
      <c r="M171" s="161"/>
      <c r="N171" s="162"/>
      <c r="O171" s="56"/>
      <c r="P171" s="56"/>
      <c r="Q171" s="56"/>
      <c r="R171" s="56"/>
      <c r="S171" s="56"/>
      <c r="T171" s="57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T171" s="18" t="s">
        <v>149</v>
      </c>
      <c r="AU171" s="18" t="s">
        <v>80</v>
      </c>
    </row>
    <row r="172" spans="1:65" s="13" customFormat="1" x14ac:dyDescent="0.2">
      <c r="B172" s="168"/>
      <c r="D172" s="159" t="s">
        <v>354</v>
      </c>
      <c r="E172" s="169" t="s">
        <v>1</v>
      </c>
      <c r="F172" s="170" t="s">
        <v>1748</v>
      </c>
      <c r="H172" s="171">
        <v>312.93400000000003</v>
      </c>
      <c r="L172" s="168"/>
      <c r="M172" s="172"/>
      <c r="N172" s="173"/>
      <c r="O172" s="173"/>
      <c r="P172" s="173"/>
      <c r="Q172" s="173"/>
      <c r="R172" s="173"/>
      <c r="S172" s="173"/>
      <c r="T172" s="174"/>
      <c r="AT172" s="169" t="s">
        <v>354</v>
      </c>
      <c r="AU172" s="169" t="s">
        <v>80</v>
      </c>
      <c r="AV172" s="13" t="s">
        <v>80</v>
      </c>
      <c r="AW172" s="13" t="s">
        <v>27</v>
      </c>
      <c r="AX172" s="13" t="s">
        <v>78</v>
      </c>
      <c r="AY172" s="169" t="s">
        <v>140</v>
      </c>
    </row>
    <row r="173" spans="1:65" s="2" customFormat="1" ht="16.5" customHeight="1" x14ac:dyDescent="0.2">
      <c r="A173" s="30"/>
      <c r="B173" s="146"/>
      <c r="C173" s="147" t="s">
        <v>194</v>
      </c>
      <c r="D173" s="147" t="s">
        <v>143</v>
      </c>
      <c r="E173" s="148" t="s">
        <v>715</v>
      </c>
      <c r="F173" s="149" t="s">
        <v>716</v>
      </c>
      <c r="G173" s="150" t="s">
        <v>505</v>
      </c>
      <c r="H173" s="151">
        <v>102.53</v>
      </c>
      <c r="I173" s="275"/>
      <c r="J173" s="152">
        <f>ROUND(I173*H173,2)</f>
        <v>0</v>
      </c>
      <c r="K173" s="149"/>
      <c r="L173" s="31"/>
      <c r="M173" s="153" t="s">
        <v>1</v>
      </c>
      <c r="N173" s="154" t="s">
        <v>36</v>
      </c>
      <c r="O173" s="155">
        <v>7.1999999999999995E-2</v>
      </c>
      <c r="P173" s="155">
        <f>O173*H173</f>
        <v>7.3821599999999998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7" t="s">
        <v>160</v>
      </c>
      <c r="AT173" s="157" t="s">
        <v>143</v>
      </c>
      <c r="AU173" s="157" t="s">
        <v>80</v>
      </c>
      <c r="AY173" s="18" t="s">
        <v>140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8" t="s">
        <v>78</v>
      </c>
      <c r="BK173" s="158">
        <f>ROUND(I173*H173,2)</f>
        <v>0</v>
      </c>
      <c r="BL173" s="18" t="s">
        <v>160</v>
      </c>
      <c r="BM173" s="157" t="s">
        <v>1749</v>
      </c>
    </row>
    <row r="174" spans="1:65" s="2" customFormat="1" ht="19.5" x14ac:dyDescent="0.2">
      <c r="A174" s="30"/>
      <c r="B174" s="31"/>
      <c r="C174" s="30"/>
      <c r="D174" s="159" t="s">
        <v>149</v>
      </c>
      <c r="E174" s="30"/>
      <c r="F174" s="160" t="s">
        <v>718</v>
      </c>
      <c r="G174" s="30"/>
      <c r="H174" s="30"/>
      <c r="I174" s="30"/>
      <c r="J174" s="30"/>
      <c r="K174" s="30"/>
      <c r="L174" s="31"/>
      <c r="M174" s="161"/>
      <c r="N174" s="162"/>
      <c r="O174" s="56"/>
      <c r="P174" s="56"/>
      <c r="Q174" s="56"/>
      <c r="R174" s="56"/>
      <c r="S174" s="56"/>
      <c r="T174" s="57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T174" s="18" t="s">
        <v>149</v>
      </c>
      <c r="AU174" s="18" t="s">
        <v>80</v>
      </c>
    </row>
    <row r="175" spans="1:65" s="13" customFormat="1" x14ac:dyDescent="0.2">
      <c r="B175" s="168"/>
      <c r="D175" s="159" t="s">
        <v>354</v>
      </c>
      <c r="E175" s="169" t="s">
        <v>1</v>
      </c>
      <c r="F175" s="170" t="s">
        <v>1744</v>
      </c>
      <c r="H175" s="171">
        <v>30</v>
      </c>
      <c r="L175" s="168"/>
      <c r="M175" s="172"/>
      <c r="N175" s="173"/>
      <c r="O175" s="173"/>
      <c r="P175" s="173"/>
      <c r="Q175" s="173"/>
      <c r="R175" s="173"/>
      <c r="S175" s="173"/>
      <c r="T175" s="174"/>
      <c r="AT175" s="169" t="s">
        <v>354</v>
      </c>
      <c r="AU175" s="169" t="s">
        <v>80</v>
      </c>
      <c r="AV175" s="13" t="s">
        <v>80</v>
      </c>
      <c r="AW175" s="13" t="s">
        <v>27</v>
      </c>
      <c r="AX175" s="13" t="s">
        <v>70</v>
      </c>
      <c r="AY175" s="169" t="s">
        <v>140</v>
      </c>
    </row>
    <row r="176" spans="1:65" s="13" customFormat="1" x14ac:dyDescent="0.2">
      <c r="B176" s="168"/>
      <c r="D176" s="159" t="s">
        <v>354</v>
      </c>
      <c r="E176" s="169" t="s">
        <v>1</v>
      </c>
      <c r="F176" s="170" t="s">
        <v>1746</v>
      </c>
      <c r="H176" s="171">
        <v>72.53</v>
      </c>
      <c r="L176" s="168"/>
      <c r="M176" s="172"/>
      <c r="N176" s="173"/>
      <c r="O176" s="173"/>
      <c r="P176" s="173"/>
      <c r="Q176" s="173"/>
      <c r="R176" s="173"/>
      <c r="S176" s="173"/>
      <c r="T176" s="174"/>
      <c r="AT176" s="169" t="s">
        <v>354</v>
      </c>
      <c r="AU176" s="169" t="s">
        <v>80</v>
      </c>
      <c r="AV176" s="13" t="s">
        <v>80</v>
      </c>
      <c r="AW176" s="13" t="s">
        <v>27</v>
      </c>
      <c r="AX176" s="13" t="s">
        <v>70</v>
      </c>
      <c r="AY176" s="169" t="s">
        <v>140</v>
      </c>
    </row>
    <row r="177" spans="1:65" s="14" customFormat="1" x14ac:dyDescent="0.2">
      <c r="B177" s="175"/>
      <c r="D177" s="159" t="s">
        <v>354</v>
      </c>
      <c r="E177" s="176" t="s">
        <v>1</v>
      </c>
      <c r="F177" s="177" t="s">
        <v>363</v>
      </c>
      <c r="H177" s="178">
        <v>102.53</v>
      </c>
      <c r="L177" s="175"/>
      <c r="M177" s="179"/>
      <c r="N177" s="180"/>
      <c r="O177" s="180"/>
      <c r="P177" s="180"/>
      <c r="Q177" s="180"/>
      <c r="R177" s="180"/>
      <c r="S177" s="180"/>
      <c r="T177" s="181"/>
      <c r="AT177" s="176" t="s">
        <v>354</v>
      </c>
      <c r="AU177" s="176" t="s">
        <v>80</v>
      </c>
      <c r="AV177" s="14" t="s">
        <v>160</v>
      </c>
      <c r="AW177" s="14" t="s">
        <v>27</v>
      </c>
      <c r="AX177" s="14" t="s">
        <v>78</v>
      </c>
      <c r="AY177" s="176" t="s">
        <v>140</v>
      </c>
    </row>
    <row r="178" spans="1:65" s="2" customFormat="1" ht="16.5" customHeight="1" x14ac:dyDescent="0.2">
      <c r="A178" s="30"/>
      <c r="B178" s="146"/>
      <c r="C178" s="147" t="s">
        <v>198</v>
      </c>
      <c r="D178" s="147" t="s">
        <v>143</v>
      </c>
      <c r="E178" s="148" t="s">
        <v>721</v>
      </c>
      <c r="F178" s="149" t="s">
        <v>722</v>
      </c>
      <c r="G178" s="150" t="s">
        <v>505</v>
      </c>
      <c r="H178" s="151">
        <v>385.464</v>
      </c>
      <c r="I178" s="275"/>
      <c r="J178" s="152">
        <f>ROUND(I178*H178,2)</f>
        <v>0</v>
      </c>
      <c r="K178" s="149"/>
      <c r="L178" s="31"/>
      <c r="M178" s="153" t="s">
        <v>1</v>
      </c>
      <c r="N178" s="154" t="s">
        <v>36</v>
      </c>
      <c r="O178" s="155">
        <v>8.9999999999999993E-3</v>
      </c>
      <c r="P178" s="155">
        <f>O178*H178</f>
        <v>3.4691759999999996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7" t="s">
        <v>160</v>
      </c>
      <c r="AT178" s="157" t="s">
        <v>143</v>
      </c>
      <c r="AU178" s="157" t="s">
        <v>80</v>
      </c>
      <c r="AY178" s="18" t="s">
        <v>140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8" t="s">
        <v>78</v>
      </c>
      <c r="BK178" s="158">
        <f>ROUND(I178*H178,2)</f>
        <v>0</v>
      </c>
      <c r="BL178" s="18" t="s">
        <v>160</v>
      </c>
      <c r="BM178" s="157" t="s">
        <v>1750</v>
      </c>
    </row>
    <row r="179" spans="1:65" s="2" customFormat="1" x14ac:dyDescent="0.2">
      <c r="A179" s="30"/>
      <c r="B179" s="31"/>
      <c r="C179" s="30"/>
      <c r="D179" s="159" t="s">
        <v>149</v>
      </c>
      <c r="E179" s="30"/>
      <c r="F179" s="160" t="s">
        <v>724</v>
      </c>
      <c r="G179" s="30"/>
      <c r="H179" s="30"/>
      <c r="I179" s="30"/>
      <c r="J179" s="30"/>
      <c r="K179" s="30"/>
      <c r="L179" s="31"/>
      <c r="M179" s="161"/>
      <c r="N179" s="162"/>
      <c r="O179" s="56"/>
      <c r="P179" s="56"/>
      <c r="Q179" s="56"/>
      <c r="R179" s="56"/>
      <c r="S179" s="56"/>
      <c r="T179" s="57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T179" s="18" t="s">
        <v>149</v>
      </c>
      <c r="AU179" s="18" t="s">
        <v>80</v>
      </c>
    </row>
    <row r="180" spans="1:65" s="13" customFormat="1" x14ac:dyDescent="0.2">
      <c r="B180" s="168"/>
      <c r="D180" s="159" t="s">
        <v>354</v>
      </c>
      <c r="E180" s="169" t="s">
        <v>1</v>
      </c>
      <c r="F180" s="170" t="s">
        <v>1745</v>
      </c>
      <c r="H180" s="171">
        <v>72.53</v>
      </c>
      <c r="L180" s="168"/>
      <c r="M180" s="172"/>
      <c r="N180" s="173"/>
      <c r="O180" s="173"/>
      <c r="P180" s="173"/>
      <c r="Q180" s="173"/>
      <c r="R180" s="173"/>
      <c r="S180" s="173"/>
      <c r="T180" s="174"/>
      <c r="AT180" s="169" t="s">
        <v>354</v>
      </c>
      <c r="AU180" s="169" t="s">
        <v>80</v>
      </c>
      <c r="AV180" s="13" t="s">
        <v>80</v>
      </c>
      <c r="AW180" s="13" t="s">
        <v>27</v>
      </c>
      <c r="AX180" s="13" t="s">
        <v>70</v>
      </c>
      <c r="AY180" s="169" t="s">
        <v>140</v>
      </c>
    </row>
    <row r="181" spans="1:65" s="13" customFormat="1" x14ac:dyDescent="0.2">
      <c r="B181" s="168"/>
      <c r="D181" s="159" t="s">
        <v>354</v>
      </c>
      <c r="E181" s="169" t="s">
        <v>1</v>
      </c>
      <c r="F181" s="170" t="s">
        <v>1748</v>
      </c>
      <c r="H181" s="171">
        <v>312.93400000000003</v>
      </c>
      <c r="L181" s="168"/>
      <c r="M181" s="172"/>
      <c r="N181" s="173"/>
      <c r="O181" s="173"/>
      <c r="P181" s="173"/>
      <c r="Q181" s="173"/>
      <c r="R181" s="173"/>
      <c r="S181" s="173"/>
      <c r="T181" s="174"/>
      <c r="AT181" s="169" t="s">
        <v>354</v>
      </c>
      <c r="AU181" s="169" t="s">
        <v>80</v>
      </c>
      <c r="AV181" s="13" t="s">
        <v>80</v>
      </c>
      <c r="AW181" s="13" t="s">
        <v>27</v>
      </c>
      <c r="AX181" s="13" t="s">
        <v>70</v>
      </c>
      <c r="AY181" s="169" t="s">
        <v>140</v>
      </c>
    </row>
    <row r="182" spans="1:65" s="14" customFormat="1" x14ac:dyDescent="0.2">
      <c r="B182" s="175"/>
      <c r="D182" s="159" t="s">
        <v>354</v>
      </c>
      <c r="E182" s="176" t="s">
        <v>1</v>
      </c>
      <c r="F182" s="177" t="s">
        <v>363</v>
      </c>
      <c r="H182" s="178">
        <v>385.464</v>
      </c>
      <c r="L182" s="175"/>
      <c r="M182" s="179"/>
      <c r="N182" s="180"/>
      <c r="O182" s="180"/>
      <c r="P182" s="180"/>
      <c r="Q182" s="180"/>
      <c r="R182" s="180"/>
      <c r="S182" s="180"/>
      <c r="T182" s="181"/>
      <c r="AT182" s="176" t="s">
        <v>354</v>
      </c>
      <c r="AU182" s="176" t="s">
        <v>80</v>
      </c>
      <c r="AV182" s="14" t="s">
        <v>160</v>
      </c>
      <c r="AW182" s="14" t="s">
        <v>27</v>
      </c>
      <c r="AX182" s="14" t="s">
        <v>78</v>
      </c>
      <c r="AY182" s="176" t="s">
        <v>140</v>
      </c>
    </row>
    <row r="183" spans="1:65" s="2" customFormat="1" ht="16.5" customHeight="1" x14ac:dyDescent="0.2">
      <c r="A183" s="30"/>
      <c r="B183" s="146"/>
      <c r="C183" s="147" t="s">
        <v>8</v>
      </c>
      <c r="D183" s="147" t="s">
        <v>143</v>
      </c>
      <c r="E183" s="148" t="s">
        <v>729</v>
      </c>
      <c r="F183" s="149" t="s">
        <v>730</v>
      </c>
      <c r="G183" s="150" t="s">
        <v>731</v>
      </c>
      <c r="H183" s="151">
        <v>625.86800000000005</v>
      </c>
      <c r="I183" s="275"/>
      <c r="J183" s="152">
        <f>ROUND(I183*H183,2)</f>
        <v>0</v>
      </c>
      <c r="K183" s="149"/>
      <c r="L183" s="31"/>
      <c r="M183" s="153" t="s">
        <v>1</v>
      </c>
      <c r="N183" s="154" t="s">
        <v>36</v>
      </c>
      <c r="O183" s="155">
        <v>0</v>
      </c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7" t="s">
        <v>160</v>
      </c>
      <c r="AT183" s="157" t="s">
        <v>143</v>
      </c>
      <c r="AU183" s="157" t="s">
        <v>80</v>
      </c>
      <c r="AY183" s="18" t="s">
        <v>140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8" t="s">
        <v>78</v>
      </c>
      <c r="BK183" s="158">
        <f>ROUND(I183*H183,2)</f>
        <v>0</v>
      </c>
      <c r="BL183" s="18" t="s">
        <v>160</v>
      </c>
      <c r="BM183" s="157" t="s">
        <v>1751</v>
      </c>
    </row>
    <row r="184" spans="1:65" s="2" customFormat="1" ht="19.5" x14ac:dyDescent="0.2">
      <c r="A184" s="30"/>
      <c r="B184" s="31"/>
      <c r="C184" s="30"/>
      <c r="D184" s="159" t="s">
        <v>149</v>
      </c>
      <c r="E184" s="30"/>
      <c r="F184" s="160" t="s">
        <v>733</v>
      </c>
      <c r="G184" s="30"/>
      <c r="H184" s="30"/>
      <c r="I184" s="30"/>
      <c r="J184" s="30"/>
      <c r="K184" s="30"/>
      <c r="L184" s="31"/>
      <c r="M184" s="161"/>
      <c r="N184" s="162"/>
      <c r="O184" s="56"/>
      <c r="P184" s="56"/>
      <c r="Q184" s="56"/>
      <c r="R184" s="56"/>
      <c r="S184" s="56"/>
      <c r="T184" s="57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T184" s="18" t="s">
        <v>149</v>
      </c>
      <c r="AU184" s="18" t="s">
        <v>80</v>
      </c>
    </row>
    <row r="185" spans="1:65" s="13" customFormat="1" x14ac:dyDescent="0.2">
      <c r="B185" s="168"/>
      <c r="D185" s="159" t="s">
        <v>354</v>
      </c>
      <c r="E185" s="169" t="s">
        <v>1</v>
      </c>
      <c r="F185" s="170" t="s">
        <v>1748</v>
      </c>
      <c r="H185" s="171">
        <v>312.93400000000003</v>
      </c>
      <c r="L185" s="168"/>
      <c r="M185" s="172"/>
      <c r="N185" s="173"/>
      <c r="O185" s="173"/>
      <c r="P185" s="173"/>
      <c r="Q185" s="173"/>
      <c r="R185" s="173"/>
      <c r="S185" s="173"/>
      <c r="T185" s="174"/>
      <c r="AT185" s="169" t="s">
        <v>354</v>
      </c>
      <c r="AU185" s="169" t="s">
        <v>80</v>
      </c>
      <c r="AV185" s="13" t="s">
        <v>80</v>
      </c>
      <c r="AW185" s="13" t="s">
        <v>27</v>
      </c>
      <c r="AX185" s="13" t="s">
        <v>70</v>
      </c>
      <c r="AY185" s="169" t="s">
        <v>140</v>
      </c>
    </row>
    <row r="186" spans="1:65" s="13" customFormat="1" x14ac:dyDescent="0.2">
      <c r="B186" s="168"/>
      <c r="D186" s="159" t="s">
        <v>354</v>
      </c>
      <c r="E186" s="169" t="s">
        <v>1</v>
      </c>
      <c r="F186" s="170" t="s">
        <v>1752</v>
      </c>
      <c r="H186" s="171">
        <v>625.86800000000005</v>
      </c>
      <c r="L186" s="168"/>
      <c r="M186" s="172"/>
      <c r="N186" s="173"/>
      <c r="O186" s="173"/>
      <c r="P186" s="173"/>
      <c r="Q186" s="173"/>
      <c r="R186" s="173"/>
      <c r="S186" s="173"/>
      <c r="T186" s="174"/>
      <c r="AT186" s="169" t="s">
        <v>354</v>
      </c>
      <c r="AU186" s="169" t="s">
        <v>80</v>
      </c>
      <c r="AV186" s="13" t="s">
        <v>80</v>
      </c>
      <c r="AW186" s="13" t="s">
        <v>27</v>
      </c>
      <c r="AX186" s="13" t="s">
        <v>78</v>
      </c>
      <c r="AY186" s="169" t="s">
        <v>140</v>
      </c>
    </row>
    <row r="187" spans="1:65" s="2" customFormat="1" ht="16.5" customHeight="1" x14ac:dyDescent="0.2">
      <c r="A187" s="30"/>
      <c r="B187" s="146"/>
      <c r="C187" s="147" t="s">
        <v>205</v>
      </c>
      <c r="D187" s="147" t="s">
        <v>143</v>
      </c>
      <c r="E187" s="148" t="s">
        <v>736</v>
      </c>
      <c r="F187" s="149" t="s">
        <v>737</v>
      </c>
      <c r="G187" s="150" t="s">
        <v>505</v>
      </c>
      <c r="H187" s="151">
        <v>72.53</v>
      </c>
      <c r="I187" s="275"/>
      <c r="J187" s="152">
        <f>ROUND(I187*H187,2)</f>
        <v>0</v>
      </c>
      <c r="K187" s="149"/>
      <c r="L187" s="31"/>
      <c r="M187" s="153" t="s">
        <v>1</v>
      </c>
      <c r="N187" s="154" t="s">
        <v>36</v>
      </c>
      <c r="O187" s="155">
        <v>0.32800000000000001</v>
      </c>
      <c r="P187" s="155">
        <f>O187*H187</f>
        <v>23.789840000000002</v>
      </c>
      <c r="Q187" s="155">
        <v>0</v>
      </c>
      <c r="R187" s="155">
        <f>Q187*H187</f>
        <v>0</v>
      </c>
      <c r="S187" s="155">
        <v>0</v>
      </c>
      <c r="T187" s="156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7" t="s">
        <v>160</v>
      </c>
      <c r="AT187" s="157" t="s">
        <v>143</v>
      </c>
      <c r="AU187" s="157" t="s">
        <v>80</v>
      </c>
      <c r="AY187" s="18" t="s">
        <v>140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78</v>
      </c>
      <c r="BK187" s="158">
        <f>ROUND(I187*H187,2)</f>
        <v>0</v>
      </c>
      <c r="BL187" s="18" t="s">
        <v>160</v>
      </c>
      <c r="BM187" s="157" t="s">
        <v>1753</v>
      </c>
    </row>
    <row r="188" spans="1:65" s="2" customFormat="1" ht="19.5" x14ac:dyDescent="0.2">
      <c r="A188" s="30"/>
      <c r="B188" s="31"/>
      <c r="C188" s="30"/>
      <c r="D188" s="159" t="s">
        <v>149</v>
      </c>
      <c r="E188" s="30"/>
      <c r="F188" s="160" t="s">
        <v>739</v>
      </c>
      <c r="G188" s="30"/>
      <c r="H188" s="30"/>
      <c r="I188" s="30"/>
      <c r="J188" s="30"/>
      <c r="K188" s="30"/>
      <c r="L188" s="31"/>
      <c r="M188" s="161"/>
      <c r="N188" s="162"/>
      <c r="O188" s="56"/>
      <c r="P188" s="56"/>
      <c r="Q188" s="56"/>
      <c r="R188" s="56"/>
      <c r="S188" s="56"/>
      <c r="T188" s="57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T188" s="18" t="s">
        <v>149</v>
      </c>
      <c r="AU188" s="18" t="s">
        <v>80</v>
      </c>
    </row>
    <row r="189" spans="1:65" s="13" customFormat="1" x14ac:dyDescent="0.2">
      <c r="B189" s="168"/>
      <c r="D189" s="159" t="s">
        <v>354</v>
      </c>
      <c r="E189" s="169" t="s">
        <v>1</v>
      </c>
      <c r="F189" s="170" t="s">
        <v>1104</v>
      </c>
      <c r="H189" s="171">
        <v>8</v>
      </c>
      <c r="L189" s="168"/>
      <c r="M189" s="172"/>
      <c r="N189" s="173"/>
      <c r="O189" s="173"/>
      <c r="P189" s="173"/>
      <c r="Q189" s="173"/>
      <c r="R189" s="173"/>
      <c r="S189" s="173"/>
      <c r="T189" s="174"/>
      <c r="AT189" s="169" t="s">
        <v>354</v>
      </c>
      <c r="AU189" s="169" t="s">
        <v>80</v>
      </c>
      <c r="AV189" s="13" t="s">
        <v>80</v>
      </c>
      <c r="AW189" s="13" t="s">
        <v>27</v>
      </c>
      <c r="AX189" s="13" t="s">
        <v>70</v>
      </c>
      <c r="AY189" s="169" t="s">
        <v>140</v>
      </c>
    </row>
    <row r="190" spans="1:65" s="13" customFormat="1" x14ac:dyDescent="0.2">
      <c r="B190" s="168"/>
      <c r="D190" s="159" t="s">
        <v>354</v>
      </c>
      <c r="E190" s="169" t="s">
        <v>1</v>
      </c>
      <c r="F190" s="170" t="s">
        <v>1754</v>
      </c>
      <c r="H190" s="171">
        <v>64.53</v>
      </c>
      <c r="L190" s="168"/>
      <c r="M190" s="172"/>
      <c r="N190" s="173"/>
      <c r="O190" s="173"/>
      <c r="P190" s="173"/>
      <c r="Q190" s="173"/>
      <c r="R190" s="173"/>
      <c r="S190" s="173"/>
      <c r="T190" s="174"/>
      <c r="AT190" s="169" t="s">
        <v>354</v>
      </c>
      <c r="AU190" s="169" t="s">
        <v>80</v>
      </c>
      <c r="AV190" s="13" t="s">
        <v>80</v>
      </c>
      <c r="AW190" s="13" t="s">
        <v>27</v>
      </c>
      <c r="AX190" s="13" t="s">
        <v>70</v>
      </c>
      <c r="AY190" s="169" t="s">
        <v>140</v>
      </c>
    </row>
    <row r="191" spans="1:65" s="14" customFormat="1" x14ac:dyDescent="0.2">
      <c r="B191" s="175"/>
      <c r="D191" s="159" t="s">
        <v>354</v>
      </c>
      <c r="E191" s="176" t="s">
        <v>1</v>
      </c>
      <c r="F191" s="177" t="s">
        <v>363</v>
      </c>
      <c r="H191" s="178">
        <v>72.53</v>
      </c>
      <c r="L191" s="175"/>
      <c r="M191" s="179"/>
      <c r="N191" s="180"/>
      <c r="O191" s="180"/>
      <c r="P191" s="180"/>
      <c r="Q191" s="180"/>
      <c r="R191" s="180"/>
      <c r="S191" s="180"/>
      <c r="T191" s="181"/>
      <c r="AT191" s="176" t="s">
        <v>354</v>
      </c>
      <c r="AU191" s="176" t="s">
        <v>80</v>
      </c>
      <c r="AV191" s="14" t="s">
        <v>160</v>
      </c>
      <c r="AW191" s="14" t="s">
        <v>27</v>
      </c>
      <c r="AX191" s="14" t="s">
        <v>78</v>
      </c>
      <c r="AY191" s="176" t="s">
        <v>140</v>
      </c>
    </row>
    <row r="192" spans="1:65" s="2" customFormat="1" ht="21.75" customHeight="1" x14ac:dyDescent="0.2">
      <c r="A192" s="30"/>
      <c r="B192" s="146"/>
      <c r="C192" s="147" t="s">
        <v>209</v>
      </c>
      <c r="D192" s="147" t="s">
        <v>143</v>
      </c>
      <c r="E192" s="148" t="s">
        <v>1755</v>
      </c>
      <c r="F192" s="149" t="s">
        <v>1756</v>
      </c>
      <c r="G192" s="150" t="s">
        <v>351</v>
      </c>
      <c r="H192" s="151">
        <v>150</v>
      </c>
      <c r="I192" s="275"/>
      <c r="J192" s="152">
        <f>ROUND(I192*H192,2)</f>
        <v>0</v>
      </c>
      <c r="K192" s="149"/>
      <c r="L192" s="31"/>
      <c r="M192" s="153" t="s">
        <v>1</v>
      </c>
      <c r="N192" s="154" t="s">
        <v>36</v>
      </c>
      <c r="O192" s="155">
        <v>4.3999999999999997E-2</v>
      </c>
      <c r="P192" s="155">
        <f>O192*H192</f>
        <v>6.6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7" t="s">
        <v>160</v>
      </c>
      <c r="AT192" s="157" t="s">
        <v>143</v>
      </c>
      <c r="AU192" s="157" t="s">
        <v>80</v>
      </c>
      <c r="AY192" s="18" t="s">
        <v>140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8" t="s">
        <v>78</v>
      </c>
      <c r="BK192" s="158">
        <f>ROUND(I192*H192,2)</f>
        <v>0</v>
      </c>
      <c r="BL192" s="18" t="s">
        <v>160</v>
      </c>
      <c r="BM192" s="157" t="s">
        <v>1757</v>
      </c>
    </row>
    <row r="193" spans="1:65" s="2" customFormat="1" ht="19.5" x14ac:dyDescent="0.2">
      <c r="A193" s="30"/>
      <c r="B193" s="31"/>
      <c r="C193" s="30"/>
      <c r="D193" s="159" t="s">
        <v>149</v>
      </c>
      <c r="E193" s="30"/>
      <c r="F193" s="160" t="s">
        <v>1758</v>
      </c>
      <c r="G193" s="30"/>
      <c r="H193" s="30"/>
      <c r="I193" s="30"/>
      <c r="J193" s="30"/>
      <c r="K193" s="30"/>
      <c r="L193" s="31"/>
      <c r="M193" s="161"/>
      <c r="N193" s="162"/>
      <c r="O193" s="56"/>
      <c r="P193" s="56"/>
      <c r="Q193" s="56"/>
      <c r="R193" s="56"/>
      <c r="S193" s="56"/>
      <c r="T193" s="57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T193" s="18" t="s">
        <v>149</v>
      </c>
      <c r="AU193" s="18" t="s">
        <v>80</v>
      </c>
    </row>
    <row r="194" spans="1:65" s="13" customFormat="1" x14ac:dyDescent="0.2">
      <c r="B194" s="168"/>
      <c r="D194" s="159" t="s">
        <v>354</v>
      </c>
      <c r="E194" s="169" t="s">
        <v>1</v>
      </c>
      <c r="F194" s="170" t="s">
        <v>1759</v>
      </c>
      <c r="H194" s="171">
        <v>150</v>
      </c>
      <c r="L194" s="168"/>
      <c r="M194" s="172"/>
      <c r="N194" s="173"/>
      <c r="O194" s="173"/>
      <c r="P194" s="173"/>
      <c r="Q194" s="173"/>
      <c r="R194" s="173"/>
      <c r="S194" s="173"/>
      <c r="T194" s="174"/>
      <c r="AT194" s="169" t="s">
        <v>354</v>
      </c>
      <c r="AU194" s="169" t="s">
        <v>80</v>
      </c>
      <c r="AV194" s="13" t="s">
        <v>80</v>
      </c>
      <c r="AW194" s="13" t="s">
        <v>27</v>
      </c>
      <c r="AX194" s="13" t="s">
        <v>78</v>
      </c>
      <c r="AY194" s="169" t="s">
        <v>140</v>
      </c>
    </row>
    <row r="195" spans="1:65" s="2" customFormat="1" ht="16.5" customHeight="1" x14ac:dyDescent="0.2">
      <c r="A195" s="30"/>
      <c r="B195" s="146"/>
      <c r="C195" s="147" t="s">
        <v>213</v>
      </c>
      <c r="D195" s="147" t="s">
        <v>143</v>
      </c>
      <c r="E195" s="148" t="s">
        <v>1217</v>
      </c>
      <c r="F195" s="149" t="s">
        <v>1218</v>
      </c>
      <c r="G195" s="150" t="s">
        <v>351</v>
      </c>
      <c r="H195" s="151">
        <v>150</v>
      </c>
      <c r="I195" s="275"/>
      <c r="J195" s="152">
        <f>ROUND(I195*H195,2)</f>
        <v>0</v>
      </c>
      <c r="K195" s="149"/>
      <c r="L195" s="31"/>
      <c r="M195" s="153" t="s">
        <v>1</v>
      </c>
      <c r="N195" s="154" t="s">
        <v>36</v>
      </c>
      <c r="O195" s="155">
        <v>1.2E-2</v>
      </c>
      <c r="P195" s="155">
        <f>O195*H195</f>
        <v>1.8</v>
      </c>
      <c r="Q195" s="155">
        <v>1.2700000000000001E-3</v>
      </c>
      <c r="R195" s="155">
        <f>Q195*H195</f>
        <v>0.1905</v>
      </c>
      <c r="S195" s="155">
        <v>0</v>
      </c>
      <c r="T195" s="156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7" t="s">
        <v>160</v>
      </c>
      <c r="AT195" s="157" t="s">
        <v>143</v>
      </c>
      <c r="AU195" s="157" t="s">
        <v>80</v>
      </c>
      <c r="AY195" s="18" t="s">
        <v>140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8" t="s">
        <v>78</v>
      </c>
      <c r="BK195" s="158">
        <f>ROUND(I195*H195,2)</f>
        <v>0</v>
      </c>
      <c r="BL195" s="18" t="s">
        <v>160</v>
      </c>
      <c r="BM195" s="157" t="s">
        <v>1760</v>
      </c>
    </row>
    <row r="196" spans="1:65" s="2" customFormat="1" x14ac:dyDescent="0.2">
      <c r="A196" s="30"/>
      <c r="B196" s="31"/>
      <c r="C196" s="30"/>
      <c r="D196" s="159" t="s">
        <v>149</v>
      </c>
      <c r="E196" s="30"/>
      <c r="F196" s="160" t="s">
        <v>1218</v>
      </c>
      <c r="G196" s="30"/>
      <c r="H196" s="30"/>
      <c r="I196" s="30"/>
      <c r="J196" s="30"/>
      <c r="K196" s="30"/>
      <c r="L196" s="31"/>
      <c r="M196" s="161"/>
      <c r="N196" s="162"/>
      <c r="O196" s="56"/>
      <c r="P196" s="56"/>
      <c r="Q196" s="56"/>
      <c r="R196" s="56"/>
      <c r="S196" s="56"/>
      <c r="T196" s="57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T196" s="18" t="s">
        <v>149</v>
      </c>
      <c r="AU196" s="18" t="s">
        <v>80</v>
      </c>
    </row>
    <row r="197" spans="1:65" s="13" customFormat="1" x14ac:dyDescent="0.2">
      <c r="B197" s="168"/>
      <c r="D197" s="159" t="s">
        <v>354</v>
      </c>
      <c r="E197" s="169" t="s">
        <v>1</v>
      </c>
      <c r="F197" s="170" t="s">
        <v>1761</v>
      </c>
      <c r="H197" s="171">
        <v>150</v>
      </c>
      <c r="L197" s="168"/>
      <c r="M197" s="172"/>
      <c r="N197" s="173"/>
      <c r="O197" s="173"/>
      <c r="P197" s="173"/>
      <c r="Q197" s="173"/>
      <c r="R197" s="173"/>
      <c r="S197" s="173"/>
      <c r="T197" s="174"/>
      <c r="AT197" s="169" t="s">
        <v>354</v>
      </c>
      <c r="AU197" s="169" t="s">
        <v>80</v>
      </c>
      <c r="AV197" s="13" t="s">
        <v>80</v>
      </c>
      <c r="AW197" s="13" t="s">
        <v>27</v>
      </c>
      <c r="AX197" s="13" t="s">
        <v>78</v>
      </c>
      <c r="AY197" s="169" t="s">
        <v>140</v>
      </c>
    </row>
    <row r="198" spans="1:65" s="2" customFormat="1" ht="16.5" customHeight="1" x14ac:dyDescent="0.2">
      <c r="A198" s="30"/>
      <c r="B198" s="146"/>
      <c r="C198" s="195" t="s">
        <v>218</v>
      </c>
      <c r="D198" s="195" t="s">
        <v>753</v>
      </c>
      <c r="E198" s="196" t="s">
        <v>1762</v>
      </c>
      <c r="F198" s="197" t="s">
        <v>1763</v>
      </c>
      <c r="G198" s="198" t="s">
        <v>1222</v>
      </c>
      <c r="H198" s="199">
        <v>3.75</v>
      </c>
      <c r="I198" s="275"/>
      <c r="J198" s="200">
        <f>ROUND(I198*H198,2)</f>
        <v>0</v>
      </c>
      <c r="K198" s="197"/>
      <c r="L198" s="201"/>
      <c r="M198" s="202" t="s">
        <v>1</v>
      </c>
      <c r="N198" s="203" t="s">
        <v>36</v>
      </c>
      <c r="O198" s="155">
        <v>0</v>
      </c>
      <c r="P198" s="155">
        <f>O198*H198</f>
        <v>0</v>
      </c>
      <c r="Q198" s="155">
        <v>1E-3</v>
      </c>
      <c r="R198" s="155">
        <f>Q198*H198</f>
        <v>3.7499999999999999E-3</v>
      </c>
      <c r="S198" s="155">
        <v>0</v>
      </c>
      <c r="T198" s="156">
        <f>S198*H198</f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7" t="s">
        <v>174</v>
      </c>
      <c r="AT198" s="157" t="s">
        <v>753</v>
      </c>
      <c r="AU198" s="157" t="s">
        <v>80</v>
      </c>
      <c r="AY198" s="18" t="s">
        <v>140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8" t="s">
        <v>78</v>
      </c>
      <c r="BK198" s="158">
        <f>ROUND(I198*H198,2)</f>
        <v>0</v>
      </c>
      <c r="BL198" s="18" t="s">
        <v>160</v>
      </c>
      <c r="BM198" s="157" t="s">
        <v>1764</v>
      </c>
    </row>
    <row r="199" spans="1:65" s="2" customFormat="1" x14ac:dyDescent="0.2">
      <c r="A199" s="30"/>
      <c r="B199" s="31"/>
      <c r="C199" s="30"/>
      <c r="D199" s="159" t="s">
        <v>149</v>
      </c>
      <c r="E199" s="30"/>
      <c r="F199" s="160" t="s">
        <v>1763</v>
      </c>
      <c r="G199" s="30"/>
      <c r="H199" s="30"/>
      <c r="I199" s="30"/>
      <c r="J199" s="30"/>
      <c r="K199" s="30"/>
      <c r="L199" s="31"/>
      <c r="M199" s="161"/>
      <c r="N199" s="162"/>
      <c r="O199" s="56"/>
      <c r="P199" s="56"/>
      <c r="Q199" s="56"/>
      <c r="R199" s="56"/>
      <c r="S199" s="56"/>
      <c r="T199" s="57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T199" s="18" t="s">
        <v>149</v>
      </c>
      <c r="AU199" s="18" t="s">
        <v>80</v>
      </c>
    </row>
    <row r="200" spans="1:65" s="13" customFormat="1" x14ac:dyDescent="0.2">
      <c r="B200" s="168"/>
      <c r="D200" s="159" t="s">
        <v>354</v>
      </c>
      <c r="F200" s="170" t="s">
        <v>1765</v>
      </c>
      <c r="H200" s="171">
        <v>3.75</v>
      </c>
      <c r="L200" s="168"/>
      <c r="M200" s="172"/>
      <c r="N200" s="173"/>
      <c r="O200" s="173"/>
      <c r="P200" s="173"/>
      <c r="Q200" s="173"/>
      <c r="R200" s="173"/>
      <c r="S200" s="173"/>
      <c r="T200" s="174"/>
      <c r="AT200" s="169" t="s">
        <v>354</v>
      </c>
      <c r="AU200" s="169" t="s">
        <v>80</v>
      </c>
      <c r="AV200" s="13" t="s">
        <v>80</v>
      </c>
      <c r="AW200" s="13" t="s">
        <v>3</v>
      </c>
      <c r="AX200" s="13" t="s">
        <v>78</v>
      </c>
      <c r="AY200" s="169" t="s">
        <v>140</v>
      </c>
    </row>
    <row r="201" spans="1:65" s="2" customFormat="1" ht="21.75" customHeight="1" x14ac:dyDescent="0.2">
      <c r="A201" s="30"/>
      <c r="B201" s="146"/>
      <c r="C201" s="147" t="s">
        <v>222</v>
      </c>
      <c r="D201" s="147" t="s">
        <v>143</v>
      </c>
      <c r="E201" s="148" t="s">
        <v>1766</v>
      </c>
      <c r="F201" s="149" t="s">
        <v>1767</v>
      </c>
      <c r="G201" s="150" t="s">
        <v>351</v>
      </c>
      <c r="H201" s="151">
        <v>225</v>
      </c>
      <c r="I201" s="275"/>
      <c r="J201" s="152">
        <f>ROUND(I201*H201,2)</f>
        <v>0</v>
      </c>
      <c r="K201" s="149"/>
      <c r="L201" s="31"/>
      <c r="M201" s="153" t="s">
        <v>1</v>
      </c>
      <c r="N201" s="154" t="s">
        <v>36</v>
      </c>
      <c r="O201" s="155">
        <v>2E-3</v>
      </c>
      <c r="P201" s="155">
        <f>O201*H201</f>
        <v>0.45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7" t="s">
        <v>160</v>
      </c>
      <c r="AT201" s="157" t="s">
        <v>143</v>
      </c>
      <c r="AU201" s="157" t="s">
        <v>80</v>
      </c>
      <c r="AY201" s="18" t="s">
        <v>140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78</v>
      </c>
      <c r="BK201" s="158">
        <f>ROUND(I201*H201,2)</f>
        <v>0</v>
      </c>
      <c r="BL201" s="18" t="s">
        <v>160</v>
      </c>
      <c r="BM201" s="157" t="s">
        <v>1768</v>
      </c>
    </row>
    <row r="202" spans="1:65" s="2" customFormat="1" ht="19.5" x14ac:dyDescent="0.2">
      <c r="A202" s="30"/>
      <c r="B202" s="31"/>
      <c r="C202" s="30"/>
      <c r="D202" s="159" t="s">
        <v>149</v>
      </c>
      <c r="E202" s="30"/>
      <c r="F202" s="160" t="s">
        <v>1769</v>
      </c>
      <c r="G202" s="30"/>
      <c r="H202" s="30"/>
      <c r="I202" s="30"/>
      <c r="J202" s="30"/>
      <c r="K202" s="30"/>
      <c r="L202" s="31"/>
      <c r="M202" s="161"/>
      <c r="N202" s="162"/>
      <c r="O202" s="56"/>
      <c r="P202" s="56"/>
      <c r="Q202" s="56"/>
      <c r="R202" s="56"/>
      <c r="S202" s="56"/>
      <c r="T202" s="57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T202" s="18" t="s">
        <v>149</v>
      </c>
      <c r="AU202" s="18" t="s">
        <v>80</v>
      </c>
    </row>
    <row r="203" spans="1:65" s="13" customFormat="1" x14ac:dyDescent="0.2">
      <c r="B203" s="168"/>
      <c r="D203" s="159" t="s">
        <v>354</v>
      </c>
      <c r="E203" s="169" t="s">
        <v>1</v>
      </c>
      <c r="F203" s="170" t="s">
        <v>1770</v>
      </c>
      <c r="H203" s="171">
        <v>225</v>
      </c>
      <c r="L203" s="168"/>
      <c r="M203" s="172"/>
      <c r="N203" s="173"/>
      <c r="O203" s="173"/>
      <c r="P203" s="173"/>
      <c r="Q203" s="173"/>
      <c r="R203" s="173"/>
      <c r="S203" s="173"/>
      <c r="T203" s="174"/>
      <c r="AT203" s="169" t="s">
        <v>354</v>
      </c>
      <c r="AU203" s="169" t="s">
        <v>80</v>
      </c>
      <c r="AV203" s="13" t="s">
        <v>80</v>
      </c>
      <c r="AW203" s="13" t="s">
        <v>27</v>
      </c>
      <c r="AX203" s="13" t="s">
        <v>78</v>
      </c>
      <c r="AY203" s="169" t="s">
        <v>140</v>
      </c>
    </row>
    <row r="204" spans="1:65" s="2" customFormat="1" ht="16.5" customHeight="1" x14ac:dyDescent="0.2">
      <c r="A204" s="30"/>
      <c r="B204" s="146"/>
      <c r="C204" s="147" t="s">
        <v>7</v>
      </c>
      <c r="D204" s="147" t="s">
        <v>143</v>
      </c>
      <c r="E204" s="148" t="s">
        <v>1771</v>
      </c>
      <c r="F204" s="149" t="s">
        <v>1772</v>
      </c>
      <c r="G204" s="150" t="s">
        <v>351</v>
      </c>
      <c r="H204" s="151">
        <v>600</v>
      </c>
      <c r="I204" s="275"/>
      <c r="J204" s="152">
        <f>ROUND(I204*H204,2)</f>
        <v>0</v>
      </c>
      <c r="K204" s="149"/>
      <c r="L204" s="31"/>
      <c r="M204" s="153" t="s">
        <v>1</v>
      </c>
      <c r="N204" s="154" t="s">
        <v>36</v>
      </c>
      <c r="O204" s="155">
        <v>1.0999999999999999E-2</v>
      </c>
      <c r="P204" s="155">
        <f>O204*H204</f>
        <v>6.6</v>
      </c>
      <c r="Q204" s="155">
        <v>0</v>
      </c>
      <c r="R204" s="155">
        <f>Q204*H204</f>
        <v>0</v>
      </c>
      <c r="S204" s="155">
        <v>0</v>
      </c>
      <c r="T204" s="156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7" t="s">
        <v>160</v>
      </c>
      <c r="AT204" s="157" t="s">
        <v>143</v>
      </c>
      <c r="AU204" s="157" t="s">
        <v>80</v>
      </c>
      <c r="AY204" s="18" t="s">
        <v>140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8" t="s">
        <v>78</v>
      </c>
      <c r="BK204" s="158">
        <f>ROUND(I204*H204,2)</f>
        <v>0</v>
      </c>
      <c r="BL204" s="18" t="s">
        <v>160</v>
      </c>
      <c r="BM204" s="157" t="s">
        <v>1773</v>
      </c>
    </row>
    <row r="205" spans="1:65" s="2" customFormat="1" x14ac:dyDescent="0.2">
      <c r="A205" s="30"/>
      <c r="B205" s="31"/>
      <c r="C205" s="30"/>
      <c r="D205" s="159" t="s">
        <v>149</v>
      </c>
      <c r="E205" s="30"/>
      <c r="F205" s="160" t="s">
        <v>1774</v>
      </c>
      <c r="G205" s="30"/>
      <c r="H205" s="30"/>
      <c r="I205" s="30"/>
      <c r="J205" s="30"/>
      <c r="K205" s="30"/>
      <c r="L205" s="31"/>
      <c r="M205" s="161"/>
      <c r="N205" s="162"/>
      <c r="O205" s="56"/>
      <c r="P205" s="56"/>
      <c r="Q205" s="56"/>
      <c r="R205" s="56"/>
      <c r="S205" s="56"/>
      <c r="T205" s="57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T205" s="18" t="s">
        <v>149</v>
      </c>
      <c r="AU205" s="18" t="s">
        <v>80</v>
      </c>
    </row>
    <row r="206" spans="1:65" s="13" customFormat="1" x14ac:dyDescent="0.2">
      <c r="B206" s="168"/>
      <c r="D206" s="159" t="s">
        <v>354</v>
      </c>
      <c r="E206" s="169" t="s">
        <v>1</v>
      </c>
      <c r="F206" s="170" t="s">
        <v>1775</v>
      </c>
      <c r="H206" s="171">
        <v>600</v>
      </c>
      <c r="L206" s="168"/>
      <c r="M206" s="172"/>
      <c r="N206" s="173"/>
      <c r="O206" s="173"/>
      <c r="P206" s="173"/>
      <c r="Q206" s="173"/>
      <c r="R206" s="173"/>
      <c r="S206" s="173"/>
      <c r="T206" s="174"/>
      <c r="AT206" s="169" t="s">
        <v>354</v>
      </c>
      <c r="AU206" s="169" t="s">
        <v>80</v>
      </c>
      <c r="AV206" s="13" t="s">
        <v>80</v>
      </c>
      <c r="AW206" s="13" t="s">
        <v>27</v>
      </c>
      <c r="AX206" s="13" t="s">
        <v>78</v>
      </c>
      <c r="AY206" s="169" t="s">
        <v>140</v>
      </c>
    </row>
    <row r="207" spans="1:65" s="12" customFormat="1" ht="22.9" customHeight="1" x14ac:dyDescent="0.2">
      <c r="B207" s="134"/>
      <c r="D207" s="135" t="s">
        <v>69</v>
      </c>
      <c r="E207" s="144" t="s">
        <v>80</v>
      </c>
      <c r="F207" s="144" t="s">
        <v>801</v>
      </c>
      <c r="J207" s="145">
        <f>BK207</f>
        <v>0</v>
      </c>
      <c r="L207" s="134"/>
      <c r="M207" s="138"/>
      <c r="N207" s="139"/>
      <c r="O207" s="139"/>
      <c r="P207" s="140">
        <f>SUM(P208:P215)</f>
        <v>13.8</v>
      </c>
      <c r="Q207" s="139"/>
      <c r="R207" s="140">
        <f>SUM(R208:R215)</f>
        <v>4.0500000000000001E-2</v>
      </c>
      <c r="S207" s="139"/>
      <c r="T207" s="141">
        <f>SUM(T208:T215)</f>
        <v>0</v>
      </c>
      <c r="AR207" s="135" t="s">
        <v>78</v>
      </c>
      <c r="AT207" s="142" t="s">
        <v>69</v>
      </c>
      <c r="AU207" s="142" t="s">
        <v>78</v>
      </c>
      <c r="AY207" s="135" t="s">
        <v>140</v>
      </c>
      <c r="BK207" s="143">
        <f>SUM(BK208:BK215)</f>
        <v>0</v>
      </c>
    </row>
    <row r="208" spans="1:65" s="2" customFormat="1" ht="16.5" customHeight="1" x14ac:dyDescent="0.2">
      <c r="A208" s="30"/>
      <c r="B208" s="146"/>
      <c r="C208" s="147" t="s">
        <v>229</v>
      </c>
      <c r="D208" s="147" t="s">
        <v>143</v>
      </c>
      <c r="E208" s="148" t="s">
        <v>1243</v>
      </c>
      <c r="F208" s="149" t="s">
        <v>1244</v>
      </c>
      <c r="G208" s="150" t="s">
        <v>830</v>
      </c>
      <c r="H208" s="151">
        <v>2</v>
      </c>
      <c r="I208" s="275"/>
      <c r="J208" s="152">
        <f>ROUND(I208*H208,2)</f>
        <v>0</v>
      </c>
      <c r="K208" s="149"/>
      <c r="L208" s="31"/>
      <c r="M208" s="153" t="s">
        <v>1</v>
      </c>
      <c r="N208" s="154" t="s">
        <v>36</v>
      </c>
      <c r="O208" s="155">
        <v>3.45</v>
      </c>
      <c r="P208" s="155">
        <f>O208*H208</f>
        <v>6.9</v>
      </c>
      <c r="Q208" s="155">
        <v>0</v>
      </c>
      <c r="R208" s="155">
        <f>Q208*H208</f>
        <v>0</v>
      </c>
      <c r="S208" s="155">
        <v>0</v>
      </c>
      <c r="T208" s="156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7" t="s">
        <v>160</v>
      </c>
      <c r="AT208" s="157" t="s">
        <v>143</v>
      </c>
      <c r="AU208" s="157" t="s">
        <v>80</v>
      </c>
      <c r="AY208" s="18" t="s">
        <v>140</v>
      </c>
      <c r="BE208" s="158">
        <f>IF(N208="základní",J208,0)</f>
        <v>0</v>
      </c>
      <c r="BF208" s="158">
        <f>IF(N208="snížená",J208,0)</f>
        <v>0</v>
      </c>
      <c r="BG208" s="158">
        <f>IF(N208="zákl. přenesená",J208,0)</f>
        <v>0</v>
      </c>
      <c r="BH208" s="158">
        <f>IF(N208="sníž. přenesená",J208,0)</f>
        <v>0</v>
      </c>
      <c r="BI208" s="158">
        <f>IF(N208="nulová",J208,0)</f>
        <v>0</v>
      </c>
      <c r="BJ208" s="18" t="s">
        <v>78</v>
      </c>
      <c r="BK208" s="158">
        <f>ROUND(I208*H208,2)</f>
        <v>0</v>
      </c>
      <c r="BL208" s="18" t="s">
        <v>160</v>
      </c>
      <c r="BM208" s="157" t="s">
        <v>1776</v>
      </c>
    </row>
    <row r="209" spans="1:65" s="2" customFormat="1" x14ac:dyDescent="0.2">
      <c r="A209" s="30"/>
      <c r="B209" s="31"/>
      <c r="C209" s="30"/>
      <c r="D209" s="159" t="s">
        <v>149</v>
      </c>
      <c r="E209" s="30"/>
      <c r="F209" s="160" t="s">
        <v>1246</v>
      </c>
      <c r="G209" s="30"/>
      <c r="H209" s="30"/>
      <c r="I209" s="30"/>
      <c r="J209" s="30"/>
      <c r="K209" s="30"/>
      <c r="L209" s="31"/>
      <c r="M209" s="161"/>
      <c r="N209" s="162"/>
      <c r="O209" s="56"/>
      <c r="P209" s="56"/>
      <c r="Q209" s="56"/>
      <c r="R209" s="56"/>
      <c r="S209" s="56"/>
      <c r="T209" s="57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T209" s="18" t="s">
        <v>149</v>
      </c>
      <c r="AU209" s="18" t="s">
        <v>80</v>
      </c>
    </row>
    <row r="210" spans="1:65" s="13" customFormat="1" x14ac:dyDescent="0.2">
      <c r="B210" s="168"/>
      <c r="D210" s="159" t="s">
        <v>354</v>
      </c>
      <c r="E210" s="169" t="s">
        <v>1</v>
      </c>
      <c r="F210" s="170" t="s">
        <v>1247</v>
      </c>
      <c r="H210" s="171">
        <v>2</v>
      </c>
      <c r="L210" s="168"/>
      <c r="M210" s="172"/>
      <c r="N210" s="173"/>
      <c r="O210" s="173"/>
      <c r="P210" s="173"/>
      <c r="Q210" s="173"/>
      <c r="R210" s="173"/>
      <c r="S210" s="173"/>
      <c r="T210" s="174"/>
      <c r="AT210" s="169" t="s">
        <v>354</v>
      </c>
      <c r="AU210" s="169" t="s">
        <v>80</v>
      </c>
      <c r="AV210" s="13" t="s">
        <v>80</v>
      </c>
      <c r="AW210" s="13" t="s">
        <v>27</v>
      </c>
      <c r="AX210" s="13" t="s">
        <v>78</v>
      </c>
      <c r="AY210" s="169" t="s">
        <v>140</v>
      </c>
    </row>
    <row r="211" spans="1:65" s="2" customFormat="1" ht="16.5" customHeight="1" x14ac:dyDescent="0.2">
      <c r="A211" s="30"/>
      <c r="B211" s="146"/>
      <c r="C211" s="195" t="s">
        <v>233</v>
      </c>
      <c r="D211" s="195" t="s">
        <v>753</v>
      </c>
      <c r="E211" s="196" t="s">
        <v>1248</v>
      </c>
      <c r="F211" s="197" t="s">
        <v>1249</v>
      </c>
      <c r="G211" s="198" t="s">
        <v>830</v>
      </c>
      <c r="H211" s="199">
        <v>2</v>
      </c>
      <c r="I211" s="275"/>
      <c r="J211" s="200">
        <f>ROUND(I211*H211,2)</f>
        <v>0</v>
      </c>
      <c r="K211" s="197"/>
      <c r="L211" s="201"/>
      <c r="M211" s="202" t="s">
        <v>1</v>
      </c>
      <c r="N211" s="203" t="s">
        <v>36</v>
      </c>
      <c r="O211" s="155">
        <v>0</v>
      </c>
      <c r="P211" s="155">
        <f>O211*H211</f>
        <v>0</v>
      </c>
      <c r="Q211" s="155">
        <v>2.0250000000000001E-2</v>
      </c>
      <c r="R211" s="155">
        <f>Q211*H211</f>
        <v>4.0500000000000001E-2</v>
      </c>
      <c r="S211" s="155">
        <v>0</v>
      </c>
      <c r="T211" s="156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7" t="s">
        <v>174</v>
      </c>
      <c r="AT211" s="157" t="s">
        <v>753</v>
      </c>
      <c r="AU211" s="157" t="s">
        <v>80</v>
      </c>
      <c r="AY211" s="18" t="s">
        <v>140</v>
      </c>
      <c r="BE211" s="158">
        <f>IF(N211="základní",J211,0)</f>
        <v>0</v>
      </c>
      <c r="BF211" s="158">
        <f>IF(N211="snížená",J211,0)</f>
        <v>0</v>
      </c>
      <c r="BG211" s="158">
        <f>IF(N211="zákl. přenesená",J211,0)</f>
        <v>0</v>
      </c>
      <c r="BH211" s="158">
        <f>IF(N211="sníž. přenesená",J211,0)</f>
        <v>0</v>
      </c>
      <c r="BI211" s="158">
        <f>IF(N211="nulová",J211,0)</f>
        <v>0</v>
      </c>
      <c r="BJ211" s="18" t="s">
        <v>78</v>
      </c>
      <c r="BK211" s="158">
        <f>ROUND(I211*H211,2)</f>
        <v>0</v>
      </c>
      <c r="BL211" s="18" t="s">
        <v>160</v>
      </c>
      <c r="BM211" s="157" t="s">
        <v>1777</v>
      </c>
    </row>
    <row r="212" spans="1:65" s="2" customFormat="1" x14ac:dyDescent="0.2">
      <c r="A212" s="30"/>
      <c r="B212" s="31"/>
      <c r="C212" s="30"/>
      <c r="D212" s="159" t="s">
        <v>149</v>
      </c>
      <c r="E212" s="30"/>
      <c r="F212" s="160" t="s">
        <v>1249</v>
      </c>
      <c r="G212" s="30"/>
      <c r="H212" s="30"/>
      <c r="I212" s="30"/>
      <c r="J212" s="30"/>
      <c r="K212" s="30"/>
      <c r="L212" s="31"/>
      <c r="M212" s="161"/>
      <c r="N212" s="162"/>
      <c r="O212" s="56"/>
      <c r="P212" s="56"/>
      <c r="Q212" s="56"/>
      <c r="R212" s="56"/>
      <c r="S212" s="56"/>
      <c r="T212" s="57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T212" s="18" t="s">
        <v>149</v>
      </c>
      <c r="AU212" s="18" t="s">
        <v>80</v>
      </c>
    </row>
    <row r="213" spans="1:65" s="2" customFormat="1" ht="16.5" customHeight="1" x14ac:dyDescent="0.2">
      <c r="A213" s="30"/>
      <c r="B213" s="146"/>
      <c r="C213" s="147" t="s">
        <v>240</v>
      </c>
      <c r="D213" s="147" t="s">
        <v>143</v>
      </c>
      <c r="E213" s="148" t="s">
        <v>1251</v>
      </c>
      <c r="F213" s="149" t="s">
        <v>1252</v>
      </c>
      <c r="G213" s="150" t="s">
        <v>830</v>
      </c>
      <c r="H213" s="151">
        <v>2</v>
      </c>
      <c r="I213" s="275"/>
      <c r="J213" s="152">
        <f>ROUND(I213*H213,2)</f>
        <v>0</v>
      </c>
      <c r="K213" s="149"/>
      <c r="L213" s="31"/>
      <c r="M213" s="153" t="s">
        <v>1</v>
      </c>
      <c r="N213" s="154" t="s">
        <v>36</v>
      </c>
      <c r="O213" s="155">
        <v>3.45</v>
      </c>
      <c r="P213" s="155">
        <f>O213*H213</f>
        <v>6.9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57" t="s">
        <v>160</v>
      </c>
      <c r="AT213" s="157" t="s">
        <v>143</v>
      </c>
      <c r="AU213" s="157" t="s">
        <v>80</v>
      </c>
      <c r="AY213" s="18" t="s">
        <v>140</v>
      </c>
      <c r="BE213" s="158">
        <f>IF(N213="základní",J213,0)</f>
        <v>0</v>
      </c>
      <c r="BF213" s="158">
        <f>IF(N213="snížená",J213,0)</f>
        <v>0</v>
      </c>
      <c r="BG213" s="158">
        <f>IF(N213="zákl. přenesená",J213,0)</f>
        <v>0</v>
      </c>
      <c r="BH213" s="158">
        <f>IF(N213="sníž. přenesená",J213,0)</f>
        <v>0</v>
      </c>
      <c r="BI213" s="158">
        <f>IF(N213="nulová",J213,0)</f>
        <v>0</v>
      </c>
      <c r="BJ213" s="18" t="s">
        <v>78</v>
      </c>
      <c r="BK213" s="158">
        <f>ROUND(I213*H213,2)</f>
        <v>0</v>
      </c>
      <c r="BL213" s="18" t="s">
        <v>160</v>
      </c>
      <c r="BM213" s="157" t="s">
        <v>1778</v>
      </c>
    </row>
    <row r="214" spans="1:65" s="2" customFormat="1" x14ac:dyDescent="0.2">
      <c r="A214" s="30"/>
      <c r="B214" s="31"/>
      <c r="C214" s="30"/>
      <c r="D214" s="159" t="s">
        <v>149</v>
      </c>
      <c r="E214" s="30"/>
      <c r="F214" s="160" t="s">
        <v>1252</v>
      </c>
      <c r="G214" s="30"/>
      <c r="H214" s="30"/>
      <c r="I214" s="30"/>
      <c r="J214" s="30"/>
      <c r="K214" s="30"/>
      <c r="L214" s="31"/>
      <c r="M214" s="161"/>
      <c r="N214" s="162"/>
      <c r="O214" s="56"/>
      <c r="P214" s="56"/>
      <c r="Q214" s="56"/>
      <c r="R214" s="56"/>
      <c r="S214" s="56"/>
      <c r="T214" s="57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T214" s="18" t="s">
        <v>149</v>
      </c>
      <c r="AU214" s="18" t="s">
        <v>80</v>
      </c>
    </row>
    <row r="215" spans="1:65" s="13" customFormat="1" x14ac:dyDescent="0.2">
      <c r="B215" s="168"/>
      <c r="D215" s="159" t="s">
        <v>354</v>
      </c>
      <c r="E215" s="169" t="s">
        <v>1</v>
      </c>
      <c r="F215" s="170" t="s">
        <v>1247</v>
      </c>
      <c r="H215" s="171">
        <v>2</v>
      </c>
      <c r="L215" s="168"/>
      <c r="M215" s="172"/>
      <c r="N215" s="173"/>
      <c r="O215" s="173"/>
      <c r="P215" s="173"/>
      <c r="Q215" s="173"/>
      <c r="R215" s="173"/>
      <c r="S215" s="173"/>
      <c r="T215" s="174"/>
      <c r="AT215" s="169" t="s">
        <v>354</v>
      </c>
      <c r="AU215" s="169" t="s">
        <v>80</v>
      </c>
      <c r="AV215" s="13" t="s">
        <v>80</v>
      </c>
      <c r="AW215" s="13" t="s">
        <v>27</v>
      </c>
      <c r="AX215" s="13" t="s">
        <v>78</v>
      </c>
      <c r="AY215" s="169" t="s">
        <v>140</v>
      </c>
    </row>
    <row r="216" spans="1:65" s="12" customFormat="1" ht="22.9" customHeight="1" x14ac:dyDescent="0.2">
      <c r="B216" s="134"/>
      <c r="D216" s="135" t="s">
        <v>69</v>
      </c>
      <c r="E216" s="144" t="s">
        <v>160</v>
      </c>
      <c r="F216" s="144" t="s">
        <v>877</v>
      </c>
      <c r="J216" s="145">
        <f>BK216</f>
        <v>0</v>
      </c>
      <c r="L216" s="134"/>
      <c r="M216" s="138"/>
      <c r="N216" s="139"/>
      <c r="O216" s="139"/>
      <c r="P216" s="140">
        <f>SUM(P217:P232)</f>
        <v>497.91890599999999</v>
      </c>
      <c r="Q216" s="139"/>
      <c r="R216" s="140">
        <f>SUM(R217:R232)</f>
        <v>436.15110446</v>
      </c>
      <c r="S216" s="139"/>
      <c r="T216" s="141">
        <f>SUM(T217:T232)</f>
        <v>0</v>
      </c>
      <c r="AR216" s="135" t="s">
        <v>78</v>
      </c>
      <c r="AT216" s="142" t="s">
        <v>69</v>
      </c>
      <c r="AU216" s="142" t="s">
        <v>78</v>
      </c>
      <c r="AY216" s="135" t="s">
        <v>140</v>
      </c>
      <c r="BK216" s="143">
        <f>SUM(BK217:BK232)</f>
        <v>0</v>
      </c>
    </row>
    <row r="217" spans="1:65" s="2" customFormat="1" ht="16.5" customHeight="1" x14ac:dyDescent="0.2">
      <c r="A217" s="30"/>
      <c r="B217" s="146"/>
      <c r="C217" s="147" t="s">
        <v>246</v>
      </c>
      <c r="D217" s="147" t="s">
        <v>143</v>
      </c>
      <c r="E217" s="148" t="s">
        <v>1779</v>
      </c>
      <c r="F217" s="149" t="s">
        <v>1780</v>
      </c>
      <c r="G217" s="150" t="s">
        <v>505</v>
      </c>
      <c r="H217" s="151">
        <v>12.694000000000001</v>
      </c>
      <c r="I217" s="275"/>
      <c r="J217" s="152">
        <f>ROUND(I217*H217,2)</f>
        <v>0</v>
      </c>
      <c r="K217" s="149"/>
      <c r="L217" s="31"/>
      <c r="M217" s="153" t="s">
        <v>1</v>
      </c>
      <c r="N217" s="154" t="s">
        <v>36</v>
      </c>
      <c r="O217" s="155">
        <v>2.3940000000000001</v>
      </c>
      <c r="P217" s="155">
        <f>O217*H217</f>
        <v>30.389436000000003</v>
      </c>
      <c r="Q217" s="155">
        <v>2.79989</v>
      </c>
      <c r="R217" s="155">
        <f>Q217*H217</f>
        <v>35.541803659999999</v>
      </c>
      <c r="S217" s="155">
        <v>0</v>
      </c>
      <c r="T217" s="156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7" t="s">
        <v>160</v>
      </c>
      <c r="AT217" s="157" t="s">
        <v>143</v>
      </c>
      <c r="AU217" s="157" t="s">
        <v>80</v>
      </c>
      <c r="AY217" s="18" t="s">
        <v>140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8" t="s">
        <v>78</v>
      </c>
      <c r="BK217" s="158">
        <f>ROUND(I217*H217,2)</f>
        <v>0</v>
      </c>
      <c r="BL217" s="18" t="s">
        <v>160</v>
      </c>
      <c r="BM217" s="157" t="s">
        <v>1781</v>
      </c>
    </row>
    <row r="218" spans="1:65" s="2" customFormat="1" x14ac:dyDescent="0.2">
      <c r="A218" s="30"/>
      <c r="B218" s="31"/>
      <c r="C218" s="30"/>
      <c r="D218" s="159" t="s">
        <v>149</v>
      </c>
      <c r="E218" s="30"/>
      <c r="F218" s="160" t="s">
        <v>1782</v>
      </c>
      <c r="G218" s="30"/>
      <c r="H218" s="30"/>
      <c r="I218" s="30"/>
      <c r="J218" s="30"/>
      <c r="K218" s="30"/>
      <c r="L218" s="31"/>
      <c r="M218" s="161"/>
      <c r="N218" s="162"/>
      <c r="O218" s="56"/>
      <c r="P218" s="56"/>
      <c r="Q218" s="56"/>
      <c r="R218" s="56"/>
      <c r="S218" s="56"/>
      <c r="T218" s="57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T218" s="18" t="s">
        <v>149</v>
      </c>
      <c r="AU218" s="18" t="s">
        <v>80</v>
      </c>
    </row>
    <row r="219" spans="1:65" s="13" customFormat="1" x14ac:dyDescent="0.2">
      <c r="B219" s="168"/>
      <c r="D219" s="159" t="s">
        <v>354</v>
      </c>
      <c r="E219" s="169" t="s">
        <v>1</v>
      </c>
      <c r="F219" s="170" t="s">
        <v>1783</v>
      </c>
      <c r="H219" s="171">
        <v>12.694000000000001</v>
      </c>
      <c r="L219" s="168"/>
      <c r="M219" s="172"/>
      <c r="N219" s="173"/>
      <c r="O219" s="173"/>
      <c r="P219" s="173"/>
      <c r="Q219" s="173"/>
      <c r="R219" s="173"/>
      <c r="S219" s="173"/>
      <c r="T219" s="174"/>
      <c r="AT219" s="169" t="s">
        <v>354</v>
      </c>
      <c r="AU219" s="169" t="s">
        <v>80</v>
      </c>
      <c r="AV219" s="13" t="s">
        <v>80</v>
      </c>
      <c r="AW219" s="13" t="s">
        <v>27</v>
      </c>
      <c r="AX219" s="13" t="s">
        <v>78</v>
      </c>
      <c r="AY219" s="169" t="s">
        <v>140</v>
      </c>
    </row>
    <row r="220" spans="1:65" s="2" customFormat="1" ht="16.5" customHeight="1" x14ac:dyDescent="0.2">
      <c r="A220" s="30"/>
      <c r="B220" s="146"/>
      <c r="C220" s="147" t="s">
        <v>250</v>
      </c>
      <c r="D220" s="147" t="s">
        <v>143</v>
      </c>
      <c r="E220" s="148" t="s">
        <v>1784</v>
      </c>
      <c r="F220" s="149" t="s">
        <v>1785</v>
      </c>
      <c r="G220" s="150" t="s">
        <v>505</v>
      </c>
      <c r="H220" s="151">
        <v>97.61</v>
      </c>
      <c r="I220" s="275"/>
      <c r="J220" s="152">
        <f>ROUND(I220*H220,2)</f>
        <v>0</v>
      </c>
      <c r="K220" s="149"/>
      <c r="L220" s="31"/>
      <c r="M220" s="153" t="s">
        <v>1</v>
      </c>
      <c r="N220" s="154" t="s">
        <v>36</v>
      </c>
      <c r="O220" s="155">
        <v>0.57499999999999996</v>
      </c>
      <c r="P220" s="155">
        <f>O220*H220</f>
        <v>56.125749999999996</v>
      </c>
      <c r="Q220" s="155">
        <v>2.4340799999999998</v>
      </c>
      <c r="R220" s="155">
        <f>Q220*H220</f>
        <v>237.59054879999997</v>
      </c>
      <c r="S220" s="155">
        <v>0</v>
      </c>
      <c r="T220" s="156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7" t="s">
        <v>160</v>
      </c>
      <c r="AT220" s="157" t="s">
        <v>143</v>
      </c>
      <c r="AU220" s="157" t="s">
        <v>80</v>
      </c>
      <c r="AY220" s="18" t="s">
        <v>140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8" t="s">
        <v>78</v>
      </c>
      <c r="BK220" s="158">
        <f>ROUND(I220*H220,2)</f>
        <v>0</v>
      </c>
      <c r="BL220" s="18" t="s">
        <v>160</v>
      </c>
      <c r="BM220" s="157" t="s">
        <v>1786</v>
      </c>
    </row>
    <row r="221" spans="1:65" s="2" customFormat="1" x14ac:dyDescent="0.2">
      <c r="A221" s="30"/>
      <c r="B221" s="31"/>
      <c r="C221" s="30"/>
      <c r="D221" s="159" t="s">
        <v>149</v>
      </c>
      <c r="E221" s="30"/>
      <c r="F221" s="160" t="s">
        <v>1787</v>
      </c>
      <c r="G221" s="30"/>
      <c r="H221" s="30"/>
      <c r="I221" s="30"/>
      <c r="J221" s="30"/>
      <c r="K221" s="30"/>
      <c r="L221" s="31"/>
      <c r="M221" s="161"/>
      <c r="N221" s="162"/>
      <c r="O221" s="56"/>
      <c r="P221" s="56"/>
      <c r="Q221" s="56"/>
      <c r="R221" s="56"/>
      <c r="S221" s="56"/>
      <c r="T221" s="57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T221" s="18" t="s">
        <v>149</v>
      </c>
      <c r="AU221" s="18" t="s">
        <v>80</v>
      </c>
    </row>
    <row r="222" spans="1:65" s="13" customFormat="1" x14ac:dyDescent="0.2">
      <c r="B222" s="168"/>
      <c r="D222" s="159" t="s">
        <v>354</v>
      </c>
      <c r="E222" s="169" t="s">
        <v>1</v>
      </c>
      <c r="F222" s="170" t="s">
        <v>1788</v>
      </c>
      <c r="H222" s="171">
        <v>97.61</v>
      </c>
      <c r="L222" s="168"/>
      <c r="M222" s="172"/>
      <c r="N222" s="173"/>
      <c r="O222" s="173"/>
      <c r="P222" s="173"/>
      <c r="Q222" s="173"/>
      <c r="R222" s="173"/>
      <c r="S222" s="173"/>
      <c r="T222" s="174"/>
      <c r="AT222" s="169" t="s">
        <v>354</v>
      </c>
      <c r="AU222" s="169" t="s">
        <v>80</v>
      </c>
      <c r="AV222" s="13" t="s">
        <v>80</v>
      </c>
      <c r="AW222" s="13" t="s">
        <v>27</v>
      </c>
      <c r="AX222" s="13" t="s">
        <v>78</v>
      </c>
      <c r="AY222" s="169" t="s">
        <v>140</v>
      </c>
    </row>
    <row r="223" spans="1:65" s="2" customFormat="1" ht="16.5" customHeight="1" x14ac:dyDescent="0.2">
      <c r="A223" s="30"/>
      <c r="B223" s="146"/>
      <c r="C223" s="147" t="s">
        <v>254</v>
      </c>
      <c r="D223" s="147" t="s">
        <v>143</v>
      </c>
      <c r="E223" s="148" t="s">
        <v>1789</v>
      </c>
      <c r="F223" s="149" t="s">
        <v>1790</v>
      </c>
      <c r="G223" s="150" t="s">
        <v>351</v>
      </c>
      <c r="H223" s="151">
        <v>195.22</v>
      </c>
      <c r="I223" s="275"/>
      <c r="J223" s="152">
        <f>ROUND(I223*H223,2)</f>
        <v>0</v>
      </c>
      <c r="K223" s="149"/>
      <c r="L223" s="31"/>
      <c r="M223" s="153" t="s">
        <v>1</v>
      </c>
      <c r="N223" s="154" t="s">
        <v>36</v>
      </c>
      <c r="O223" s="155">
        <v>0.57499999999999996</v>
      </c>
      <c r="P223" s="155">
        <f>O223*H223</f>
        <v>112.25149999999999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7" t="s">
        <v>160</v>
      </c>
      <c r="AT223" s="157" t="s">
        <v>143</v>
      </c>
      <c r="AU223" s="157" t="s">
        <v>80</v>
      </c>
      <c r="AY223" s="18" t="s">
        <v>140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8" t="s">
        <v>78</v>
      </c>
      <c r="BK223" s="158">
        <f>ROUND(I223*H223,2)</f>
        <v>0</v>
      </c>
      <c r="BL223" s="18" t="s">
        <v>160</v>
      </c>
      <c r="BM223" s="157" t="s">
        <v>1791</v>
      </c>
    </row>
    <row r="224" spans="1:65" s="2" customFormat="1" ht="19.5" x14ac:dyDescent="0.2">
      <c r="A224" s="30"/>
      <c r="B224" s="31"/>
      <c r="C224" s="30"/>
      <c r="D224" s="159" t="s">
        <v>149</v>
      </c>
      <c r="E224" s="30"/>
      <c r="F224" s="160" t="s">
        <v>1792</v>
      </c>
      <c r="G224" s="30"/>
      <c r="H224" s="30"/>
      <c r="I224" s="30"/>
      <c r="J224" s="30"/>
      <c r="K224" s="30"/>
      <c r="L224" s="31"/>
      <c r="M224" s="161"/>
      <c r="N224" s="162"/>
      <c r="O224" s="56"/>
      <c r="P224" s="56"/>
      <c r="Q224" s="56"/>
      <c r="R224" s="56"/>
      <c r="S224" s="56"/>
      <c r="T224" s="57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T224" s="18" t="s">
        <v>149</v>
      </c>
      <c r="AU224" s="18" t="s">
        <v>80</v>
      </c>
    </row>
    <row r="225" spans="1:65" s="13" customFormat="1" x14ac:dyDescent="0.2">
      <c r="B225" s="168"/>
      <c r="D225" s="159" t="s">
        <v>354</v>
      </c>
      <c r="E225" s="169" t="s">
        <v>1</v>
      </c>
      <c r="F225" s="170" t="s">
        <v>1793</v>
      </c>
      <c r="H225" s="171">
        <v>195.22</v>
      </c>
      <c r="L225" s="168"/>
      <c r="M225" s="172"/>
      <c r="N225" s="173"/>
      <c r="O225" s="173"/>
      <c r="P225" s="173"/>
      <c r="Q225" s="173"/>
      <c r="R225" s="173"/>
      <c r="S225" s="173"/>
      <c r="T225" s="174"/>
      <c r="AT225" s="169" t="s">
        <v>354</v>
      </c>
      <c r="AU225" s="169" t="s">
        <v>80</v>
      </c>
      <c r="AV225" s="13" t="s">
        <v>80</v>
      </c>
      <c r="AW225" s="13" t="s">
        <v>27</v>
      </c>
      <c r="AX225" s="13" t="s">
        <v>78</v>
      </c>
      <c r="AY225" s="169" t="s">
        <v>140</v>
      </c>
    </row>
    <row r="226" spans="1:65" s="2" customFormat="1" ht="16.5" customHeight="1" x14ac:dyDescent="0.2">
      <c r="A226" s="30"/>
      <c r="B226" s="146"/>
      <c r="C226" s="147" t="s">
        <v>257</v>
      </c>
      <c r="D226" s="147" t="s">
        <v>143</v>
      </c>
      <c r="E226" s="148" t="s">
        <v>1294</v>
      </c>
      <c r="F226" s="149" t="s">
        <v>1295</v>
      </c>
      <c r="G226" s="150" t="s">
        <v>505</v>
      </c>
      <c r="H226" s="151">
        <v>81.64</v>
      </c>
      <c r="I226" s="275"/>
      <c r="J226" s="152">
        <f>ROUND(I226*H226,2)</f>
        <v>0</v>
      </c>
      <c r="K226" s="149"/>
      <c r="L226" s="31"/>
      <c r="M226" s="153" t="s">
        <v>1</v>
      </c>
      <c r="N226" s="154" t="s">
        <v>36</v>
      </c>
      <c r="O226" s="155">
        <v>2.35</v>
      </c>
      <c r="P226" s="155">
        <f>O226*H226</f>
        <v>191.85400000000001</v>
      </c>
      <c r="Q226" s="155">
        <v>1.9967999999999999</v>
      </c>
      <c r="R226" s="155">
        <f>Q226*H226</f>
        <v>163.01875200000001</v>
      </c>
      <c r="S226" s="155">
        <v>0</v>
      </c>
      <c r="T226" s="156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7" t="s">
        <v>160</v>
      </c>
      <c r="AT226" s="157" t="s">
        <v>143</v>
      </c>
      <c r="AU226" s="157" t="s">
        <v>80</v>
      </c>
      <c r="AY226" s="18" t="s">
        <v>140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8" t="s">
        <v>78</v>
      </c>
      <c r="BK226" s="158">
        <f>ROUND(I226*H226,2)</f>
        <v>0</v>
      </c>
      <c r="BL226" s="18" t="s">
        <v>160</v>
      </c>
      <c r="BM226" s="157" t="s">
        <v>1794</v>
      </c>
    </row>
    <row r="227" spans="1:65" s="2" customFormat="1" x14ac:dyDescent="0.2">
      <c r="A227" s="30"/>
      <c r="B227" s="31"/>
      <c r="C227" s="30"/>
      <c r="D227" s="159" t="s">
        <v>149</v>
      </c>
      <c r="E227" s="30"/>
      <c r="F227" s="160" t="s">
        <v>1297</v>
      </c>
      <c r="G227" s="30"/>
      <c r="H227" s="30"/>
      <c r="I227" s="30"/>
      <c r="J227" s="30"/>
      <c r="K227" s="30"/>
      <c r="L227" s="31"/>
      <c r="M227" s="161"/>
      <c r="N227" s="162"/>
      <c r="O227" s="56"/>
      <c r="P227" s="56"/>
      <c r="Q227" s="56"/>
      <c r="R227" s="56"/>
      <c r="S227" s="56"/>
      <c r="T227" s="57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T227" s="18" t="s">
        <v>149</v>
      </c>
      <c r="AU227" s="18" t="s">
        <v>80</v>
      </c>
    </row>
    <row r="228" spans="1:65" s="2" customFormat="1" ht="19.5" x14ac:dyDescent="0.2">
      <c r="A228" s="30"/>
      <c r="B228" s="31"/>
      <c r="C228" s="30"/>
      <c r="D228" s="159" t="s">
        <v>154</v>
      </c>
      <c r="E228" s="30"/>
      <c r="F228" s="163" t="s">
        <v>1298</v>
      </c>
      <c r="G228" s="30"/>
      <c r="H228" s="30"/>
      <c r="I228" s="30"/>
      <c r="J228" s="30"/>
      <c r="K228" s="30"/>
      <c r="L228" s="31"/>
      <c r="M228" s="161"/>
      <c r="N228" s="162"/>
      <c r="O228" s="56"/>
      <c r="P228" s="56"/>
      <c r="Q228" s="56"/>
      <c r="R228" s="56"/>
      <c r="S228" s="56"/>
      <c r="T228" s="57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T228" s="18" t="s">
        <v>154</v>
      </c>
      <c r="AU228" s="18" t="s">
        <v>80</v>
      </c>
    </row>
    <row r="229" spans="1:65" s="13" customFormat="1" x14ac:dyDescent="0.2">
      <c r="B229" s="168"/>
      <c r="D229" s="159" t="s">
        <v>354</v>
      </c>
      <c r="E229" s="169" t="s">
        <v>1</v>
      </c>
      <c r="F229" s="170" t="s">
        <v>1795</v>
      </c>
      <c r="H229" s="171">
        <v>81.64</v>
      </c>
      <c r="L229" s="168"/>
      <c r="M229" s="172"/>
      <c r="N229" s="173"/>
      <c r="O229" s="173"/>
      <c r="P229" s="173"/>
      <c r="Q229" s="173"/>
      <c r="R229" s="173"/>
      <c r="S229" s="173"/>
      <c r="T229" s="174"/>
      <c r="AT229" s="169" t="s">
        <v>354</v>
      </c>
      <c r="AU229" s="169" t="s">
        <v>80</v>
      </c>
      <c r="AV229" s="13" t="s">
        <v>80</v>
      </c>
      <c r="AW229" s="13" t="s">
        <v>27</v>
      </c>
      <c r="AX229" s="13" t="s">
        <v>78</v>
      </c>
      <c r="AY229" s="169" t="s">
        <v>140</v>
      </c>
    </row>
    <row r="230" spans="1:65" s="2" customFormat="1" ht="16.5" customHeight="1" x14ac:dyDescent="0.2">
      <c r="A230" s="30"/>
      <c r="B230" s="146"/>
      <c r="C230" s="147" t="s">
        <v>262</v>
      </c>
      <c r="D230" s="147" t="s">
        <v>143</v>
      </c>
      <c r="E230" s="148" t="s">
        <v>1300</v>
      </c>
      <c r="F230" s="149" t="s">
        <v>1301</v>
      </c>
      <c r="G230" s="150" t="s">
        <v>351</v>
      </c>
      <c r="H230" s="151">
        <v>233.25700000000001</v>
      </c>
      <c r="I230" s="275"/>
      <c r="J230" s="152">
        <f>ROUND(I230*H230,2)</f>
        <v>0</v>
      </c>
      <c r="K230" s="149"/>
      <c r="L230" s="31"/>
      <c r="M230" s="153" t="s">
        <v>1</v>
      </c>
      <c r="N230" s="154" t="s">
        <v>36</v>
      </c>
      <c r="O230" s="155">
        <v>0.46</v>
      </c>
      <c r="P230" s="155">
        <f>O230*H230</f>
        <v>107.29822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57" t="s">
        <v>160</v>
      </c>
      <c r="AT230" s="157" t="s">
        <v>143</v>
      </c>
      <c r="AU230" s="157" t="s">
        <v>80</v>
      </c>
      <c r="AY230" s="18" t="s">
        <v>140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8" t="s">
        <v>78</v>
      </c>
      <c r="BK230" s="158">
        <f>ROUND(I230*H230,2)</f>
        <v>0</v>
      </c>
      <c r="BL230" s="18" t="s">
        <v>160</v>
      </c>
      <c r="BM230" s="157" t="s">
        <v>1796</v>
      </c>
    </row>
    <row r="231" spans="1:65" s="2" customFormat="1" x14ac:dyDescent="0.2">
      <c r="A231" s="30"/>
      <c r="B231" s="31"/>
      <c r="C231" s="30"/>
      <c r="D231" s="159" t="s">
        <v>149</v>
      </c>
      <c r="E231" s="30"/>
      <c r="F231" s="160" t="s">
        <v>1303</v>
      </c>
      <c r="G231" s="30"/>
      <c r="H231" s="30"/>
      <c r="I231" s="30"/>
      <c r="J231" s="30"/>
      <c r="K231" s="30"/>
      <c r="L231" s="31"/>
      <c r="M231" s="161"/>
      <c r="N231" s="162"/>
      <c r="O231" s="56"/>
      <c r="P231" s="56"/>
      <c r="Q231" s="56"/>
      <c r="R231" s="56"/>
      <c r="S231" s="56"/>
      <c r="T231" s="57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T231" s="18" t="s">
        <v>149</v>
      </c>
      <c r="AU231" s="18" t="s">
        <v>80</v>
      </c>
    </row>
    <row r="232" spans="1:65" s="13" customFormat="1" x14ac:dyDescent="0.2">
      <c r="B232" s="168"/>
      <c r="D232" s="159" t="s">
        <v>354</v>
      </c>
      <c r="E232" s="169" t="s">
        <v>1</v>
      </c>
      <c r="F232" s="170" t="s">
        <v>1797</v>
      </c>
      <c r="H232" s="171">
        <v>233.25700000000001</v>
      </c>
      <c r="L232" s="168"/>
      <c r="M232" s="172"/>
      <c r="N232" s="173"/>
      <c r="O232" s="173"/>
      <c r="P232" s="173"/>
      <c r="Q232" s="173"/>
      <c r="R232" s="173"/>
      <c r="S232" s="173"/>
      <c r="T232" s="174"/>
      <c r="AT232" s="169" t="s">
        <v>354</v>
      </c>
      <c r="AU232" s="169" t="s">
        <v>80</v>
      </c>
      <c r="AV232" s="13" t="s">
        <v>80</v>
      </c>
      <c r="AW232" s="13" t="s">
        <v>27</v>
      </c>
      <c r="AX232" s="13" t="s">
        <v>78</v>
      </c>
      <c r="AY232" s="169" t="s">
        <v>140</v>
      </c>
    </row>
    <row r="233" spans="1:65" s="12" customFormat="1" ht="22.9" customHeight="1" x14ac:dyDescent="0.2">
      <c r="B233" s="134"/>
      <c r="D233" s="135" t="s">
        <v>69</v>
      </c>
      <c r="E233" s="144" t="s">
        <v>178</v>
      </c>
      <c r="F233" s="144" t="s">
        <v>1025</v>
      </c>
      <c r="J233" s="145">
        <f>BK233</f>
        <v>0</v>
      </c>
      <c r="L233" s="134"/>
      <c r="M233" s="138"/>
      <c r="N233" s="139"/>
      <c r="O233" s="139"/>
      <c r="P233" s="140">
        <f>SUM(P234:P239)</f>
        <v>0</v>
      </c>
      <c r="Q233" s="139"/>
      <c r="R233" s="140">
        <f>SUM(R234:R239)</f>
        <v>0</v>
      </c>
      <c r="S233" s="139"/>
      <c r="T233" s="141">
        <f>SUM(T234:T239)</f>
        <v>0</v>
      </c>
      <c r="AR233" s="135" t="s">
        <v>78</v>
      </c>
      <c r="AT233" s="142" t="s">
        <v>69</v>
      </c>
      <c r="AU233" s="142" t="s">
        <v>78</v>
      </c>
      <c r="AY233" s="135" t="s">
        <v>140</v>
      </c>
      <c r="BK233" s="143">
        <f>SUM(BK234:BK239)</f>
        <v>0</v>
      </c>
    </row>
    <row r="234" spans="1:65" s="2" customFormat="1" ht="16.5" customHeight="1" x14ac:dyDescent="0.2">
      <c r="A234" s="30"/>
      <c r="B234" s="146"/>
      <c r="C234" s="147" t="s">
        <v>266</v>
      </c>
      <c r="D234" s="147" t="s">
        <v>143</v>
      </c>
      <c r="E234" s="148" t="s">
        <v>1390</v>
      </c>
      <c r="F234" s="149" t="s">
        <v>1391</v>
      </c>
      <c r="G234" s="150" t="s">
        <v>505</v>
      </c>
      <c r="H234" s="151">
        <v>10.8</v>
      </c>
      <c r="I234" s="275"/>
      <c r="J234" s="152">
        <f>ROUND(I234*H234,2)</f>
        <v>0</v>
      </c>
      <c r="K234" s="149"/>
      <c r="L234" s="31"/>
      <c r="M234" s="153" t="s">
        <v>1</v>
      </c>
      <c r="N234" s="154" t="s">
        <v>36</v>
      </c>
      <c r="O234" s="155">
        <v>0</v>
      </c>
      <c r="P234" s="155">
        <f>O234*H234</f>
        <v>0</v>
      </c>
      <c r="Q234" s="155">
        <v>0</v>
      </c>
      <c r="R234" s="155">
        <f>Q234*H234</f>
        <v>0</v>
      </c>
      <c r="S234" s="155">
        <v>0</v>
      </c>
      <c r="T234" s="156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57" t="s">
        <v>160</v>
      </c>
      <c r="AT234" s="157" t="s">
        <v>143</v>
      </c>
      <c r="AU234" s="157" t="s">
        <v>80</v>
      </c>
      <c r="AY234" s="18" t="s">
        <v>140</v>
      </c>
      <c r="BE234" s="158">
        <f>IF(N234="základní",J234,0)</f>
        <v>0</v>
      </c>
      <c r="BF234" s="158">
        <f>IF(N234="snížená",J234,0)</f>
        <v>0</v>
      </c>
      <c r="BG234" s="158">
        <f>IF(N234="zákl. přenesená",J234,0)</f>
        <v>0</v>
      </c>
      <c r="BH234" s="158">
        <f>IF(N234="sníž. přenesená",J234,0)</f>
        <v>0</v>
      </c>
      <c r="BI234" s="158">
        <f>IF(N234="nulová",J234,0)</f>
        <v>0</v>
      </c>
      <c r="BJ234" s="18" t="s">
        <v>78</v>
      </c>
      <c r="BK234" s="158">
        <f>ROUND(I234*H234,2)</f>
        <v>0</v>
      </c>
      <c r="BL234" s="18" t="s">
        <v>160</v>
      </c>
      <c r="BM234" s="157" t="s">
        <v>1798</v>
      </c>
    </row>
    <row r="235" spans="1:65" s="2" customFormat="1" x14ac:dyDescent="0.2">
      <c r="A235" s="30"/>
      <c r="B235" s="31"/>
      <c r="C235" s="30"/>
      <c r="D235" s="159" t="s">
        <v>149</v>
      </c>
      <c r="E235" s="30"/>
      <c r="F235" s="160" t="s">
        <v>1391</v>
      </c>
      <c r="G235" s="30"/>
      <c r="H235" s="30"/>
      <c r="I235" s="30"/>
      <c r="J235" s="30"/>
      <c r="K235" s="30"/>
      <c r="L235" s="31"/>
      <c r="M235" s="161"/>
      <c r="N235" s="162"/>
      <c r="O235" s="56"/>
      <c r="P235" s="56"/>
      <c r="Q235" s="56"/>
      <c r="R235" s="56"/>
      <c r="S235" s="56"/>
      <c r="T235" s="57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T235" s="18" t="s">
        <v>149</v>
      </c>
      <c r="AU235" s="18" t="s">
        <v>80</v>
      </c>
    </row>
    <row r="236" spans="1:65" s="13" customFormat="1" x14ac:dyDescent="0.2">
      <c r="B236" s="168"/>
      <c r="D236" s="159" t="s">
        <v>354</v>
      </c>
      <c r="E236" s="169" t="s">
        <v>1</v>
      </c>
      <c r="F236" s="170" t="s">
        <v>1799</v>
      </c>
      <c r="H236" s="171">
        <v>10.8</v>
      </c>
      <c r="L236" s="168"/>
      <c r="M236" s="172"/>
      <c r="N236" s="173"/>
      <c r="O236" s="173"/>
      <c r="P236" s="173"/>
      <c r="Q236" s="173"/>
      <c r="R236" s="173"/>
      <c r="S236" s="173"/>
      <c r="T236" s="174"/>
      <c r="AT236" s="169" t="s">
        <v>354</v>
      </c>
      <c r="AU236" s="169" t="s">
        <v>80</v>
      </c>
      <c r="AV236" s="13" t="s">
        <v>80</v>
      </c>
      <c r="AW236" s="13" t="s">
        <v>27</v>
      </c>
      <c r="AX236" s="13" t="s">
        <v>78</v>
      </c>
      <c r="AY236" s="169" t="s">
        <v>140</v>
      </c>
    </row>
    <row r="237" spans="1:65" s="2" customFormat="1" ht="16.5" customHeight="1" x14ac:dyDescent="0.2">
      <c r="A237" s="30"/>
      <c r="B237" s="146"/>
      <c r="C237" s="147" t="s">
        <v>271</v>
      </c>
      <c r="D237" s="147" t="s">
        <v>143</v>
      </c>
      <c r="E237" s="148" t="s">
        <v>1394</v>
      </c>
      <c r="F237" s="149" t="s">
        <v>1395</v>
      </c>
      <c r="G237" s="150" t="s">
        <v>505</v>
      </c>
      <c r="H237" s="151">
        <v>10.8</v>
      </c>
      <c r="I237" s="275"/>
      <c r="J237" s="152">
        <f>ROUND(I237*H237,2)</f>
        <v>0</v>
      </c>
      <c r="K237" s="149"/>
      <c r="L237" s="31"/>
      <c r="M237" s="153" t="s">
        <v>1</v>
      </c>
      <c r="N237" s="154" t="s">
        <v>36</v>
      </c>
      <c r="O237" s="155">
        <v>0</v>
      </c>
      <c r="P237" s="155">
        <f>O237*H237</f>
        <v>0</v>
      </c>
      <c r="Q237" s="155">
        <v>0</v>
      </c>
      <c r="R237" s="155">
        <f>Q237*H237</f>
        <v>0</v>
      </c>
      <c r="S237" s="155">
        <v>0</v>
      </c>
      <c r="T237" s="156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7" t="s">
        <v>160</v>
      </c>
      <c r="AT237" s="157" t="s">
        <v>143</v>
      </c>
      <c r="AU237" s="157" t="s">
        <v>80</v>
      </c>
      <c r="AY237" s="18" t="s">
        <v>140</v>
      </c>
      <c r="BE237" s="158">
        <f>IF(N237="základní",J237,0)</f>
        <v>0</v>
      </c>
      <c r="BF237" s="158">
        <f>IF(N237="snížená",J237,0)</f>
        <v>0</v>
      </c>
      <c r="BG237" s="158">
        <f>IF(N237="zákl. přenesená",J237,0)</f>
        <v>0</v>
      </c>
      <c r="BH237" s="158">
        <f>IF(N237="sníž. přenesená",J237,0)</f>
        <v>0</v>
      </c>
      <c r="BI237" s="158">
        <f>IF(N237="nulová",J237,0)</f>
        <v>0</v>
      </c>
      <c r="BJ237" s="18" t="s">
        <v>78</v>
      </c>
      <c r="BK237" s="158">
        <f>ROUND(I237*H237,2)</f>
        <v>0</v>
      </c>
      <c r="BL237" s="18" t="s">
        <v>160</v>
      </c>
      <c r="BM237" s="157" t="s">
        <v>1800</v>
      </c>
    </row>
    <row r="238" spans="1:65" s="2" customFormat="1" x14ac:dyDescent="0.2">
      <c r="A238" s="30"/>
      <c r="B238" s="31"/>
      <c r="C238" s="30"/>
      <c r="D238" s="159" t="s">
        <v>149</v>
      </c>
      <c r="E238" s="30"/>
      <c r="F238" s="160" t="s">
        <v>1395</v>
      </c>
      <c r="G238" s="30"/>
      <c r="H238" s="30"/>
      <c r="I238" s="30"/>
      <c r="J238" s="30"/>
      <c r="K238" s="30"/>
      <c r="L238" s="31"/>
      <c r="M238" s="161"/>
      <c r="N238" s="162"/>
      <c r="O238" s="56"/>
      <c r="P238" s="56"/>
      <c r="Q238" s="56"/>
      <c r="R238" s="56"/>
      <c r="S238" s="56"/>
      <c r="T238" s="57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T238" s="18" t="s">
        <v>149</v>
      </c>
      <c r="AU238" s="18" t="s">
        <v>80</v>
      </c>
    </row>
    <row r="239" spans="1:65" s="13" customFormat="1" x14ac:dyDescent="0.2">
      <c r="B239" s="168"/>
      <c r="D239" s="159" t="s">
        <v>354</v>
      </c>
      <c r="E239" s="169" t="s">
        <v>1</v>
      </c>
      <c r="F239" s="170" t="s">
        <v>1799</v>
      </c>
      <c r="H239" s="171">
        <v>10.8</v>
      </c>
      <c r="L239" s="168"/>
      <c r="M239" s="172"/>
      <c r="N239" s="173"/>
      <c r="O239" s="173"/>
      <c r="P239" s="173"/>
      <c r="Q239" s="173"/>
      <c r="R239" s="173"/>
      <c r="S239" s="173"/>
      <c r="T239" s="174"/>
      <c r="AT239" s="169" t="s">
        <v>354</v>
      </c>
      <c r="AU239" s="169" t="s">
        <v>80</v>
      </c>
      <c r="AV239" s="13" t="s">
        <v>80</v>
      </c>
      <c r="AW239" s="13" t="s">
        <v>27</v>
      </c>
      <c r="AX239" s="13" t="s">
        <v>78</v>
      </c>
      <c r="AY239" s="169" t="s">
        <v>140</v>
      </c>
    </row>
    <row r="240" spans="1:65" s="12" customFormat="1" ht="22.9" customHeight="1" x14ac:dyDescent="0.2">
      <c r="B240" s="134"/>
      <c r="D240" s="135" t="s">
        <v>69</v>
      </c>
      <c r="E240" s="144" t="s">
        <v>1036</v>
      </c>
      <c r="F240" s="144" t="s">
        <v>1037</v>
      </c>
      <c r="J240" s="145">
        <f>BK240</f>
        <v>0</v>
      </c>
      <c r="L240" s="134"/>
      <c r="M240" s="138"/>
      <c r="N240" s="139"/>
      <c r="O240" s="139"/>
      <c r="P240" s="140">
        <f>SUM(P241:P242)</f>
        <v>147.83004600000001</v>
      </c>
      <c r="Q240" s="139"/>
      <c r="R240" s="140">
        <f>SUM(R241:R242)</f>
        <v>0</v>
      </c>
      <c r="S240" s="139"/>
      <c r="T240" s="141">
        <f>SUM(T241:T242)</f>
        <v>0</v>
      </c>
      <c r="AR240" s="135" t="s">
        <v>78</v>
      </c>
      <c r="AT240" s="142" t="s">
        <v>69</v>
      </c>
      <c r="AU240" s="142" t="s">
        <v>78</v>
      </c>
      <c r="AY240" s="135" t="s">
        <v>140</v>
      </c>
      <c r="BK240" s="143">
        <f>SUM(BK241:BK242)</f>
        <v>0</v>
      </c>
    </row>
    <row r="241" spans="1:65" s="2" customFormat="1" ht="16.5" customHeight="1" x14ac:dyDescent="0.2">
      <c r="A241" s="30"/>
      <c r="B241" s="146"/>
      <c r="C241" s="147" t="s">
        <v>276</v>
      </c>
      <c r="D241" s="147" t="s">
        <v>143</v>
      </c>
      <c r="E241" s="148" t="s">
        <v>1039</v>
      </c>
      <c r="F241" s="149" t="s">
        <v>1040</v>
      </c>
      <c r="G241" s="150" t="s">
        <v>731</v>
      </c>
      <c r="H241" s="151">
        <v>437.36700000000002</v>
      </c>
      <c r="I241" s="275"/>
      <c r="J241" s="152">
        <f>ROUND(I241*H241,2)</f>
        <v>0</v>
      </c>
      <c r="K241" s="149"/>
      <c r="L241" s="31"/>
      <c r="M241" s="153" t="s">
        <v>1</v>
      </c>
      <c r="N241" s="154" t="s">
        <v>36</v>
      </c>
      <c r="O241" s="155">
        <v>0.33800000000000002</v>
      </c>
      <c r="P241" s="155">
        <f>O241*H241</f>
        <v>147.83004600000001</v>
      </c>
      <c r="Q241" s="155">
        <v>0</v>
      </c>
      <c r="R241" s="155">
        <f>Q241*H241</f>
        <v>0</v>
      </c>
      <c r="S241" s="155">
        <v>0</v>
      </c>
      <c r="T241" s="156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7" t="s">
        <v>160</v>
      </c>
      <c r="AT241" s="157" t="s">
        <v>143</v>
      </c>
      <c r="AU241" s="157" t="s">
        <v>80</v>
      </c>
      <c r="AY241" s="18" t="s">
        <v>140</v>
      </c>
      <c r="BE241" s="158">
        <f>IF(N241="základní",J241,0)</f>
        <v>0</v>
      </c>
      <c r="BF241" s="158">
        <f>IF(N241="snížená",J241,0)</f>
        <v>0</v>
      </c>
      <c r="BG241" s="158">
        <f>IF(N241="zákl. přenesená",J241,0)</f>
        <v>0</v>
      </c>
      <c r="BH241" s="158">
        <f>IF(N241="sníž. přenesená",J241,0)</f>
        <v>0</v>
      </c>
      <c r="BI241" s="158">
        <f>IF(N241="nulová",J241,0)</f>
        <v>0</v>
      </c>
      <c r="BJ241" s="18" t="s">
        <v>78</v>
      </c>
      <c r="BK241" s="158">
        <f>ROUND(I241*H241,2)</f>
        <v>0</v>
      </c>
      <c r="BL241" s="18" t="s">
        <v>160</v>
      </c>
      <c r="BM241" s="157" t="s">
        <v>1801</v>
      </c>
    </row>
    <row r="242" spans="1:65" s="2" customFormat="1" x14ac:dyDescent="0.2">
      <c r="A242" s="30"/>
      <c r="B242" s="31"/>
      <c r="C242" s="30"/>
      <c r="D242" s="159" t="s">
        <v>149</v>
      </c>
      <c r="E242" s="30"/>
      <c r="F242" s="160" t="s">
        <v>1042</v>
      </c>
      <c r="G242" s="30"/>
      <c r="H242" s="30"/>
      <c r="I242" s="30"/>
      <c r="J242" s="30"/>
      <c r="K242" s="30"/>
      <c r="L242" s="31"/>
      <c r="M242" s="164"/>
      <c r="N242" s="165"/>
      <c r="O242" s="166"/>
      <c r="P242" s="166"/>
      <c r="Q242" s="166"/>
      <c r="R242" s="166"/>
      <c r="S242" s="166"/>
      <c r="T242" s="167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T242" s="18" t="s">
        <v>149</v>
      </c>
      <c r="AU242" s="18" t="s">
        <v>80</v>
      </c>
    </row>
    <row r="243" spans="1:65" s="2" customFormat="1" ht="6.95" customHeight="1" x14ac:dyDescent="0.2">
      <c r="A243" s="30"/>
      <c r="B243" s="45"/>
      <c r="C243" s="46"/>
      <c r="D243" s="46"/>
      <c r="E243" s="46"/>
      <c r="F243" s="46"/>
      <c r="G243" s="46"/>
      <c r="H243" s="46"/>
      <c r="I243" s="46"/>
      <c r="J243" s="46"/>
      <c r="K243" s="46"/>
      <c r="L243" s="31"/>
      <c r="M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</row>
  </sheetData>
  <autoFilter ref="C125:K242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9"/>
  <sheetViews>
    <sheetView showGridLines="0" view="pageBreakPreview" topLeftCell="A107" zoomScale="90" zoomScaleNormal="100" zoomScaleSheetLayoutView="90" workbookViewId="0">
      <selection activeCell="I247" sqref="I247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6"/>
    </row>
    <row r="2" spans="1:46" s="1" customFormat="1" ht="36.950000000000003" customHeight="1" x14ac:dyDescent="0.2">
      <c r="L2" s="245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99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 x14ac:dyDescent="0.2">
      <c r="B4" s="21"/>
      <c r="D4" s="22" t="s">
        <v>109</v>
      </c>
      <c r="L4" s="21"/>
      <c r="M4" s="97" t="s">
        <v>10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14</v>
      </c>
      <c r="L6" s="21"/>
    </row>
    <row r="7" spans="1:46" s="1" customFormat="1" ht="26.25" customHeight="1" x14ac:dyDescent="0.2">
      <c r="B7" s="21"/>
      <c r="E7" s="264" t="str">
        <f>'Rekapitulace stavby'!K6</f>
        <v>PROTIPOV. OPATŘENÍ NA VODNÍM TOKU POLANČICE PRO ZÁSTAVBU POLANKY NAD ODROU, STAVBA Č.5578 - SO 03 Malá vodní nádrž na Rakovci</v>
      </c>
      <c r="F7" s="265"/>
      <c r="G7" s="265"/>
      <c r="H7" s="265"/>
      <c r="L7" s="21"/>
    </row>
    <row r="8" spans="1:46" s="1" customFormat="1" ht="12" customHeight="1" x14ac:dyDescent="0.2">
      <c r="B8" s="21"/>
      <c r="D8" s="27" t="s">
        <v>110</v>
      </c>
      <c r="L8" s="21"/>
    </row>
    <row r="9" spans="1:46" s="2" customFormat="1" ht="16.5" customHeight="1" x14ac:dyDescent="0.2">
      <c r="A9" s="30"/>
      <c r="B9" s="31"/>
      <c r="C9" s="30"/>
      <c r="D9" s="30"/>
      <c r="E9" s="264" t="s">
        <v>335</v>
      </c>
      <c r="F9" s="263"/>
      <c r="G9" s="263"/>
      <c r="H9" s="263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 x14ac:dyDescent="0.2">
      <c r="A10" s="30"/>
      <c r="B10" s="31"/>
      <c r="C10" s="30"/>
      <c r="D10" s="27" t="s">
        <v>336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 x14ac:dyDescent="0.2">
      <c r="A11" s="30"/>
      <c r="B11" s="31"/>
      <c r="C11" s="30"/>
      <c r="D11" s="30"/>
      <c r="E11" s="252" t="s">
        <v>2315</v>
      </c>
      <c r="F11" s="263"/>
      <c r="G11" s="263"/>
      <c r="H11" s="263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x14ac:dyDescent="0.2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 x14ac:dyDescent="0.2">
      <c r="A13" s="30"/>
      <c r="B13" s="31"/>
      <c r="C13" s="30"/>
      <c r="D13" s="27" t="s">
        <v>15</v>
      </c>
      <c r="E13" s="30"/>
      <c r="F13" s="25" t="s">
        <v>1</v>
      </c>
      <c r="G13" s="30"/>
      <c r="H13" s="30"/>
      <c r="I13" s="27" t="s">
        <v>16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17</v>
      </c>
      <c r="E14" s="30"/>
      <c r="F14" s="25" t="s">
        <v>18</v>
      </c>
      <c r="G14" s="30"/>
      <c r="H14" s="30"/>
      <c r="I14" s="27" t="s">
        <v>19</v>
      </c>
      <c r="J14" s="53">
        <f>'Rekapitulace stavby'!AN8</f>
        <v>0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 x14ac:dyDescent="0.2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2">
      <c r="A16" s="30"/>
      <c r="B16" s="31"/>
      <c r="C16" s="30"/>
      <c r="D16" s="27" t="s">
        <v>20</v>
      </c>
      <c r="E16" s="30"/>
      <c r="F16" s="30"/>
      <c r="G16" s="30"/>
      <c r="H16" s="30"/>
      <c r="I16" s="27" t="s">
        <v>21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7" s="2" customFormat="1" ht="18" customHeight="1" x14ac:dyDescent="0.2">
      <c r="A17" s="30"/>
      <c r="B17" s="31"/>
      <c r="C17" s="30"/>
      <c r="D17" s="30"/>
      <c r="E17" s="25" t="s">
        <v>22</v>
      </c>
      <c r="F17" s="30"/>
      <c r="G17" s="30"/>
      <c r="H17" s="30"/>
      <c r="I17" s="27" t="s">
        <v>23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7" s="2" customFormat="1" ht="6.95" customHeight="1" x14ac:dyDescent="0.2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7" s="2" customFormat="1" ht="12" customHeight="1" x14ac:dyDescent="0.2">
      <c r="A19" s="30"/>
      <c r="B19" s="31"/>
      <c r="C19" s="30"/>
      <c r="D19" s="27" t="s">
        <v>24</v>
      </c>
      <c r="E19" s="30"/>
      <c r="F19" s="30"/>
      <c r="G19" s="30"/>
      <c r="H19" s="30"/>
      <c r="I19" s="27" t="s">
        <v>21</v>
      </c>
      <c r="J19" s="25" t="str">
        <f>'Rekapitulace stavby'!AN13</f>
        <v/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7" s="2" customFormat="1" ht="18" customHeight="1" x14ac:dyDescent="0.2">
      <c r="A20" s="30"/>
      <c r="B20" s="31"/>
      <c r="C20" s="30"/>
      <c r="D20" s="30"/>
      <c r="E20" s="230" t="str">
        <f>'Rekapitulace stavby'!E14</f>
        <v xml:space="preserve"> </v>
      </c>
      <c r="F20" s="230"/>
      <c r="G20" s="230"/>
      <c r="H20" s="230"/>
      <c r="I20" s="27" t="s">
        <v>23</v>
      </c>
      <c r="J20" s="25" t="str">
        <f>'Rekapitulace stavby'!AN14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7" s="2" customFormat="1" ht="6.95" customHeight="1" x14ac:dyDescent="0.2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7" s="2" customFormat="1" ht="12" customHeight="1" x14ac:dyDescent="0.2">
      <c r="A22" s="30"/>
      <c r="B22" s="31"/>
      <c r="C22" s="30"/>
      <c r="D22" s="27" t="s">
        <v>25</v>
      </c>
      <c r="E22" s="30"/>
      <c r="F22" s="30"/>
      <c r="G22" s="30"/>
      <c r="H22" s="30"/>
      <c r="I22" s="27" t="s">
        <v>21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7" s="2" customFormat="1" ht="18" customHeight="1" x14ac:dyDescent="0.2">
      <c r="A23" s="30"/>
      <c r="B23" s="31"/>
      <c r="C23" s="30"/>
      <c r="D23" s="30"/>
      <c r="E23" s="25" t="s">
        <v>26</v>
      </c>
      <c r="F23" s="30"/>
      <c r="G23" s="30"/>
      <c r="H23" s="30"/>
      <c r="I23" s="27" t="s">
        <v>23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7" s="2" customFormat="1" ht="6.95" customHeight="1" x14ac:dyDescent="0.2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7" s="2" customFormat="1" ht="12" customHeight="1" x14ac:dyDescent="0.2">
      <c r="A25" s="30"/>
      <c r="B25" s="31"/>
      <c r="C25" s="30"/>
      <c r="D25" s="27" t="s">
        <v>28</v>
      </c>
      <c r="E25" s="30"/>
      <c r="F25" s="30"/>
      <c r="G25" s="30"/>
      <c r="H25" s="30"/>
      <c r="I25" s="27" t="s">
        <v>21</v>
      </c>
      <c r="J25" s="25" t="str">
        <f>IF('Rekapitulace stavby'!AN19="","",'Rekapitulace stavby'!AN19)</f>
        <v/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7" s="2" customFormat="1" ht="18" customHeight="1" x14ac:dyDescent="0.2">
      <c r="A26" s="30"/>
      <c r="B26" s="31"/>
      <c r="C26" s="30"/>
      <c r="D26" s="30"/>
      <c r="E26" s="25" t="str">
        <f>IF('Rekapitulace stavby'!E20="","",'Rekapitulace stavby'!E20)</f>
        <v xml:space="preserve"> </v>
      </c>
      <c r="F26" s="30"/>
      <c r="G26" s="30"/>
      <c r="H26" s="30"/>
      <c r="I26" s="27" t="s">
        <v>23</v>
      </c>
      <c r="J26" s="25" t="str">
        <f>IF('Rekapitulace stavby'!AN20="","",'Rekapitulace stavby'!AN20)</f>
        <v/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K26" s="2">
        <f>AG107</f>
        <v>0</v>
      </c>
    </row>
    <row r="27" spans="1:37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7" s="2" customFormat="1" ht="12" customHeight="1" x14ac:dyDescent="0.2">
      <c r="A28" s="30"/>
      <c r="B28" s="31"/>
      <c r="C28" s="30"/>
      <c r="D28" s="27" t="s">
        <v>29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7" s="8" customFormat="1" ht="16.5" customHeight="1" x14ac:dyDescent="0.2">
      <c r="A29" s="98"/>
      <c r="B29" s="99"/>
      <c r="C29" s="98"/>
      <c r="D29" s="98"/>
      <c r="E29" s="255" t="s">
        <v>1</v>
      </c>
      <c r="F29" s="255"/>
      <c r="G29" s="255"/>
      <c r="H29" s="255"/>
      <c r="I29" s="98"/>
      <c r="J29" s="98"/>
      <c r="K29" s="98"/>
      <c r="L29" s="100"/>
      <c r="S29" s="98"/>
      <c r="T29" s="98"/>
      <c r="U29" s="98"/>
      <c r="V29" s="98"/>
      <c r="W29" s="98">
        <f>AK26</f>
        <v>0</v>
      </c>
      <c r="X29" s="98"/>
      <c r="Y29" s="98"/>
      <c r="Z29" s="98"/>
      <c r="AA29" s="98"/>
      <c r="AB29" s="98"/>
      <c r="AC29" s="98"/>
      <c r="AD29" s="98"/>
      <c r="AE29" s="98"/>
      <c r="AK29" s="8">
        <f>W29*0.21</f>
        <v>0</v>
      </c>
    </row>
    <row r="30" spans="1:37" s="2" customFormat="1" ht="6.95" customHeight="1" x14ac:dyDescent="0.2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7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7" s="2" customFormat="1" ht="25.35" customHeight="1" x14ac:dyDescent="0.2">
      <c r="A32" s="30"/>
      <c r="B32" s="31"/>
      <c r="C32" s="30"/>
      <c r="D32" s="101" t="s">
        <v>31</v>
      </c>
      <c r="E32" s="30"/>
      <c r="F32" s="30"/>
      <c r="G32" s="30"/>
      <c r="H32" s="30"/>
      <c r="I32" s="30"/>
      <c r="J32" s="69">
        <f>ROUND(J126,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 x14ac:dyDescent="0.2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30"/>
      <c r="F34" s="34" t="s">
        <v>33</v>
      </c>
      <c r="G34" s="30"/>
      <c r="H34" s="30"/>
      <c r="I34" s="34" t="s">
        <v>32</v>
      </c>
      <c r="J34" s="34" t="s">
        <v>34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 x14ac:dyDescent="0.2">
      <c r="A35" s="30"/>
      <c r="B35" s="31"/>
      <c r="C35" s="30"/>
      <c r="D35" s="102" t="s">
        <v>35</v>
      </c>
      <c r="E35" s="27" t="s">
        <v>36</v>
      </c>
      <c r="F35" s="103">
        <f>ROUND((SUM(BE126:BE248)),  2)</f>
        <v>0</v>
      </c>
      <c r="G35" s="30"/>
      <c r="H35" s="30"/>
      <c r="I35" s="104">
        <v>0.21</v>
      </c>
      <c r="J35" s="103">
        <f>ROUND(((SUM(BE126:BE248))*I35),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 x14ac:dyDescent="0.2">
      <c r="A36" s="30"/>
      <c r="B36" s="31"/>
      <c r="C36" s="30"/>
      <c r="D36" s="30"/>
      <c r="E36" s="27" t="s">
        <v>37</v>
      </c>
      <c r="F36" s="103">
        <f>ROUND((SUM(BF126:BF248)),  2)</f>
        <v>0</v>
      </c>
      <c r="G36" s="30"/>
      <c r="H36" s="30"/>
      <c r="I36" s="104">
        <v>0.15</v>
      </c>
      <c r="J36" s="103">
        <f>ROUND(((SUM(BF126:BF248))*I36),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38</v>
      </c>
      <c r="F37" s="103">
        <f>ROUND((SUM(BG126:BG248)),  2)</f>
        <v>0</v>
      </c>
      <c r="G37" s="30"/>
      <c r="H37" s="30"/>
      <c r="I37" s="104">
        <v>0.21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 x14ac:dyDescent="0.2">
      <c r="A38" s="30"/>
      <c r="B38" s="31"/>
      <c r="C38" s="30"/>
      <c r="D38" s="30"/>
      <c r="E38" s="27" t="s">
        <v>39</v>
      </c>
      <c r="F38" s="103">
        <f>ROUND((SUM(BH126:BH248)),  2)</f>
        <v>0</v>
      </c>
      <c r="G38" s="30"/>
      <c r="H38" s="30"/>
      <c r="I38" s="104">
        <v>0.15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 x14ac:dyDescent="0.2">
      <c r="A39" s="30"/>
      <c r="B39" s="31"/>
      <c r="C39" s="30"/>
      <c r="D39" s="30"/>
      <c r="E39" s="27" t="s">
        <v>40</v>
      </c>
      <c r="F39" s="103">
        <f>ROUND((SUM(BI126:BI248)),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 x14ac:dyDescent="0.2">
      <c r="A41" s="30"/>
      <c r="B41" s="31"/>
      <c r="C41" s="105"/>
      <c r="D41" s="106" t="s">
        <v>41</v>
      </c>
      <c r="E41" s="58"/>
      <c r="F41" s="58"/>
      <c r="G41" s="107" t="s">
        <v>42</v>
      </c>
      <c r="H41" s="108" t="s">
        <v>43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 x14ac:dyDescent="0.2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46</v>
      </c>
      <c r="E61" s="33"/>
      <c r="F61" s="111" t="s">
        <v>47</v>
      </c>
      <c r="G61" s="43" t="s">
        <v>46</v>
      </c>
      <c r="H61" s="33"/>
      <c r="I61" s="33"/>
      <c r="J61" s="112" t="s">
        <v>47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48</v>
      </c>
      <c r="E65" s="44"/>
      <c r="F65" s="44"/>
      <c r="G65" s="41" t="s">
        <v>49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46</v>
      </c>
      <c r="E76" s="33"/>
      <c r="F76" s="111" t="s">
        <v>47</v>
      </c>
      <c r="G76" s="43" t="s">
        <v>46</v>
      </c>
      <c r="H76" s="33"/>
      <c r="I76" s="33"/>
      <c r="J76" s="112" t="s">
        <v>47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4.95" customHeight="1" x14ac:dyDescent="0.2">
      <c r="A82" s="30"/>
      <c r="B82" s="31"/>
      <c r="C82" s="22" t="s">
        <v>112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2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2">
      <c r="A85" s="30"/>
      <c r="B85" s="31"/>
      <c r="C85" s="30"/>
      <c r="D85" s="30"/>
      <c r="E85" s="264" t="str">
        <f>E7</f>
        <v>PROTIPOV. OPATŘENÍ NA VODNÍM TOKU POLANČICE PRO ZÁSTAVBU POLANKY NAD ODROU, STAVBA Č.5578 - SO 03 Malá vodní nádrž na Rakovci</v>
      </c>
      <c r="F85" s="265"/>
      <c r="G85" s="265"/>
      <c r="H85" s="265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2">
      <c r="B86" s="21"/>
      <c r="C86" s="27" t="s">
        <v>110</v>
      </c>
      <c r="L86" s="21"/>
    </row>
    <row r="87" spans="1:31" s="2" customFormat="1" ht="16.5" customHeight="1" x14ac:dyDescent="0.2">
      <c r="A87" s="30"/>
      <c r="B87" s="31"/>
      <c r="C87" s="30"/>
      <c r="D87" s="30"/>
      <c r="E87" s="264" t="s">
        <v>335</v>
      </c>
      <c r="F87" s="263"/>
      <c r="G87" s="263"/>
      <c r="H87" s="263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 x14ac:dyDescent="0.2">
      <c r="A88" s="30"/>
      <c r="B88" s="31"/>
      <c r="C88" s="27" t="s">
        <v>336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 x14ac:dyDescent="0.2">
      <c r="A89" s="30"/>
      <c r="B89" s="31"/>
      <c r="C89" s="30"/>
      <c r="D89" s="30"/>
      <c r="E89" s="252" t="str">
        <f>E11</f>
        <v>03.05 - ÚPRAVA RAKOVCE V ZÁTOPĚ</v>
      </c>
      <c r="F89" s="263"/>
      <c r="G89" s="263"/>
      <c r="H89" s="263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 x14ac:dyDescent="0.2">
      <c r="A91" s="30"/>
      <c r="B91" s="31"/>
      <c r="C91" s="27" t="s">
        <v>17</v>
      </c>
      <c r="D91" s="30"/>
      <c r="E91" s="30"/>
      <c r="F91" s="25" t="str">
        <f>F14</f>
        <v xml:space="preserve"> </v>
      </c>
      <c r="G91" s="30"/>
      <c r="H91" s="30"/>
      <c r="I91" s="27" t="s">
        <v>19</v>
      </c>
      <c r="J91" s="53">
        <f>IF(J14="","",J14)</f>
        <v>0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6.95" customHeight="1" x14ac:dyDescent="0.2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2" customHeight="1" x14ac:dyDescent="0.2">
      <c r="A93" s="30"/>
      <c r="B93" s="31"/>
      <c r="C93" s="27" t="s">
        <v>20</v>
      </c>
      <c r="D93" s="30"/>
      <c r="E93" s="30"/>
      <c r="F93" s="25" t="str">
        <f>E17</f>
        <v>POVODÍ ODRY, STÁTNÍ PODNIK</v>
      </c>
      <c r="G93" s="30"/>
      <c r="H93" s="30"/>
      <c r="I93" s="27" t="s">
        <v>25</v>
      </c>
      <c r="J93" s="28" t="str">
        <f>E23</f>
        <v>Valbek spol.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2" customHeight="1" x14ac:dyDescent="0.2">
      <c r="A94" s="30"/>
      <c r="B94" s="31"/>
      <c r="C94" s="27" t="s">
        <v>24</v>
      </c>
      <c r="D94" s="30"/>
      <c r="E94" s="30"/>
      <c r="F94" s="25" t="str">
        <f>IF(E20="","",E20)</f>
        <v xml:space="preserve"> </v>
      </c>
      <c r="G94" s="30"/>
      <c r="H94" s="30"/>
      <c r="I94" s="27" t="s">
        <v>28</v>
      </c>
      <c r="J94" s="28" t="str">
        <f>E26</f>
        <v xml:space="preserve"> 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 x14ac:dyDescent="0.2">
      <c r="A96" s="30"/>
      <c r="B96" s="31"/>
      <c r="C96" s="113" t="s">
        <v>113</v>
      </c>
      <c r="D96" s="105"/>
      <c r="E96" s="105"/>
      <c r="F96" s="105"/>
      <c r="G96" s="105"/>
      <c r="H96" s="105"/>
      <c r="I96" s="105"/>
      <c r="J96" s="114" t="s">
        <v>114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35" customHeight="1" x14ac:dyDescent="0.2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9" customHeight="1" x14ac:dyDescent="0.2">
      <c r="A98" s="30"/>
      <c r="B98" s="31"/>
      <c r="C98" s="115" t="s">
        <v>115</v>
      </c>
      <c r="D98" s="30"/>
      <c r="E98" s="30"/>
      <c r="F98" s="30"/>
      <c r="G98" s="30"/>
      <c r="H98" s="30"/>
      <c r="I98" s="30"/>
      <c r="J98" s="69">
        <f>J126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116</v>
      </c>
    </row>
    <row r="99" spans="1:47" s="9" customFormat="1" ht="24.95" customHeight="1" x14ac:dyDescent="0.2">
      <c r="B99" s="116"/>
      <c r="D99" s="117" t="s">
        <v>338</v>
      </c>
      <c r="E99" s="118"/>
      <c r="F99" s="118"/>
      <c r="G99" s="118"/>
      <c r="H99" s="118"/>
      <c r="I99" s="118"/>
      <c r="J99" s="119">
        <f>J127</f>
        <v>0</v>
      </c>
      <c r="L99" s="116"/>
    </row>
    <row r="100" spans="1:47" s="10" customFormat="1" ht="19.899999999999999" customHeight="1" x14ac:dyDescent="0.2">
      <c r="B100" s="120"/>
      <c r="D100" s="121" t="s">
        <v>339</v>
      </c>
      <c r="E100" s="122"/>
      <c r="F100" s="122"/>
      <c r="G100" s="122"/>
      <c r="H100" s="122"/>
      <c r="I100" s="122"/>
      <c r="J100" s="123">
        <f>J128</f>
        <v>0</v>
      </c>
      <c r="L100" s="120"/>
    </row>
    <row r="101" spans="1:47" s="10" customFormat="1" ht="19.899999999999999" customHeight="1" x14ac:dyDescent="0.2">
      <c r="B101" s="120"/>
      <c r="D101" s="121" t="s">
        <v>340</v>
      </c>
      <c r="E101" s="122"/>
      <c r="F101" s="122"/>
      <c r="G101" s="122"/>
      <c r="H101" s="122"/>
      <c r="I101" s="122"/>
      <c r="J101" s="123">
        <f>J216</f>
        <v>0</v>
      </c>
      <c r="L101" s="120"/>
    </row>
    <row r="102" spans="1:47" s="10" customFormat="1" ht="19.899999999999999" customHeight="1" x14ac:dyDescent="0.2">
      <c r="B102" s="120"/>
      <c r="D102" s="121" t="s">
        <v>342</v>
      </c>
      <c r="E102" s="122"/>
      <c r="F102" s="122"/>
      <c r="G102" s="122"/>
      <c r="H102" s="122"/>
      <c r="I102" s="122"/>
      <c r="J102" s="123">
        <f>J225</f>
        <v>0</v>
      </c>
      <c r="L102" s="120"/>
    </row>
    <row r="103" spans="1:47" s="10" customFormat="1" ht="19.899999999999999" customHeight="1" x14ac:dyDescent="0.2">
      <c r="B103" s="120"/>
      <c r="D103" s="121" t="s">
        <v>344</v>
      </c>
      <c r="E103" s="122"/>
      <c r="F103" s="122"/>
      <c r="G103" s="122"/>
      <c r="H103" s="122"/>
      <c r="I103" s="122"/>
      <c r="J103" s="123">
        <f>J239</f>
        <v>0</v>
      </c>
      <c r="L103" s="120"/>
    </row>
    <row r="104" spans="1:47" s="10" customFormat="1" ht="19.899999999999999" customHeight="1" x14ac:dyDescent="0.2">
      <c r="B104" s="120"/>
      <c r="D104" s="121" t="s">
        <v>345</v>
      </c>
      <c r="E104" s="122"/>
      <c r="F104" s="122"/>
      <c r="G104" s="122"/>
      <c r="H104" s="122"/>
      <c r="I104" s="122"/>
      <c r="J104" s="123">
        <f>J246</f>
        <v>0</v>
      </c>
      <c r="L104" s="120"/>
    </row>
    <row r="105" spans="1:47" s="2" customFormat="1" ht="21.75" customHeight="1" x14ac:dyDescent="0.2">
      <c r="A105" s="30"/>
      <c r="B105" s="31"/>
      <c r="C105" s="30"/>
      <c r="D105" s="30"/>
      <c r="E105" s="30"/>
      <c r="F105" s="30"/>
      <c r="G105" s="30"/>
      <c r="H105" s="30"/>
      <c r="I105" s="30"/>
      <c r="J105" s="30"/>
      <c r="K105" s="30"/>
      <c r="L105" s="4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47" s="2" customFormat="1" ht="6.95" customHeight="1" x14ac:dyDescent="0.2">
      <c r="A106" s="30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10" spans="1:47" s="2" customFormat="1" ht="6.95" customHeight="1" x14ac:dyDescent="0.2">
      <c r="A110" s="30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47" s="2" customFormat="1" ht="24.95" customHeight="1" x14ac:dyDescent="0.2">
      <c r="A111" s="30"/>
      <c r="B111" s="31"/>
      <c r="C111" s="22" t="s">
        <v>125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47" s="2" customFormat="1" ht="6.95" customHeight="1" x14ac:dyDescent="0.2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3" s="2" customFormat="1" ht="12" customHeight="1" x14ac:dyDescent="0.2">
      <c r="A113" s="30"/>
      <c r="B113" s="31"/>
      <c r="C113" s="27" t="s">
        <v>14</v>
      </c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3" s="2" customFormat="1" ht="26.25" customHeight="1" x14ac:dyDescent="0.2">
      <c r="A114" s="30"/>
      <c r="B114" s="31"/>
      <c r="C114" s="30"/>
      <c r="D114" s="30"/>
      <c r="E114" s="264" t="str">
        <f>E7</f>
        <v>PROTIPOV. OPATŘENÍ NA VODNÍM TOKU POLANČICE PRO ZÁSTAVBU POLANKY NAD ODROU, STAVBA Č.5578 - SO 03 Malá vodní nádrž na Rakovci</v>
      </c>
      <c r="F114" s="265"/>
      <c r="G114" s="265"/>
      <c r="H114" s="265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1" customFormat="1" ht="12" customHeight="1" x14ac:dyDescent="0.2">
      <c r="B115" s="21"/>
      <c r="C115" s="27" t="s">
        <v>110</v>
      </c>
      <c r="L115" s="21"/>
    </row>
    <row r="116" spans="1:63" s="2" customFormat="1" ht="16.5" customHeight="1" x14ac:dyDescent="0.2">
      <c r="A116" s="30"/>
      <c r="B116" s="31"/>
      <c r="C116" s="30"/>
      <c r="D116" s="30"/>
      <c r="E116" s="264" t="s">
        <v>335</v>
      </c>
      <c r="F116" s="263"/>
      <c r="G116" s="263"/>
      <c r="H116" s="263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12" customHeight="1" x14ac:dyDescent="0.2">
      <c r="A117" s="30"/>
      <c r="B117" s="31"/>
      <c r="C117" s="27" t="s">
        <v>336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6.5" customHeight="1" x14ac:dyDescent="0.2">
      <c r="A118" s="30"/>
      <c r="B118" s="31"/>
      <c r="C118" s="30"/>
      <c r="D118" s="30"/>
      <c r="E118" s="252" t="str">
        <f>E11</f>
        <v>03.05 - ÚPRAVA RAKOVCE V ZÁTOPĚ</v>
      </c>
      <c r="F118" s="263"/>
      <c r="G118" s="263"/>
      <c r="H118" s="263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6.95" customHeight="1" x14ac:dyDescent="0.2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12" customHeight="1" x14ac:dyDescent="0.2">
      <c r="A120" s="30"/>
      <c r="B120" s="31"/>
      <c r="C120" s="27" t="s">
        <v>17</v>
      </c>
      <c r="D120" s="30"/>
      <c r="E120" s="30"/>
      <c r="F120" s="25" t="str">
        <f>F14</f>
        <v xml:space="preserve"> </v>
      </c>
      <c r="G120" s="30"/>
      <c r="H120" s="30"/>
      <c r="I120" s="27" t="s">
        <v>19</v>
      </c>
      <c r="J120" s="53">
        <f>IF(J14="","",J14)</f>
        <v>0</v>
      </c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5" customHeight="1" x14ac:dyDescent="0.2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15.2" customHeight="1" x14ac:dyDescent="0.2">
      <c r="A122" s="30"/>
      <c r="B122" s="31"/>
      <c r="C122" s="27" t="s">
        <v>20</v>
      </c>
      <c r="D122" s="30"/>
      <c r="E122" s="30"/>
      <c r="F122" s="25" t="str">
        <f>E17</f>
        <v>POVODÍ ODRY, STÁTNÍ PODNIK</v>
      </c>
      <c r="G122" s="30"/>
      <c r="H122" s="30"/>
      <c r="I122" s="27" t="s">
        <v>25</v>
      </c>
      <c r="J122" s="28" t="str">
        <f>E23</f>
        <v>Valbek spol. s.r.o.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15.2" customHeight="1" x14ac:dyDescent="0.2">
      <c r="A123" s="30"/>
      <c r="B123" s="31"/>
      <c r="C123" s="27" t="s">
        <v>24</v>
      </c>
      <c r="D123" s="30"/>
      <c r="E123" s="30"/>
      <c r="F123" s="25" t="str">
        <f>IF(E20="","",E20)</f>
        <v xml:space="preserve"> </v>
      </c>
      <c r="G123" s="30"/>
      <c r="H123" s="30"/>
      <c r="I123" s="27" t="s">
        <v>28</v>
      </c>
      <c r="J123" s="28" t="str">
        <f>E26</f>
        <v xml:space="preserve"> </v>
      </c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0.35" customHeight="1" x14ac:dyDescent="0.2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11" customFormat="1" ht="29.25" customHeight="1" x14ac:dyDescent="0.2">
      <c r="A125" s="124"/>
      <c r="B125" s="125"/>
      <c r="C125" s="126" t="s">
        <v>126</v>
      </c>
      <c r="D125" s="127" t="s">
        <v>56</v>
      </c>
      <c r="E125" s="127" t="s">
        <v>52</v>
      </c>
      <c r="F125" s="127" t="s">
        <v>53</v>
      </c>
      <c r="G125" s="127" t="s">
        <v>127</v>
      </c>
      <c r="H125" s="127" t="s">
        <v>128</v>
      </c>
      <c r="I125" s="127" t="s">
        <v>129</v>
      </c>
      <c r="J125" s="127" t="s">
        <v>114</v>
      </c>
      <c r="K125" s="128" t="s">
        <v>130</v>
      </c>
      <c r="L125" s="129"/>
      <c r="M125" s="60" t="s">
        <v>1</v>
      </c>
      <c r="N125" s="61" t="s">
        <v>35</v>
      </c>
      <c r="O125" s="61" t="s">
        <v>131</v>
      </c>
      <c r="P125" s="61" t="s">
        <v>132</v>
      </c>
      <c r="Q125" s="61" t="s">
        <v>133</v>
      </c>
      <c r="R125" s="61" t="s">
        <v>134</v>
      </c>
      <c r="S125" s="61" t="s">
        <v>135</v>
      </c>
      <c r="T125" s="62" t="s">
        <v>136</v>
      </c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</row>
    <row r="126" spans="1:63" s="2" customFormat="1" ht="22.9" customHeight="1" x14ac:dyDescent="0.25">
      <c r="A126" s="30"/>
      <c r="B126" s="31"/>
      <c r="C126" s="67" t="s">
        <v>137</v>
      </c>
      <c r="D126" s="30"/>
      <c r="E126" s="30"/>
      <c r="F126" s="30"/>
      <c r="G126" s="30"/>
      <c r="H126" s="30"/>
      <c r="I126" s="30"/>
      <c r="J126" s="130">
        <f>BK126</f>
        <v>0</v>
      </c>
      <c r="K126" s="30"/>
      <c r="L126" s="31"/>
      <c r="M126" s="63"/>
      <c r="N126" s="54"/>
      <c r="O126" s="64"/>
      <c r="P126" s="131">
        <f>P127</f>
        <v>750.00665399999991</v>
      </c>
      <c r="Q126" s="64"/>
      <c r="R126" s="131">
        <f>R127</f>
        <v>148.10897924</v>
      </c>
      <c r="S126" s="64"/>
      <c r="T126" s="132">
        <f>T127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T126" s="18" t="s">
        <v>69</v>
      </c>
      <c r="AU126" s="18" t="s">
        <v>116</v>
      </c>
      <c r="BK126" s="133">
        <f>BK127</f>
        <v>0</v>
      </c>
    </row>
    <row r="127" spans="1:63" s="12" customFormat="1" ht="25.9" customHeight="1" x14ac:dyDescent="0.2">
      <c r="B127" s="134"/>
      <c r="D127" s="135" t="s">
        <v>69</v>
      </c>
      <c r="E127" s="136" t="s">
        <v>346</v>
      </c>
      <c r="F127" s="136" t="s">
        <v>347</v>
      </c>
      <c r="J127" s="137">
        <f>BK127</f>
        <v>0</v>
      </c>
      <c r="L127" s="134"/>
      <c r="M127" s="138"/>
      <c r="N127" s="139"/>
      <c r="O127" s="139"/>
      <c r="P127" s="140">
        <f>P128+P216+P225+P239+P246</f>
        <v>750.00665399999991</v>
      </c>
      <c r="Q127" s="139"/>
      <c r="R127" s="140">
        <f>R128+R216+R225+R239+R246</f>
        <v>148.10897924</v>
      </c>
      <c r="S127" s="139"/>
      <c r="T127" s="141">
        <f>T128+T216+T225+T239+T246</f>
        <v>0</v>
      </c>
      <c r="AR127" s="135" t="s">
        <v>78</v>
      </c>
      <c r="AT127" s="142" t="s">
        <v>69</v>
      </c>
      <c r="AU127" s="142" t="s">
        <v>70</v>
      </c>
      <c r="AY127" s="135" t="s">
        <v>140</v>
      </c>
      <c r="BK127" s="143">
        <f>BK128+BK216+BK225+BK239+BK246</f>
        <v>0</v>
      </c>
    </row>
    <row r="128" spans="1:63" s="12" customFormat="1" ht="22.9" customHeight="1" x14ac:dyDescent="0.2">
      <c r="B128" s="134"/>
      <c r="D128" s="135" t="s">
        <v>69</v>
      </c>
      <c r="E128" s="144" t="s">
        <v>78</v>
      </c>
      <c r="F128" s="144" t="s">
        <v>348</v>
      </c>
      <c r="J128" s="145">
        <f>BK128</f>
        <v>0</v>
      </c>
      <c r="L128" s="134"/>
      <c r="M128" s="138"/>
      <c r="N128" s="139"/>
      <c r="O128" s="139"/>
      <c r="P128" s="140">
        <f>SUM(P129:P215)</f>
        <v>480.65974799999992</v>
      </c>
      <c r="Q128" s="139"/>
      <c r="R128" s="140">
        <f>SUM(R129:R215)</f>
        <v>1.765517</v>
      </c>
      <c r="S128" s="139"/>
      <c r="T128" s="141">
        <f>SUM(T129:T215)</f>
        <v>0</v>
      </c>
      <c r="AR128" s="135" t="s">
        <v>78</v>
      </c>
      <c r="AT128" s="142" t="s">
        <v>69</v>
      </c>
      <c r="AU128" s="142" t="s">
        <v>78</v>
      </c>
      <c r="AY128" s="135" t="s">
        <v>140</v>
      </c>
      <c r="BK128" s="143">
        <f>SUM(BK129:BK215)</f>
        <v>0</v>
      </c>
    </row>
    <row r="129" spans="1:65" s="2" customFormat="1" ht="16.5" customHeight="1" x14ac:dyDescent="0.2">
      <c r="A129" s="30"/>
      <c r="B129" s="146"/>
      <c r="C129" s="147" t="s">
        <v>78</v>
      </c>
      <c r="D129" s="147" t="s">
        <v>143</v>
      </c>
      <c r="E129" s="148" t="s">
        <v>1062</v>
      </c>
      <c r="F129" s="149" t="s">
        <v>1063</v>
      </c>
      <c r="G129" s="150" t="s">
        <v>830</v>
      </c>
      <c r="H129" s="151">
        <v>75</v>
      </c>
      <c r="I129" s="275"/>
      <c r="J129" s="152">
        <f>ROUND(I129*H129,2)</f>
        <v>0</v>
      </c>
      <c r="K129" s="149"/>
      <c r="L129" s="31"/>
      <c r="M129" s="153" t="s">
        <v>1</v>
      </c>
      <c r="N129" s="154" t="s">
        <v>36</v>
      </c>
      <c r="O129" s="155">
        <v>0.58199999999999996</v>
      </c>
      <c r="P129" s="155">
        <f>O129*H129</f>
        <v>43.65</v>
      </c>
      <c r="Q129" s="155">
        <v>1.004E-2</v>
      </c>
      <c r="R129" s="155">
        <f>Q129*H129</f>
        <v>0.753</v>
      </c>
      <c r="S129" s="155">
        <v>0</v>
      </c>
      <c r="T129" s="156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7" t="s">
        <v>160</v>
      </c>
      <c r="AT129" s="157" t="s">
        <v>143</v>
      </c>
      <c r="AU129" s="157" t="s">
        <v>80</v>
      </c>
      <c r="AY129" s="18" t="s">
        <v>140</v>
      </c>
      <c r="BE129" s="158">
        <f>IF(N129="základní",J129,0)</f>
        <v>0</v>
      </c>
      <c r="BF129" s="158">
        <f>IF(N129="snížená",J129,0)</f>
        <v>0</v>
      </c>
      <c r="BG129" s="158">
        <f>IF(N129="zákl. přenesená",J129,0)</f>
        <v>0</v>
      </c>
      <c r="BH129" s="158">
        <f>IF(N129="sníž. přenesená",J129,0)</f>
        <v>0</v>
      </c>
      <c r="BI129" s="158">
        <f>IF(N129="nulová",J129,0)</f>
        <v>0</v>
      </c>
      <c r="BJ129" s="18" t="s">
        <v>78</v>
      </c>
      <c r="BK129" s="158">
        <f>ROUND(I129*H129,2)</f>
        <v>0</v>
      </c>
      <c r="BL129" s="18" t="s">
        <v>160</v>
      </c>
      <c r="BM129" s="157" t="s">
        <v>1802</v>
      </c>
    </row>
    <row r="130" spans="1:65" s="2" customFormat="1" x14ac:dyDescent="0.2">
      <c r="A130" s="30"/>
      <c r="B130" s="31"/>
      <c r="C130" s="30"/>
      <c r="D130" s="159" t="s">
        <v>149</v>
      </c>
      <c r="E130" s="30"/>
      <c r="F130" s="160" t="s">
        <v>1065</v>
      </c>
      <c r="G130" s="30"/>
      <c r="H130" s="30"/>
      <c r="I130" s="30"/>
      <c r="J130" s="30"/>
      <c r="K130" s="30"/>
      <c r="L130" s="31"/>
      <c r="M130" s="161"/>
      <c r="N130" s="162"/>
      <c r="O130" s="56"/>
      <c r="P130" s="56"/>
      <c r="Q130" s="56"/>
      <c r="R130" s="56"/>
      <c r="S130" s="56"/>
      <c r="T130" s="57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8" t="s">
        <v>149</v>
      </c>
      <c r="AU130" s="18" t="s">
        <v>80</v>
      </c>
    </row>
    <row r="131" spans="1:65" s="13" customFormat="1" x14ac:dyDescent="0.2">
      <c r="B131" s="168"/>
      <c r="D131" s="159" t="s">
        <v>354</v>
      </c>
      <c r="E131" s="169" t="s">
        <v>1</v>
      </c>
      <c r="F131" s="170" t="s">
        <v>1803</v>
      </c>
      <c r="H131" s="171">
        <v>75</v>
      </c>
      <c r="L131" s="168"/>
      <c r="M131" s="172"/>
      <c r="N131" s="173"/>
      <c r="O131" s="173"/>
      <c r="P131" s="173"/>
      <c r="Q131" s="173"/>
      <c r="R131" s="173"/>
      <c r="S131" s="173"/>
      <c r="T131" s="174"/>
      <c r="AT131" s="169" t="s">
        <v>354</v>
      </c>
      <c r="AU131" s="169" t="s">
        <v>80</v>
      </c>
      <c r="AV131" s="13" t="s">
        <v>80</v>
      </c>
      <c r="AW131" s="13" t="s">
        <v>27</v>
      </c>
      <c r="AX131" s="13" t="s">
        <v>78</v>
      </c>
      <c r="AY131" s="169" t="s">
        <v>140</v>
      </c>
    </row>
    <row r="132" spans="1:65" s="2" customFormat="1" ht="16.5" customHeight="1" x14ac:dyDescent="0.2">
      <c r="A132" s="30"/>
      <c r="B132" s="146"/>
      <c r="C132" s="147" t="s">
        <v>80</v>
      </c>
      <c r="D132" s="147" t="s">
        <v>143</v>
      </c>
      <c r="E132" s="148" t="s">
        <v>1067</v>
      </c>
      <c r="F132" s="149" t="s">
        <v>1068</v>
      </c>
      <c r="G132" s="150" t="s">
        <v>830</v>
      </c>
      <c r="H132" s="151">
        <v>20</v>
      </c>
      <c r="I132" s="275"/>
      <c r="J132" s="152">
        <f>ROUND(I132*H132,2)</f>
        <v>0</v>
      </c>
      <c r="K132" s="149"/>
      <c r="L132" s="31"/>
      <c r="M132" s="153" t="s">
        <v>1</v>
      </c>
      <c r="N132" s="154" t="s">
        <v>36</v>
      </c>
      <c r="O132" s="155">
        <v>1.5580000000000001</v>
      </c>
      <c r="P132" s="155">
        <f>O132*H132</f>
        <v>31.16</v>
      </c>
      <c r="Q132" s="155">
        <v>2.6980000000000001E-2</v>
      </c>
      <c r="R132" s="155">
        <f>Q132*H132</f>
        <v>0.53959999999999997</v>
      </c>
      <c r="S132" s="155">
        <v>0</v>
      </c>
      <c r="T132" s="156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7" t="s">
        <v>160</v>
      </c>
      <c r="AT132" s="157" t="s">
        <v>143</v>
      </c>
      <c r="AU132" s="157" t="s">
        <v>80</v>
      </c>
      <c r="AY132" s="18" t="s">
        <v>140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8" t="s">
        <v>78</v>
      </c>
      <c r="BK132" s="158">
        <f>ROUND(I132*H132,2)</f>
        <v>0</v>
      </c>
      <c r="BL132" s="18" t="s">
        <v>160</v>
      </c>
      <c r="BM132" s="157" t="s">
        <v>1804</v>
      </c>
    </row>
    <row r="133" spans="1:65" s="2" customFormat="1" x14ac:dyDescent="0.2">
      <c r="A133" s="30"/>
      <c r="B133" s="31"/>
      <c r="C133" s="30"/>
      <c r="D133" s="159" t="s">
        <v>149</v>
      </c>
      <c r="E133" s="30"/>
      <c r="F133" s="160" t="s">
        <v>1070</v>
      </c>
      <c r="G133" s="30"/>
      <c r="H133" s="30"/>
      <c r="I133" s="30"/>
      <c r="J133" s="30"/>
      <c r="K133" s="30"/>
      <c r="L133" s="31"/>
      <c r="M133" s="161"/>
      <c r="N133" s="162"/>
      <c r="O133" s="56"/>
      <c r="P133" s="56"/>
      <c r="Q133" s="56"/>
      <c r="R133" s="56"/>
      <c r="S133" s="56"/>
      <c r="T133" s="57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T133" s="18" t="s">
        <v>149</v>
      </c>
      <c r="AU133" s="18" t="s">
        <v>80</v>
      </c>
    </row>
    <row r="134" spans="1:65" s="13" customFormat="1" x14ac:dyDescent="0.2">
      <c r="B134" s="168"/>
      <c r="D134" s="159" t="s">
        <v>354</v>
      </c>
      <c r="E134" s="169" t="s">
        <v>1</v>
      </c>
      <c r="F134" s="170" t="s">
        <v>1805</v>
      </c>
      <c r="H134" s="171">
        <v>20</v>
      </c>
      <c r="L134" s="168"/>
      <c r="M134" s="172"/>
      <c r="N134" s="173"/>
      <c r="O134" s="173"/>
      <c r="P134" s="173"/>
      <c r="Q134" s="173"/>
      <c r="R134" s="173"/>
      <c r="S134" s="173"/>
      <c r="T134" s="174"/>
      <c r="AT134" s="169" t="s">
        <v>354</v>
      </c>
      <c r="AU134" s="169" t="s">
        <v>80</v>
      </c>
      <c r="AV134" s="13" t="s">
        <v>80</v>
      </c>
      <c r="AW134" s="13" t="s">
        <v>27</v>
      </c>
      <c r="AX134" s="13" t="s">
        <v>78</v>
      </c>
      <c r="AY134" s="169" t="s">
        <v>140</v>
      </c>
    </row>
    <row r="135" spans="1:65" s="2" customFormat="1" ht="16.5" customHeight="1" x14ac:dyDescent="0.2">
      <c r="A135" s="30"/>
      <c r="B135" s="146"/>
      <c r="C135" s="147" t="s">
        <v>156</v>
      </c>
      <c r="D135" s="147" t="s">
        <v>143</v>
      </c>
      <c r="E135" s="148" t="s">
        <v>466</v>
      </c>
      <c r="F135" s="149" t="s">
        <v>467</v>
      </c>
      <c r="G135" s="150" t="s">
        <v>468</v>
      </c>
      <c r="H135" s="151">
        <v>120</v>
      </c>
      <c r="I135" s="275"/>
      <c r="J135" s="152">
        <f>ROUND(I135*H135,2)</f>
        <v>0</v>
      </c>
      <c r="K135" s="149"/>
      <c r="L135" s="31"/>
      <c r="M135" s="153" t="s">
        <v>1</v>
      </c>
      <c r="N135" s="154" t="s">
        <v>36</v>
      </c>
      <c r="O135" s="155">
        <v>0.184</v>
      </c>
      <c r="P135" s="155">
        <f>O135*H135</f>
        <v>22.08</v>
      </c>
      <c r="Q135" s="155">
        <v>3.0000000000000001E-5</v>
      </c>
      <c r="R135" s="155">
        <f>Q135*H135</f>
        <v>3.5999999999999999E-3</v>
      </c>
      <c r="S135" s="155">
        <v>0</v>
      </c>
      <c r="T135" s="156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7" t="s">
        <v>160</v>
      </c>
      <c r="AT135" s="157" t="s">
        <v>143</v>
      </c>
      <c r="AU135" s="157" t="s">
        <v>80</v>
      </c>
      <c r="AY135" s="18" t="s">
        <v>140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8" t="s">
        <v>78</v>
      </c>
      <c r="BK135" s="158">
        <f>ROUND(I135*H135,2)</f>
        <v>0</v>
      </c>
      <c r="BL135" s="18" t="s">
        <v>160</v>
      </c>
      <c r="BM135" s="157" t="s">
        <v>1806</v>
      </c>
    </row>
    <row r="136" spans="1:65" s="2" customFormat="1" x14ac:dyDescent="0.2">
      <c r="A136" s="30"/>
      <c r="B136" s="31"/>
      <c r="C136" s="30"/>
      <c r="D136" s="159" t="s">
        <v>149</v>
      </c>
      <c r="E136" s="30"/>
      <c r="F136" s="160" t="s">
        <v>470</v>
      </c>
      <c r="G136" s="30"/>
      <c r="H136" s="30"/>
      <c r="I136" s="30"/>
      <c r="J136" s="30"/>
      <c r="K136" s="30"/>
      <c r="L136" s="31"/>
      <c r="M136" s="161"/>
      <c r="N136" s="162"/>
      <c r="O136" s="56"/>
      <c r="P136" s="56"/>
      <c r="Q136" s="56"/>
      <c r="R136" s="56"/>
      <c r="S136" s="56"/>
      <c r="T136" s="57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8" t="s">
        <v>149</v>
      </c>
      <c r="AU136" s="18" t="s">
        <v>80</v>
      </c>
    </row>
    <row r="137" spans="1:65" s="13" customFormat="1" x14ac:dyDescent="0.2">
      <c r="B137" s="168"/>
      <c r="D137" s="159" t="s">
        <v>354</v>
      </c>
      <c r="E137" s="169" t="s">
        <v>1</v>
      </c>
      <c r="F137" s="170" t="s">
        <v>1078</v>
      </c>
      <c r="H137" s="171">
        <v>120</v>
      </c>
      <c r="L137" s="168"/>
      <c r="M137" s="172"/>
      <c r="N137" s="173"/>
      <c r="O137" s="173"/>
      <c r="P137" s="173"/>
      <c r="Q137" s="173"/>
      <c r="R137" s="173"/>
      <c r="S137" s="173"/>
      <c r="T137" s="174"/>
      <c r="AT137" s="169" t="s">
        <v>354</v>
      </c>
      <c r="AU137" s="169" t="s">
        <v>80</v>
      </c>
      <c r="AV137" s="13" t="s">
        <v>80</v>
      </c>
      <c r="AW137" s="13" t="s">
        <v>27</v>
      </c>
      <c r="AX137" s="13" t="s">
        <v>78</v>
      </c>
      <c r="AY137" s="169" t="s">
        <v>140</v>
      </c>
    </row>
    <row r="138" spans="1:65" s="2" customFormat="1" ht="16.5" customHeight="1" x14ac:dyDescent="0.2">
      <c r="A138" s="30"/>
      <c r="B138" s="146"/>
      <c r="C138" s="147" t="s">
        <v>160</v>
      </c>
      <c r="D138" s="147" t="s">
        <v>143</v>
      </c>
      <c r="E138" s="148" t="s">
        <v>1074</v>
      </c>
      <c r="F138" s="149" t="s">
        <v>1075</v>
      </c>
      <c r="G138" s="150" t="s">
        <v>468</v>
      </c>
      <c r="H138" s="151">
        <v>120</v>
      </c>
      <c r="I138" s="275"/>
      <c r="J138" s="152">
        <f>ROUND(I138*H138,2)</f>
        <v>0</v>
      </c>
      <c r="K138" s="149"/>
      <c r="L138" s="31"/>
      <c r="M138" s="153" t="s">
        <v>1</v>
      </c>
      <c r="N138" s="154" t="s">
        <v>36</v>
      </c>
      <c r="O138" s="155">
        <v>0.27800000000000002</v>
      </c>
      <c r="P138" s="155">
        <f>O138*H138</f>
        <v>33.36</v>
      </c>
      <c r="Q138" s="155">
        <v>4.0000000000000003E-5</v>
      </c>
      <c r="R138" s="155">
        <f>Q138*H138</f>
        <v>4.8000000000000004E-3</v>
      </c>
      <c r="S138" s="155">
        <v>0</v>
      </c>
      <c r="T138" s="156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7" t="s">
        <v>160</v>
      </c>
      <c r="AT138" s="157" t="s">
        <v>143</v>
      </c>
      <c r="AU138" s="157" t="s">
        <v>80</v>
      </c>
      <c r="AY138" s="18" t="s">
        <v>140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8" t="s">
        <v>78</v>
      </c>
      <c r="BK138" s="158">
        <f>ROUND(I138*H138,2)</f>
        <v>0</v>
      </c>
      <c r="BL138" s="18" t="s">
        <v>160</v>
      </c>
      <c r="BM138" s="157" t="s">
        <v>1807</v>
      </c>
    </row>
    <row r="139" spans="1:65" s="2" customFormat="1" x14ac:dyDescent="0.2">
      <c r="A139" s="30"/>
      <c r="B139" s="31"/>
      <c r="C139" s="30"/>
      <c r="D139" s="159" t="s">
        <v>149</v>
      </c>
      <c r="E139" s="30"/>
      <c r="F139" s="160" t="s">
        <v>1077</v>
      </c>
      <c r="G139" s="30"/>
      <c r="H139" s="30"/>
      <c r="I139" s="30"/>
      <c r="J139" s="30"/>
      <c r="K139" s="30"/>
      <c r="L139" s="31"/>
      <c r="M139" s="161"/>
      <c r="N139" s="162"/>
      <c r="O139" s="56"/>
      <c r="P139" s="56"/>
      <c r="Q139" s="56"/>
      <c r="R139" s="56"/>
      <c r="S139" s="56"/>
      <c r="T139" s="57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T139" s="18" t="s">
        <v>149</v>
      </c>
      <c r="AU139" s="18" t="s">
        <v>80</v>
      </c>
    </row>
    <row r="140" spans="1:65" s="13" customFormat="1" x14ac:dyDescent="0.2">
      <c r="B140" s="168"/>
      <c r="D140" s="159" t="s">
        <v>354</v>
      </c>
      <c r="E140" s="169" t="s">
        <v>1</v>
      </c>
      <c r="F140" s="170" t="s">
        <v>1078</v>
      </c>
      <c r="H140" s="171">
        <v>120</v>
      </c>
      <c r="L140" s="168"/>
      <c r="M140" s="172"/>
      <c r="N140" s="173"/>
      <c r="O140" s="173"/>
      <c r="P140" s="173"/>
      <c r="Q140" s="173"/>
      <c r="R140" s="173"/>
      <c r="S140" s="173"/>
      <c r="T140" s="174"/>
      <c r="AT140" s="169" t="s">
        <v>354</v>
      </c>
      <c r="AU140" s="169" t="s">
        <v>80</v>
      </c>
      <c r="AV140" s="13" t="s">
        <v>80</v>
      </c>
      <c r="AW140" s="13" t="s">
        <v>27</v>
      </c>
      <c r="AX140" s="13" t="s">
        <v>78</v>
      </c>
      <c r="AY140" s="169" t="s">
        <v>140</v>
      </c>
    </row>
    <row r="141" spans="1:65" s="2" customFormat="1" ht="16.5" customHeight="1" x14ac:dyDescent="0.2">
      <c r="A141" s="30"/>
      <c r="B141" s="146"/>
      <c r="C141" s="147" t="s">
        <v>139</v>
      </c>
      <c r="D141" s="147" t="s">
        <v>143</v>
      </c>
      <c r="E141" s="148" t="s">
        <v>472</v>
      </c>
      <c r="F141" s="149" t="s">
        <v>473</v>
      </c>
      <c r="G141" s="150" t="s">
        <v>474</v>
      </c>
      <c r="H141" s="151">
        <v>30</v>
      </c>
      <c r="I141" s="275"/>
      <c r="J141" s="152">
        <f>ROUND(I141*H141,2)</f>
        <v>0</v>
      </c>
      <c r="K141" s="149"/>
      <c r="L141" s="31"/>
      <c r="M141" s="153" t="s">
        <v>1</v>
      </c>
      <c r="N141" s="154" t="s">
        <v>36</v>
      </c>
      <c r="O141" s="155">
        <v>0</v>
      </c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7" t="s">
        <v>160</v>
      </c>
      <c r="AT141" s="157" t="s">
        <v>143</v>
      </c>
      <c r="AU141" s="157" t="s">
        <v>80</v>
      </c>
      <c r="AY141" s="18" t="s">
        <v>140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8" t="s">
        <v>78</v>
      </c>
      <c r="BK141" s="158">
        <f>ROUND(I141*H141,2)</f>
        <v>0</v>
      </c>
      <c r="BL141" s="18" t="s">
        <v>160</v>
      </c>
      <c r="BM141" s="157" t="s">
        <v>1808</v>
      </c>
    </row>
    <row r="142" spans="1:65" s="2" customFormat="1" x14ac:dyDescent="0.2">
      <c r="A142" s="30"/>
      <c r="B142" s="31"/>
      <c r="C142" s="30"/>
      <c r="D142" s="159" t="s">
        <v>149</v>
      </c>
      <c r="E142" s="30"/>
      <c r="F142" s="160" t="s">
        <v>476</v>
      </c>
      <c r="G142" s="30"/>
      <c r="H142" s="30"/>
      <c r="I142" s="30"/>
      <c r="J142" s="30"/>
      <c r="K142" s="30"/>
      <c r="L142" s="31"/>
      <c r="M142" s="161"/>
      <c r="N142" s="162"/>
      <c r="O142" s="56"/>
      <c r="P142" s="56"/>
      <c r="Q142" s="56"/>
      <c r="R142" s="56"/>
      <c r="S142" s="56"/>
      <c r="T142" s="57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T142" s="18" t="s">
        <v>149</v>
      </c>
      <c r="AU142" s="18" t="s">
        <v>80</v>
      </c>
    </row>
    <row r="143" spans="1:65" s="13" customFormat="1" x14ac:dyDescent="0.2">
      <c r="B143" s="168"/>
      <c r="D143" s="159" t="s">
        <v>354</v>
      </c>
      <c r="E143" s="169" t="s">
        <v>1</v>
      </c>
      <c r="F143" s="170" t="s">
        <v>1085</v>
      </c>
      <c r="H143" s="171">
        <v>30</v>
      </c>
      <c r="L143" s="168"/>
      <c r="M143" s="172"/>
      <c r="N143" s="173"/>
      <c r="O143" s="173"/>
      <c r="P143" s="173"/>
      <c r="Q143" s="173"/>
      <c r="R143" s="173"/>
      <c r="S143" s="173"/>
      <c r="T143" s="174"/>
      <c r="AT143" s="169" t="s">
        <v>354</v>
      </c>
      <c r="AU143" s="169" t="s">
        <v>80</v>
      </c>
      <c r="AV143" s="13" t="s">
        <v>80</v>
      </c>
      <c r="AW143" s="13" t="s">
        <v>27</v>
      </c>
      <c r="AX143" s="13" t="s">
        <v>78</v>
      </c>
      <c r="AY143" s="169" t="s">
        <v>140</v>
      </c>
    </row>
    <row r="144" spans="1:65" s="2" customFormat="1" ht="16.5" customHeight="1" x14ac:dyDescent="0.2">
      <c r="A144" s="30"/>
      <c r="B144" s="146"/>
      <c r="C144" s="147" t="s">
        <v>166</v>
      </c>
      <c r="D144" s="147" t="s">
        <v>143</v>
      </c>
      <c r="E144" s="148" t="s">
        <v>1081</v>
      </c>
      <c r="F144" s="149" t="s">
        <v>1082</v>
      </c>
      <c r="G144" s="150" t="s">
        <v>474</v>
      </c>
      <c r="H144" s="151">
        <v>30</v>
      </c>
      <c r="I144" s="275"/>
      <c r="J144" s="152">
        <f>ROUND(I144*H144,2)</f>
        <v>0</v>
      </c>
      <c r="K144" s="149"/>
      <c r="L144" s="31"/>
      <c r="M144" s="153" t="s">
        <v>1</v>
      </c>
      <c r="N144" s="154" t="s">
        <v>36</v>
      </c>
      <c r="O144" s="155">
        <v>0</v>
      </c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160</v>
      </c>
      <c r="AT144" s="157" t="s">
        <v>143</v>
      </c>
      <c r="AU144" s="157" t="s">
        <v>80</v>
      </c>
      <c r="AY144" s="18" t="s">
        <v>140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78</v>
      </c>
      <c r="BK144" s="158">
        <f>ROUND(I144*H144,2)</f>
        <v>0</v>
      </c>
      <c r="BL144" s="18" t="s">
        <v>160</v>
      </c>
      <c r="BM144" s="157" t="s">
        <v>1809</v>
      </c>
    </row>
    <row r="145" spans="1:65" s="2" customFormat="1" x14ac:dyDescent="0.2">
      <c r="A145" s="30"/>
      <c r="B145" s="31"/>
      <c r="C145" s="30"/>
      <c r="D145" s="159" t="s">
        <v>149</v>
      </c>
      <c r="E145" s="30"/>
      <c r="F145" s="160" t="s">
        <v>1084</v>
      </c>
      <c r="G145" s="30"/>
      <c r="H145" s="30"/>
      <c r="I145" s="30"/>
      <c r="J145" s="30"/>
      <c r="K145" s="30"/>
      <c r="L145" s="31"/>
      <c r="M145" s="161"/>
      <c r="N145" s="162"/>
      <c r="O145" s="56"/>
      <c r="P145" s="56"/>
      <c r="Q145" s="56"/>
      <c r="R145" s="56"/>
      <c r="S145" s="56"/>
      <c r="T145" s="57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8" t="s">
        <v>149</v>
      </c>
      <c r="AU145" s="18" t="s">
        <v>80</v>
      </c>
    </row>
    <row r="146" spans="1:65" s="13" customFormat="1" x14ac:dyDescent="0.2">
      <c r="B146" s="168"/>
      <c r="D146" s="159" t="s">
        <v>354</v>
      </c>
      <c r="E146" s="169" t="s">
        <v>1</v>
      </c>
      <c r="F146" s="170" t="s">
        <v>1085</v>
      </c>
      <c r="H146" s="171">
        <v>30</v>
      </c>
      <c r="L146" s="168"/>
      <c r="M146" s="172"/>
      <c r="N146" s="173"/>
      <c r="O146" s="173"/>
      <c r="P146" s="173"/>
      <c r="Q146" s="173"/>
      <c r="R146" s="173"/>
      <c r="S146" s="173"/>
      <c r="T146" s="174"/>
      <c r="AT146" s="169" t="s">
        <v>354</v>
      </c>
      <c r="AU146" s="169" t="s">
        <v>80</v>
      </c>
      <c r="AV146" s="13" t="s">
        <v>80</v>
      </c>
      <c r="AW146" s="13" t="s">
        <v>27</v>
      </c>
      <c r="AX146" s="13" t="s">
        <v>78</v>
      </c>
      <c r="AY146" s="169" t="s">
        <v>140</v>
      </c>
    </row>
    <row r="147" spans="1:65" s="2" customFormat="1" ht="21.75" customHeight="1" x14ac:dyDescent="0.2">
      <c r="A147" s="30"/>
      <c r="B147" s="146"/>
      <c r="C147" s="147" t="s">
        <v>170</v>
      </c>
      <c r="D147" s="147" t="s">
        <v>143</v>
      </c>
      <c r="E147" s="148" t="s">
        <v>1722</v>
      </c>
      <c r="F147" s="149" t="s">
        <v>1723</v>
      </c>
      <c r="G147" s="150" t="s">
        <v>505</v>
      </c>
      <c r="H147" s="151">
        <v>469.5</v>
      </c>
      <c r="I147" s="275"/>
      <c r="J147" s="152">
        <f>ROUND(I147*H147,2)</f>
        <v>0</v>
      </c>
      <c r="K147" s="149"/>
      <c r="L147" s="31"/>
      <c r="M147" s="153" t="s">
        <v>1</v>
      </c>
      <c r="N147" s="154" t="s">
        <v>36</v>
      </c>
      <c r="O147" s="155">
        <v>0.156</v>
      </c>
      <c r="P147" s="155">
        <f>O147*H147</f>
        <v>73.242000000000004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7" t="s">
        <v>160</v>
      </c>
      <c r="AT147" s="157" t="s">
        <v>143</v>
      </c>
      <c r="AU147" s="157" t="s">
        <v>80</v>
      </c>
      <c r="AY147" s="18" t="s">
        <v>140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8" t="s">
        <v>78</v>
      </c>
      <c r="BK147" s="158">
        <f>ROUND(I147*H147,2)</f>
        <v>0</v>
      </c>
      <c r="BL147" s="18" t="s">
        <v>160</v>
      </c>
      <c r="BM147" s="157" t="s">
        <v>1810</v>
      </c>
    </row>
    <row r="148" spans="1:65" s="2" customFormat="1" x14ac:dyDescent="0.2">
      <c r="A148" s="30"/>
      <c r="B148" s="31"/>
      <c r="C148" s="30"/>
      <c r="D148" s="159" t="s">
        <v>149</v>
      </c>
      <c r="E148" s="30"/>
      <c r="F148" s="160" t="s">
        <v>1725</v>
      </c>
      <c r="G148" s="30"/>
      <c r="H148" s="30"/>
      <c r="I148" s="30"/>
      <c r="J148" s="30"/>
      <c r="K148" s="30"/>
      <c r="L148" s="31"/>
      <c r="M148" s="161"/>
      <c r="N148" s="162"/>
      <c r="O148" s="56"/>
      <c r="P148" s="56"/>
      <c r="Q148" s="56"/>
      <c r="R148" s="56"/>
      <c r="S148" s="56"/>
      <c r="T148" s="57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T148" s="18" t="s">
        <v>149</v>
      </c>
      <c r="AU148" s="18" t="s">
        <v>80</v>
      </c>
    </row>
    <row r="149" spans="1:65" s="2" customFormat="1" ht="19.5" x14ac:dyDescent="0.2">
      <c r="A149" s="30"/>
      <c r="B149" s="31"/>
      <c r="C149" s="30"/>
      <c r="D149" s="159" t="s">
        <v>154</v>
      </c>
      <c r="E149" s="30"/>
      <c r="F149" s="163" t="s">
        <v>1726</v>
      </c>
      <c r="G149" s="30"/>
      <c r="H149" s="30"/>
      <c r="I149" s="30"/>
      <c r="J149" s="30"/>
      <c r="K149" s="30"/>
      <c r="L149" s="31"/>
      <c r="M149" s="161"/>
      <c r="N149" s="162"/>
      <c r="O149" s="56"/>
      <c r="P149" s="56"/>
      <c r="Q149" s="56"/>
      <c r="R149" s="56"/>
      <c r="S149" s="56"/>
      <c r="T149" s="57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8" t="s">
        <v>154</v>
      </c>
      <c r="AU149" s="18" t="s">
        <v>80</v>
      </c>
    </row>
    <row r="150" spans="1:65" s="15" customFormat="1" x14ac:dyDescent="0.2">
      <c r="B150" s="182"/>
      <c r="D150" s="159" t="s">
        <v>354</v>
      </c>
      <c r="E150" s="183" t="s">
        <v>1</v>
      </c>
      <c r="F150" s="184" t="s">
        <v>1090</v>
      </c>
      <c r="H150" s="183" t="s">
        <v>1</v>
      </c>
      <c r="L150" s="182"/>
      <c r="M150" s="185"/>
      <c r="N150" s="186"/>
      <c r="O150" s="186"/>
      <c r="P150" s="186"/>
      <c r="Q150" s="186"/>
      <c r="R150" s="186"/>
      <c r="S150" s="186"/>
      <c r="T150" s="187"/>
      <c r="AT150" s="183" t="s">
        <v>354</v>
      </c>
      <c r="AU150" s="183" t="s">
        <v>80</v>
      </c>
      <c r="AV150" s="15" t="s">
        <v>78</v>
      </c>
      <c r="AW150" s="15" t="s">
        <v>27</v>
      </c>
      <c r="AX150" s="15" t="s">
        <v>70</v>
      </c>
      <c r="AY150" s="183" t="s">
        <v>140</v>
      </c>
    </row>
    <row r="151" spans="1:65" s="13" customFormat="1" x14ac:dyDescent="0.2">
      <c r="B151" s="168"/>
      <c r="D151" s="159" t="s">
        <v>354</v>
      </c>
      <c r="E151" s="169" t="s">
        <v>1</v>
      </c>
      <c r="F151" s="170" t="s">
        <v>1811</v>
      </c>
      <c r="H151" s="171">
        <v>939</v>
      </c>
      <c r="L151" s="168"/>
      <c r="M151" s="172"/>
      <c r="N151" s="173"/>
      <c r="O151" s="173"/>
      <c r="P151" s="173"/>
      <c r="Q151" s="173"/>
      <c r="R151" s="173"/>
      <c r="S151" s="173"/>
      <c r="T151" s="174"/>
      <c r="AT151" s="169" t="s">
        <v>354</v>
      </c>
      <c r="AU151" s="169" t="s">
        <v>80</v>
      </c>
      <c r="AV151" s="13" t="s">
        <v>80</v>
      </c>
      <c r="AW151" s="13" t="s">
        <v>27</v>
      </c>
      <c r="AX151" s="13" t="s">
        <v>70</v>
      </c>
      <c r="AY151" s="169" t="s">
        <v>140</v>
      </c>
    </row>
    <row r="152" spans="1:65" s="13" customFormat="1" x14ac:dyDescent="0.2">
      <c r="B152" s="168"/>
      <c r="D152" s="159" t="s">
        <v>354</v>
      </c>
      <c r="E152" s="169" t="s">
        <v>1</v>
      </c>
      <c r="F152" s="170" t="s">
        <v>1812</v>
      </c>
      <c r="H152" s="171">
        <v>469.5</v>
      </c>
      <c r="L152" s="168"/>
      <c r="M152" s="172"/>
      <c r="N152" s="173"/>
      <c r="O152" s="173"/>
      <c r="P152" s="173"/>
      <c r="Q152" s="173"/>
      <c r="R152" s="173"/>
      <c r="S152" s="173"/>
      <c r="T152" s="174"/>
      <c r="AT152" s="169" t="s">
        <v>354</v>
      </c>
      <c r="AU152" s="169" t="s">
        <v>80</v>
      </c>
      <c r="AV152" s="13" t="s">
        <v>80</v>
      </c>
      <c r="AW152" s="13" t="s">
        <v>27</v>
      </c>
      <c r="AX152" s="13" t="s">
        <v>78</v>
      </c>
      <c r="AY152" s="169" t="s">
        <v>140</v>
      </c>
    </row>
    <row r="153" spans="1:65" s="2" customFormat="1" ht="16.5" customHeight="1" x14ac:dyDescent="0.2">
      <c r="A153" s="30"/>
      <c r="B153" s="146"/>
      <c r="C153" s="147" t="s">
        <v>174</v>
      </c>
      <c r="D153" s="147" t="s">
        <v>143</v>
      </c>
      <c r="E153" s="148" t="s">
        <v>1729</v>
      </c>
      <c r="F153" s="149" t="s">
        <v>1730</v>
      </c>
      <c r="G153" s="150" t="s">
        <v>505</v>
      </c>
      <c r="H153" s="151">
        <v>469.5</v>
      </c>
      <c r="I153" s="275"/>
      <c r="J153" s="152">
        <f>ROUND(I153*H153,2)</f>
        <v>0</v>
      </c>
      <c r="K153" s="149"/>
      <c r="L153" s="31"/>
      <c r="M153" s="153" t="s">
        <v>1</v>
      </c>
      <c r="N153" s="154" t="s">
        <v>36</v>
      </c>
      <c r="O153" s="155">
        <v>0.193</v>
      </c>
      <c r="P153" s="155">
        <f>O153*H153</f>
        <v>90.613500000000002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7" t="s">
        <v>160</v>
      </c>
      <c r="AT153" s="157" t="s">
        <v>143</v>
      </c>
      <c r="AU153" s="157" t="s">
        <v>80</v>
      </c>
      <c r="AY153" s="18" t="s">
        <v>140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8" t="s">
        <v>78</v>
      </c>
      <c r="BK153" s="158">
        <f>ROUND(I153*H153,2)</f>
        <v>0</v>
      </c>
      <c r="BL153" s="18" t="s">
        <v>160</v>
      </c>
      <c r="BM153" s="157" t="s">
        <v>1813</v>
      </c>
    </row>
    <row r="154" spans="1:65" s="2" customFormat="1" x14ac:dyDescent="0.2">
      <c r="A154" s="30"/>
      <c r="B154" s="31"/>
      <c r="C154" s="30"/>
      <c r="D154" s="159" t="s">
        <v>149</v>
      </c>
      <c r="E154" s="30"/>
      <c r="F154" s="160" t="s">
        <v>1732</v>
      </c>
      <c r="G154" s="30"/>
      <c r="H154" s="30"/>
      <c r="I154" s="30"/>
      <c r="J154" s="30"/>
      <c r="K154" s="30"/>
      <c r="L154" s="31"/>
      <c r="M154" s="161"/>
      <c r="N154" s="162"/>
      <c r="O154" s="56"/>
      <c r="P154" s="56"/>
      <c r="Q154" s="56"/>
      <c r="R154" s="56"/>
      <c r="S154" s="56"/>
      <c r="T154" s="57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T154" s="18" t="s">
        <v>149</v>
      </c>
      <c r="AU154" s="18" t="s">
        <v>80</v>
      </c>
    </row>
    <row r="155" spans="1:65" s="2" customFormat="1" ht="19.5" x14ac:dyDescent="0.2">
      <c r="A155" s="30"/>
      <c r="B155" s="31"/>
      <c r="C155" s="30"/>
      <c r="D155" s="159" t="s">
        <v>154</v>
      </c>
      <c r="E155" s="30"/>
      <c r="F155" s="163" t="s">
        <v>1726</v>
      </c>
      <c r="G155" s="30"/>
      <c r="H155" s="30"/>
      <c r="I155" s="30"/>
      <c r="J155" s="30"/>
      <c r="K155" s="30"/>
      <c r="L155" s="31"/>
      <c r="M155" s="161"/>
      <c r="N155" s="162"/>
      <c r="O155" s="56"/>
      <c r="P155" s="56"/>
      <c r="Q155" s="56"/>
      <c r="R155" s="56"/>
      <c r="S155" s="56"/>
      <c r="T155" s="57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T155" s="18" t="s">
        <v>154</v>
      </c>
      <c r="AU155" s="18" t="s">
        <v>80</v>
      </c>
    </row>
    <row r="156" spans="1:65" s="15" customFormat="1" x14ac:dyDescent="0.2">
      <c r="B156" s="182"/>
      <c r="D156" s="159" t="s">
        <v>354</v>
      </c>
      <c r="E156" s="183" t="s">
        <v>1</v>
      </c>
      <c r="F156" s="184" t="s">
        <v>1090</v>
      </c>
      <c r="H156" s="183" t="s">
        <v>1</v>
      </c>
      <c r="L156" s="182"/>
      <c r="M156" s="185"/>
      <c r="N156" s="186"/>
      <c r="O156" s="186"/>
      <c r="P156" s="186"/>
      <c r="Q156" s="186"/>
      <c r="R156" s="186"/>
      <c r="S156" s="186"/>
      <c r="T156" s="187"/>
      <c r="AT156" s="183" t="s">
        <v>354</v>
      </c>
      <c r="AU156" s="183" t="s">
        <v>80</v>
      </c>
      <c r="AV156" s="15" t="s">
        <v>78</v>
      </c>
      <c r="AW156" s="15" t="s">
        <v>27</v>
      </c>
      <c r="AX156" s="15" t="s">
        <v>70</v>
      </c>
      <c r="AY156" s="183" t="s">
        <v>140</v>
      </c>
    </row>
    <row r="157" spans="1:65" s="13" customFormat="1" x14ac:dyDescent="0.2">
      <c r="B157" s="168"/>
      <c r="D157" s="159" t="s">
        <v>354</v>
      </c>
      <c r="E157" s="169" t="s">
        <v>1</v>
      </c>
      <c r="F157" s="170" t="s">
        <v>1814</v>
      </c>
      <c r="H157" s="171">
        <v>469.5</v>
      </c>
      <c r="L157" s="168"/>
      <c r="M157" s="172"/>
      <c r="N157" s="173"/>
      <c r="O157" s="173"/>
      <c r="P157" s="173"/>
      <c r="Q157" s="173"/>
      <c r="R157" s="173"/>
      <c r="S157" s="173"/>
      <c r="T157" s="174"/>
      <c r="AT157" s="169" t="s">
        <v>354</v>
      </c>
      <c r="AU157" s="169" t="s">
        <v>80</v>
      </c>
      <c r="AV157" s="13" t="s">
        <v>80</v>
      </c>
      <c r="AW157" s="13" t="s">
        <v>27</v>
      </c>
      <c r="AX157" s="13" t="s">
        <v>78</v>
      </c>
      <c r="AY157" s="169" t="s">
        <v>140</v>
      </c>
    </row>
    <row r="158" spans="1:65" s="2" customFormat="1" ht="21.75" customHeight="1" x14ac:dyDescent="0.2">
      <c r="A158" s="30"/>
      <c r="B158" s="146"/>
      <c r="C158" s="147" t="s">
        <v>178</v>
      </c>
      <c r="D158" s="147" t="s">
        <v>143</v>
      </c>
      <c r="E158" s="148" t="s">
        <v>1100</v>
      </c>
      <c r="F158" s="149" t="s">
        <v>1101</v>
      </c>
      <c r="G158" s="150" t="s">
        <v>505</v>
      </c>
      <c r="H158" s="151">
        <v>8</v>
      </c>
      <c r="I158" s="275"/>
      <c r="J158" s="152">
        <f>ROUND(I158*H158,2)</f>
        <v>0</v>
      </c>
      <c r="K158" s="149"/>
      <c r="L158" s="31"/>
      <c r="M158" s="153" t="s">
        <v>1</v>
      </c>
      <c r="N158" s="154" t="s">
        <v>36</v>
      </c>
      <c r="O158" s="155">
        <v>0.66800000000000004</v>
      </c>
      <c r="P158" s="155">
        <f>O158*H158</f>
        <v>5.3440000000000003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7" t="s">
        <v>160</v>
      </c>
      <c r="AT158" s="157" t="s">
        <v>143</v>
      </c>
      <c r="AU158" s="157" t="s">
        <v>80</v>
      </c>
      <c r="AY158" s="18" t="s">
        <v>140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8" t="s">
        <v>78</v>
      </c>
      <c r="BK158" s="158">
        <f>ROUND(I158*H158,2)</f>
        <v>0</v>
      </c>
      <c r="BL158" s="18" t="s">
        <v>160</v>
      </c>
      <c r="BM158" s="157" t="s">
        <v>1815</v>
      </c>
    </row>
    <row r="159" spans="1:65" s="2" customFormat="1" ht="19.5" x14ac:dyDescent="0.2">
      <c r="A159" s="30"/>
      <c r="B159" s="31"/>
      <c r="C159" s="30"/>
      <c r="D159" s="159" t="s">
        <v>149</v>
      </c>
      <c r="E159" s="30"/>
      <c r="F159" s="160" t="s">
        <v>1103</v>
      </c>
      <c r="G159" s="30"/>
      <c r="H159" s="30"/>
      <c r="I159" s="30"/>
      <c r="J159" s="30"/>
      <c r="K159" s="30"/>
      <c r="L159" s="31"/>
      <c r="M159" s="161"/>
      <c r="N159" s="162"/>
      <c r="O159" s="56"/>
      <c r="P159" s="56"/>
      <c r="Q159" s="56"/>
      <c r="R159" s="56"/>
      <c r="S159" s="56"/>
      <c r="T159" s="57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T159" s="18" t="s">
        <v>149</v>
      </c>
      <c r="AU159" s="18" t="s">
        <v>80</v>
      </c>
    </row>
    <row r="160" spans="1:65" s="13" customFormat="1" x14ac:dyDescent="0.2">
      <c r="B160" s="168"/>
      <c r="D160" s="159" t="s">
        <v>354</v>
      </c>
      <c r="E160" s="169" t="s">
        <v>1</v>
      </c>
      <c r="F160" s="170" t="s">
        <v>1104</v>
      </c>
      <c r="H160" s="171">
        <v>8</v>
      </c>
      <c r="L160" s="168"/>
      <c r="M160" s="172"/>
      <c r="N160" s="173"/>
      <c r="O160" s="173"/>
      <c r="P160" s="173"/>
      <c r="Q160" s="173"/>
      <c r="R160" s="173"/>
      <c r="S160" s="173"/>
      <c r="T160" s="174"/>
      <c r="AT160" s="169" t="s">
        <v>354</v>
      </c>
      <c r="AU160" s="169" t="s">
        <v>80</v>
      </c>
      <c r="AV160" s="13" t="s">
        <v>80</v>
      </c>
      <c r="AW160" s="13" t="s">
        <v>27</v>
      </c>
      <c r="AX160" s="13" t="s">
        <v>78</v>
      </c>
      <c r="AY160" s="169" t="s">
        <v>140</v>
      </c>
    </row>
    <row r="161" spans="1:65" s="2" customFormat="1" ht="21.75" customHeight="1" x14ac:dyDescent="0.2">
      <c r="A161" s="30"/>
      <c r="B161" s="146"/>
      <c r="C161" s="147" t="s">
        <v>182</v>
      </c>
      <c r="D161" s="147" t="s">
        <v>143</v>
      </c>
      <c r="E161" s="148" t="s">
        <v>1738</v>
      </c>
      <c r="F161" s="149" t="s">
        <v>1739</v>
      </c>
      <c r="G161" s="150" t="s">
        <v>505</v>
      </c>
      <c r="H161" s="151">
        <v>1.056</v>
      </c>
      <c r="I161" s="275"/>
      <c r="J161" s="152">
        <f>ROUND(I161*H161,2)</f>
        <v>0</v>
      </c>
      <c r="K161" s="149"/>
      <c r="L161" s="31"/>
      <c r="M161" s="153" t="s">
        <v>1</v>
      </c>
      <c r="N161" s="154" t="s">
        <v>36</v>
      </c>
      <c r="O161" s="155">
        <v>1.2669999999999999</v>
      </c>
      <c r="P161" s="155">
        <f>O161*H161</f>
        <v>1.337952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7" t="s">
        <v>160</v>
      </c>
      <c r="AT161" s="157" t="s">
        <v>143</v>
      </c>
      <c r="AU161" s="157" t="s">
        <v>80</v>
      </c>
      <c r="AY161" s="18" t="s">
        <v>140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8" t="s">
        <v>78</v>
      </c>
      <c r="BK161" s="158">
        <f>ROUND(I161*H161,2)</f>
        <v>0</v>
      </c>
      <c r="BL161" s="18" t="s">
        <v>160</v>
      </c>
      <c r="BM161" s="157" t="s">
        <v>1816</v>
      </c>
    </row>
    <row r="162" spans="1:65" s="2" customFormat="1" ht="19.5" x14ac:dyDescent="0.2">
      <c r="A162" s="30"/>
      <c r="B162" s="31"/>
      <c r="C162" s="30"/>
      <c r="D162" s="159" t="s">
        <v>149</v>
      </c>
      <c r="E162" s="30"/>
      <c r="F162" s="160" t="s">
        <v>1741</v>
      </c>
      <c r="G162" s="30"/>
      <c r="H162" s="30"/>
      <c r="I162" s="30"/>
      <c r="J162" s="30"/>
      <c r="K162" s="30"/>
      <c r="L162" s="31"/>
      <c r="M162" s="161"/>
      <c r="N162" s="162"/>
      <c r="O162" s="56"/>
      <c r="P162" s="56"/>
      <c r="Q162" s="56"/>
      <c r="R162" s="56"/>
      <c r="S162" s="56"/>
      <c r="T162" s="57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T162" s="18" t="s">
        <v>149</v>
      </c>
      <c r="AU162" s="18" t="s">
        <v>80</v>
      </c>
    </row>
    <row r="163" spans="1:65" s="13" customFormat="1" x14ac:dyDescent="0.2">
      <c r="B163" s="168"/>
      <c r="D163" s="159" t="s">
        <v>354</v>
      </c>
      <c r="E163" s="169" t="s">
        <v>1</v>
      </c>
      <c r="F163" s="170" t="s">
        <v>1817</v>
      </c>
      <c r="H163" s="171">
        <v>1.056</v>
      </c>
      <c r="L163" s="168"/>
      <c r="M163" s="172"/>
      <c r="N163" s="173"/>
      <c r="O163" s="173"/>
      <c r="P163" s="173"/>
      <c r="Q163" s="173"/>
      <c r="R163" s="173"/>
      <c r="S163" s="173"/>
      <c r="T163" s="174"/>
      <c r="AT163" s="169" t="s">
        <v>354</v>
      </c>
      <c r="AU163" s="169" t="s">
        <v>80</v>
      </c>
      <c r="AV163" s="13" t="s">
        <v>80</v>
      </c>
      <c r="AW163" s="13" t="s">
        <v>27</v>
      </c>
      <c r="AX163" s="13" t="s">
        <v>78</v>
      </c>
      <c r="AY163" s="169" t="s">
        <v>140</v>
      </c>
    </row>
    <row r="164" spans="1:65" s="2" customFormat="1" ht="24.2" customHeight="1" x14ac:dyDescent="0.2">
      <c r="A164" s="30"/>
      <c r="B164" s="146"/>
      <c r="C164" s="147" t="s">
        <v>186</v>
      </c>
      <c r="D164" s="147" t="s">
        <v>143</v>
      </c>
      <c r="E164" s="148" t="s">
        <v>624</v>
      </c>
      <c r="F164" s="149" t="s">
        <v>625</v>
      </c>
      <c r="G164" s="150" t="s">
        <v>505</v>
      </c>
      <c r="H164" s="151">
        <v>176.94</v>
      </c>
      <c r="I164" s="275"/>
      <c r="J164" s="152">
        <f>ROUND(I164*H164,2)</f>
        <v>0</v>
      </c>
      <c r="K164" s="149"/>
      <c r="L164" s="31"/>
      <c r="M164" s="153" t="s">
        <v>1</v>
      </c>
      <c r="N164" s="154" t="s">
        <v>36</v>
      </c>
      <c r="O164" s="155">
        <v>4.5999999999999999E-2</v>
      </c>
      <c r="P164" s="155">
        <f>O164*H164</f>
        <v>8.1392399999999991</v>
      </c>
      <c r="Q164" s="155">
        <v>0</v>
      </c>
      <c r="R164" s="155">
        <f>Q164*H164</f>
        <v>0</v>
      </c>
      <c r="S164" s="155">
        <v>0</v>
      </c>
      <c r="T164" s="156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7" t="s">
        <v>160</v>
      </c>
      <c r="AT164" s="157" t="s">
        <v>143</v>
      </c>
      <c r="AU164" s="157" t="s">
        <v>80</v>
      </c>
      <c r="AY164" s="18" t="s">
        <v>140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8" t="s">
        <v>78</v>
      </c>
      <c r="BK164" s="158">
        <f>ROUND(I164*H164,2)</f>
        <v>0</v>
      </c>
      <c r="BL164" s="18" t="s">
        <v>160</v>
      </c>
      <c r="BM164" s="157" t="s">
        <v>1818</v>
      </c>
    </row>
    <row r="165" spans="1:65" s="2" customFormat="1" ht="19.5" x14ac:dyDescent="0.2">
      <c r="A165" s="30"/>
      <c r="B165" s="31"/>
      <c r="C165" s="30"/>
      <c r="D165" s="159" t="s">
        <v>149</v>
      </c>
      <c r="E165" s="30"/>
      <c r="F165" s="160" t="s">
        <v>627</v>
      </c>
      <c r="G165" s="30"/>
      <c r="H165" s="30"/>
      <c r="I165" s="30"/>
      <c r="J165" s="30"/>
      <c r="K165" s="30"/>
      <c r="L165" s="31"/>
      <c r="M165" s="161"/>
      <c r="N165" s="162"/>
      <c r="O165" s="56"/>
      <c r="P165" s="56"/>
      <c r="Q165" s="56"/>
      <c r="R165" s="56"/>
      <c r="S165" s="56"/>
      <c r="T165" s="57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T165" s="18" t="s">
        <v>149</v>
      </c>
      <c r="AU165" s="18" t="s">
        <v>80</v>
      </c>
    </row>
    <row r="166" spans="1:65" s="13" customFormat="1" x14ac:dyDescent="0.2">
      <c r="B166" s="168"/>
      <c r="D166" s="159" t="s">
        <v>354</v>
      </c>
      <c r="E166" s="169" t="s">
        <v>1</v>
      </c>
      <c r="F166" s="170" t="s">
        <v>1819</v>
      </c>
      <c r="H166" s="171">
        <v>71.739999999999995</v>
      </c>
      <c r="L166" s="168"/>
      <c r="M166" s="172"/>
      <c r="N166" s="173"/>
      <c r="O166" s="173"/>
      <c r="P166" s="173"/>
      <c r="Q166" s="173"/>
      <c r="R166" s="173"/>
      <c r="S166" s="173"/>
      <c r="T166" s="174"/>
      <c r="AT166" s="169" t="s">
        <v>354</v>
      </c>
      <c r="AU166" s="169" t="s">
        <v>80</v>
      </c>
      <c r="AV166" s="13" t="s">
        <v>80</v>
      </c>
      <c r="AW166" s="13" t="s">
        <v>27</v>
      </c>
      <c r="AX166" s="13" t="s">
        <v>70</v>
      </c>
      <c r="AY166" s="169" t="s">
        <v>140</v>
      </c>
    </row>
    <row r="167" spans="1:65" s="13" customFormat="1" x14ac:dyDescent="0.2">
      <c r="B167" s="168"/>
      <c r="D167" s="159" t="s">
        <v>354</v>
      </c>
      <c r="E167" s="169" t="s">
        <v>1</v>
      </c>
      <c r="F167" s="170" t="s">
        <v>1820</v>
      </c>
      <c r="H167" s="171">
        <v>52.6</v>
      </c>
      <c r="L167" s="168"/>
      <c r="M167" s="172"/>
      <c r="N167" s="173"/>
      <c r="O167" s="173"/>
      <c r="P167" s="173"/>
      <c r="Q167" s="173"/>
      <c r="R167" s="173"/>
      <c r="S167" s="173"/>
      <c r="T167" s="174"/>
      <c r="AT167" s="169" t="s">
        <v>354</v>
      </c>
      <c r="AU167" s="169" t="s">
        <v>80</v>
      </c>
      <c r="AV167" s="13" t="s">
        <v>80</v>
      </c>
      <c r="AW167" s="13" t="s">
        <v>27</v>
      </c>
      <c r="AX167" s="13" t="s">
        <v>70</v>
      </c>
      <c r="AY167" s="169" t="s">
        <v>140</v>
      </c>
    </row>
    <row r="168" spans="1:65" s="13" customFormat="1" x14ac:dyDescent="0.2">
      <c r="B168" s="168"/>
      <c r="D168" s="159" t="s">
        <v>354</v>
      </c>
      <c r="E168" s="169" t="s">
        <v>1</v>
      </c>
      <c r="F168" s="170" t="s">
        <v>1821</v>
      </c>
      <c r="H168" s="171">
        <v>52.6</v>
      </c>
      <c r="L168" s="168"/>
      <c r="M168" s="172"/>
      <c r="N168" s="173"/>
      <c r="O168" s="173"/>
      <c r="P168" s="173"/>
      <c r="Q168" s="173"/>
      <c r="R168" s="173"/>
      <c r="S168" s="173"/>
      <c r="T168" s="174"/>
      <c r="AT168" s="169" t="s">
        <v>354</v>
      </c>
      <c r="AU168" s="169" t="s">
        <v>80</v>
      </c>
      <c r="AV168" s="13" t="s">
        <v>80</v>
      </c>
      <c r="AW168" s="13" t="s">
        <v>27</v>
      </c>
      <c r="AX168" s="13" t="s">
        <v>70</v>
      </c>
      <c r="AY168" s="169" t="s">
        <v>140</v>
      </c>
    </row>
    <row r="169" spans="1:65" s="14" customFormat="1" x14ac:dyDescent="0.2">
      <c r="B169" s="175"/>
      <c r="D169" s="159" t="s">
        <v>354</v>
      </c>
      <c r="E169" s="176" t="s">
        <v>1</v>
      </c>
      <c r="F169" s="177" t="s">
        <v>363</v>
      </c>
      <c r="H169" s="178">
        <v>176.94</v>
      </c>
      <c r="L169" s="175"/>
      <c r="M169" s="179"/>
      <c r="N169" s="180"/>
      <c r="O169" s="180"/>
      <c r="P169" s="180"/>
      <c r="Q169" s="180"/>
      <c r="R169" s="180"/>
      <c r="S169" s="180"/>
      <c r="T169" s="181"/>
      <c r="AT169" s="176" t="s">
        <v>354</v>
      </c>
      <c r="AU169" s="176" t="s">
        <v>80</v>
      </c>
      <c r="AV169" s="14" t="s">
        <v>160</v>
      </c>
      <c r="AW169" s="14" t="s">
        <v>27</v>
      </c>
      <c r="AX169" s="14" t="s">
        <v>78</v>
      </c>
      <c r="AY169" s="176" t="s">
        <v>140</v>
      </c>
    </row>
    <row r="170" spans="1:65" s="2" customFormat="1" ht="24.2" customHeight="1" x14ac:dyDescent="0.2">
      <c r="A170" s="30"/>
      <c r="B170" s="146"/>
      <c r="C170" s="147" t="s">
        <v>190</v>
      </c>
      <c r="D170" s="147" t="s">
        <v>143</v>
      </c>
      <c r="E170" s="148" t="s">
        <v>707</v>
      </c>
      <c r="F170" s="149" t="s">
        <v>708</v>
      </c>
      <c r="G170" s="150" t="s">
        <v>505</v>
      </c>
      <c r="H170" s="151">
        <v>895.45600000000002</v>
      </c>
      <c r="I170" s="275"/>
      <c r="J170" s="152">
        <f>ROUND(I170*H170,2)</f>
        <v>0</v>
      </c>
      <c r="K170" s="149"/>
      <c r="L170" s="31"/>
      <c r="M170" s="153" t="s">
        <v>1</v>
      </c>
      <c r="N170" s="154" t="s">
        <v>36</v>
      </c>
      <c r="O170" s="155">
        <v>8.6999999999999994E-2</v>
      </c>
      <c r="P170" s="155">
        <f>O170*H170</f>
        <v>77.904671999999991</v>
      </c>
      <c r="Q170" s="155">
        <v>0</v>
      </c>
      <c r="R170" s="155">
        <f>Q170*H170</f>
        <v>0</v>
      </c>
      <c r="S170" s="155">
        <v>0</v>
      </c>
      <c r="T170" s="156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7" t="s">
        <v>160</v>
      </c>
      <c r="AT170" s="157" t="s">
        <v>143</v>
      </c>
      <c r="AU170" s="157" t="s">
        <v>80</v>
      </c>
      <c r="AY170" s="18" t="s">
        <v>140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8" t="s">
        <v>78</v>
      </c>
      <c r="BK170" s="158">
        <f>ROUND(I170*H170,2)</f>
        <v>0</v>
      </c>
      <c r="BL170" s="18" t="s">
        <v>160</v>
      </c>
      <c r="BM170" s="157" t="s">
        <v>1822</v>
      </c>
    </row>
    <row r="171" spans="1:65" s="2" customFormat="1" ht="19.5" x14ac:dyDescent="0.2">
      <c r="A171" s="30"/>
      <c r="B171" s="31"/>
      <c r="C171" s="30"/>
      <c r="D171" s="159" t="s">
        <v>149</v>
      </c>
      <c r="E171" s="30"/>
      <c r="F171" s="160" t="s">
        <v>710</v>
      </c>
      <c r="G171" s="30"/>
      <c r="H171" s="30"/>
      <c r="I171" s="30"/>
      <c r="J171" s="30"/>
      <c r="K171" s="30"/>
      <c r="L171" s="31"/>
      <c r="M171" s="161"/>
      <c r="N171" s="162"/>
      <c r="O171" s="56"/>
      <c r="P171" s="56"/>
      <c r="Q171" s="56"/>
      <c r="R171" s="56"/>
      <c r="S171" s="56"/>
      <c r="T171" s="57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T171" s="18" t="s">
        <v>149</v>
      </c>
      <c r="AU171" s="18" t="s">
        <v>80</v>
      </c>
    </row>
    <row r="172" spans="1:65" s="13" customFormat="1" x14ac:dyDescent="0.2">
      <c r="B172" s="168"/>
      <c r="D172" s="159" t="s">
        <v>354</v>
      </c>
      <c r="E172" s="169" t="s">
        <v>1</v>
      </c>
      <c r="F172" s="170" t="s">
        <v>1823</v>
      </c>
      <c r="H172" s="171">
        <v>895.45600000000002</v>
      </c>
      <c r="L172" s="168"/>
      <c r="M172" s="172"/>
      <c r="N172" s="173"/>
      <c r="O172" s="173"/>
      <c r="P172" s="173"/>
      <c r="Q172" s="173"/>
      <c r="R172" s="173"/>
      <c r="S172" s="173"/>
      <c r="T172" s="174"/>
      <c r="AT172" s="169" t="s">
        <v>354</v>
      </c>
      <c r="AU172" s="169" t="s">
        <v>80</v>
      </c>
      <c r="AV172" s="13" t="s">
        <v>80</v>
      </c>
      <c r="AW172" s="13" t="s">
        <v>27</v>
      </c>
      <c r="AX172" s="13" t="s">
        <v>78</v>
      </c>
      <c r="AY172" s="169" t="s">
        <v>140</v>
      </c>
    </row>
    <row r="173" spans="1:65" s="2" customFormat="1" ht="16.5" customHeight="1" x14ac:dyDescent="0.2">
      <c r="A173" s="30"/>
      <c r="B173" s="146"/>
      <c r="C173" s="147" t="s">
        <v>194</v>
      </c>
      <c r="D173" s="147" t="s">
        <v>143</v>
      </c>
      <c r="E173" s="148" t="s">
        <v>715</v>
      </c>
      <c r="F173" s="149" t="s">
        <v>716</v>
      </c>
      <c r="G173" s="150" t="s">
        <v>505</v>
      </c>
      <c r="H173" s="151">
        <v>124.34</v>
      </c>
      <c r="I173" s="275"/>
      <c r="J173" s="152">
        <f>ROUND(I173*H173,2)</f>
        <v>0</v>
      </c>
      <c r="K173" s="149"/>
      <c r="L173" s="31"/>
      <c r="M173" s="153" t="s">
        <v>1</v>
      </c>
      <c r="N173" s="154" t="s">
        <v>36</v>
      </c>
      <c r="O173" s="155">
        <v>7.1999999999999995E-2</v>
      </c>
      <c r="P173" s="155">
        <f>O173*H173</f>
        <v>8.9524799999999995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7" t="s">
        <v>160</v>
      </c>
      <c r="AT173" s="157" t="s">
        <v>143</v>
      </c>
      <c r="AU173" s="157" t="s">
        <v>80</v>
      </c>
      <c r="AY173" s="18" t="s">
        <v>140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8" t="s">
        <v>78</v>
      </c>
      <c r="BK173" s="158">
        <f>ROUND(I173*H173,2)</f>
        <v>0</v>
      </c>
      <c r="BL173" s="18" t="s">
        <v>160</v>
      </c>
      <c r="BM173" s="157" t="s">
        <v>1824</v>
      </c>
    </row>
    <row r="174" spans="1:65" s="2" customFormat="1" ht="19.5" x14ac:dyDescent="0.2">
      <c r="A174" s="30"/>
      <c r="B174" s="31"/>
      <c r="C174" s="30"/>
      <c r="D174" s="159" t="s">
        <v>149</v>
      </c>
      <c r="E174" s="30"/>
      <c r="F174" s="160" t="s">
        <v>718</v>
      </c>
      <c r="G174" s="30"/>
      <c r="H174" s="30"/>
      <c r="I174" s="30"/>
      <c r="J174" s="30"/>
      <c r="K174" s="30"/>
      <c r="L174" s="31"/>
      <c r="M174" s="161"/>
      <c r="N174" s="162"/>
      <c r="O174" s="56"/>
      <c r="P174" s="56"/>
      <c r="Q174" s="56"/>
      <c r="R174" s="56"/>
      <c r="S174" s="56"/>
      <c r="T174" s="57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T174" s="18" t="s">
        <v>149</v>
      </c>
      <c r="AU174" s="18" t="s">
        <v>80</v>
      </c>
    </row>
    <row r="175" spans="1:65" s="13" customFormat="1" x14ac:dyDescent="0.2">
      <c r="B175" s="168"/>
      <c r="D175" s="159" t="s">
        <v>354</v>
      </c>
      <c r="E175" s="169" t="s">
        <v>1</v>
      </c>
      <c r="F175" s="170" t="s">
        <v>1819</v>
      </c>
      <c r="H175" s="171">
        <v>71.739999999999995</v>
      </c>
      <c r="L175" s="168"/>
      <c r="M175" s="172"/>
      <c r="N175" s="173"/>
      <c r="O175" s="173"/>
      <c r="P175" s="173"/>
      <c r="Q175" s="173"/>
      <c r="R175" s="173"/>
      <c r="S175" s="173"/>
      <c r="T175" s="174"/>
      <c r="AT175" s="169" t="s">
        <v>354</v>
      </c>
      <c r="AU175" s="169" t="s">
        <v>80</v>
      </c>
      <c r="AV175" s="13" t="s">
        <v>80</v>
      </c>
      <c r="AW175" s="13" t="s">
        <v>27</v>
      </c>
      <c r="AX175" s="13" t="s">
        <v>70</v>
      </c>
      <c r="AY175" s="169" t="s">
        <v>140</v>
      </c>
    </row>
    <row r="176" spans="1:65" s="13" customFormat="1" x14ac:dyDescent="0.2">
      <c r="B176" s="168"/>
      <c r="D176" s="159" t="s">
        <v>354</v>
      </c>
      <c r="E176" s="169" t="s">
        <v>1</v>
      </c>
      <c r="F176" s="170" t="s">
        <v>1821</v>
      </c>
      <c r="H176" s="171">
        <v>52.6</v>
      </c>
      <c r="L176" s="168"/>
      <c r="M176" s="172"/>
      <c r="N176" s="173"/>
      <c r="O176" s="173"/>
      <c r="P176" s="173"/>
      <c r="Q176" s="173"/>
      <c r="R176" s="173"/>
      <c r="S176" s="173"/>
      <c r="T176" s="174"/>
      <c r="AT176" s="169" t="s">
        <v>354</v>
      </c>
      <c r="AU176" s="169" t="s">
        <v>80</v>
      </c>
      <c r="AV176" s="13" t="s">
        <v>80</v>
      </c>
      <c r="AW176" s="13" t="s">
        <v>27</v>
      </c>
      <c r="AX176" s="13" t="s">
        <v>70</v>
      </c>
      <c r="AY176" s="169" t="s">
        <v>140</v>
      </c>
    </row>
    <row r="177" spans="1:65" s="14" customFormat="1" x14ac:dyDescent="0.2">
      <c r="B177" s="175"/>
      <c r="D177" s="159" t="s">
        <v>354</v>
      </c>
      <c r="E177" s="176" t="s">
        <v>1</v>
      </c>
      <c r="F177" s="177" t="s">
        <v>363</v>
      </c>
      <c r="H177" s="178">
        <v>124.34</v>
      </c>
      <c r="L177" s="175"/>
      <c r="M177" s="179"/>
      <c r="N177" s="180"/>
      <c r="O177" s="180"/>
      <c r="P177" s="180"/>
      <c r="Q177" s="180"/>
      <c r="R177" s="180"/>
      <c r="S177" s="180"/>
      <c r="T177" s="181"/>
      <c r="AT177" s="176" t="s">
        <v>354</v>
      </c>
      <c r="AU177" s="176" t="s">
        <v>80</v>
      </c>
      <c r="AV177" s="14" t="s">
        <v>160</v>
      </c>
      <c r="AW177" s="14" t="s">
        <v>27</v>
      </c>
      <c r="AX177" s="14" t="s">
        <v>78</v>
      </c>
      <c r="AY177" s="176" t="s">
        <v>140</v>
      </c>
    </row>
    <row r="178" spans="1:65" s="2" customFormat="1" ht="16.5" customHeight="1" x14ac:dyDescent="0.2">
      <c r="A178" s="30"/>
      <c r="B178" s="146"/>
      <c r="C178" s="147" t="s">
        <v>198</v>
      </c>
      <c r="D178" s="147" t="s">
        <v>143</v>
      </c>
      <c r="E178" s="148" t="s">
        <v>721</v>
      </c>
      <c r="F178" s="149" t="s">
        <v>722</v>
      </c>
      <c r="G178" s="150" t="s">
        <v>505</v>
      </c>
      <c r="H178" s="151">
        <v>948.05600000000004</v>
      </c>
      <c r="I178" s="275"/>
      <c r="J178" s="152">
        <f>ROUND(I178*H178,2)</f>
        <v>0</v>
      </c>
      <c r="K178" s="149"/>
      <c r="L178" s="31"/>
      <c r="M178" s="153" t="s">
        <v>1</v>
      </c>
      <c r="N178" s="154" t="s">
        <v>36</v>
      </c>
      <c r="O178" s="155">
        <v>8.9999999999999993E-3</v>
      </c>
      <c r="P178" s="155">
        <f>O178*H178</f>
        <v>8.5325039999999994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7" t="s">
        <v>160</v>
      </c>
      <c r="AT178" s="157" t="s">
        <v>143</v>
      </c>
      <c r="AU178" s="157" t="s">
        <v>80</v>
      </c>
      <c r="AY178" s="18" t="s">
        <v>140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8" t="s">
        <v>78</v>
      </c>
      <c r="BK178" s="158">
        <f>ROUND(I178*H178,2)</f>
        <v>0</v>
      </c>
      <c r="BL178" s="18" t="s">
        <v>160</v>
      </c>
      <c r="BM178" s="157" t="s">
        <v>1825</v>
      </c>
    </row>
    <row r="179" spans="1:65" s="2" customFormat="1" x14ac:dyDescent="0.2">
      <c r="A179" s="30"/>
      <c r="B179" s="31"/>
      <c r="C179" s="30"/>
      <c r="D179" s="159" t="s">
        <v>149</v>
      </c>
      <c r="E179" s="30"/>
      <c r="F179" s="160" t="s">
        <v>724</v>
      </c>
      <c r="G179" s="30"/>
      <c r="H179" s="30"/>
      <c r="I179" s="30"/>
      <c r="J179" s="30"/>
      <c r="K179" s="30"/>
      <c r="L179" s="31"/>
      <c r="M179" s="161"/>
      <c r="N179" s="162"/>
      <c r="O179" s="56"/>
      <c r="P179" s="56"/>
      <c r="Q179" s="56"/>
      <c r="R179" s="56"/>
      <c r="S179" s="56"/>
      <c r="T179" s="57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T179" s="18" t="s">
        <v>149</v>
      </c>
      <c r="AU179" s="18" t="s">
        <v>80</v>
      </c>
    </row>
    <row r="180" spans="1:65" s="13" customFormat="1" x14ac:dyDescent="0.2">
      <c r="B180" s="168"/>
      <c r="D180" s="159" t="s">
        <v>354</v>
      </c>
      <c r="E180" s="169" t="s">
        <v>1</v>
      </c>
      <c r="F180" s="170" t="s">
        <v>1820</v>
      </c>
      <c r="H180" s="171">
        <v>52.6</v>
      </c>
      <c r="L180" s="168"/>
      <c r="M180" s="172"/>
      <c r="N180" s="173"/>
      <c r="O180" s="173"/>
      <c r="P180" s="173"/>
      <c r="Q180" s="173"/>
      <c r="R180" s="173"/>
      <c r="S180" s="173"/>
      <c r="T180" s="174"/>
      <c r="AT180" s="169" t="s">
        <v>354</v>
      </c>
      <c r="AU180" s="169" t="s">
        <v>80</v>
      </c>
      <c r="AV180" s="13" t="s">
        <v>80</v>
      </c>
      <c r="AW180" s="13" t="s">
        <v>27</v>
      </c>
      <c r="AX180" s="13" t="s">
        <v>70</v>
      </c>
      <c r="AY180" s="169" t="s">
        <v>140</v>
      </c>
    </row>
    <row r="181" spans="1:65" s="13" customFormat="1" x14ac:dyDescent="0.2">
      <c r="B181" s="168"/>
      <c r="D181" s="159" t="s">
        <v>354</v>
      </c>
      <c r="E181" s="169" t="s">
        <v>1</v>
      </c>
      <c r="F181" s="170" t="s">
        <v>1823</v>
      </c>
      <c r="H181" s="171">
        <v>895.45600000000002</v>
      </c>
      <c r="L181" s="168"/>
      <c r="M181" s="172"/>
      <c r="N181" s="173"/>
      <c r="O181" s="173"/>
      <c r="P181" s="173"/>
      <c r="Q181" s="173"/>
      <c r="R181" s="173"/>
      <c r="S181" s="173"/>
      <c r="T181" s="174"/>
      <c r="AT181" s="169" t="s">
        <v>354</v>
      </c>
      <c r="AU181" s="169" t="s">
        <v>80</v>
      </c>
      <c r="AV181" s="13" t="s">
        <v>80</v>
      </c>
      <c r="AW181" s="13" t="s">
        <v>27</v>
      </c>
      <c r="AX181" s="13" t="s">
        <v>70</v>
      </c>
      <c r="AY181" s="169" t="s">
        <v>140</v>
      </c>
    </row>
    <row r="182" spans="1:65" s="14" customFormat="1" x14ac:dyDescent="0.2">
      <c r="B182" s="175"/>
      <c r="D182" s="159" t="s">
        <v>354</v>
      </c>
      <c r="E182" s="176" t="s">
        <v>1</v>
      </c>
      <c r="F182" s="177" t="s">
        <v>363</v>
      </c>
      <c r="H182" s="178">
        <v>948.05600000000004</v>
      </c>
      <c r="L182" s="175"/>
      <c r="M182" s="179"/>
      <c r="N182" s="180"/>
      <c r="O182" s="180"/>
      <c r="P182" s="180"/>
      <c r="Q182" s="180"/>
      <c r="R182" s="180"/>
      <c r="S182" s="180"/>
      <c r="T182" s="181"/>
      <c r="AT182" s="176" t="s">
        <v>354</v>
      </c>
      <c r="AU182" s="176" t="s">
        <v>80</v>
      </c>
      <c r="AV182" s="14" t="s">
        <v>160</v>
      </c>
      <c r="AW182" s="14" t="s">
        <v>27</v>
      </c>
      <c r="AX182" s="14" t="s">
        <v>78</v>
      </c>
      <c r="AY182" s="176" t="s">
        <v>140</v>
      </c>
    </row>
    <row r="183" spans="1:65" s="2" customFormat="1" ht="16.5" customHeight="1" x14ac:dyDescent="0.2">
      <c r="A183" s="30"/>
      <c r="B183" s="146"/>
      <c r="C183" s="147" t="s">
        <v>8</v>
      </c>
      <c r="D183" s="147" t="s">
        <v>143</v>
      </c>
      <c r="E183" s="148" t="s">
        <v>729</v>
      </c>
      <c r="F183" s="149" t="s">
        <v>730</v>
      </c>
      <c r="G183" s="150" t="s">
        <v>731</v>
      </c>
      <c r="H183" s="151">
        <v>1790.912</v>
      </c>
      <c r="I183" s="275"/>
      <c r="J183" s="152">
        <f>ROUND(I183*H183,2)</f>
        <v>0</v>
      </c>
      <c r="K183" s="149"/>
      <c r="L183" s="31"/>
      <c r="M183" s="153" t="s">
        <v>1</v>
      </c>
      <c r="N183" s="154" t="s">
        <v>36</v>
      </c>
      <c r="O183" s="155">
        <v>0</v>
      </c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7" t="s">
        <v>160</v>
      </c>
      <c r="AT183" s="157" t="s">
        <v>143</v>
      </c>
      <c r="AU183" s="157" t="s">
        <v>80</v>
      </c>
      <c r="AY183" s="18" t="s">
        <v>140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8" t="s">
        <v>78</v>
      </c>
      <c r="BK183" s="158">
        <f>ROUND(I183*H183,2)</f>
        <v>0</v>
      </c>
      <c r="BL183" s="18" t="s">
        <v>160</v>
      </c>
      <c r="BM183" s="157" t="s">
        <v>1826</v>
      </c>
    </row>
    <row r="184" spans="1:65" s="2" customFormat="1" ht="19.5" x14ac:dyDescent="0.2">
      <c r="A184" s="30"/>
      <c r="B184" s="31"/>
      <c r="C184" s="30"/>
      <c r="D184" s="159" t="s">
        <v>149</v>
      </c>
      <c r="E184" s="30"/>
      <c r="F184" s="160" t="s">
        <v>733</v>
      </c>
      <c r="G184" s="30"/>
      <c r="H184" s="30"/>
      <c r="I184" s="30"/>
      <c r="J184" s="30"/>
      <c r="K184" s="30"/>
      <c r="L184" s="31"/>
      <c r="M184" s="161"/>
      <c r="N184" s="162"/>
      <c r="O184" s="56"/>
      <c r="P184" s="56"/>
      <c r="Q184" s="56"/>
      <c r="R184" s="56"/>
      <c r="S184" s="56"/>
      <c r="T184" s="57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T184" s="18" t="s">
        <v>149</v>
      </c>
      <c r="AU184" s="18" t="s">
        <v>80</v>
      </c>
    </row>
    <row r="185" spans="1:65" s="13" customFormat="1" x14ac:dyDescent="0.2">
      <c r="B185" s="168"/>
      <c r="D185" s="159" t="s">
        <v>354</v>
      </c>
      <c r="E185" s="169" t="s">
        <v>1</v>
      </c>
      <c r="F185" s="170" t="s">
        <v>1823</v>
      </c>
      <c r="H185" s="171">
        <v>895.45600000000002</v>
      </c>
      <c r="L185" s="168"/>
      <c r="M185" s="172"/>
      <c r="N185" s="173"/>
      <c r="O185" s="173"/>
      <c r="P185" s="173"/>
      <c r="Q185" s="173"/>
      <c r="R185" s="173"/>
      <c r="S185" s="173"/>
      <c r="T185" s="174"/>
      <c r="AT185" s="169" t="s">
        <v>354</v>
      </c>
      <c r="AU185" s="169" t="s">
        <v>80</v>
      </c>
      <c r="AV185" s="13" t="s">
        <v>80</v>
      </c>
      <c r="AW185" s="13" t="s">
        <v>27</v>
      </c>
      <c r="AX185" s="13" t="s">
        <v>70</v>
      </c>
      <c r="AY185" s="169" t="s">
        <v>140</v>
      </c>
    </row>
    <row r="186" spans="1:65" s="13" customFormat="1" x14ac:dyDescent="0.2">
      <c r="B186" s="168"/>
      <c r="D186" s="159" t="s">
        <v>354</v>
      </c>
      <c r="E186" s="169" t="s">
        <v>1</v>
      </c>
      <c r="F186" s="170" t="s">
        <v>1827</v>
      </c>
      <c r="H186" s="171">
        <v>1790.912</v>
      </c>
      <c r="L186" s="168"/>
      <c r="M186" s="172"/>
      <c r="N186" s="173"/>
      <c r="O186" s="173"/>
      <c r="P186" s="173"/>
      <c r="Q186" s="173"/>
      <c r="R186" s="173"/>
      <c r="S186" s="173"/>
      <c r="T186" s="174"/>
      <c r="AT186" s="169" t="s">
        <v>354</v>
      </c>
      <c r="AU186" s="169" t="s">
        <v>80</v>
      </c>
      <c r="AV186" s="13" t="s">
        <v>80</v>
      </c>
      <c r="AW186" s="13" t="s">
        <v>27</v>
      </c>
      <c r="AX186" s="13" t="s">
        <v>78</v>
      </c>
      <c r="AY186" s="169" t="s">
        <v>140</v>
      </c>
    </row>
    <row r="187" spans="1:65" s="2" customFormat="1" ht="16.5" customHeight="1" x14ac:dyDescent="0.2">
      <c r="A187" s="30"/>
      <c r="B187" s="146"/>
      <c r="C187" s="147" t="s">
        <v>205</v>
      </c>
      <c r="D187" s="147" t="s">
        <v>143</v>
      </c>
      <c r="E187" s="148" t="s">
        <v>736</v>
      </c>
      <c r="F187" s="149" t="s">
        <v>737</v>
      </c>
      <c r="G187" s="150" t="s">
        <v>505</v>
      </c>
      <c r="H187" s="151">
        <v>52.6</v>
      </c>
      <c r="I187" s="275"/>
      <c r="J187" s="152">
        <f>ROUND(I187*H187,2)</f>
        <v>0</v>
      </c>
      <c r="K187" s="149"/>
      <c r="L187" s="31"/>
      <c r="M187" s="153" t="s">
        <v>1</v>
      </c>
      <c r="N187" s="154" t="s">
        <v>36</v>
      </c>
      <c r="O187" s="155">
        <v>0.32800000000000001</v>
      </c>
      <c r="P187" s="155">
        <f>O187*H187</f>
        <v>17.252800000000001</v>
      </c>
      <c r="Q187" s="155">
        <v>0</v>
      </c>
      <c r="R187" s="155">
        <f>Q187*H187</f>
        <v>0</v>
      </c>
      <c r="S187" s="155">
        <v>0</v>
      </c>
      <c r="T187" s="156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7" t="s">
        <v>160</v>
      </c>
      <c r="AT187" s="157" t="s">
        <v>143</v>
      </c>
      <c r="AU187" s="157" t="s">
        <v>80</v>
      </c>
      <c r="AY187" s="18" t="s">
        <v>140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78</v>
      </c>
      <c r="BK187" s="158">
        <f>ROUND(I187*H187,2)</f>
        <v>0</v>
      </c>
      <c r="BL187" s="18" t="s">
        <v>160</v>
      </c>
      <c r="BM187" s="157" t="s">
        <v>1828</v>
      </c>
    </row>
    <row r="188" spans="1:65" s="2" customFormat="1" ht="19.5" x14ac:dyDescent="0.2">
      <c r="A188" s="30"/>
      <c r="B188" s="31"/>
      <c r="C188" s="30"/>
      <c r="D188" s="159" t="s">
        <v>149</v>
      </c>
      <c r="E188" s="30"/>
      <c r="F188" s="160" t="s">
        <v>739</v>
      </c>
      <c r="G188" s="30"/>
      <c r="H188" s="30"/>
      <c r="I188" s="30"/>
      <c r="J188" s="30"/>
      <c r="K188" s="30"/>
      <c r="L188" s="31"/>
      <c r="M188" s="161"/>
      <c r="N188" s="162"/>
      <c r="O188" s="56"/>
      <c r="P188" s="56"/>
      <c r="Q188" s="56"/>
      <c r="R188" s="56"/>
      <c r="S188" s="56"/>
      <c r="T188" s="57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T188" s="18" t="s">
        <v>149</v>
      </c>
      <c r="AU188" s="18" t="s">
        <v>80</v>
      </c>
    </row>
    <row r="189" spans="1:65" s="13" customFormat="1" x14ac:dyDescent="0.2">
      <c r="B189" s="168"/>
      <c r="D189" s="159" t="s">
        <v>354</v>
      </c>
      <c r="E189" s="169" t="s">
        <v>1</v>
      </c>
      <c r="F189" s="170" t="s">
        <v>1104</v>
      </c>
      <c r="H189" s="171">
        <v>8</v>
      </c>
      <c r="L189" s="168"/>
      <c r="M189" s="172"/>
      <c r="N189" s="173"/>
      <c r="O189" s="173"/>
      <c r="P189" s="173"/>
      <c r="Q189" s="173"/>
      <c r="R189" s="173"/>
      <c r="S189" s="173"/>
      <c r="T189" s="174"/>
      <c r="AT189" s="169" t="s">
        <v>354</v>
      </c>
      <c r="AU189" s="169" t="s">
        <v>80</v>
      </c>
      <c r="AV189" s="13" t="s">
        <v>80</v>
      </c>
      <c r="AW189" s="13" t="s">
        <v>27</v>
      </c>
      <c r="AX189" s="13" t="s">
        <v>70</v>
      </c>
      <c r="AY189" s="169" t="s">
        <v>140</v>
      </c>
    </row>
    <row r="190" spans="1:65" s="13" customFormat="1" x14ac:dyDescent="0.2">
      <c r="B190" s="168"/>
      <c r="D190" s="159" t="s">
        <v>354</v>
      </c>
      <c r="E190" s="169" t="s">
        <v>1</v>
      </c>
      <c r="F190" s="170" t="s">
        <v>1829</v>
      </c>
      <c r="H190" s="171">
        <v>44.6</v>
      </c>
      <c r="L190" s="168"/>
      <c r="M190" s="172"/>
      <c r="N190" s="173"/>
      <c r="O190" s="173"/>
      <c r="P190" s="173"/>
      <c r="Q190" s="173"/>
      <c r="R190" s="173"/>
      <c r="S190" s="173"/>
      <c r="T190" s="174"/>
      <c r="AT190" s="169" t="s">
        <v>354</v>
      </c>
      <c r="AU190" s="169" t="s">
        <v>80</v>
      </c>
      <c r="AV190" s="13" t="s">
        <v>80</v>
      </c>
      <c r="AW190" s="13" t="s">
        <v>27</v>
      </c>
      <c r="AX190" s="13" t="s">
        <v>70</v>
      </c>
      <c r="AY190" s="169" t="s">
        <v>140</v>
      </c>
    </row>
    <row r="191" spans="1:65" s="14" customFormat="1" x14ac:dyDescent="0.2">
      <c r="B191" s="175"/>
      <c r="D191" s="159" t="s">
        <v>354</v>
      </c>
      <c r="E191" s="176" t="s">
        <v>1</v>
      </c>
      <c r="F191" s="177" t="s">
        <v>363</v>
      </c>
      <c r="H191" s="178">
        <v>52.6</v>
      </c>
      <c r="L191" s="175"/>
      <c r="M191" s="179"/>
      <c r="N191" s="180"/>
      <c r="O191" s="180"/>
      <c r="P191" s="180"/>
      <c r="Q191" s="180"/>
      <c r="R191" s="180"/>
      <c r="S191" s="180"/>
      <c r="T191" s="181"/>
      <c r="AT191" s="176" t="s">
        <v>354</v>
      </c>
      <c r="AU191" s="176" t="s">
        <v>80</v>
      </c>
      <c r="AV191" s="14" t="s">
        <v>160</v>
      </c>
      <c r="AW191" s="14" t="s">
        <v>27</v>
      </c>
      <c r="AX191" s="14" t="s">
        <v>78</v>
      </c>
      <c r="AY191" s="176" t="s">
        <v>140</v>
      </c>
    </row>
    <row r="192" spans="1:65" s="2" customFormat="1" ht="16.5" customHeight="1" x14ac:dyDescent="0.2">
      <c r="A192" s="30"/>
      <c r="B192" s="146"/>
      <c r="C192" s="147" t="s">
        <v>209</v>
      </c>
      <c r="D192" s="147" t="s">
        <v>143</v>
      </c>
      <c r="E192" s="148" t="s">
        <v>1830</v>
      </c>
      <c r="F192" s="149" t="s">
        <v>1831</v>
      </c>
      <c r="G192" s="150" t="s">
        <v>351</v>
      </c>
      <c r="H192" s="151">
        <v>89.2</v>
      </c>
      <c r="I192" s="275"/>
      <c r="J192" s="152">
        <f>ROUND(I192*H192,2)</f>
        <v>0</v>
      </c>
      <c r="K192" s="149"/>
      <c r="L192" s="31"/>
      <c r="M192" s="153" t="s">
        <v>1</v>
      </c>
      <c r="N192" s="154" t="s">
        <v>36</v>
      </c>
      <c r="O192" s="155">
        <v>0.114</v>
      </c>
      <c r="P192" s="155">
        <f>O192*H192</f>
        <v>10.168800000000001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7" t="s">
        <v>160</v>
      </c>
      <c r="AT192" s="157" t="s">
        <v>143</v>
      </c>
      <c r="AU192" s="157" t="s">
        <v>80</v>
      </c>
      <c r="AY192" s="18" t="s">
        <v>140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8" t="s">
        <v>78</v>
      </c>
      <c r="BK192" s="158">
        <f>ROUND(I192*H192,2)</f>
        <v>0</v>
      </c>
      <c r="BL192" s="18" t="s">
        <v>160</v>
      </c>
      <c r="BM192" s="157" t="s">
        <v>1832</v>
      </c>
    </row>
    <row r="193" spans="1:65" s="2" customFormat="1" x14ac:dyDescent="0.2">
      <c r="A193" s="30"/>
      <c r="B193" s="31"/>
      <c r="C193" s="30"/>
      <c r="D193" s="159" t="s">
        <v>149</v>
      </c>
      <c r="E193" s="30"/>
      <c r="F193" s="160" t="s">
        <v>1833</v>
      </c>
      <c r="G193" s="30"/>
      <c r="H193" s="30"/>
      <c r="I193" s="30"/>
      <c r="J193" s="30"/>
      <c r="K193" s="30"/>
      <c r="L193" s="31"/>
      <c r="M193" s="161"/>
      <c r="N193" s="162"/>
      <c r="O193" s="56"/>
      <c r="P193" s="56"/>
      <c r="Q193" s="56"/>
      <c r="R193" s="56"/>
      <c r="S193" s="56"/>
      <c r="T193" s="57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T193" s="18" t="s">
        <v>149</v>
      </c>
      <c r="AU193" s="18" t="s">
        <v>80</v>
      </c>
    </row>
    <row r="194" spans="1:65" s="13" customFormat="1" x14ac:dyDescent="0.2">
      <c r="B194" s="168"/>
      <c r="D194" s="159" t="s">
        <v>354</v>
      </c>
      <c r="E194" s="169" t="s">
        <v>1</v>
      </c>
      <c r="F194" s="170" t="s">
        <v>1834</v>
      </c>
      <c r="H194" s="171">
        <v>89.2</v>
      </c>
      <c r="L194" s="168"/>
      <c r="M194" s="172"/>
      <c r="N194" s="173"/>
      <c r="O194" s="173"/>
      <c r="P194" s="173"/>
      <c r="Q194" s="173"/>
      <c r="R194" s="173"/>
      <c r="S194" s="173"/>
      <c r="T194" s="174"/>
      <c r="AT194" s="169" t="s">
        <v>354</v>
      </c>
      <c r="AU194" s="169" t="s">
        <v>80</v>
      </c>
      <c r="AV194" s="13" t="s">
        <v>80</v>
      </c>
      <c r="AW194" s="13" t="s">
        <v>27</v>
      </c>
      <c r="AX194" s="13" t="s">
        <v>78</v>
      </c>
      <c r="AY194" s="169" t="s">
        <v>140</v>
      </c>
    </row>
    <row r="195" spans="1:65" s="2" customFormat="1" ht="16.5" customHeight="1" x14ac:dyDescent="0.2">
      <c r="A195" s="30"/>
      <c r="B195" s="146"/>
      <c r="C195" s="147" t="s">
        <v>213</v>
      </c>
      <c r="D195" s="147" t="s">
        <v>143</v>
      </c>
      <c r="E195" s="148" t="s">
        <v>1835</v>
      </c>
      <c r="F195" s="149" t="s">
        <v>1836</v>
      </c>
      <c r="G195" s="150" t="s">
        <v>351</v>
      </c>
      <c r="H195" s="151">
        <v>269.5</v>
      </c>
      <c r="I195" s="275"/>
      <c r="J195" s="152">
        <f>ROUND(I195*H195,2)</f>
        <v>0</v>
      </c>
      <c r="K195" s="149"/>
      <c r="L195" s="31"/>
      <c r="M195" s="153" t="s">
        <v>1</v>
      </c>
      <c r="N195" s="154" t="s">
        <v>36</v>
      </c>
      <c r="O195" s="155">
        <v>0.06</v>
      </c>
      <c r="P195" s="155">
        <f>O195*H195</f>
        <v>16.169999999999998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7" t="s">
        <v>160</v>
      </c>
      <c r="AT195" s="157" t="s">
        <v>143</v>
      </c>
      <c r="AU195" s="157" t="s">
        <v>80</v>
      </c>
      <c r="AY195" s="18" t="s">
        <v>140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8" t="s">
        <v>78</v>
      </c>
      <c r="BK195" s="158">
        <f>ROUND(I195*H195,2)</f>
        <v>0</v>
      </c>
      <c r="BL195" s="18" t="s">
        <v>160</v>
      </c>
      <c r="BM195" s="157" t="s">
        <v>1837</v>
      </c>
    </row>
    <row r="196" spans="1:65" s="2" customFormat="1" x14ac:dyDescent="0.2">
      <c r="A196" s="30"/>
      <c r="B196" s="31"/>
      <c r="C196" s="30"/>
      <c r="D196" s="159" t="s">
        <v>149</v>
      </c>
      <c r="E196" s="30"/>
      <c r="F196" s="160" t="s">
        <v>1838</v>
      </c>
      <c r="G196" s="30"/>
      <c r="H196" s="30"/>
      <c r="I196" s="30"/>
      <c r="J196" s="30"/>
      <c r="K196" s="30"/>
      <c r="L196" s="31"/>
      <c r="M196" s="161"/>
      <c r="N196" s="162"/>
      <c r="O196" s="56"/>
      <c r="P196" s="56"/>
      <c r="Q196" s="56"/>
      <c r="R196" s="56"/>
      <c r="S196" s="56"/>
      <c r="T196" s="57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T196" s="18" t="s">
        <v>149</v>
      </c>
      <c r="AU196" s="18" t="s">
        <v>80</v>
      </c>
    </row>
    <row r="197" spans="1:65" s="13" customFormat="1" x14ac:dyDescent="0.2">
      <c r="B197" s="168"/>
      <c r="D197" s="159" t="s">
        <v>354</v>
      </c>
      <c r="E197" s="169" t="s">
        <v>1</v>
      </c>
      <c r="F197" s="170" t="s">
        <v>1839</v>
      </c>
      <c r="H197" s="171">
        <v>269.5</v>
      </c>
      <c r="L197" s="168"/>
      <c r="M197" s="172"/>
      <c r="N197" s="173"/>
      <c r="O197" s="173"/>
      <c r="P197" s="173"/>
      <c r="Q197" s="173"/>
      <c r="R197" s="173"/>
      <c r="S197" s="173"/>
      <c r="T197" s="174"/>
      <c r="AT197" s="169" t="s">
        <v>354</v>
      </c>
      <c r="AU197" s="169" t="s">
        <v>80</v>
      </c>
      <c r="AV197" s="13" t="s">
        <v>80</v>
      </c>
      <c r="AW197" s="13" t="s">
        <v>27</v>
      </c>
      <c r="AX197" s="13" t="s">
        <v>78</v>
      </c>
      <c r="AY197" s="169" t="s">
        <v>140</v>
      </c>
    </row>
    <row r="198" spans="1:65" s="2" customFormat="1" ht="16.5" customHeight="1" x14ac:dyDescent="0.2">
      <c r="A198" s="30"/>
      <c r="B198" s="146"/>
      <c r="C198" s="147" t="s">
        <v>218</v>
      </c>
      <c r="D198" s="147" t="s">
        <v>143</v>
      </c>
      <c r="E198" s="148" t="s">
        <v>1217</v>
      </c>
      <c r="F198" s="149" t="s">
        <v>1218</v>
      </c>
      <c r="G198" s="150" t="s">
        <v>351</v>
      </c>
      <c r="H198" s="151">
        <v>358.7</v>
      </c>
      <c r="I198" s="275"/>
      <c r="J198" s="152">
        <f>ROUND(I198*H198,2)</f>
        <v>0</v>
      </c>
      <c r="K198" s="149"/>
      <c r="L198" s="31"/>
      <c r="M198" s="153" t="s">
        <v>1</v>
      </c>
      <c r="N198" s="154" t="s">
        <v>36</v>
      </c>
      <c r="O198" s="155">
        <v>1.2E-2</v>
      </c>
      <c r="P198" s="155">
        <f>O198*H198</f>
        <v>4.3044000000000002</v>
      </c>
      <c r="Q198" s="155">
        <v>1.2700000000000001E-3</v>
      </c>
      <c r="R198" s="155">
        <f>Q198*H198</f>
        <v>0.45554900000000004</v>
      </c>
      <c r="S198" s="155">
        <v>0</v>
      </c>
      <c r="T198" s="156">
        <f>S198*H198</f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7" t="s">
        <v>160</v>
      </c>
      <c r="AT198" s="157" t="s">
        <v>143</v>
      </c>
      <c r="AU198" s="157" t="s">
        <v>80</v>
      </c>
      <c r="AY198" s="18" t="s">
        <v>140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8" t="s">
        <v>78</v>
      </c>
      <c r="BK198" s="158">
        <f>ROUND(I198*H198,2)</f>
        <v>0</v>
      </c>
      <c r="BL198" s="18" t="s">
        <v>160</v>
      </c>
      <c r="BM198" s="157" t="s">
        <v>1840</v>
      </c>
    </row>
    <row r="199" spans="1:65" s="2" customFormat="1" x14ac:dyDescent="0.2">
      <c r="A199" s="30"/>
      <c r="B199" s="31"/>
      <c r="C199" s="30"/>
      <c r="D199" s="159" t="s">
        <v>149</v>
      </c>
      <c r="E199" s="30"/>
      <c r="F199" s="160" t="s">
        <v>1218</v>
      </c>
      <c r="G199" s="30"/>
      <c r="H199" s="30"/>
      <c r="I199" s="30"/>
      <c r="J199" s="30"/>
      <c r="K199" s="30"/>
      <c r="L199" s="31"/>
      <c r="M199" s="161"/>
      <c r="N199" s="162"/>
      <c r="O199" s="56"/>
      <c r="P199" s="56"/>
      <c r="Q199" s="56"/>
      <c r="R199" s="56"/>
      <c r="S199" s="56"/>
      <c r="T199" s="57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T199" s="18" t="s">
        <v>149</v>
      </c>
      <c r="AU199" s="18" t="s">
        <v>80</v>
      </c>
    </row>
    <row r="200" spans="1:65" s="13" customFormat="1" x14ac:dyDescent="0.2">
      <c r="B200" s="168"/>
      <c r="D200" s="159" t="s">
        <v>354</v>
      </c>
      <c r="E200" s="169" t="s">
        <v>1</v>
      </c>
      <c r="F200" s="170" t="s">
        <v>1841</v>
      </c>
      <c r="H200" s="171">
        <v>358.7</v>
      </c>
      <c r="L200" s="168"/>
      <c r="M200" s="172"/>
      <c r="N200" s="173"/>
      <c r="O200" s="173"/>
      <c r="P200" s="173"/>
      <c r="Q200" s="173"/>
      <c r="R200" s="173"/>
      <c r="S200" s="173"/>
      <c r="T200" s="174"/>
      <c r="AT200" s="169" t="s">
        <v>354</v>
      </c>
      <c r="AU200" s="169" t="s">
        <v>80</v>
      </c>
      <c r="AV200" s="13" t="s">
        <v>80</v>
      </c>
      <c r="AW200" s="13" t="s">
        <v>27</v>
      </c>
      <c r="AX200" s="13" t="s">
        <v>78</v>
      </c>
      <c r="AY200" s="169" t="s">
        <v>140</v>
      </c>
    </row>
    <row r="201" spans="1:65" s="2" customFormat="1" ht="16.5" customHeight="1" x14ac:dyDescent="0.2">
      <c r="A201" s="30"/>
      <c r="B201" s="146"/>
      <c r="C201" s="195" t="s">
        <v>222</v>
      </c>
      <c r="D201" s="195" t="s">
        <v>753</v>
      </c>
      <c r="E201" s="196" t="s">
        <v>1220</v>
      </c>
      <c r="F201" s="197" t="s">
        <v>1221</v>
      </c>
      <c r="G201" s="198" t="s">
        <v>1222</v>
      </c>
      <c r="H201" s="199">
        <v>8.968</v>
      </c>
      <c r="I201" s="275"/>
      <c r="J201" s="200">
        <f>ROUND(I201*H201,2)</f>
        <v>0</v>
      </c>
      <c r="K201" s="197"/>
      <c r="L201" s="201"/>
      <c r="M201" s="202" t="s">
        <v>1</v>
      </c>
      <c r="N201" s="203" t="s">
        <v>36</v>
      </c>
      <c r="O201" s="155">
        <v>0</v>
      </c>
      <c r="P201" s="155">
        <f>O201*H201</f>
        <v>0</v>
      </c>
      <c r="Q201" s="155">
        <v>1E-3</v>
      </c>
      <c r="R201" s="155">
        <f>Q201*H201</f>
        <v>8.9680000000000003E-3</v>
      </c>
      <c r="S201" s="155">
        <v>0</v>
      </c>
      <c r="T201" s="156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7" t="s">
        <v>174</v>
      </c>
      <c r="AT201" s="157" t="s">
        <v>753</v>
      </c>
      <c r="AU201" s="157" t="s">
        <v>80</v>
      </c>
      <c r="AY201" s="18" t="s">
        <v>140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78</v>
      </c>
      <c r="BK201" s="158">
        <f>ROUND(I201*H201,2)</f>
        <v>0</v>
      </c>
      <c r="BL201" s="18" t="s">
        <v>160</v>
      </c>
      <c r="BM201" s="157" t="s">
        <v>1842</v>
      </c>
    </row>
    <row r="202" spans="1:65" s="2" customFormat="1" x14ac:dyDescent="0.2">
      <c r="A202" s="30"/>
      <c r="B202" s="31"/>
      <c r="C202" s="30"/>
      <c r="D202" s="159" t="s">
        <v>149</v>
      </c>
      <c r="E202" s="30"/>
      <c r="F202" s="160" t="s">
        <v>1221</v>
      </c>
      <c r="G202" s="30"/>
      <c r="H202" s="30"/>
      <c r="I202" s="30"/>
      <c r="J202" s="30"/>
      <c r="K202" s="30"/>
      <c r="L202" s="31"/>
      <c r="M202" s="161"/>
      <c r="N202" s="162"/>
      <c r="O202" s="56"/>
      <c r="P202" s="56"/>
      <c r="Q202" s="56"/>
      <c r="R202" s="56"/>
      <c r="S202" s="56"/>
      <c r="T202" s="57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T202" s="18" t="s">
        <v>149</v>
      </c>
      <c r="AU202" s="18" t="s">
        <v>80</v>
      </c>
    </row>
    <row r="203" spans="1:65" s="13" customFormat="1" x14ac:dyDescent="0.2">
      <c r="B203" s="168"/>
      <c r="D203" s="159" t="s">
        <v>354</v>
      </c>
      <c r="F203" s="170" t="s">
        <v>1843</v>
      </c>
      <c r="H203" s="171">
        <v>8.968</v>
      </c>
      <c r="L203" s="168"/>
      <c r="M203" s="172"/>
      <c r="N203" s="173"/>
      <c r="O203" s="173"/>
      <c r="P203" s="173"/>
      <c r="Q203" s="173"/>
      <c r="R203" s="173"/>
      <c r="S203" s="173"/>
      <c r="T203" s="174"/>
      <c r="AT203" s="169" t="s">
        <v>354</v>
      </c>
      <c r="AU203" s="169" t="s">
        <v>80</v>
      </c>
      <c r="AV203" s="13" t="s">
        <v>80</v>
      </c>
      <c r="AW203" s="13" t="s">
        <v>3</v>
      </c>
      <c r="AX203" s="13" t="s">
        <v>78</v>
      </c>
      <c r="AY203" s="169" t="s">
        <v>140</v>
      </c>
    </row>
    <row r="204" spans="1:65" s="2" customFormat="1" ht="21.75" customHeight="1" x14ac:dyDescent="0.2">
      <c r="A204" s="30"/>
      <c r="B204" s="146"/>
      <c r="C204" s="147" t="s">
        <v>7</v>
      </c>
      <c r="D204" s="147" t="s">
        <v>143</v>
      </c>
      <c r="E204" s="148" t="s">
        <v>1766</v>
      </c>
      <c r="F204" s="149" t="s">
        <v>1767</v>
      </c>
      <c r="G204" s="150" t="s">
        <v>351</v>
      </c>
      <c r="H204" s="151">
        <v>133.80000000000001</v>
      </c>
      <c r="I204" s="275"/>
      <c r="J204" s="152">
        <f>ROUND(I204*H204,2)</f>
        <v>0</v>
      </c>
      <c r="K204" s="149"/>
      <c r="L204" s="31"/>
      <c r="M204" s="153" t="s">
        <v>1</v>
      </c>
      <c r="N204" s="154" t="s">
        <v>36</v>
      </c>
      <c r="O204" s="155">
        <v>2E-3</v>
      </c>
      <c r="P204" s="155">
        <f>O204*H204</f>
        <v>0.2676</v>
      </c>
      <c r="Q204" s="155">
        <v>0</v>
      </c>
      <c r="R204" s="155">
        <f>Q204*H204</f>
        <v>0</v>
      </c>
      <c r="S204" s="155">
        <v>0</v>
      </c>
      <c r="T204" s="156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7" t="s">
        <v>160</v>
      </c>
      <c r="AT204" s="157" t="s">
        <v>143</v>
      </c>
      <c r="AU204" s="157" t="s">
        <v>80</v>
      </c>
      <c r="AY204" s="18" t="s">
        <v>140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8" t="s">
        <v>78</v>
      </c>
      <c r="BK204" s="158">
        <f>ROUND(I204*H204,2)</f>
        <v>0</v>
      </c>
      <c r="BL204" s="18" t="s">
        <v>160</v>
      </c>
      <c r="BM204" s="157" t="s">
        <v>1844</v>
      </c>
    </row>
    <row r="205" spans="1:65" s="2" customFormat="1" ht="19.5" x14ac:dyDescent="0.2">
      <c r="A205" s="30"/>
      <c r="B205" s="31"/>
      <c r="C205" s="30"/>
      <c r="D205" s="159" t="s">
        <v>149</v>
      </c>
      <c r="E205" s="30"/>
      <c r="F205" s="160" t="s">
        <v>1769</v>
      </c>
      <c r="G205" s="30"/>
      <c r="H205" s="30"/>
      <c r="I205" s="30"/>
      <c r="J205" s="30"/>
      <c r="K205" s="30"/>
      <c r="L205" s="31"/>
      <c r="M205" s="161"/>
      <c r="N205" s="162"/>
      <c r="O205" s="56"/>
      <c r="P205" s="56"/>
      <c r="Q205" s="56"/>
      <c r="R205" s="56"/>
      <c r="S205" s="56"/>
      <c r="T205" s="57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T205" s="18" t="s">
        <v>149</v>
      </c>
      <c r="AU205" s="18" t="s">
        <v>80</v>
      </c>
    </row>
    <row r="206" spans="1:65" s="13" customFormat="1" x14ac:dyDescent="0.2">
      <c r="B206" s="168"/>
      <c r="D206" s="159" t="s">
        <v>354</v>
      </c>
      <c r="E206" s="169" t="s">
        <v>1</v>
      </c>
      <c r="F206" s="170" t="s">
        <v>1845</v>
      </c>
      <c r="H206" s="171">
        <v>133.80000000000001</v>
      </c>
      <c r="L206" s="168"/>
      <c r="M206" s="172"/>
      <c r="N206" s="173"/>
      <c r="O206" s="173"/>
      <c r="P206" s="173"/>
      <c r="Q206" s="173"/>
      <c r="R206" s="173"/>
      <c r="S206" s="173"/>
      <c r="T206" s="174"/>
      <c r="AT206" s="169" t="s">
        <v>354</v>
      </c>
      <c r="AU206" s="169" t="s">
        <v>80</v>
      </c>
      <c r="AV206" s="13" t="s">
        <v>80</v>
      </c>
      <c r="AW206" s="13" t="s">
        <v>27</v>
      </c>
      <c r="AX206" s="13" t="s">
        <v>78</v>
      </c>
      <c r="AY206" s="169" t="s">
        <v>140</v>
      </c>
    </row>
    <row r="207" spans="1:65" s="2" customFormat="1" ht="21.75" customHeight="1" x14ac:dyDescent="0.2">
      <c r="A207" s="30"/>
      <c r="B207" s="146"/>
      <c r="C207" s="147" t="s">
        <v>229</v>
      </c>
      <c r="D207" s="147" t="s">
        <v>143</v>
      </c>
      <c r="E207" s="148" t="s">
        <v>1225</v>
      </c>
      <c r="F207" s="149" t="s">
        <v>1226</v>
      </c>
      <c r="G207" s="150" t="s">
        <v>351</v>
      </c>
      <c r="H207" s="151">
        <v>404.25</v>
      </c>
      <c r="I207" s="275"/>
      <c r="J207" s="152">
        <f>ROUND(I207*H207,2)</f>
        <v>0</v>
      </c>
      <c r="K207" s="149"/>
      <c r="L207" s="31"/>
      <c r="M207" s="153" t="s">
        <v>1</v>
      </c>
      <c r="N207" s="154" t="s">
        <v>36</v>
      </c>
      <c r="O207" s="155">
        <v>4.0000000000000001E-3</v>
      </c>
      <c r="P207" s="155">
        <f>O207*H207</f>
        <v>1.617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7" t="s">
        <v>160</v>
      </c>
      <c r="AT207" s="157" t="s">
        <v>143</v>
      </c>
      <c r="AU207" s="157" t="s">
        <v>80</v>
      </c>
      <c r="AY207" s="18" t="s">
        <v>140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8" t="s">
        <v>78</v>
      </c>
      <c r="BK207" s="158">
        <f>ROUND(I207*H207,2)</f>
        <v>0</v>
      </c>
      <c r="BL207" s="18" t="s">
        <v>160</v>
      </c>
      <c r="BM207" s="157" t="s">
        <v>1846</v>
      </c>
    </row>
    <row r="208" spans="1:65" s="2" customFormat="1" ht="19.5" x14ac:dyDescent="0.2">
      <c r="A208" s="30"/>
      <c r="B208" s="31"/>
      <c r="C208" s="30"/>
      <c r="D208" s="159" t="s">
        <v>149</v>
      </c>
      <c r="E208" s="30"/>
      <c r="F208" s="160" t="s">
        <v>1228</v>
      </c>
      <c r="G208" s="30"/>
      <c r="H208" s="30"/>
      <c r="I208" s="30"/>
      <c r="J208" s="30"/>
      <c r="K208" s="30"/>
      <c r="L208" s="31"/>
      <c r="M208" s="161"/>
      <c r="N208" s="162"/>
      <c r="O208" s="56"/>
      <c r="P208" s="56"/>
      <c r="Q208" s="56"/>
      <c r="R208" s="56"/>
      <c r="S208" s="56"/>
      <c r="T208" s="57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T208" s="18" t="s">
        <v>149</v>
      </c>
      <c r="AU208" s="18" t="s">
        <v>80</v>
      </c>
    </row>
    <row r="209" spans="1:65" s="13" customFormat="1" x14ac:dyDescent="0.2">
      <c r="B209" s="168"/>
      <c r="D209" s="159" t="s">
        <v>354</v>
      </c>
      <c r="E209" s="169" t="s">
        <v>1</v>
      </c>
      <c r="F209" s="170" t="s">
        <v>1847</v>
      </c>
      <c r="H209" s="171">
        <v>404.25</v>
      </c>
      <c r="L209" s="168"/>
      <c r="M209" s="172"/>
      <c r="N209" s="173"/>
      <c r="O209" s="173"/>
      <c r="P209" s="173"/>
      <c r="Q209" s="173"/>
      <c r="R209" s="173"/>
      <c r="S209" s="173"/>
      <c r="T209" s="174"/>
      <c r="AT209" s="169" t="s">
        <v>354</v>
      </c>
      <c r="AU209" s="169" t="s">
        <v>80</v>
      </c>
      <c r="AV209" s="13" t="s">
        <v>80</v>
      </c>
      <c r="AW209" s="13" t="s">
        <v>27</v>
      </c>
      <c r="AX209" s="13" t="s">
        <v>78</v>
      </c>
      <c r="AY209" s="169" t="s">
        <v>140</v>
      </c>
    </row>
    <row r="210" spans="1:65" s="2" customFormat="1" ht="16.5" customHeight="1" x14ac:dyDescent="0.2">
      <c r="A210" s="30"/>
      <c r="B210" s="146"/>
      <c r="C210" s="147" t="s">
        <v>233</v>
      </c>
      <c r="D210" s="147" t="s">
        <v>143</v>
      </c>
      <c r="E210" s="148" t="s">
        <v>1771</v>
      </c>
      <c r="F210" s="149" t="s">
        <v>1772</v>
      </c>
      <c r="G210" s="150" t="s">
        <v>351</v>
      </c>
      <c r="H210" s="151">
        <v>356.8</v>
      </c>
      <c r="I210" s="275"/>
      <c r="J210" s="152">
        <f>ROUND(I210*H210,2)</f>
        <v>0</v>
      </c>
      <c r="K210" s="149"/>
      <c r="L210" s="31"/>
      <c r="M210" s="153" t="s">
        <v>1</v>
      </c>
      <c r="N210" s="154" t="s">
        <v>36</v>
      </c>
      <c r="O210" s="155">
        <v>1.0999999999999999E-2</v>
      </c>
      <c r="P210" s="155">
        <f>O210*H210</f>
        <v>3.9247999999999998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7" t="s">
        <v>160</v>
      </c>
      <c r="AT210" s="157" t="s">
        <v>143</v>
      </c>
      <c r="AU210" s="157" t="s">
        <v>80</v>
      </c>
      <c r="AY210" s="18" t="s">
        <v>140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8" t="s">
        <v>78</v>
      </c>
      <c r="BK210" s="158">
        <f>ROUND(I210*H210,2)</f>
        <v>0</v>
      </c>
      <c r="BL210" s="18" t="s">
        <v>160</v>
      </c>
      <c r="BM210" s="157" t="s">
        <v>1848</v>
      </c>
    </row>
    <row r="211" spans="1:65" s="2" customFormat="1" x14ac:dyDescent="0.2">
      <c r="A211" s="30"/>
      <c r="B211" s="31"/>
      <c r="C211" s="30"/>
      <c r="D211" s="159" t="s">
        <v>149</v>
      </c>
      <c r="E211" s="30"/>
      <c r="F211" s="160" t="s">
        <v>1774</v>
      </c>
      <c r="G211" s="30"/>
      <c r="H211" s="30"/>
      <c r="I211" s="30"/>
      <c r="J211" s="30"/>
      <c r="K211" s="30"/>
      <c r="L211" s="31"/>
      <c r="M211" s="161"/>
      <c r="N211" s="162"/>
      <c r="O211" s="56"/>
      <c r="P211" s="56"/>
      <c r="Q211" s="56"/>
      <c r="R211" s="56"/>
      <c r="S211" s="56"/>
      <c r="T211" s="57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T211" s="18" t="s">
        <v>149</v>
      </c>
      <c r="AU211" s="18" t="s">
        <v>80</v>
      </c>
    </row>
    <row r="212" spans="1:65" s="13" customFormat="1" x14ac:dyDescent="0.2">
      <c r="B212" s="168"/>
      <c r="D212" s="159" t="s">
        <v>354</v>
      </c>
      <c r="E212" s="169" t="s">
        <v>1</v>
      </c>
      <c r="F212" s="170" t="s">
        <v>1849</v>
      </c>
      <c r="H212" s="171">
        <v>356.8</v>
      </c>
      <c r="L212" s="168"/>
      <c r="M212" s="172"/>
      <c r="N212" s="173"/>
      <c r="O212" s="173"/>
      <c r="P212" s="173"/>
      <c r="Q212" s="173"/>
      <c r="R212" s="173"/>
      <c r="S212" s="173"/>
      <c r="T212" s="174"/>
      <c r="AT212" s="169" t="s">
        <v>354</v>
      </c>
      <c r="AU212" s="169" t="s">
        <v>80</v>
      </c>
      <c r="AV212" s="13" t="s">
        <v>80</v>
      </c>
      <c r="AW212" s="13" t="s">
        <v>27</v>
      </c>
      <c r="AX212" s="13" t="s">
        <v>78</v>
      </c>
      <c r="AY212" s="169" t="s">
        <v>140</v>
      </c>
    </row>
    <row r="213" spans="1:65" s="2" customFormat="1" ht="16.5" customHeight="1" x14ac:dyDescent="0.2">
      <c r="A213" s="30"/>
      <c r="B213" s="146"/>
      <c r="C213" s="147" t="s">
        <v>240</v>
      </c>
      <c r="D213" s="147" t="s">
        <v>143</v>
      </c>
      <c r="E213" s="148" t="s">
        <v>1231</v>
      </c>
      <c r="F213" s="149" t="s">
        <v>1232</v>
      </c>
      <c r="G213" s="150" t="s">
        <v>351</v>
      </c>
      <c r="H213" s="151">
        <v>1078</v>
      </c>
      <c r="I213" s="275"/>
      <c r="J213" s="152">
        <f>ROUND(I213*H213,2)</f>
        <v>0</v>
      </c>
      <c r="K213" s="149"/>
      <c r="L213" s="31"/>
      <c r="M213" s="153" t="s">
        <v>1</v>
      </c>
      <c r="N213" s="154" t="s">
        <v>36</v>
      </c>
      <c r="O213" s="155">
        <v>2.1000000000000001E-2</v>
      </c>
      <c r="P213" s="155">
        <f>O213*H213</f>
        <v>22.638000000000002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57" t="s">
        <v>160</v>
      </c>
      <c r="AT213" s="157" t="s">
        <v>143</v>
      </c>
      <c r="AU213" s="157" t="s">
        <v>80</v>
      </c>
      <c r="AY213" s="18" t="s">
        <v>140</v>
      </c>
      <c r="BE213" s="158">
        <f>IF(N213="základní",J213,0)</f>
        <v>0</v>
      </c>
      <c r="BF213" s="158">
        <f>IF(N213="snížená",J213,0)</f>
        <v>0</v>
      </c>
      <c r="BG213" s="158">
        <f>IF(N213="zákl. přenesená",J213,0)</f>
        <v>0</v>
      </c>
      <c r="BH213" s="158">
        <f>IF(N213="sníž. přenesená",J213,0)</f>
        <v>0</v>
      </c>
      <c r="BI213" s="158">
        <f>IF(N213="nulová",J213,0)</f>
        <v>0</v>
      </c>
      <c r="BJ213" s="18" t="s">
        <v>78</v>
      </c>
      <c r="BK213" s="158">
        <f>ROUND(I213*H213,2)</f>
        <v>0</v>
      </c>
      <c r="BL213" s="18" t="s">
        <v>160</v>
      </c>
      <c r="BM213" s="157" t="s">
        <v>1850</v>
      </c>
    </row>
    <row r="214" spans="1:65" s="2" customFormat="1" x14ac:dyDescent="0.2">
      <c r="A214" s="30"/>
      <c r="B214" s="31"/>
      <c r="C214" s="30"/>
      <c r="D214" s="159" t="s">
        <v>149</v>
      </c>
      <c r="E214" s="30"/>
      <c r="F214" s="160" t="s">
        <v>1234</v>
      </c>
      <c r="G214" s="30"/>
      <c r="H214" s="30"/>
      <c r="I214" s="30"/>
      <c r="J214" s="30"/>
      <c r="K214" s="30"/>
      <c r="L214" s="31"/>
      <c r="M214" s="161"/>
      <c r="N214" s="162"/>
      <c r="O214" s="56"/>
      <c r="P214" s="56"/>
      <c r="Q214" s="56"/>
      <c r="R214" s="56"/>
      <c r="S214" s="56"/>
      <c r="T214" s="57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T214" s="18" t="s">
        <v>149</v>
      </c>
      <c r="AU214" s="18" t="s">
        <v>80</v>
      </c>
    </row>
    <row r="215" spans="1:65" s="13" customFormat="1" x14ac:dyDescent="0.2">
      <c r="B215" s="168"/>
      <c r="D215" s="159" t="s">
        <v>354</v>
      </c>
      <c r="E215" s="169" t="s">
        <v>1</v>
      </c>
      <c r="F215" s="170" t="s">
        <v>1851</v>
      </c>
      <c r="H215" s="171">
        <v>1078</v>
      </c>
      <c r="L215" s="168"/>
      <c r="M215" s="172"/>
      <c r="N215" s="173"/>
      <c r="O215" s="173"/>
      <c r="P215" s="173"/>
      <c r="Q215" s="173"/>
      <c r="R215" s="173"/>
      <c r="S215" s="173"/>
      <c r="T215" s="174"/>
      <c r="AT215" s="169" t="s">
        <v>354</v>
      </c>
      <c r="AU215" s="169" t="s">
        <v>80</v>
      </c>
      <c r="AV215" s="13" t="s">
        <v>80</v>
      </c>
      <c r="AW215" s="13" t="s">
        <v>27</v>
      </c>
      <c r="AX215" s="13" t="s">
        <v>78</v>
      </c>
      <c r="AY215" s="169" t="s">
        <v>140</v>
      </c>
    </row>
    <row r="216" spans="1:65" s="12" customFormat="1" ht="22.9" customHeight="1" x14ac:dyDescent="0.2">
      <c r="B216" s="134"/>
      <c r="D216" s="135" t="s">
        <v>69</v>
      </c>
      <c r="E216" s="144" t="s">
        <v>80</v>
      </c>
      <c r="F216" s="144" t="s">
        <v>801</v>
      </c>
      <c r="J216" s="145">
        <f>BK216</f>
        <v>0</v>
      </c>
      <c r="L216" s="134"/>
      <c r="M216" s="138"/>
      <c r="N216" s="139"/>
      <c r="O216" s="139"/>
      <c r="P216" s="140">
        <f>SUM(P217:P224)</f>
        <v>13.8</v>
      </c>
      <c r="Q216" s="139"/>
      <c r="R216" s="140">
        <f>SUM(R217:R224)</f>
        <v>4.0500000000000001E-2</v>
      </c>
      <c r="S216" s="139"/>
      <c r="T216" s="141">
        <f>SUM(T217:T224)</f>
        <v>0</v>
      </c>
      <c r="AR216" s="135" t="s">
        <v>78</v>
      </c>
      <c r="AT216" s="142" t="s">
        <v>69</v>
      </c>
      <c r="AU216" s="142" t="s">
        <v>78</v>
      </c>
      <c r="AY216" s="135" t="s">
        <v>140</v>
      </c>
      <c r="BK216" s="143">
        <f>SUM(BK217:BK224)</f>
        <v>0</v>
      </c>
    </row>
    <row r="217" spans="1:65" s="2" customFormat="1" ht="16.5" customHeight="1" x14ac:dyDescent="0.2">
      <c r="A217" s="30"/>
      <c r="B217" s="146"/>
      <c r="C217" s="147" t="s">
        <v>246</v>
      </c>
      <c r="D217" s="147" t="s">
        <v>143</v>
      </c>
      <c r="E217" s="148" t="s">
        <v>1243</v>
      </c>
      <c r="F217" s="149" t="s">
        <v>1244</v>
      </c>
      <c r="G217" s="150" t="s">
        <v>830</v>
      </c>
      <c r="H217" s="151">
        <v>2</v>
      </c>
      <c r="I217" s="275"/>
      <c r="J217" s="152">
        <f>ROUND(I217*H217,2)</f>
        <v>0</v>
      </c>
      <c r="K217" s="149"/>
      <c r="L217" s="31"/>
      <c r="M217" s="153" t="s">
        <v>1</v>
      </c>
      <c r="N217" s="154" t="s">
        <v>36</v>
      </c>
      <c r="O217" s="155">
        <v>3.45</v>
      </c>
      <c r="P217" s="155">
        <f>O217*H217</f>
        <v>6.9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7" t="s">
        <v>160</v>
      </c>
      <c r="AT217" s="157" t="s">
        <v>143</v>
      </c>
      <c r="AU217" s="157" t="s">
        <v>80</v>
      </c>
      <c r="AY217" s="18" t="s">
        <v>140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8" t="s">
        <v>78</v>
      </c>
      <c r="BK217" s="158">
        <f>ROUND(I217*H217,2)</f>
        <v>0</v>
      </c>
      <c r="BL217" s="18" t="s">
        <v>160</v>
      </c>
      <c r="BM217" s="157" t="s">
        <v>1852</v>
      </c>
    </row>
    <row r="218" spans="1:65" s="2" customFormat="1" x14ac:dyDescent="0.2">
      <c r="A218" s="30"/>
      <c r="B218" s="31"/>
      <c r="C218" s="30"/>
      <c r="D218" s="159" t="s">
        <v>149</v>
      </c>
      <c r="E218" s="30"/>
      <c r="F218" s="160" t="s">
        <v>1246</v>
      </c>
      <c r="G218" s="30"/>
      <c r="H218" s="30"/>
      <c r="I218" s="30"/>
      <c r="J218" s="30"/>
      <c r="K218" s="30"/>
      <c r="L218" s="31"/>
      <c r="M218" s="161"/>
      <c r="N218" s="162"/>
      <c r="O218" s="56"/>
      <c r="P218" s="56"/>
      <c r="Q218" s="56"/>
      <c r="R218" s="56"/>
      <c r="S218" s="56"/>
      <c r="T218" s="57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T218" s="18" t="s">
        <v>149</v>
      </c>
      <c r="AU218" s="18" t="s">
        <v>80</v>
      </c>
    </row>
    <row r="219" spans="1:65" s="13" customFormat="1" x14ac:dyDescent="0.2">
      <c r="B219" s="168"/>
      <c r="D219" s="159" t="s">
        <v>354</v>
      </c>
      <c r="E219" s="169" t="s">
        <v>1</v>
      </c>
      <c r="F219" s="170" t="s">
        <v>1247</v>
      </c>
      <c r="H219" s="171">
        <v>2</v>
      </c>
      <c r="L219" s="168"/>
      <c r="M219" s="172"/>
      <c r="N219" s="173"/>
      <c r="O219" s="173"/>
      <c r="P219" s="173"/>
      <c r="Q219" s="173"/>
      <c r="R219" s="173"/>
      <c r="S219" s="173"/>
      <c r="T219" s="174"/>
      <c r="AT219" s="169" t="s">
        <v>354</v>
      </c>
      <c r="AU219" s="169" t="s">
        <v>80</v>
      </c>
      <c r="AV219" s="13" t="s">
        <v>80</v>
      </c>
      <c r="AW219" s="13" t="s">
        <v>27</v>
      </c>
      <c r="AX219" s="13" t="s">
        <v>78</v>
      </c>
      <c r="AY219" s="169" t="s">
        <v>140</v>
      </c>
    </row>
    <row r="220" spans="1:65" s="2" customFormat="1" ht="16.5" customHeight="1" x14ac:dyDescent="0.2">
      <c r="A220" s="30"/>
      <c r="B220" s="146"/>
      <c r="C220" s="195" t="s">
        <v>250</v>
      </c>
      <c r="D220" s="195" t="s">
        <v>753</v>
      </c>
      <c r="E220" s="196" t="s">
        <v>1248</v>
      </c>
      <c r="F220" s="197" t="s">
        <v>1249</v>
      </c>
      <c r="G220" s="198" t="s">
        <v>830</v>
      </c>
      <c r="H220" s="199">
        <v>2</v>
      </c>
      <c r="I220" s="275"/>
      <c r="J220" s="200">
        <f>ROUND(I220*H220,2)</f>
        <v>0</v>
      </c>
      <c r="K220" s="197"/>
      <c r="L220" s="201"/>
      <c r="M220" s="202" t="s">
        <v>1</v>
      </c>
      <c r="N220" s="203" t="s">
        <v>36</v>
      </c>
      <c r="O220" s="155">
        <v>0</v>
      </c>
      <c r="P220" s="155">
        <f>O220*H220</f>
        <v>0</v>
      </c>
      <c r="Q220" s="155">
        <v>2.0250000000000001E-2</v>
      </c>
      <c r="R220" s="155">
        <f>Q220*H220</f>
        <v>4.0500000000000001E-2</v>
      </c>
      <c r="S220" s="155">
        <v>0</v>
      </c>
      <c r="T220" s="156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7" t="s">
        <v>174</v>
      </c>
      <c r="AT220" s="157" t="s">
        <v>753</v>
      </c>
      <c r="AU220" s="157" t="s">
        <v>80</v>
      </c>
      <c r="AY220" s="18" t="s">
        <v>140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8" t="s">
        <v>78</v>
      </c>
      <c r="BK220" s="158">
        <f>ROUND(I220*H220,2)</f>
        <v>0</v>
      </c>
      <c r="BL220" s="18" t="s">
        <v>160</v>
      </c>
      <c r="BM220" s="157" t="s">
        <v>1853</v>
      </c>
    </row>
    <row r="221" spans="1:65" s="2" customFormat="1" x14ac:dyDescent="0.2">
      <c r="A221" s="30"/>
      <c r="B221" s="31"/>
      <c r="C221" s="30"/>
      <c r="D221" s="159" t="s">
        <v>149</v>
      </c>
      <c r="E221" s="30"/>
      <c r="F221" s="160" t="s">
        <v>1249</v>
      </c>
      <c r="G221" s="30"/>
      <c r="H221" s="30"/>
      <c r="I221" s="30"/>
      <c r="J221" s="30"/>
      <c r="K221" s="30"/>
      <c r="L221" s="31"/>
      <c r="M221" s="161"/>
      <c r="N221" s="162"/>
      <c r="O221" s="56"/>
      <c r="P221" s="56"/>
      <c r="Q221" s="56"/>
      <c r="R221" s="56"/>
      <c r="S221" s="56"/>
      <c r="T221" s="57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T221" s="18" t="s">
        <v>149</v>
      </c>
      <c r="AU221" s="18" t="s">
        <v>80</v>
      </c>
    </row>
    <row r="222" spans="1:65" s="2" customFormat="1" ht="16.5" customHeight="1" x14ac:dyDescent="0.2">
      <c r="A222" s="30"/>
      <c r="B222" s="146"/>
      <c r="C222" s="147" t="s">
        <v>254</v>
      </c>
      <c r="D222" s="147" t="s">
        <v>143</v>
      </c>
      <c r="E222" s="148" t="s">
        <v>1251</v>
      </c>
      <c r="F222" s="149" t="s">
        <v>1252</v>
      </c>
      <c r="G222" s="150" t="s">
        <v>830</v>
      </c>
      <c r="H222" s="151">
        <v>2</v>
      </c>
      <c r="I222" s="275"/>
      <c r="J222" s="152">
        <f>ROUND(I222*H222,2)</f>
        <v>0</v>
      </c>
      <c r="K222" s="149"/>
      <c r="L222" s="31"/>
      <c r="M222" s="153" t="s">
        <v>1</v>
      </c>
      <c r="N222" s="154" t="s">
        <v>36</v>
      </c>
      <c r="O222" s="155">
        <v>3.45</v>
      </c>
      <c r="P222" s="155">
        <f>O222*H222</f>
        <v>6.9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7" t="s">
        <v>160</v>
      </c>
      <c r="AT222" s="157" t="s">
        <v>143</v>
      </c>
      <c r="AU222" s="157" t="s">
        <v>80</v>
      </c>
      <c r="AY222" s="18" t="s">
        <v>140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8" t="s">
        <v>78</v>
      </c>
      <c r="BK222" s="158">
        <f>ROUND(I222*H222,2)</f>
        <v>0</v>
      </c>
      <c r="BL222" s="18" t="s">
        <v>160</v>
      </c>
      <c r="BM222" s="157" t="s">
        <v>1854</v>
      </c>
    </row>
    <row r="223" spans="1:65" s="2" customFormat="1" x14ac:dyDescent="0.2">
      <c r="A223" s="30"/>
      <c r="B223" s="31"/>
      <c r="C223" s="30"/>
      <c r="D223" s="159" t="s">
        <v>149</v>
      </c>
      <c r="E223" s="30"/>
      <c r="F223" s="160" t="s">
        <v>1252</v>
      </c>
      <c r="G223" s="30"/>
      <c r="H223" s="30"/>
      <c r="I223" s="30"/>
      <c r="J223" s="30"/>
      <c r="K223" s="30"/>
      <c r="L223" s="31"/>
      <c r="M223" s="161"/>
      <c r="N223" s="162"/>
      <c r="O223" s="56"/>
      <c r="P223" s="56"/>
      <c r="Q223" s="56"/>
      <c r="R223" s="56"/>
      <c r="S223" s="56"/>
      <c r="T223" s="57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T223" s="18" t="s">
        <v>149</v>
      </c>
      <c r="AU223" s="18" t="s">
        <v>80</v>
      </c>
    </row>
    <row r="224" spans="1:65" s="13" customFormat="1" x14ac:dyDescent="0.2">
      <c r="B224" s="168"/>
      <c r="D224" s="159" t="s">
        <v>354</v>
      </c>
      <c r="E224" s="169" t="s">
        <v>1</v>
      </c>
      <c r="F224" s="170" t="s">
        <v>1247</v>
      </c>
      <c r="H224" s="171">
        <v>2</v>
      </c>
      <c r="L224" s="168"/>
      <c r="M224" s="172"/>
      <c r="N224" s="173"/>
      <c r="O224" s="173"/>
      <c r="P224" s="173"/>
      <c r="Q224" s="173"/>
      <c r="R224" s="173"/>
      <c r="S224" s="173"/>
      <c r="T224" s="174"/>
      <c r="AT224" s="169" t="s">
        <v>354</v>
      </c>
      <c r="AU224" s="169" t="s">
        <v>80</v>
      </c>
      <c r="AV224" s="13" t="s">
        <v>80</v>
      </c>
      <c r="AW224" s="13" t="s">
        <v>27</v>
      </c>
      <c r="AX224" s="13" t="s">
        <v>78</v>
      </c>
      <c r="AY224" s="169" t="s">
        <v>140</v>
      </c>
    </row>
    <row r="225" spans="1:65" s="12" customFormat="1" ht="22.9" customHeight="1" x14ac:dyDescent="0.2">
      <c r="B225" s="134"/>
      <c r="D225" s="135" t="s">
        <v>69</v>
      </c>
      <c r="E225" s="144" t="s">
        <v>160</v>
      </c>
      <c r="F225" s="144" t="s">
        <v>877</v>
      </c>
      <c r="J225" s="145">
        <f>BK225</f>
        <v>0</v>
      </c>
      <c r="L225" s="134"/>
      <c r="M225" s="138"/>
      <c r="N225" s="139"/>
      <c r="O225" s="139"/>
      <c r="P225" s="140">
        <f>SUM(P226:P238)</f>
        <v>205.486064</v>
      </c>
      <c r="Q225" s="139"/>
      <c r="R225" s="140">
        <f>SUM(R226:R238)</f>
        <v>146.30296224</v>
      </c>
      <c r="S225" s="139"/>
      <c r="T225" s="141">
        <f>SUM(T226:T238)</f>
        <v>0</v>
      </c>
      <c r="AR225" s="135" t="s">
        <v>78</v>
      </c>
      <c r="AT225" s="142" t="s">
        <v>69</v>
      </c>
      <c r="AU225" s="142" t="s">
        <v>78</v>
      </c>
      <c r="AY225" s="135" t="s">
        <v>140</v>
      </c>
      <c r="BK225" s="143">
        <f>SUM(BK226:BK238)</f>
        <v>0</v>
      </c>
    </row>
    <row r="226" spans="1:65" s="2" customFormat="1" ht="16.5" customHeight="1" x14ac:dyDescent="0.2">
      <c r="A226" s="30"/>
      <c r="B226" s="146"/>
      <c r="C226" s="147" t="s">
        <v>257</v>
      </c>
      <c r="D226" s="147" t="s">
        <v>143</v>
      </c>
      <c r="E226" s="148" t="s">
        <v>1779</v>
      </c>
      <c r="F226" s="149" t="s">
        <v>1780</v>
      </c>
      <c r="G226" s="150" t="s">
        <v>505</v>
      </c>
      <c r="H226" s="151">
        <v>1.056</v>
      </c>
      <c r="I226" s="275"/>
      <c r="J226" s="152">
        <f>ROUND(I226*H226,2)</f>
        <v>0</v>
      </c>
      <c r="K226" s="149"/>
      <c r="L226" s="31"/>
      <c r="M226" s="153" t="s">
        <v>1</v>
      </c>
      <c r="N226" s="154" t="s">
        <v>36</v>
      </c>
      <c r="O226" s="155">
        <v>2.3940000000000001</v>
      </c>
      <c r="P226" s="155">
        <f>O226*H226</f>
        <v>2.5280640000000001</v>
      </c>
      <c r="Q226" s="155">
        <v>2.79989</v>
      </c>
      <c r="R226" s="155">
        <f>Q226*H226</f>
        <v>2.9566838400000002</v>
      </c>
      <c r="S226" s="155">
        <v>0</v>
      </c>
      <c r="T226" s="156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7" t="s">
        <v>160</v>
      </c>
      <c r="AT226" s="157" t="s">
        <v>143</v>
      </c>
      <c r="AU226" s="157" t="s">
        <v>80</v>
      </c>
      <c r="AY226" s="18" t="s">
        <v>140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8" t="s">
        <v>78</v>
      </c>
      <c r="BK226" s="158">
        <f>ROUND(I226*H226,2)</f>
        <v>0</v>
      </c>
      <c r="BL226" s="18" t="s">
        <v>160</v>
      </c>
      <c r="BM226" s="157" t="s">
        <v>1855</v>
      </c>
    </row>
    <row r="227" spans="1:65" s="2" customFormat="1" x14ac:dyDescent="0.2">
      <c r="A227" s="30"/>
      <c r="B227" s="31"/>
      <c r="C227" s="30"/>
      <c r="D227" s="159" t="s">
        <v>149</v>
      </c>
      <c r="E227" s="30"/>
      <c r="F227" s="160" t="s">
        <v>1782</v>
      </c>
      <c r="G227" s="30"/>
      <c r="H227" s="30"/>
      <c r="I227" s="30"/>
      <c r="J227" s="30"/>
      <c r="K227" s="30"/>
      <c r="L227" s="31"/>
      <c r="M227" s="161"/>
      <c r="N227" s="162"/>
      <c r="O227" s="56"/>
      <c r="P227" s="56"/>
      <c r="Q227" s="56"/>
      <c r="R227" s="56"/>
      <c r="S227" s="56"/>
      <c r="T227" s="57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T227" s="18" t="s">
        <v>149</v>
      </c>
      <c r="AU227" s="18" t="s">
        <v>80</v>
      </c>
    </row>
    <row r="228" spans="1:65" s="13" customFormat="1" x14ac:dyDescent="0.2">
      <c r="B228" s="168"/>
      <c r="D228" s="159" t="s">
        <v>354</v>
      </c>
      <c r="E228" s="169" t="s">
        <v>1</v>
      </c>
      <c r="F228" s="170" t="s">
        <v>1856</v>
      </c>
      <c r="H228" s="171">
        <v>1.056</v>
      </c>
      <c r="L228" s="168"/>
      <c r="M228" s="172"/>
      <c r="N228" s="173"/>
      <c r="O228" s="173"/>
      <c r="P228" s="173"/>
      <c r="Q228" s="173"/>
      <c r="R228" s="173"/>
      <c r="S228" s="173"/>
      <c r="T228" s="174"/>
      <c r="AT228" s="169" t="s">
        <v>354</v>
      </c>
      <c r="AU228" s="169" t="s">
        <v>80</v>
      </c>
      <c r="AV228" s="13" t="s">
        <v>80</v>
      </c>
      <c r="AW228" s="13" t="s">
        <v>27</v>
      </c>
      <c r="AX228" s="13" t="s">
        <v>78</v>
      </c>
      <c r="AY228" s="169" t="s">
        <v>140</v>
      </c>
    </row>
    <row r="229" spans="1:65" s="2" customFormat="1" ht="16.5" customHeight="1" x14ac:dyDescent="0.2">
      <c r="A229" s="30"/>
      <c r="B229" s="146"/>
      <c r="C229" s="147" t="s">
        <v>262</v>
      </c>
      <c r="D229" s="147" t="s">
        <v>143</v>
      </c>
      <c r="E229" s="148" t="s">
        <v>1294</v>
      </c>
      <c r="F229" s="149" t="s">
        <v>1295</v>
      </c>
      <c r="G229" s="150" t="s">
        <v>505</v>
      </c>
      <c r="H229" s="151">
        <v>71.787999999999997</v>
      </c>
      <c r="I229" s="275"/>
      <c r="J229" s="152">
        <f>ROUND(I229*H229,2)</f>
        <v>0</v>
      </c>
      <c r="K229" s="149"/>
      <c r="L229" s="31"/>
      <c r="M229" s="153" t="s">
        <v>1</v>
      </c>
      <c r="N229" s="154" t="s">
        <v>36</v>
      </c>
      <c r="O229" s="155">
        <v>2.35</v>
      </c>
      <c r="P229" s="155">
        <f>O229*H229</f>
        <v>168.70179999999999</v>
      </c>
      <c r="Q229" s="155">
        <v>1.9967999999999999</v>
      </c>
      <c r="R229" s="155">
        <f>Q229*H229</f>
        <v>143.34627839999999</v>
      </c>
      <c r="S229" s="155">
        <v>0</v>
      </c>
      <c r="T229" s="156">
        <f>S229*H229</f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7" t="s">
        <v>160</v>
      </c>
      <c r="AT229" s="157" t="s">
        <v>143</v>
      </c>
      <c r="AU229" s="157" t="s">
        <v>80</v>
      </c>
      <c r="AY229" s="18" t="s">
        <v>140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8" t="s">
        <v>78</v>
      </c>
      <c r="BK229" s="158">
        <f>ROUND(I229*H229,2)</f>
        <v>0</v>
      </c>
      <c r="BL229" s="18" t="s">
        <v>160</v>
      </c>
      <c r="BM229" s="157" t="s">
        <v>1857</v>
      </c>
    </row>
    <row r="230" spans="1:65" s="2" customFormat="1" x14ac:dyDescent="0.2">
      <c r="A230" s="30"/>
      <c r="B230" s="31"/>
      <c r="C230" s="30"/>
      <c r="D230" s="159" t="s">
        <v>149</v>
      </c>
      <c r="E230" s="30"/>
      <c r="F230" s="160" t="s">
        <v>1297</v>
      </c>
      <c r="G230" s="30"/>
      <c r="H230" s="30"/>
      <c r="I230" s="30"/>
      <c r="J230" s="30"/>
      <c r="K230" s="30"/>
      <c r="L230" s="31"/>
      <c r="M230" s="161"/>
      <c r="N230" s="162"/>
      <c r="O230" s="56"/>
      <c r="P230" s="56"/>
      <c r="Q230" s="56"/>
      <c r="R230" s="56"/>
      <c r="S230" s="56"/>
      <c r="T230" s="57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T230" s="18" t="s">
        <v>149</v>
      </c>
      <c r="AU230" s="18" t="s">
        <v>80</v>
      </c>
    </row>
    <row r="231" spans="1:65" s="15" customFormat="1" x14ac:dyDescent="0.2">
      <c r="B231" s="182"/>
      <c r="D231" s="159" t="s">
        <v>354</v>
      </c>
      <c r="E231" s="183" t="s">
        <v>1</v>
      </c>
      <c r="F231" s="184" t="s">
        <v>1858</v>
      </c>
      <c r="H231" s="183" t="s">
        <v>1</v>
      </c>
      <c r="L231" s="182"/>
      <c r="M231" s="185"/>
      <c r="N231" s="186"/>
      <c r="O231" s="186"/>
      <c r="P231" s="186"/>
      <c r="Q231" s="186"/>
      <c r="R231" s="186"/>
      <c r="S231" s="186"/>
      <c r="T231" s="187"/>
      <c r="AT231" s="183" t="s">
        <v>354</v>
      </c>
      <c r="AU231" s="183" t="s">
        <v>80</v>
      </c>
      <c r="AV231" s="15" t="s">
        <v>78</v>
      </c>
      <c r="AW231" s="15" t="s">
        <v>27</v>
      </c>
      <c r="AX231" s="15" t="s">
        <v>70</v>
      </c>
      <c r="AY231" s="183" t="s">
        <v>140</v>
      </c>
    </row>
    <row r="232" spans="1:65" s="13" customFormat="1" x14ac:dyDescent="0.2">
      <c r="B232" s="168"/>
      <c r="D232" s="159" t="s">
        <v>354</v>
      </c>
      <c r="E232" s="169" t="s">
        <v>1</v>
      </c>
      <c r="F232" s="170" t="s">
        <v>1859</v>
      </c>
      <c r="H232" s="171">
        <v>29.788</v>
      </c>
      <c r="L232" s="168"/>
      <c r="M232" s="172"/>
      <c r="N232" s="173"/>
      <c r="O232" s="173"/>
      <c r="P232" s="173"/>
      <c r="Q232" s="173"/>
      <c r="R232" s="173"/>
      <c r="S232" s="173"/>
      <c r="T232" s="174"/>
      <c r="AT232" s="169" t="s">
        <v>354</v>
      </c>
      <c r="AU232" s="169" t="s">
        <v>80</v>
      </c>
      <c r="AV232" s="13" t="s">
        <v>80</v>
      </c>
      <c r="AW232" s="13" t="s">
        <v>27</v>
      </c>
      <c r="AX232" s="13" t="s">
        <v>70</v>
      </c>
      <c r="AY232" s="169" t="s">
        <v>140</v>
      </c>
    </row>
    <row r="233" spans="1:65" s="15" customFormat="1" x14ac:dyDescent="0.2">
      <c r="B233" s="182"/>
      <c r="D233" s="159" t="s">
        <v>354</v>
      </c>
      <c r="E233" s="183" t="s">
        <v>1</v>
      </c>
      <c r="F233" s="184" t="s">
        <v>1860</v>
      </c>
      <c r="H233" s="183" t="s">
        <v>1</v>
      </c>
      <c r="L233" s="182"/>
      <c r="M233" s="185"/>
      <c r="N233" s="186"/>
      <c r="O233" s="186"/>
      <c r="P233" s="186"/>
      <c r="Q233" s="186"/>
      <c r="R233" s="186"/>
      <c r="S233" s="186"/>
      <c r="T233" s="187"/>
      <c r="AT233" s="183" t="s">
        <v>354</v>
      </c>
      <c r="AU233" s="183" t="s">
        <v>80</v>
      </c>
      <c r="AV233" s="15" t="s">
        <v>78</v>
      </c>
      <c r="AW233" s="15" t="s">
        <v>27</v>
      </c>
      <c r="AX233" s="15" t="s">
        <v>70</v>
      </c>
      <c r="AY233" s="183" t="s">
        <v>140</v>
      </c>
    </row>
    <row r="234" spans="1:65" s="13" customFormat="1" x14ac:dyDescent="0.2">
      <c r="B234" s="168"/>
      <c r="D234" s="159" t="s">
        <v>354</v>
      </c>
      <c r="E234" s="169" t="s">
        <v>1</v>
      </c>
      <c r="F234" s="170" t="s">
        <v>1861</v>
      </c>
      <c r="H234" s="171">
        <v>42</v>
      </c>
      <c r="L234" s="168"/>
      <c r="M234" s="172"/>
      <c r="N234" s="173"/>
      <c r="O234" s="173"/>
      <c r="P234" s="173"/>
      <c r="Q234" s="173"/>
      <c r="R234" s="173"/>
      <c r="S234" s="173"/>
      <c r="T234" s="174"/>
      <c r="AT234" s="169" t="s">
        <v>354</v>
      </c>
      <c r="AU234" s="169" t="s">
        <v>80</v>
      </c>
      <c r="AV234" s="13" t="s">
        <v>80</v>
      </c>
      <c r="AW234" s="13" t="s">
        <v>27</v>
      </c>
      <c r="AX234" s="13" t="s">
        <v>70</v>
      </c>
      <c r="AY234" s="169" t="s">
        <v>140</v>
      </c>
    </row>
    <row r="235" spans="1:65" s="14" customFormat="1" x14ac:dyDescent="0.2">
      <c r="B235" s="175"/>
      <c r="D235" s="159" t="s">
        <v>354</v>
      </c>
      <c r="E235" s="176" t="s">
        <v>1</v>
      </c>
      <c r="F235" s="177" t="s">
        <v>363</v>
      </c>
      <c r="H235" s="178">
        <v>71.787999999999997</v>
      </c>
      <c r="L235" s="175"/>
      <c r="M235" s="179"/>
      <c r="N235" s="180"/>
      <c r="O235" s="180"/>
      <c r="P235" s="180"/>
      <c r="Q235" s="180"/>
      <c r="R235" s="180"/>
      <c r="S235" s="180"/>
      <c r="T235" s="181"/>
      <c r="AT235" s="176" t="s">
        <v>354</v>
      </c>
      <c r="AU235" s="176" t="s">
        <v>80</v>
      </c>
      <c r="AV235" s="14" t="s">
        <v>160</v>
      </c>
      <c r="AW235" s="14" t="s">
        <v>27</v>
      </c>
      <c r="AX235" s="14" t="s">
        <v>78</v>
      </c>
      <c r="AY235" s="176" t="s">
        <v>140</v>
      </c>
    </row>
    <row r="236" spans="1:65" s="2" customFormat="1" ht="16.5" customHeight="1" x14ac:dyDescent="0.2">
      <c r="A236" s="30"/>
      <c r="B236" s="146"/>
      <c r="C236" s="147" t="s">
        <v>266</v>
      </c>
      <c r="D236" s="147" t="s">
        <v>143</v>
      </c>
      <c r="E236" s="148" t="s">
        <v>1300</v>
      </c>
      <c r="F236" s="149" t="s">
        <v>1301</v>
      </c>
      <c r="G236" s="150" t="s">
        <v>351</v>
      </c>
      <c r="H236" s="151">
        <v>74.47</v>
      </c>
      <c r="I236" s="275"/>
      <c r="J236" s="152">
        <f>ROUND(I236*H236,2)</f>
        <v>0</v>
      </c>
      <c r="K236" s="149"/>
      <c r="L236" s="31"/>
      <c r="M236" s="153" t="s">
        <v>1</v>
      </c>
      <c r="N236" s="154" t="s">
        <v>36</v>
      </c>
      <c r="O236" s="155">
        <v>0.46</v>
      </c>
      <c r="P236" s="155">
        <f>O236*H236</f>
        <v>34.2562</v>
      </c>
      <c r="Q236" s="155">
        <v>0</v>
      </c>
      <c r="R236" s="155">
        <f>Q236*H236</f>
        <v>0</v>
      </c>
      <c r="S236" s="155">
        <v>0</v>
      </c>
      <c r="T236" s="156">
        <f>S236*H236</f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57" t="s">
        <v>160</v>
      </c>
      <c r="AT236" s="157" t="s">
        <v>143</v>
      </c>
      <c r="AU236" s="157" t="s">
        <v>80</v>
      </c>
      <c r="AY236" s="18" t="s">
        <v>140</v>
      </c>
      <c r="BE236" s="158">
        <f>IF(N236="základní",J236,0)</f>
        <v>0</v>
      </c>
      <c r="BF236" s="158">
        <f>IF(N236="snížená",J236,0)</f>
        <v>0</v>
      </c>
      <c r="BG236" s="158">
        <f>IF(N236="zákl. přenesená",J236,0)</f>
        <v>0</v>
      </c>
      <c r="BH236" s="158">
        <f>IF(N236="sníž. přenesená",J236,0)</f>
        <v>0</v>
      </c>
      <c r="BI236" s="158">
        <f>IF(N236="nulová",J236,0)</f>
        <v>0</v>
      </c>
      <c r="BJ236" s="18" t="s">
        <v>78</v>
      </c>
      <c r="BK236" s="158">
        <f>ROUND(I236*H236,2)</f>
        <v>0</v>
      </c>
      <c r="BL236" s="18" t="s">
        <v>160</v>
      </c>
      <c r="BM236" s="157" t="s">
        <v>1862</v>
      </c>
    </row>
    <row r="237" spans="1:65" s="2" customFormat="1" x14ac:dyDescent="0.2">
      <c r="A237" s="30"/>
      <c r="B237" s="31"/>
      <c r="C237" s="30"/>
      <c r="D237" s="159" t="s">
        <v>149</v>
      </c>
      <c r="E237" s="30"/>
      <c r="F237" s="160" t="s">
        <v>1303</v>
      </c>
      <c r="G237" s="30"/>
      <c r="H237" s="30"/>
      <c r="I237" s="30"/>
      <c r="J237" s="30"/>
      <c r="K237" s="30"/>
      <c r="L237" s="31"/>
      <c r="M237" s="161"/>
      <c r="N237" s="162"/>
      <c r="O237" s="56"/>
      <c r="P237" s="56"/>
      <c r="Q237" s="56"/>
      <c r="R237" s="56"/>
      <c r="S237" s="56"/>
      <c r="T237" s="57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T237" s="18" t="s">
        <v>149</v>
      </c>
      <c r="AU237" s="18" t="s">
        <v>80</v>
      </c>
    </row>
    <row r="238" spans="1:65" s="13" customFormat="1" x14ac:dyDescent="0.2">
      <c r="B238" s="168"/>
      <c r="D238" s="159" t="s">
        <v>354</v>
      </c>
      <c r="E238" s="169" t="s">
        <v>1</v>
      </c>
      <c r="F238" s="170" t="s">
        <v>1863</v>
      </c>
      <c r="H238" s="171">
        <v>74.47</v>
      </c>
      <c r="L238" s="168"/>
      <c r="M238" s="172"/>
      <c r="N238" s="173"/>
      <c r="O238" s="173"/>
      <c r="P238" s="173"/>
      <c r="Q238" s="173"/>
      <c r="R238" s="173"/>
      <c r="S238" s="173"/>
      <c r="T238" s="174"/>
      <c r="AT238" s="169" t="s">
        <v>354</v>
      </c>
      <c r="AU238" s="169" t="s">
        <v>80</v>
      </c>
      <c r="AV238" s="13" t="s">
        <v>80</v>
      </c>
      <c r="AW238" s="13" t="s">
        <v>27</v>
      </c>
      <c r="AX238" s="13" t="s">
        <v>78</v>
      </c>
      <c r="AY238" s="169" t="s">
        <v>140</v>
      </c>
    </row>
    <row r="239" spans="1:65" s="12" customFormat="1" ht="22.9" customHeight="1" x14ac:dyDescent="0.2">
      <c r="B239" s="134"/>
      <c r="D239" s="135" t="s">
        <v>69</v>
      </c>
      <c r="E239" s="144" t="s">
        <v>178</v>
      </c>
      <c r="F239" s="144" t="s">
        <v>1025</v>
      </c>
      <c r="J239" s="145">
        <f>BK239</f>
        <v>0</v>
      </c>
      <c r="L239" s="134"/>
      <c r="M239" s="138"/>
      <c r="N239" s="139"/>
      <c r="O239" s="139"/>
      <c r="P239" s="140">
        <f>SUM(P240:P245)</f>
        <v>0</v>
      </c>
      <c r="Q239" s="139"/>
      <c r="R239" s="140">
        <f>SUM(R240:R245)</f>
        <v>0</v>
      </c>
      <c r="S239" s="139"/>
      <c r="T239" s="141">
        <f>SUM(T240:T245)</f>
        <v>0</v>
      </c>
      <c r="AR239" s="135" t="s">
        <v>78</v>
      </c>
      <c r="AT239" s="142" t="s">
        <v>69</v>
      </c>
      <c r="AU239" s="142" t="s">
        <v>78</v>
      </c>
      <c r="AY239" s="135" t="s">
        <v>140</v>
      </c>
      <c r="BK239" s="143">
        <f>SUM(BK240:BK245)</f>
        <v>0</v>
      </c>
    </row>
    <row r="240" spans="1:65" s="2" customFormat="1" ht="16.5" customHeight="1" x14ac:dyDescent="0.2">
      <c r="A240" s="30"/>
      <c r="B240" s="146"/>
      <c r="C240" s="147" t="s">
        <v>271</v>
      </c>
      <c r="D240" s="147" t="s">
        <v>143</v>
      </c>
      <c r="E240" s="148" t="s">
        <v>1390</v>
      </c>
      <c r="F240" s="149" t="s">
        <v>1391</v>
      </c>
      <c r="G240" s="150" t="s">
        <v>505</v>
      </c>
      <c r="H240" s="151">
        <v>21.6</v>
      </c>
      <c r="I240" s="275"/>
      <c r="J240" s="152">
        <f>ROUND(I240*H240,2)</f>
        <v>0</v>
      </c>
      <c r="K240" s="149"/>
      <c r="L240" s="31"/>
      <c r="M240" s="153" t="s">
        <v>1</v>
      </c>
      <c r="N240" s="154" t="s">
        <v>36</v>
      </c>
      <c r="O240" s="155">
        <v>0</v>
      </c>
      <c r="P240" s="155">
        <f>O240*H240</f>
        <v>0</v>
      </c>
      <c r="Q240" s="155">
        <v>0</v>
      </c>
      <c r="R240" s="155">
        <f>Q240*H240</f>
        <v>0</v>
      </c>
      <c r="S240" s="155">
        <v>0</v>
      </c>
      <c r="T240" s="156">
        <f>S240*H240</f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7" t="s">
        <v>160</v>
      </c>
      <c r="AT240" s="157" t="s">
        <v>143</v>
      </c>
      <c r="AU240" s="157" t="s">
        <v>80</v>
      </c>
      <c r="AY240" s="18" t="s">
        <v>140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8" t="s">
        <v>78</v>
      </c>
      <c r="BK240" s="158">
        <f>ROUND(I240*H240,2)</f>
        <v>0</v>
      </c>
      <c r="BL240" s="18" t="s">
        <v>160</v>
      </c>
      <c r="BM240" s="157" t="s">
        <v>1864</v>
      </c>
    </row>
    <row r="241" spans="1:65" s="2" customFormat="1" x14ac:dyDescent="0.2">
      <c r="A241" s="30"/>
      <c r="B241" s="31"/>
      <c r="C241" s="30"/>
      <c r="D241" s="159" t="s">
        <v>149</v>
      </c>
      <c r="E241" s="30"/>
      <c r="F241" s="160" t="s">
        <v>1391</v>
      </c>
      <c r="G241" s="30"/>
      <c r="H241" s="30"/>
      <c r="I241" s="30"/>
      <c r="J241" s="30"/>
      <c r="K241" s="30"/>
      <c r="L241" s="31"/>
      <c r="M241" s="161"/>
      <c r="N241" s="162"/>
      <c r="O241" s="56"/>
      <c r="P241" s="56"/>
      <c r="Q241" s="56"/>
      <c r="R241" s="56"/>
      <c r="S241" s="56"/>
      <c r="T241" s="57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T241" s="18" t="s">
        <v>149</v>
      </c>
      <c r="AU241" s="18" t="s">
        <v>80</v>
      </c>
    </row>
    <row r="242" spans="1:65" s="13" customFormat="1" x14ac:dyDescent="0.2">
      <c r="B242" s="168"/>
      <c r="D242" s="159" t="s">
        <v>354</v>
      </c>
      <c r="E242" s="169" t="s">
        <v>1</v>
      </c>
      <c r="F242" s="170" t="s">
        <v>1865</v>
      </c>
      <c r="H242" s="171">
        <v>21.6</v>
      </c>
      <c r="L242" s="168"/>
      <c r="M242" s="172"/>
      <c r="N242" s="173"/>
      <c r="O242" s="173"/>
      <c r="P242" s="173"/>
      <c r="Q242" s="173"/>
      <c r="R242" s="173"/>
      <c r="S242" s="173"/>
      <c r="T242" s="174"/>
      <c r="AT242" s="169" t="s">
        <v>354</v>
      </c>
      <c r="AU242" s="169" t="s">
        <v>80</v>
      </c>
      <c r="AV242" s="13" t="s">
        <v>80</v>
      </c>
      <c r="AW242" s="13" t="s">
        <v>27</v>
      </c>
      <c r="AX242" s="13" t="s">
        <v>78</v>
      </c>
      <c r="AY242" s="169" t="s">
        <v>140</v>
      </c>
    </row>
    <row r="243" spans="1:65" s="2" customFormat="1" ht="16.5" customHeight="1" x14ac:dyDescent="0.2">
      <c r="A243" s="30"/>
      <c r="B243" s="146"/>
      <c r="C243" s="147" t="s">
        <v>276</v>
      </c>
      <c r="D243" s="147" t="s">
        <v>143</v>
      </c>
      <c r="E243" s="148" t="s">
        <v>1394</v>
      </c>
      <c r="F243" s="149" t="s">
        <v>1395</v>
      </c>
      <c r="G243" s="150" t="s">
        <v>505</v>
      </c>
      <c r="H243" s="151">
        <v>21.6</v>
      </c>
      <c r="I243" s="275"/>
      <c r="J243" s="152">
        <f>ROUND(I243*H243,2)</f>
        <v>0</v>
      </c>
      <c r="K243" s="149"/>
      <c r="L243" s="31"/>
      <c r="M243" s="153" t="s">
        <v>1</v>
      </c>
      <c r="N243" s="154" t="s">
        <v>36</v>
      </c>
      <c r="O243" s="155">
        <v>0</v>
      </c>
      <c r="P243" s="155">
        <f>O243*H243</f>
        <v>0</v>
      </c>
      <c r="Q243" s="155">
        <v>0</v>
      </c>
      <c r="R243" s="155">
        <f>Q243*H243</f>
        <v>0</v>
      </c>
      <c r="S243" s="155">
        <v>0</v>
      </c>
      <c r="T243" s="156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7" t="s">
        <v>160</v>
      </c>
      <c r="AT243" s="157" t="s">
        <v>143</v>
      </c>
      <c r="AU243" s="157" t="s">
        <v>80</v>
      </c>
      <c r="AY243" s="18" t="s">
        <v>140</v>
      </c>
      <c r="BE243" s="158">
        <f>IF(N243="základní",J243,0)</f>
        <v>0</v>
      </c>
      <c r="BF243" s="158">
        <f>IF(N243="snížená",J243,0)</f>
        <v>0</v>
      </c>
      <c r="BG243" s="158">
        <f>IF(N243="zákl. přenesená",J243,0)</f>
        <v>0</v>
      </c>
      <c r="BH243" s="158">
        <f>IF(N243="sníž. přenesená",J243,0)</f>
        <v>0</v>
      </c>
      <c r="BI243" s="158">
        <f>IF(N243="nulová",J243,0)</f>
        <v>0</v>
      </c>
      <c r="BJ243" s="18" t="s">
        <v>78</v>
      </c>
      <c r="BK243" s="158">
        <f>ROUND(I243*H243,2)</f>
        <v>0</v>
      </c>
      <c r="BL243" s="18" t="s">
        <v>160</v>
      </c>
      <c r="BM243" s="157" t="s">
        <v>1866</v>
      </c>
    </row>
    <row r="244" spans="1:65" s="2" customFormat="1" x14ac:dyDescent="0.2">
      <c r="A244" s="30"/>
      <c r="B244" s="31"/>
      <c r="C244" s="30"/>
      <c r="D244" s="159" t="s">
        <v>149</v>
      </c>
      <c r="E244" s="30"/>
      <c r="F244" s="160" t="s">
        <v>1395</v>
      </c>
      <c r="G244" s="30"/>
      <c r="H244" s="30"/>
      <c r="I244" s="30"/>
      <c r="J244" s="30"/>
      <c r="K244" s="30"/>
      <c r="L244" s="31"/>
      <c r="M244" s="161"/>
      <c r="N244" s="162"/>
      <c r="O244" s="56"/>
      <c r="P244" s="56"/>
      <c r="Q244" s="56"/>
      <c r="R244" s="56"/>
      <c r="S244" s="56"/>
      <c r="T244" s="57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T244" s="18" t="s">
        <v>149</v>
      </c>
      <c r="AU244" s="18" t="s">
        <v>80</v>
      </c>
    </row>
    <row r="245" spans="1:65" s="13" customFormat="1" x14ac:dyDescent="0.2">
      <c r="B245" s="168"/>
      <c r="D245" s="159" t="s">
        <v>354</v>
      </c>
      <c r="E245" s="169" t="s">
        <v>1</v>
      </c>
      <c r="F245" s="170" t="s">
        <v>1865</v>
      </c>
      <c r="H245" s="171">
        <v>21.6</v>
      </c>
      <c r="L245" s="168"/>
      <c r="M245" s="172"/>
      <c r="N245" s="173"/>
      <c r="O245" s="173"/>
      <c r="P245" s="173"/>
      <c r="Q245" s="173"/>
      <c r="R245" s="173"/>
      <c r="S245" s="173"/>
      <c r="T245" s="174"/>
      <c r="AT245" s="169" t="s">
        <v>354</v>
      </c>
      <c r="AU245" s="169" t="s">
        <v>80</v>
      </c>
      <c r="AV245" s="13" t="s">
        <v>80</v>
      </c>
      <c r="AW245" s="13" t="s">
        <v>27</v>
      </c>
      <c r="AX245" s="13" t="s">
        <v>78</v>
      </c>
      <c r="AY245" s="169" t="s">
        <v>140</v>
      </c>
    </row>
    <row r="246" spans="1:65" s="12" customFormat="1" ht="22.9" customHeight="1" x14ac:dyDescent="0.2">
      <c r="B246" s="134"/>
      <c r="D246" s="135" t="s">
        <v>69</v>
      </c>
      <c r="E246" s="144" t="s">
        <v>1036</v>
      </c>
      <c r="F246" s="144" t="s">
        <v>1037</v>
      </c>
      <c r="J246" s="145">
        <f>BK246</f>
        <v>0</v>
      </c>
      <c r="L246" s="134"/>
      <c r="M246" s="138"/>
      <c r="N246" s="139"/>
      <c r="O246" s="139"/>
      <c r="P246" s="140">
        <f>SUM(P247:P248)</f>
        <v>50.060842000000008</v>
      </c>
      <c r="Q246" s="139"/>
      <c r="R246" s="140">
        <f>SUM(R247:R248)</f>
        <v>0</v>
      </c>
      <c r="S246" s="139"/>
      <c r="T246" s="141">
        <f>SUM(T247:T248)</f>
        <v>0</v>
      </c>
      <c r="AR246" s="135" t="s">
        <v>78</v>
      </c>
      <c r="AT246" s="142" t="s">
        <v>69</v>
      </c>
      <c r="AU246" s="142" t="s">
        <v>78</v>
      </c>
      <c r="AY246" s="135" t="s">
        <v>140</v>
      </c>
      <c r="BK246" s="143">
        <f>SUM(BK247:BK248)</f>
        <v>0</v>
      </c>
    </row>
    <row r="247" spans="1:65" s="2" customFormat="1" ht="16.5" customHeight="1" x14ac:dyDescent="0.2">
      <c r="A247" s="30"/>
      <c r="B247" s="146"/>
      <c r="C247" s="147" t="s">
        <v>281</v>
      </c>
      <c r="D247" s="147" t="s">
        <v>143</v>
      </c>
      <c r="E247" s="148" t="s">
        <v>1039</v>
      </c>
      <c r="F247" s="149" t="s">
        <v>1040</v>
      </c>
      <c r="G247" s="150" t="s">
        <v>731</v>
      </c>
      <c r="H247" s="151">
        <v>148.10900000000001</v>
      </c>
      <c r="I247" s="275"/>
      <c r="J247" s="152">
        <f>ROUND(I247*H247,2)</f>
        <v>0</v>
      </c>
      <c r="K247" s="149"/>
      <c r="L247" s="31"/>
      <c r="M247" s="153" t="s">
        <v>1</v>
      </c>
      <c r="N247" s="154" t="s">
        <v>36</v>
      </c>
      <c r="O247" s="155">
        <v>0.33800000000000002</v>
      </c>
      <c r="P247" s="155">
        <f>O247*H247</f>
        <v>50.060842000000008</v>
      </c>
      <c r="Q247" s="155">
        <v>0</v>
      </c>
      <c r="R247" s="155">
        <f>Q247*H247</f>
        <v>0</v>
      </c>
      <c r="S247" s="155">
        <v>0</v>
      </c>
      <c r="T247" s="156">
        <f>S247*H247</f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57" t="s">
        <v>160</v>
      </c>
      <c r="AT247" s="157" t="s">
        <v>143</v>
      </c>
      <c r="AU247" s="157" t="s">
        <v>80</v>
      </c>
      <c r="AY247" s="18" t="s">
        <v>140</v>
      </c>
      <c r="BE247" s="158">
        <f>IF(N247="základní",J247,0)</f>
        <v>0</v>
      </c>
      <c r="BF247" s="158">
        <f>IF(N247="snížená",J247,0)</f>
        <v>0</v>
      </c>
      <c r="BG247" s="158">
        <f>IF(N247="zákl. přenesená",J247,0)</f>
        <v>0</v>
      </c>
      <c r="BH247" s="158">
        <f>IF(N247="sníž. přenesená",J247,0)</f>
        <v>0</v>
      </c>
      <c r="BI247" s="158">
        <f>IF(N247="nulová",J247,0)</f>
        <v>0</v>
      </c>
      <c r="BJ247" s="18" t="s">
        <v>78</v>
      </c>
      <c r="BK247" s="158">
        <f>ROUND(I247*H247,2)</f>
        <v>0</v>
      </c>
      <c r="BL247" s="18" t="s">
        <v>160</v>
      </c>
      <c r="BM247" s="157" t="s">
        <v>1867</v>
      </c>
    </row>
    <row r="248" spans="1:65" s="2" customFormat="1" x14ac:dyDescent="0.2">
      <c r="A248" s="30"/>
      <c r="B248" s="31"/>
      <c r="C248" s="30"/>
      <c r="D248" s="159" t="s">
        <v>149</v>
      </c>
      <c r="E248" s="30"/>
      <c r="F248" s="160" t="s">
        <v>1042</v>
      </c>
      <c r="G248" s="30"/>
      <c r="H248" s="30"/>
      <c r="I248" s="30"/>
      <c r="J248" s="30"/>
      <c r="K248" s="30"/>
      <c r="L248" s="31"/>
      <c r="M248" s="164"/>
      <c r="N248" s="165"/>
      <c r="O248" s="166"/>
      <c r="P248" s="166"/>
      <c r="Q248" s="166"/>
      <c r="R248" s="166"/>
      <c r="S248" s="166"/>
      <c r="T248" s="167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T248" s="18" t="s">
        <v>149</v>
      </c>
      <c r="AU248" s="18" t="s">
        <v>80</v>
      </c>
    </row>
    <row r="249" spans="1:65" s="2" customFormat="1" ht="6.95" customHeight="1" x14ac:dyDescent="0.2">
      <c r="A249" s="30"/>
      <c r="B249" s="45"/>
      <c r="C249" s="46"/>
      <c r="D249" s="46"/>
      <c r="E249" s="46"/>
      <c r="F249" s="46"/>
      <c r="G249" s="46"/>
      <c r="H249" s="46"/>
      <c r="I249" s="46"/>
      <c r="J249" s="46"/>
      <c r="K249" s="46"/>
      <c r="L249" s="31"/>
      <c r="M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</row>
  </sheetData>
  <autoFilter ref="C125:K248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7"/>
  <sheetViews>
    <sheetView showGridLines="0" view="pageBreakPreview" topLeftCell="A106" zoomScale="90" zoomScaleNormal="100" zoomScaleSheetLayoutView="90" workbookViewId="0">
      <selection activeCell="I225" sqref="I22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6"/>
    </row>
    <row r="2" spans="1:46" s="1" customFormat="1" ht="36.950000000000003" customHeight="1" x14ac:dyDescent="0.2">
      <c r="L2" s="245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102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 x14ac:dyDescent="0.2">
      <c r="B4" s="21"/>
      <c r="D4" s="22" t="s">
        <v>109</v>
      </c>
      <c r="L4" s="21"/>
      <c r="M4" s="97" t="s">
        <v>10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14</v>
      </c>
      <c r="L6" s="21"/>
    </row>
    <row r="7" spans="1:46" s="1" customFormat="1" ht="26.25" customHeight="1" x14ac:dyDescent="0.2">
      <c r="B7" s="21"/>
      <c r="E7" s="264" t="str">
        <f>'Rekapitulace stavby'!K6</f>
        <v>PROTIPOV. OPATŘENÍ NA VODNÍM TOKU POLANČICE PRO ZÁSTAVBU POLANKY NAD ODROU, STAVBA Č.5578 - SO 03 Malá vodní nádrž na Rakovci</v>
      </c>
      <c r="F7" s="265"/>
      <c r="G7" s="265"/>
      <c r="H7" s="265"/>
      <c r="L7" s="21"/>
    </row>
    <row r="8" spans="1:46" s="1" customFormat="1" ht="12" customHeight="1" x14ac:dyDescent="0.2">
      <c r="B8" s="21"/>
      <c r="D8" s="27" t="s">
        <v>110</v>
      </c>
      <c r="L8" s="21"/>
    </row>
    <row r="9" spans="1:46" s="2" customFormat="1" ht="16.5" customHeight="1" x14ac:dyDescent="0.2">
      <c r="A9" s="30"/>
      <c r="B9" s="31"/>
      <c r="C9" s="30"/>
      <c r="D9" s="30"/>
      <c r="E9" s="264" t="s">
        <v>335</v>
      </c>
      <c r="F9" s="263"/>
      <c r="G9" s="263"/>
      <c r="H9" s="263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 x14ac:dyDescent="0.2">
      <c r="A10" s="30"/>
      <c r="B10" s="31"/>
      <c r="C10" s="30"/>
      <c r="D10" s="27" t="s">
        <v>336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 x14ac:dyDescent="0.2">
      <c r="A11" s="30"/>
      <c r="B11" s="31"/>
      <c r="C11" s="30"/>
      <c r="D11" s="30"/>
      <c r="E11" s="252" t="s">
        <v>1868</v>
      </c>
      <c r="F11" s="263"/>
      <c r="G11" s="263"/>
      <c r="H11" s="263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x14ac:dyDescent="0.2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 x14ac:dyDescent="0.2">
      <c r="A13" s="30"/>
      <c r="B13" s="31"/>
      <c r="C13" s="30"/>
      <c r="D13" s="27" t="s">
        <v>15</v>
      </c>
      <c r="E13" s="30"/>
      <c r="F13" s="25" t="s">
        <v>1</v>
      </c>
      <c r="G13" s="30"/>
      <c r="H13" s="30"/>
      <c r="I13" s="27" t="s">
        <v>16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17</v>
      </c>
      <c r="E14" s="30"/>
      <c r="F14" s="25" t="s">
        <v>18</v>
      </c>
      <c r="G14" s="30"/>
      <c r="H14" s="30"/>
      <c r="I14" s="27" t="s">
        <v>19</v>
      </c>
      <c r="J14" s="53">
        <f>'Rekapitulace stavby'!AN8</f>
        <v>0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 x14ac:dyDescent="0.2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2">
      <c r="A16" s="30"/>
      <c r="B16" s="31"/>
      <c r="C16" s="30"/>
      <c r="D16" s="27" t="s">
        <v>20</v>
      </c>
      <c r="E16" s="30"/>
      <c r="F16" s="30"/>
      <c r="G16" s="30"/>
      <c r="H16" s="30"/>
      <c r="I16" s="27" t="s">
        <v>21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7" s="2" customFormat="1" ht="18" customHeight="1" x14ac:dyDescent="0.2">
      <c r="A17" s="30"/>
      <c r="B17" s="31"/>
      <c r="C17" s="30"/>
      <c r="D17" s="30"/>
      <c r="E17" s="25" t="s">
        <v>22</v>
      </c>
      <c r="F17" s="30"/>
      <c r="G17" s="30"/>
      <c r="H17" s="30"/>
      <c r="I17" s="27" t="s">
        <v>23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7" s="2" customFormat="1" ht="6.95" customHeight="1" x14ac:dyDescent="0.2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7" s="2" customFormat="1" ht="12" customHeight="1" x14ac:dyDescent="0.2">
      <c r="A19" s="30"/>
      <c r="B19" s="31"/>
      <c r="C19" s="30"/>
      <c r="D19" s="27" t="s">
        <v>24</v>
      </c>
      <c r="E19" s="30"/>
      <c r="F19" s="30"/>
      <c r="G19" s="30"/>
      <c r="H19" s="30"/>
      <c r="I19" s="27" t="s">
        <v>21</v>
      </c>
      <c r="J19" s="25" t="str">
        <f>'Rekapitulace stavby'!AN13</f>
        <v/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7" s="2" customFormat="1" ht="18" customHeight="1" x14ac:dyDescent="0.2">
      <c r="A20" s="30"/>
      <c r="B20" s="31"/>
      <c r="C20" s="30"/>
      <c r="D20" s="30"/>
      <c r="E20" s="230" t="str">
        <f>'Rekapitulace stavby'!E14</f>
        <v xml:space="preserve"> </v>
      </c>
      <c r="F20" s="230"/>
      <c r="G20" s="230"/>
      <c r="H20" s="230"/>
      <c r="I20" s="27" t="s">
        <v>23</v>
      </c>
      <c r="J20" s="25" t="str">
        <f>'Rekapitulace stavby'!AN14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7" s="2" customFormat="1" ht="6.95" customHeight="1" x14ac:dyDescent="0.2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7" s="2" customFormat="1" ht="12" customHeight="1" x14ac:dyDescent="0.2">
      <c r="A22" s="30"/>
      <c r="B22" s="31"/>
      <c r="C22" s="30"/>
      <c r="D22" s="27" t="s">
        <v>25</v>
      </c>
      <c r="E22" s="30"/>
      <c r="F22" s="30"/>
      <c r="G22" s="30"/>
      <c r="H22" s="30"/>
      <c r="I22" s="27" t="s">
        <v>21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7" s="2" customFormat="1" ht="18" customHeight="1" x14ac:dyDescent="0.2">
      <c r="A23" s="30"/>
      <c r="B23" s="31"/>
      <c r="C23" s="30"/>
      <c r="D23" s="30"/>
      <c r="E23" s="25" t="s">
        <v>26</v>
      </c>
      <c r="F23" s="30"/>
      <c r="G23" s="30"/>
      <c r="H23" s="30"/>
      <c r="I23" s="27" t="s">
        <v>23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7" s="2" customFormat="1" ht="6.95" customHeight="1" x14ac:dyDescent="0.2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7" s="2" customFormat="1" ht="12" customHeight="1" x14ac:dyDescent="0.2">
      <c r="A25" s="30"/>
      <c r="B25" s="31"/>
      <c r="C25" s="30"/>
      <c r="D25" s="27" t="s">
        <v>28</v>
      </c>
      <c r="E25" s="30"/>
      <c r="F25" s="30"/>
      <c r="G25" s="30"/>
      <c r="H25" s="30"/>
      <c r="I25" s="27" t="s">
        <v>21</v>
      </c>
      <c r="J25" s="25" t="str">
        <f>IF('Rekapitulace stavby'!AN19="","",'Rekapitulace stavby'!AN19)</f>
        <v/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7" s="2" customFormat="1" ht="18" customHeight="1" x14ac:dyDescent="0.2">
      <c r="A26" s="30"/>
      <c r="B26" s="31"/>
      <c r="C26" s="30"/>
      <c r="D26" s="30"/>
      <c r="E26" s="25" t="str">
        <f>IF('Rekapitulace stavby'!E20="","",'Rekapitulace stavby'!E20)</f>
        <v xml:space="preserve"> </v>
      </c>
      <c r="F26" s="30"/>
      <c r="G26" s="30"/>
      <c r="H26" s="30"/>
      <c r="I26" s="27" t="s">
        <v>23</v>
      </c>
      <c r="J26" s="25" t="str">
        <f>IF('Rekapitulace stavby'!AN20="","",'Rekapitulace stavby'!AN20)</f>
        <v/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K26" s="2">
        <f>AG107</f>
        <v>0</v>
      </c>
    </row>
    <row r="27" spans="1:37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7" s="2" customFormat="1" ht="12" customHeight="1" x14ac:dyDescent="0.2">
      <c r="A28" s="30"/>
      <c r="B28" s="31"/>
      <c r="C28" s="30"/>
      <c r="D28" s="27" t="s">
        <v>29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7" s="8" customFormat="1" ht="16.5" customHeight="1" x14ac:dyDescent="0.2">
      <c r="A29" s="98"/>
      <c r="B29" s="99"/>
      <c r="C29" s="98"/>
      <c r="D29" s="98"/>
      <c r="E29" s="255" t="s">
        <v>1</v>
      </c>
      <c r="F29" s="255"/>
      <c r="G29" s="255"/>
      <c r="H29" s="255"/>
      <c r="I29" s="98"/>
      <c r="J29" s="98"/>
      <c r="K29" s="98"/>
      <c r="L29" s="100"/>
      <c r="S29" s="98"/>
      <c r="T29" s="98"/>
      <c r="U29" s="98"/>
      <c r="V29" s="98"/>
      <c r="W29" s="98">
        <f>AK26</f>
        <v>0</v>
      </c>
      <c r="X29" s="98"/>
      <c r="Y29" s="98"/>
      <c r="Z29" s="98"/>
      <c r="AA29" s="98"/>
      <c r="AB29" s="98"/>
      <c r="AC29" s="98"/>
      <c r="AD29" s="98"/>
      <c r="AE29" s="98"/>
      <c r="AK29" s="8">
        <f>W29*0.21</f>
        <v>0</v>
      </c>
    </row>
    <row r="30" spans="1:37" s="2" customFormat="1" ht="6.95" customHeight="1" x14ac:dyDescent="0.2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7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7" s="2" customFormat="1" ht="25.35" customHeight="1" x14ac:dyDescent="0.2">
      <c r="A32" s="30"/>
      <c r="B32" s="31"/>
      <c r="C32" s="30"/>
      <c r="D32" s="101" t="s">
        <v>31</v>
      </c>
      <c r="E32" s="30"/>
      <c r="F32" s="30"/>
      <c r="G32" s="30"/>
      <c r="H32" s="30"/>
      <c r="I32" s="30"/>
      <c r="J32" s="69">
        <f>ROUND(J127,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 x14ac:dyDescent="0.2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30"/>
      <c r="F34" s="34" t="s">
        <v>33</v>
      </c>
      <c r="G34" s="30"/>
      <c r="H34" s="30"/>
      <c r="I34" s="34" t="s">
        <v>32</v>
      </c>
      <c r="J34" s="34" t="s">
        <v>34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 x14ac:dyDescent="0.2">
      <c r="A35" s="30"/>
      <c r="B35" s="31"/>
      <c r="C35" s="30"/>
      <c r="D35" s="102" t="s">
        <v>35</v>
      </c>
      <c r="E35" s="27" t="s">
        <v>36</v>
      </c>
      <c r="F35" s="103">
        <f>ROUND((SUM(BE127:BE226)),  2)</f>
        <v>0</v>
      </c>
      <c r="G35" s="30"/>
      <c r="H35" s="30"/>
      <c r="I35" s="104">
        <v>0.21</v>
      </c>
      <c r="J35" s="103">
        <f>ROUND(((SUM(BE127:BE226))*I35),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 x14ac:dyDescent="0.2">
      <c r="A36" s="30"/>
      <c r="B36" s="31"/>
      <c r="C36" s="30"/>
      <c r="D36" s="30"/>
      <c r="E36" s="27" t="s">
        <v>37</v>
      </c>
      <c r="F36" s="103">
        <f>ROUND((SUM(BF127:BF226)),  2)</f>
        <v>0</v>
      </c>
      <c r="G36" s="30"/>
      <c r="H36" s="30"/>
      <c r="I36" s="104">
        <v>0.15</v>
      </c>
      <c r="J36" s="103">
        <f>ROUND(((SUM(BF127:BF226))*I36),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38</v>
      </c>
      <c r="F37" s="103">
        <f>ROUND((SUM(BG127:BG226)),  2)</f>
        <v>0</v>
      </c>
      <c r="G37" s="30"/>
      <c r="H37" s="30"/>
      <c r="I37" s="104">
        <v>0.21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 x14ac:dyDescent="0.2">
      <c r="A38" s="30"/>
      <c r="B38" s="31"/>
      <c r="C38" s="30"/>
      <c r="D38" s="30"/>
      <c r="E38" s="27" t="s">
        <v>39</v>
      </c>
      <c r="F38" s="103">
        <f>ROUND((SUM(BH127:BH226)),  2)</f>
        <v>0</v>
      </c>
      <c r="G38" s="30"/>
      <c r="H38" s="30"/>
      <c r="I38" s="104">
        <v>0.15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 x14ac:dyDescent="0.2">
      <c r="A39" s="30"/>
      <c r="B39" s="31"/>
      <c r="C39" s="30"/>
      <c r="D39" s="30"/>
      <c r="E39" s="27" t="s">
        <v>40</v>
      </c>
      <c r="F39" s="103">
        <f>ROUND((SUM(BI127:BI226)),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 x14ac:dyDescent="0.2">
      <c r="A41" s="30"/>
      <c r="B41" s="31"/>
      <c r="C41" s="105"/>
      <c r="D41" s="106" t="s">
        <v>41</v>
      </c>
      <c r="E41" s="58"/>
      <c r="F41" s="58"/>
      <c r="G41" s="107" t="s">
        <v>42</v>
      </c>
      <c r="H41" s="108" t="s">
        <v>43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 x14ac:dyDescent="0.2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46</v>
      </c>
      <c r="E61" s="33"/>
      <c r="F61" s="111" t="s">
        <v>47</v>
      </c>
      <c r="G61" s="43" t="s">
        <v>46</v>
      </c>
      <c r="H61" s="33"/>
      <c r="I61" s="33"/>
      <c r="J61" s="112" t="s">
        <v>47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48</v>
      </c>
      <c r="E65" s="44"/>
      <c r="F65" s="44"/>
      <c r="G65" s="41" t="s">
        <v>49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46</v>
      </c>
      <c r="E76" s="33"/>
      <c r="F76" s="111" t="s">
        <v>47</v>
      </c>
      <c r="G76" s="43" t="s">
        <v>46</v>
      </c>
      <c r="H76" s="33"/>
      <c r="I76" s="33"/>
      <c r="J76" s="112" t="s">
        <v>47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4.95" customHeight="1" x14ac:dyDescent="0.2">
      <c r="A82" s="30"/>
      <c r="B82" s="31"/>
      <c r="C82" s="22" t="s">
        <v>112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2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2">
      <c r="A85" s="30"/>
      <c r="B85" s="31"/>
      <c r="C85" s="30"/>
      <c r="D85" s="30"/>
      <c r="E85" s="264" t="str">
        <f>E7</f>
        <v>PROTIPOV. OPATŘENÍ NA VODNÍM TOKU POLANČICE PRO ZÁSTAVBU POLANKY NAD ODROU, STAVBA Č.5578 - SO 03 Malá vodní nádrž na Rakovci</v>
      </c>
      <c r="F85" s="265"/>
      <c r="G85" s="265"/>
      <c r="H85" s="265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2">
      <c r="B86" s="21"/>
      <c r="C86" s="27" t="s">
        <v>110</v>
      </c>
      <c r="L86" s="21"/>
    </row>
    <row r="87" spans="1:31" s="2" customFormat="1" ht="16.5" customHeight="1" x14ac:dyDescent="0.2">
      <c r="A87" s="30"/>
      <c r="B87" s="31"/>
      <c r="C87" s="30"/>
      <c r="D87" s="30"/>
      <c r="E87" s="264" t="s">
        <v>335</v>
      </c>
      <c r="F87" s="263"/>
      <c r="G87" s="263"/>
      <c r="H87" s="263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 x14ac:dyDescent="0.2">
      <c r="A88" s="30"/>
      <c r="B88" s="31"/>
      <c r="C88" s="27" t="s">
        <v>336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 x14ac:dyDescent="0.2">
      <c r="A89" s="30"/>
      <c r="B89" s="31"/>
      <c r="C89" s="30"/>
      <c r="D89" s="30"/>
      <c r="E89" s="252" t="str">
        <f>E11</f>
        <v>03.06 - NOUZOVÝ PŘELIV</v>
      </c>
      <c r="F89" s="263"/>
      <c r="G89" s="263"/>
      <c r="H89" s="263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 x14ac:dyDescent="0.2">
      <c r="A91" s="30"/>
      <c r="B91" s="31"/>
      <c r="C91" s="27" t="s">
        <v>17</v>
      </c>
      <c r="D91" s="30"/>
      <c r="E91" s="30"/>
      <c r="F91" s="25" t="str">
        <f>F14</f>
        <v xml:space="preserve"> </v>
      </c>
      <c r="G91" s="30"/>
      <c r="H91" s="30"/>
      <c r="I91" s="27" t="s">
        <v>19</v>
      </c>
      <c r="J91" s="53">
        <f>IF(J14="","",J14)</f>
        <v>0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6.95" customHeight="1" x14ac:dyDescent="0.2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2" customHeight="1" x14ac:dyDescent="0.2">
      <c r="A93" s="30"/>
      <c r="B93" s="31"/>
      <c r="C93" s="27" t="s">
        <v>20</v>
      </c>
      <c r="D93" s="30"/>
      <c r="E93" s="30"/>
      <c r="F93" s="25" t="str">
        <f>E17</f>
        <v>POVODÍ ODRY, STÁTNÍ PODNIK</v>
      </c>
      <c r="G93" s="30"/>
      <c r="H93" s="30"/>
      <c r="I93" s="27" t="s">
        <v>25</v>
      </c>
      <c r="J93" s="28" t="str">
        <f>E23</f>
        <v>Valbek spol.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2" customHeight="1" x14ac:dyDescent="0.2">
      <c r="A94" s="30"/>
      <c r="B94" s="31"/>
      <c r="C94" s="27" t="s">
        <v>24</v>
      </c>
      <c r="D94" s="30"/>
      <c r="E94" s="30"/>
      <c r="F94" s="25" t="str">
        <f>IF(E20="","",E20)</f>
        <v xml:space="preserve"> </v>
      </c>
      <c r="G94" s="30"/>
      <c r="H94" s="30"/>
      <c r="I94" s="27" t="s">
        <v>28</v>
      </c>
      <c r="J94" s="28" t="str">
        <f>E26</f>
        <v xml:space="preserve"> 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 x14ac:dyDescent="0.2">
      <c r="A96" s="30"/>
      <c r="B96" s="31"/>
      <c r="C96" s="113" t="s">
        <v>113</v>
      </c>
      <c r="D96" s="105"/>
      <c r="E96" s="105"/>
      <c r="F96" s="105"/>
      <c r="G96" s="105"/>
      <c r="H96" s="105"/>
      <c r="I96" s="105"/>
      <c r="J96" s="114" t="s">
        <v>114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35" customHeight="1" x14ac:dyDescent="0.2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9" customHeight="1" x14ac:dyDescent="0.2">
      <c r="A98" s="30"/>
      <c r="B98" s="31"/>
      <c r="C98" s="115" t="s">
        <v>115</v>
      </c>
      <c r="D98" s="30"/>
      <c r="E98" s="30"/>
      <c r="F98" s="30"/>
      <c r="G98" s="30"/>
      <c r="H98" s="30"/>
      <c r="I98" s="30"/>
      <c r="J98" s="69">
        <f>J127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116</v>
      </c>
    </row>
    <row r="99" spans="1:47" s="9" customFormat="1" ht="24.95" customHeight="1" x14ac:dyDescent="0.2">
      <c r="B99" s="116"/>
      <c r="D99" s="117" t="s">
        <v>338</v>
      </c>
      <c r="E99" s="118"/>
      <c r="F99" s="118"/>
      <c r="G99" s="118"/>
      <c r="H99" s="118"/>
      <c r="I99" s="118"/>
      <c r="J99" s="119">
        <f>J128</f>
        <v>0</v>
      </c>
      <c r="L99" s="116"/>
    </row>
    <row r="100" spans="1:47" s="10" customFormat="1" ht="19.899999999999999" customHeight="1" x14ac:dyDescent="0.2">
      <c r="B100" s="120"/>
      <c r="D100" s="121" t="s">
        <v>339</v>
      </c>
      <c r="E100" s="122"/>
      <c r="F100" s="122"/>
      <c r="G100" s="122"/>
      <c r="H100" s="122"/>
      <c r="I100" s="122"/>
      <c r="J100" s="123">
        <f>J129</f>
        <v>0</v>
      </c>
      <c r="L100" s="120"/>
    </row>
    <row r="101" spans="1:47" s="10" customFormat="1" ht="19.899999999999999" customHeight="1" x14ac:dyDescent="0.2">
      <c r="B101" s="120"/>
      <c r="D101" s="121" t="s">
        <v>340</v>
      </c>
      <c r="E101" s="122"/>
      <c r="F101" s="122"/>
      <c r="G101" s="122"/>
      <c r="H101" s="122"/>
      <c r="I101" s="122"/>
      <c r="J101" s="123">
        <f>J190</f>
        <v>0</v>
      </c>
      <c r="L101" s="120"/>
    </row>
    <row r="102" spans="1:47" s="10" customFormat="1" ht="19.899999999999999" customHeight="1" x14ac:dyDescent="0.2">
      <c r="B102" s="120"/>
      <c r="D102" s="121" t="s">
        <v>341</v>
      </c>
      <c r="E102" s="122"/>
      <c r="F102" s="122"/>
      <c r="G102" s="122"/>
      <c r="H102" s="122"/>
      <c r="I102" s="122"/>
      <c r="J102" s="123">
        <f>J206</f>
        <v>0</v>
      </c>
      <c r="L102" s="120"/>
    </row>
    <row r="103" spans="1:47" s="10" customFormat="1" ht="19.899999999999999" customHeight="1" x14ac:dyDescent="0.2">
      <c r="B103" s="120"/>
      <c r="D103" s="121" t="s">
        <v>344</v>
      </c>
      <c r="E103" s="122"/>
      <c r="F103" s="122"/>
      <c r="G103" s="122"/>
      <c r="H103" s="122"/>
      <c r="I103" s="122"/>
      <c r="J103" s="123">
        <f>J213</f>
        <v>0</v>
      </c>
      <c r="L103" s="120"/>
    </row>
    <row r="104" spans="1:47" s="10" customFormat="1" ht="19.899999999999999" customHeight="1" x14ac:dyDescent="0.2">
      <c r="B104" s="120"/>
      <c r="D104" s="121" t="s">
        <v>1046</v>
      </c>
      <c r="E104" s="122"/>
      <c r="F104" s="122"/>
      <c r="G104" s="122"/>
      <c r="H104" s="122"/>
      <c r="I104" s="122"/>
      <c r="J104" s="123">
        <f>J217</f>
        <v>0</v>
      </c>
      <c r="L104" s="120"/>
    </row>
    <row r="105" spans="1:47" s="10" customFormat="1" ht="19.899999999999999" customHeight="1" x14ac:dyDescent="0.2">
      <c r="B105" s="120"/>
      <c r="D105" s="121" t="s">
        <v>345</v>
      </c>
      <c r="E105" s="122"/>
      <c r="F105" s="122"/>
      <c r="G105" s="122"/>
      <c r="H105" s="122"/>
      <c r="I105" s="122"/>
      <c r="J105" s="123">
        <f>J224</f>
        <v>0</v>
      </c>
      <c r="L105" s="120"/>
    </row>
    <row r="106" spans="1:47" s="2" customFormat="1" ht="21.75" customHeight="1" x14ac:dyDescent="0.2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47" s="2" customFormat="1" ht="6.95" customHeight="1" x14ac:dyDescent="0.2">
      <c r="A107" s="30"/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11" spans="1:47" s="2" customFormat="1" ht="6.95" customHeight="1" x14ac:dyDescent="0.2">
      <c r="A111" s="30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47" s="2" customFormat="1" ht="24.95" customHeight="1" x14ac:dyDescent="0.2">
      <c r="A112" s="30"/>
      <c r="B112" s="31"/>
      <c r="C112" s="22" t="s">
        <v>125</v>
      </c>
      <c r="D112" s="30"/>
      <c r="E112" s="30"/>
      <c r="F112" s="30"/>
      <c r="G112" s="30"/>
      <c r="H112" s="3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3" s="2" customFormat="1" ht="6.95" customHeight="1" x14ac:dyDescent="0.2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3" s="2" customFormat="1" ht="12" customHeight="1" x14ac:dyDescent="0.2">
      <c r="A114" s="30"/>
      <c r="B114" s="31"/>
      <c r="C114" s="27" t="s">
        <v>14</v>
      </c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26.25" customHeight="1" x14ac:dyDescent="0.2">
      <c r="A115" s="30"/>
      <c r="B115" s="31"/>
      <c r="C115" s="30"/>
      <c r="D115" s="30"/>
      <c r="E115" s="264" t="str">
        <f>E7</f>
        <v>PROTIPOV. OPATŘENÍ NA VODNÍM TOKU POLANČICE PRO ZÁSTAVBU POLANKY NAD ODROU, STAVBA Č.5578 - SO 03 Malá vodní nádrž na Rakovci</v>
      </c>
      <c r="F115" s="265"/>
      <c r="G115" s="265"/>
      <c r="H115" s="265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1" customFormat="1" ht="12" customHeight="1" x14ac:dyDescent="0.2">
      <c r="B116" s="21"/>
      <c r="C116" s="27" t="s">
        <v>110</v>
      </c>
      <c r="L116" s="21"/>
    </row>
    <row r="117" spans="1:63" s="2" customFormat="1" ht="16.5" customHeight="1" x14ac:dyDescent="0.2">
      <c r="A117" s="30"/>
      <c r="B117" s="31"/>
      <c r="C117" s="30"/>
      <c r="D117" s="30"/>
      <c r="E117" s="264" t="s">
        <v>335</v>
      </c>
      <c r="F117" s="263"/>
      <c r="G117" s="263"/>
      <c r="H117" s="263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2" customHeight="1" x14ac:dyDescent="0.2">
      <c r="A118" s="30"/>
      <c r="B118" s="31"/>
      <c r="C118" s="27" t="s">
        <v>336</v>
      </c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16.5" customHeight="1" x14ac:dyDescent="0.2">
      <c r="A119" s="30"/>
      <c r="B119" s="31"/>
      <c r="C119" s="30"/>
      <c r="D119" s="30"/>
      <c r="E119" s="252" t="str">
        <f>E11</f>
        <v>03.06 - NOUZOVÝ PŘELIV</v>
      </c>
      <c r="F119" s="263"/>
      <c r="G119" s="263"/>
      <c r="H119" s="263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6.95" customHeight="1" x14ac:dyDescent="0.2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12" customHeight="1" x14ac:dyDescent="0.2">
      <c r="A121" s="30"/>
      <c r="B121" s="31"/>
      <c r="C121" s="27" t="s">
        <v>17</v>
      </c>
      <c r="D121" s="30"/>
      <c r="E121" s="30"/>
      <c r="F121" s="25" t="str">
        <f>F14</f>
        <v xml:space="preserve"> </v>
      </c>
      <c r="G121" s="30"/>
      <c r="H121" s="30"/>
      <c r="I121" s="27" t="s">
        <v>19</v>
      </c>
      <c r="J121" s="53">
        <f>IF(J14="","",J14)</f>
        <v>0</v>
      </c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6.95" customHeight="1" x14ac:dyDescent="0.2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15.2" customHeight="1" x14ac:dyDescent="0.2">
      <c r="A123" s="30"/>
      <c r="B123" s="31"/>
      <c r="C123" s="27" t="s">
        <v>20</v>
      </c>
      <c r="D123" s="30"/>
      <c r="E123" s="30"/>
      <c r="F123" s="25" t="str">
        <f>E17</f>
        <v>POVODÍ ODRY, STÁTNÍ PODNIK</v>
      </c>
      <c r="G123" s="30"/>
      <c r="H123" s="30"/>
      <c r="I123" s="27" t="s">
        <v>25</v>
      </c>
      <c r="J123" s="28" t="str">
        <f>E23</f>
        <v>Valbek spol. s.r.o.</v>
      </c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5.2" customHeight="1" x14ac:dyDescent="0.2">
      <c r="A124" s="30"/>
      <c r="B124" s="31"/>
      <c r="C124" s="27" t="s">
        <v>24</v>
      </c>
      <c r="D124" s="30"/>
      <c r="E124" s="30"/>
      <c r="F124" s="25" t="str">
        <f>IF(E20="","",E20)</f>
        <v xml:space="preserve"> </v>
      </c>
      <c r="G124" s="30"/>
      <c r="H124" s="30"/>
      <c r="I124" s="27" t="s">
        <v>28</v>
      </c>
      <c r="J124" s="28" t="str">
        <f>E26</f>
        <v xml:space="preserve"> </v>
      </c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2" customFormat="1" ht="10.35" customHeight="1" x14ac:dyDescent="0.2">
      <c r="A125" s="30"/>
      <c r="B125" s="31"/>
      <c r="C125" s="30"/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63" s="11" customFormat="1" ht="29.25" customHeight="1" x14ac:dyDescent="0.2">
      <c r="A126" s="124"/>
      <c r="B126" s="125"/>
      <c r="C126" s="126" t="s">
        <v>126</v>
      </c>
      <c r="D126" s="127" t="s">
        <v>56</v>
      </c>
      <c r="E126" s="127" t="s">
        <v>52</v>
      </c>
      <c r="F126" s="127" t="s">
        <v>53</v>
      </c>
      <c r="G126" s="127" t="s">
        <v>127</v>
      </c>
      <c r="H126" s="127" t="s">
        <v>128</v>
      </c>
      <c r="I126" s="127" t="s">
        <v>129</v>
      </c>
      <c r="J126" s="127" t="s">
        <v>114</v>
      </c>
      <c r="K126" s="128" t="s">
        <v>130</v>
      </c>
      <c r="L126" s="129"/>
      <c r="M126" s="60" t="s">
        <v>1</v>
      </c>
      <c r="N126" s="61" t="s">
        <v>35</v>
      </c>
      <c r="O126" s="61" t="s">
        <v>131</v>
      </c>
      <c r="P126" s="61" t="s">
        <v>132</v>
      </c>
      <c r="Q126" s="61" t="s">
        <v>133</v>
      </c>
      <c r="R126" s="61" t="s">
        <v>134</v>
      </c>
      <c r="S126" s="61" t="s">
        <v>135</v>
      </c>
      <c r="T126" s="62" t="s">
        <v>136</v>
      </c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  <c r="AE126" s="124"/>
    </row>
    <row r="127" spans="1:63" s="2" customFormat="1" ht="22.9" customHeight="1" x14ac:dyDescent="0.25">
      <c r="A127" s="30"/>
      <c r="B127" s="31"/>
      <c r="C127" s="67" t="s">
        <v>137</v>
      </c>
      <c r="D127" s="30"/>
      <c r="E127" s="30"/>
      <c r="F127" s="30"/>
      <c r="G127" s="30"/>
      <c r="H127" s="30"/>
      <c r="I127" s="30"/>
      <c r="J127" s="130">
        <f>BK127</f>
        <v>0</v>
      </c>
      <c r="K127" s="30"/>
      <c r="L127" s="31"/>
      <c r="M127" s="63"/>
      <c r="N127" s="54"/>
      <c r="O127" s="64"/>
      <c r="P127" s="131">
        <f>P128</f>
        <v>677.77505999999994</v>
      </c>
      <c r="Q127" s="64"/>
      <c r="R127" s="131">
        <f>R128</f>
        <v>70.85536725</v>
      </c>
      <c r="S127" s="64"/>
      <c r="T127" s="132">
        <f>T128</f>
        <v>54.427999999999997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T127" s="18" t="s">
        <v>69</v>
      </c>
      <c r="AU127" s="18" t="s">
        <v>116</v>
      </c>
      <c r="BK127" s="133">
        <f>BK128</f>
        <v>0</v>
      </c>
    </row>
    <row r="128" spans="1:63" s="12" customFormat="1" ht="25.9" customHeight="1" x14ac:dyDescent="0.2">
      <c r="B128" s="134"/>
      <c r="D128" s="135" t="s">
        <v>69</v>
      </c>
      <c r="E128" s="136" t="s">
        <v>346</v>
      </c>
      <c r="F128" s="136" t="s">
        <v>347</v>
      </c>
      <c r="J128" s="137">
        <f>BK128</f>
        <v>0</v>
      </c>
      <c r="L128" s="134"/>
      <c r="M128" s="138"/>
      <c r="N128" s="139"/>
      <c r="O128" s="139"/>
      <c r="P128" s="140">
        <f>P129+P190+P206+P213+P217+P224</f>
        <v>677.77505999999994</v>
      </c>
      <c r="Q128" s="139"/>
      <c r="R128" s="140">
        <f>R129+R190+R206+R213+R217+R224</f>
        <v>70.85536725</v>
      </c>
      <c r="S128" s="139"/>
      <c r="T128" s="141">
        <f>T129+T190+T206+T213+T217+T224</f>
        <v>54.427999999999997</v>
      </c>
      <c r="AR128" s="135" t="s">
        <v>78</v>
      </c>
      <c r="AT128" s="142" t="s">
        <v>69</v>
      </c>
      <c r="AU128" s="142" t="s">
        <v>70</v>
      </c>
      <c r="AY128" s="135" t="s">
        <v>140</v>
      </c>
      <c r="BK128" s="143">
        <f>BK129+BK190+BK206+BK213+BK217+BK224</f>
        <v>0</v>
      </c>
    </row>
    <row r="129" spans="1:65" s="12" customFormat="1" ht="22.9" customHeight="1" x14ac:dyDescent="0.2">
      <c r="B129" s="134"/>
      <c r="D129" s="135" t="s">
        <v>69</v>
      </c>
      <c r="E129" s="144" t="s">
        <v>78</v>
      </c>
      <c r="F129" s="144" t="s">
        <v>348</v>
      </c>
      <c r="J129" s="145">
        <f>BK129</f>
        <v>0</v>
      </c>
      <c r="L129" s="134"/>
      <c r="M129" s="138"/>
      <c r="N129" s="139"/>
      <c r="O129" s="139"/>
      <c r="P129" s="140">
        <f>SUM(P130:P189)</f>
        <v>304.41887199999996</v>
      </c>
      <c r="Q129" s="139"/>
      <c r="R129" s="140">
        <f>SUM(R130:R189)</f>
        <v>1.3364531700000004</v>
      </c>
      <c r="S129" s="139"/>
      <c r="T129" s="141">
        <f>SUM(T130:T189)</f>
        <v>0</v>
      </c>
      <c r="AR129" s="135" t="s">
        <v>78</v>
      </c>
      <c r="AT129" s="142" t="s">
        <v>69</v>
      </c>
      <c r="AU129" s="142" t="s">
        <v>78</v>
      </c>
      <c r="AY129" s="135" t="s">
        <v>140</v>
      </c>
      <c r="BK129" s="143">
        <f>SUM(BK130:BK189)</f>
        <v>0</v>
      </c>
    </row>
    <row r="130" spans="1:65" s="2" customFormat="1" ht="16.5" customHeight="1" x14ac:dyDescent="0.2">
      <c r="A130" s="30"/>
      <c r="B130" s="146"/>
      <c r="C130" s="147" t="s">
        <v>78</v>
      </c>
      <c r="D130" s="147" t="s">
        <v>143</v>
      </c>
      <c r="E130" s="148" t="s">
        <v>466</v>
      </c>
      <c r="F130" s="149" t="s">
        <v>467</v>
      </c>
      <c r="G130" s="150" t="s">
        <v>468</v>
      </c>
      <c r="H130" s="151">
        <v>6</v>
      </c>
      <c r="I130" s="275"/>
      <c r="J130" s="152">
        <f>ROUND(I130*H130,2)</f>
        <v>0</v>
      </c>
      <c r="K130" s="149"/>
      <c r="L130" s="31"/>
      <c r="M130" s="153" t="s">
        <v>1</v>
      </c>
      <c r="N130" s="154" t="s">
        <v>36</v>
      </c>
      <c r="O130" s="155">
        <v>0.184</v>
      </c>
      <c r="P130" s="155">
        <f>O130*H130</f>
        <v>1.1040000000000001</v>
      </c>
      <c r="Q130" s="155">
        <v>3.0000000000000001E-5</v>
      </c>
      <c r="R130" s="155">
        <f>Q130*H130</f>
        <v>1.8000000000000001E-4</v>
      </c>
      <c r="S130" s="155">
        <v>0</v>
      </c>
      <c r="T130" s="156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7" t="s">
        <v>160</v>
      </c>
      <c r="AT130" s="157" t="s">
        <v>143</v>
      </c>
      <c r="AU130" s="157" t="s">
        <v>80</v>
      </c>
      <c r="AY130" s="18" t="s">
        <v>140</v>
      </c>
      <c r="BE130" s="158">
        <f>IF(N130="základní",J130,0)</f>
        <v>0</v>
      </c>
      <c r="BF130" s="158">
        <f>IF(N130="snížená",J130,0)</f>
        <v>0</v>
      </c>
      <c r="BG130" s="158">
        <f>IF(N130="zákl. přenesená",J130,0)</f>
        <v>0</v>
      </c>
      <c r="BH130" s="158">
        <f>IF(N130="sníž. přenesená",J130,0)</f>
        <v>0</v>
      </c>
      <c r="BI130" s="158">
        <f>IF(N130="nulová",J130,0)</f>
        <v>0</v>
      </c>
      <c r="BJ130" s="18" t="s">
        <v>78</v>
      </c>
      <c r="BK130" s="158">
        <f>ROUND(I130*H130,2)</f>
        <v>0</v>
      </c>
      <c r="BL130" s="18" t="s">
        <v>160</v>
      </c>
      <c r="BM130" s="157" t="s">
        <v>1869</v>
      </c>
    </row>
    <row r="131" spans="1:65" s="2" customFormat="1" x14ac:dyDescent="0.2">
      <c r="A131" s="30"/>
      <c r="B131" s="31"/>
      <c r="C131" s="30"/>
      <c r="D131" s="159" t="s">
        <v>149</v>
      </c>
      <c r="E131" s="30"/>
      <c r="F131" s="160" t="s">
        <v>470</v>
      </c>
      <c r="G131" s="30"/>
      <c r="H131" s="30"/>
      <c r="I131" s="30"/>
      <c r="J131" s="30"/>
      <c r="K131" s="30"/>
      <c r="L131" s="31"/>
      <c r="M131" s="161"/>
      <c r="N131" s="162"/>
      <c r="O131" s="56"/>
      <c r="P131" s="56"/>
      <c r="Q131" s="56"/>
      <c r="R131" s="56"/>
      <c r="S131" s="56"/>
      <c r="T131" s="57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T131" s="18" t="s">
        <v>149</v>
      </c>
      <c r="AU131" s="18" t="s">
        <v>80</v>
      </c>
    </row>
    <row r="132" spans="1:65" s="13" customFormat="1" x14ac:dyDescent="0.2">
      <c r="B132" s="168"/>
      <c r="D132" s="159" t="s">
        <v>354</v>
      </c>
      <c r="E132" s="169" t="s">
        <v>1</v>
      </c>
      <c r="F132" s="170" t="s">
        <v>1870</v>
      </c>
      <c r="H132" s="171">
        <v>6</v>
      </c>
      <c r="L132" s="168"/>
      <c r="M132" s="172"/>
      <c r="N132" s="173"/>
      <c r="O132" s="173"/>
      <c r="P132" s="173"/>
      <c r="Q132" s="173"/>
      <c r="R132" s="173"/>
      <c r="S132" s="173"/>
      <c r="T132" s="174"/>
      <c r="AT132" s="169" t="s">
        <v>354</v>
      </c>
      <c r="AU132" s="169" t="s">
        <v>80</v>
      </c>
      <c r="AV132" s="13" t="s">
        <v>80</v>
      </c>
      <c r="AW132" s="13" t="s">
        <v>27</v>
      </c>
      <c r="AX132" s="13" t="s">
        <v>78</v>
      </c>
      <c r="AY132" s="169" t="s">
        <v>140</v>
      </c>
    </row>
    <row r="133" spans="1:65" s="2" customFormat="1" ht="16.5" customHeight="1" x14ac:dyDescent="0.2">
      <c r="A133" s="30"/>
      <c r="B133" s="146"/>
      <c r="C133" s="147" t="s">
        <v>80</v>
      </c>
      <c r="D133" s="147" t="s">
        <v>143</v>
      </c>
      <c r="E133" s="148" t="s">
        <v>472</v>
      </c>
      <c r="F133" s="149" t="s">
        <v>473</v>
      </c>
      <c r="G133" s="150" t="s">
        <v>474</v>
      </c>
      <c r="H133" s="151">
        <v>2</v>
      </c>
      <c r="I133" s="275"/>
      <c r="J133" s="152">
        <f>ROUND(I133*H133,2)</f>
        <v>0</v>
      </c>
      <c r="K133" s="149"/>
      <c r="L133" s="31"/>
      <c r="M133" s="153" t="s">
        <v>1</v>
      </c>
      <c r="N133" s="154" t="s">
        <v>36</v>
      </c>
      <c r="O133" s="155">
        <v>0</v>
      </c>
      <c r="P133" s="155">
        <f>O133*H133</f>
        <v>0</v>
      </c>
      <c r="Q133" s="155">
        <v>0</v>
      </c>
      <c r="R133" s="155">
        <f>Q133*H133</f>
        <v>0</v>
      </c>
      <c r="S133" s="155">
        <v>0</v>
      </c>
      <c r="T133" s="156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7" t="s">
        <v>160</v>
      </c>
      <c r="AT133" s="157" t="s">
        <v>143</v>
      </c>
      <c r="AU133" s="157" t="s">
        <v>80</v>
      </c>
      <c r="AY133" s="18" t="s">
        <v>140</v>
      </c>
      <c r="BE133" s="158">
        <f>IF(N133="základní",J133,0)</f>
        <v>0</v>
      </c>
      <c r="BF133" s="158">
        <f>IF(N133="snížená",J133,0)</f>
        <v>0</v>
      </c>
      <c r="BG133" s="158">
        <f>IF(N133="zákl. přenesená",J133,0)</f>
        <v>0</v>
      </c>
      <c r="BH133" s="158">
        <f>IF(N133="sníž. přenesená",J133,0)</f>
        <v>0</v>
      </c>
      <c r="BI133" s="158">
        <f>IF(N133="nulová",J133,0)</f>
        <v>0</v>
      </c>
      <c r="BJ133" s="18" t="s">
        <v>78</v>
      </c>
      <c r="BK133" s="158">
        <f>ROUND(I133*H133,2)</f>
        <v>0</v>
      </c>
      <c r="BL133" s="18" t="s">
        <v>160</v>
      </c>
      <c r="BM133" s="157" t="s">
        <v>1871</v>
      </c>
    </row>
    <row r="134" spans="1:65" s="2" customFormat="1" x14ac:dyDescent="0.2">
      <c r="A134" s="30"/>
      <c r="B134" s="31"/>
      <c r="C134" s="30"/>
      <c r="D134" s="159" t="s">
        <v>149</v>
      </c>
      <c r="E134" s="30"/>
      <c r="F134" s="160" t="s">
        <v>476</v>
      </c>
      <c r="G134" s="30"/>
      <c r="H134" s="30"/>
      <c r="I134" s="30"/>
      <c r="J134" s="30"/>
      <c r="K134" s="30"/>
      <c r="L134" s="31"/>
      <c r="M134" s="161"/>
      <c r="N134" s="162"/>
      <c r="O134" s="56"/>
      <c r="P134" s="56"/>
      <c r="Q134" s="56"/>
      <c r="R134" s="56"/>
      <c r="S134" s="56"/>
      <c r="T134" s="57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T134" s="18" t="s">
        <v>149</v>
      </c>
      <c r="AU134" s="18" t="s">
        <v>80</v>
      </c>
    </row>
    <row r="135" spans="1:65" s="13" customFormat="1" x14ac:dyDescent="0.2">
      <c r="B135" s="168"/>
      <c r="D135" s="159" t="s">
        <v>354</v>
      </c>
      <c r="E135" s="169" t="s">
        <v>1</v>
      </c>
      <c r="F135" s="170" t="s">
        <v>1872</v>
      </c>
      <c r="H135" s="171">
        <v>2</v>
      </c>
      <c r="L135" s="168"/>
      <c r="M135" s="172"/>
      <c r="N135" s="173"/>
      <c r="O135" s="173"/>
      <c r="P135" s="173"/>
      <c r="Q135" s="173"/>
      <c r="R135" s="173"/>
      <c r="S135" s="173"/>
      <c r="T135" s="174"/>
      <c r="AT135" s="169" t="s">
        <v>354</v>
      </c>
      <c r="AU135" s="169" t="s">
        <v>80</v>
      </c>
      <c r="AV135" s="13" t="s">
        <v>80</v>
      </c>
      <c r="AW135" s="13" t="s">
        <v>27</v>
      </c>
      <c r="AX135" s="13" t="s">
        <v>78</v>
      </c>
      <c r="AY135" s="169" t="s">
        <v>140</v>
      </c>
    </row>
    <row r="136" spans="1:65" s="2" customFormat="1" ht="16.5" customHeight="1" x14ac:dyDescent="0.2">
      <c r="A136" s="30"/>
      <c r="B136" s="146"/>
      <c r="C136" s="147" t="s">
        <v>156</v>
      </c>
      <c r="D136" s="147" t="s">
        <v>143</v>
      </c>
      <c r="E136" s="148" t="s">
        <v>1873</v>
      </c>
      <c r="F136" s="149" t="s">
        <v>1874</v>
      </c>
      <c r="G136" s="150" t="s">
        <v>505</v>
      </c>
      <c r="H136" s="151">
        <v>473.56900000000002</v>
      </c>
      <c r="I136" s="275"/>
      <c r="J136" s="152">
        <f>ROUND(I136*H136,2)</f>
        <v>0</v>
      </c>
      <c r="K136" s="149"/>
      <c r="L136" s="31"/>
      <c r="M136" s="153" t="s">
        <v>1</v>
      </c>
      <c r="N136" s="154" t="s">
        <v>36</v>
      </c>
      <c r="O136" s="155">
        <v>0.214</v>
      </c>
      <c r="P136" s="155">
        <f>O136*H136</f>
        <v>101.343766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7" t="s">
        <v>160</v>
      </c>
      <c r="AT136" s="157" t="s">
        <v>143</v>
      </c>
      <c r="AU136" s="157" t="s">
        <v>80</v>
      </c>
      <c r="AY136" s="18" t="s">
        <v>140</v>
      </c>
      <c r="BE136" s="158">
        <f>IF(N136="základní",J136,0)</f>
        <v>0</v>
      </c>
      <c r="BF136" s="158">
        <f>IF(N136="snížená",J136,0)</f>
        <v>0</v>
      </c>
      <c r="BG136" s="158">
        <f>IF(N136="zákl. přenesená",J136,0)</f>
        <v>0</v>
      </c>
      <c r="BH136" s="158">
        <f>IF(N136="sníž. přenesená",J136,0)</f>
        <v>0</v>
      </c>
      <c r="BI136" s="158">
        <f>IF(N136="nulová",J136,0)</f>
        <v>0</v>
      </c>
      <c r="BJ136" s="18" t="s">
        <v>78</v>
      </c>
      <c r="BK136" s="158">
        <f>ROUND(I136*H136,2)</f>
        <v>0</v>
      </c>
      <c r="BL136" s="18" t="s">
        <v>160</v>
      </c>
      <c r="BM136" s="157" t="s">
        <v>1875</v>
      </c>
    </row>
    <row r="137" spans="1:65" s="2" customFormat="1" ht="19.5" x14ac:dyDescent="0.2">
      <c r="A137" s="30"/>
      <c r="B137" s="31"/>
      <c r="C137" s="30"/>
      <c r="D137" s="159" t="s">
        <v>149</v>
      </c>
      <c r="E137" s="30"/>
      <c r="F137" s="160" t="s">
        <v>1876</v>
      </c>
      <c r="G137" s="30"/>
      <c r="H137" s="30"/>
      <c r="I137" s="30"/>
      <c r="J137" s="30"/>
      <c r="K137" s="30"/>
      <c r="L137" s="31"/>
      <c r="M137" s="161"/>
      <c r="N137" s="162"/>
      <c r="O137" s="56"/>
      <c r="P137" s="56"/>
      <c r="Q137" s="56"/>
      <c r="R137" s="56"/>
      <c r="S137" s="56"/>
      <c r="T137" s="57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T137" s="18" t="s">
        <v>149</v>
      </c>
      <c r="AU137" s="18" t="s">
        <v>80</v>
      </c>
    </row>
    <row r="138" spans="1:65" s="13" customFormat="1" x14ac:dyDescent="0.2">
      <c r="B138" s="168"/>
      <c r="D138" s="159" t="s">
        <v>354</v>
      </c>
      <c r="E138" s="169" t="s">
        <v>1</v>
      </c>
      <c r="F138" s="170" t="s">
        <v>1877</v>
      </c>
      <c r="H138" s="171">
        <v>412.24</v>
      </c>
      <c r="L138" s="168"/>
      <c r="M138" s="172"/>
      <c r="N138" s="173"/>
      <c r="O138" s="173"/>
      <c r="P138" s="173"/>
      <c r="Q138" s="173"/>
      <c r="R138" s="173"/>
      <c r="S138" s="173"/>
      <c r="T138" s="174"/>
      <c r="AT138" s="169" t="s">
        <v>354</v>
      </c>
      <c r="AU138" s="169" t="s">
        <v>80</v>
      </c>
      <c r="AV138" s="13" t="s">
        <v>80</v>
      </c>
      <c r="AW138" s="13" t="s">
        <v>27</v>
      </c>
      <c r="AX138" s="13" t="s">
        <v>70</v>
      </c>
      <c r="AY138" s="169" t="s">
        <v>140</v>
      </c>
    </row>
    <row r="139" spans="1:65" s="13" customFormat="1" x14ac:dyDescent="0.2">
      <c r="B139" s="168"/>
      <c r="D139" s="159" t="s">
        <v>354</v>
      </c>
      <c r="E139" s="169" t="s">
        <v>1</v>
      </c>
      <c r="F139" s="170" t="s">
        <v>1878</v>
      </c>
      <c r="H139" s="171">
        <v>61.329000000000001</v>
      </c>
      <c r="L139" s="168"/>
      <c r="M139" s="172"/>
      <c r="N139" s="173"/>
      <c r="O139" s="173"/>
      <c r="P139" s="173"/>
      <c r="Q139" s="173"/>
      <c r="R139" s="173"/>
      <c r="S139" s="173"/>
      <c r="T139" s="174"/>
      <c r="AT139" s="169" t="s">
        <v>354</v>
      </c>
      <c r="AU139" s="169" t="s">
        <v>80</v>
      </c>
      <c r="AV139" s="13" t="s">
        <v>80</v>
      </c>
      <c r="AW139" s="13" t="s">
        <v>27</v>
      </c>
      <c r="AX139" s="13" t="s">
        <v>70</v>
      </c>
      <c r="AY139" s="169" t="s">
        <v>140</v>
      </c>
    </row>
    <row r="140" spans="1:65" s="14" customFormat="1" x14ac:dyDescent="0.2">
      <c r="B140" s="175"/>
      <c r="D140" s="159" t="s">
        <v>354</v>
      </c>
      <c r="E140" s="176" t="s">
        <v>1</v>
      </c>
      <c r="F140" s="177" t="s">
        <v>363</v>
      </c>
      <c r="H140" s="178">
        <v>473.56900000000002</v>
      </c>
      <c r="L140" s="175"/>
      <c r="M140" s="179"/>
      <c r="N140" s="180"/>
      <c r="O140" s="180"/>
      <c r="P140" s="180"/>
      <c r="Q140" s="180"/>
      <c r="R140" s="180"/>
      <c r="S140" s="180"/>
      <c r="T140" s="181"/>
      <c r="AT140" s="176" t="s">
        <v>354</v>
      </c>
      <c r="AU140" s="176" t="s">
        <v>80</v>
      </c>
      <c r="AV140" s="14" t="s">
        <v>160</v>
      </c>
      <c r="AW140" s="14" t="s">
        <v>27</v>
      </c>
      <c r="AX140" s="14" t="s">
        <v>78</v>
      </c>
      <c r="AY140" s="176" t="s">
        <v>140</v>
      </c>
    </row>
    <row r="141" spans="1:65" s="2" customFormat="1" ht="24.2" customHeight="1" x14ac:dyDescent="0.2">
      <c r="A141" s="30"/>
      <c r="B141" s="146"/>
      <c r="C141" s="147" t="s">
        <v>160</v>
      </c>
      <c r="D141" s="147" t="s">
        <v>143</v>
      </c>
      <c r="E141" s="148" t="s">
        <v>624</v>
      </c>
      <c r="F141" s="149" t="s">
        <v>625</v>
      </c>
      <c r="G141" s="150" t="s">
        <v>505</v>
      </c>
      <c r="H141" s="151">
        <v>337.36200000000002</v>
      </c>
      <c r="I141" s="275"/>
      <c r="J141" s="152">
        <f>ROUND(I141*H141,2)</f>
        <v>0</v>
      </c>
      <c r="K141" s="149"/>
      <c r="L141" s="31"/>
      <c r="M141" s="153" t="s">
        <v>1</v>
      </c>
      <c r="N141" s="154" t="s">
        <v>36</v>
      </c>
      <c r="O141" s="155">
        <v>4.5999999999999999E-2</v>
      </c>
      <c r="P141" s="155">
        <f>O141*H141</f>
        <v>15.518652000000001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7" t="s">
        <v>160</v>
      </c>
      <c r="AT141" s="157" t="s">
        <v>143</v>
      </c>
      <c r="AU141" s="157" t="s">
        <v>80</v>
      </c>
      <c r="AY141" s="18" t="s">
        <v>140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8" t="s">
        <v>78</v>
      </c>
      <c r="BK141" s="158">
        <f>ROUND(I141*H141,2)</f>
        <v>0</v>
      </c>
      <c r="BL141" s="18" t="s">
        <v>160</v>
      </c>
      <c r="BM141" s="157" t="s">
        <v>1879</v>
      </c>
    </row>
    <row r="142" spans="1:65" s="2" customFormat="1" ht="19.5" x14ac:dyDescent="0.2">
      <c r="A142" s="30"/>
      <c r="B142" s="31"/>
      <c r="C142" s="30"/>
      <c r="D142" s="159" t="s">
        <v>149</v>
      </c>
      <c r="E142" s="30"/>
      <c r="F142" s="160" t="s">
        <v>627</v>
      </c>
      <c r="G142" s="30"/>
      <c r="H142" s="30"/>
      <c r="I142" s="30"/>
      <c r="J142" s="30"/>
      <c r="K142" s="30"/>
      <c r="L142" s="31"/>
      <c r="M142" s="161"/>
      <c r="N142" s="162"/>
      <c r="O142" s="56"/>
      <c r="P142" s="56"/>
      <c r="Q142" s="56"/>
      <c r="R142" s="56"/>
      <c r="S142" s="56"/>
      <c r="T142" s="57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T142" s="18" t="s">
        <v>149</v>
      </c>
      <c r="AU142" s="18" t="s">
        <v>80</v>
      </c>
    </row>
    <row r="143" spans="1:65" s="13" customFormat="1" x14ac:dyDescent="0.2">
      <c r="B143" s="168"/>
      <c r="D143" s="159" t="s">
        <v>354</v>
      </c>
      <c r="E143" s="169" t="s">
        <v>1</v>
      </c>
      <c r="F143" s="170" t="s">
        <v>1880</v>
      </c>
      <c r="H143" s="171">
        <v>206.374</v>
      </c>
      <c r="L143" s="168"/>
      <c r="M143" s="172"/>
      <c r="N143" s="173"/>
      <c r="O143" s="173"/>
      <c r="P143" s="173"/>
      <c r="Q143" s="173"/>
      <c r="R143" s="173"/>
      <c r="S143" s="173"/>
      <c r="T143" s="174"/>
      <c r="AT143" s="169" t="s">
        <v>354</v>
      </c>
      <c r="AU143" s="169" t="s">
        <v>80</v>
      </c>
      <c r="AV143" s="13" t="s">
        <v>80</v>
      </c>
      <c r="AW143" s="13" t="s">
        <v>27</v>
      </c>
      <c r="AX143" s="13" t="s">
        <v>70</v>
      </c>
      <c r="AY143" s="169" t="s">
        <v>140</v>
      </c>
    </row>
    <row r="144" spans="1:65" s="13" customFormat="1" x14ac:dyDescent="0.2">
      <c r="B144" s="168"/>
      <c r="D144" s="159" t="s">
        <v>354</v>
      </c>
      <c r="E144" s="169" t="s">
        <v>1</v>
      </c>
      <c r="F144" s="170" t="s">
        <v>1881</v>
      </c>
      <c r="H144" s="171">
        <v>130.988</v>
      </c>
      <c r="L144" s="168"/>
      <c r="M144" s="172"/>
      <c r="N144" s="173"/>
      <c r="O144" s="173"/>
      <c r="P144" s="173"/>
      <c r="Q144" s="173"/>
      <c r="R144" s="173"/>
      <c r="S144" s="173"/>
      <c r="T144" s="174"/>
      <c r="AT144" s="169" t="s">
        <v>354</v>
      </c>
      <c r="AU144" s="169" t="s">
        <v>80</v>
      </c>
      <c r="AV144" s="13" t="s">
        <v>80</v>
      </c>
      <c r="AW144" s="13" t="s">
        <v>27</v>
      </c>
      <c r="AX144" s="13" t="s">
        <v>70</v>
      </c>
      <c r="AY144" s="169" t="s">
        <v>140</v>
      </c>
    </row>
    <row r="145" spans="1:65" s="14" customFormat="1" x14ac:dyDescent="0.2">
      <c r="B145" s="175"/>
      <c r="D145" s="159" t="s">
        <v>354</v>
      </c>
      <c r="E145" s="176" t="s">
        <v>1</v>
      </c>
      <c r="F145" s="177" t="s">
        <v>363</v>
      </c>
      <c r="H145" s="178">
        <v>337.36200000000002</v>
      </c>
      <c r="L145" s="175"/>
      <c r="M145" s="179"/>
      <c r="N145" s="180"/>
      <c r="O145" s="180"/>
      <c r="P145" s="180"/>
      <c r="Q145" s="180"/>
      <c r="R145" s="180"/>
      <c r="S145" s="180"/>
      <c r="T145" s="181"/>
      <c r="AT145" s="176" t="s">
        <v>354</v>
      </c>
      <c r="AU145" s="176" t="s">
        <v>80</v>
      </c>
      <c r="AV145" s="14" t="s">
        <v>160</v>
      </c>
      <c r="AW145" s="14" t="s">
        <v>27</v>
      </c>
      <c r="AX145" s="14" t="s">
        <v>78</v>
      </c>
      <c r="AY145" s="176" t="s">
        <v>140</v>
      </c>
    </row>
    <row r="146" spans="1:65" s="2" customFormat="1" ht="24.2" customHeight="1" x14ac:dyDescent="0.2">
      <c r="A146" s="30"/>
      <c r="B146" s="146"/>
      <c r="C146" s="147" t="s">
        <v>139</v>
      </c>
      <c r="D146" s="147" t="s">
        <v>143</v>
      </c>
      <c r="E146" s="148" t="s">
        <v>707</v>
      </c>
      <c r="F146" s="149" t="s">
        <v>708</v>
      </c>
      <c r="G146" s="150" t="s">
        <v>505</v>
      </c>
      <c r="H146" s="151">
        <v>408.07499999999999</v>
      </c>
      <c r="I146" s="275"/>
      <c r="J146" s="152">
        <f>ROUND(I146*H146,2)</f>
        <v>0</v>
      </c>
      <c r="K146" s="149"/>
      <c r="L146" s="31"/>
      <c r="M146" s="153" t="s">
        <v>1</v>
      </c>
      <c r="N146" s="154" t="s">
        <v>36</v>
      </c>
      <c r="O146" s="155">
        <v>8.6999999999999994E-2</v>
      </c>
      <c r="P146" s="155">
        <f>O146*H146</f>
        <v>35.502524999999999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7" t="s">
        <v>160</v>
      </c>
      <c r="AT146" s="157" t="s">
        <v>143</v>
      </c>
      <c r="AU146" s="157" t="s">
        <v>80</v>
      </c>
      <c r="AY146" s="18" t="s">
        <v>140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8" t="s">
        <v>78</v>
      </c>
      <c r="BK146" s="158">
        <f>ROUND(I146*H146,2)</f>
        <v>0</v>
      </c>
      <c r="BL146" s="18" t="s">
        <v>160</v>
      </c>
      <c r="BM146" s="157" t="s">
        <v>1882</v>
      </c>
    </row>
    <row r="147" spans="1:65" s="2" customFormat="1" ht="19.5" x14ac:dyDescent="0.2">
      <c r="A147" s="30"/>
      <c r="B147" s="31"/>
      <c r="C147" s="30"/>
      <c r="D147" s="159" t="s">
        <v>149</v>
      </c>
      <c r="E147" s="30"/>
      <c r="F147" s="160" t="s">
        <v>710</v>
      </c>
      <c r="G147" s="30"/>
      <c r="H147" s="30"/>
      <c r="I147" s="30"/>
      <c r="J147" s="30"/>
      <c r="K147" s="30"/>
      <c r="L147" s="31"/>
      <c r="M147" s="161"/>
      <c r="N147" s="162"/>
      <c r="O147" s="56"/>
      <c r="P147" s="56"/>
      <c r="Q147" s="56"/>
      <c r="R147" s="56"/>
      <c r="S147" s="56"/>
      <c r="T147" s="57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T147" s="18" t="s">
        <v>149</v>
      </c>
      <c r="AU147" s="18" t="s">
        <v>80</v>
      </c>
    </row>
    <row r="148" spans="1:65" s="13" customFormat="1" x14ac:dyDescent="0.2">
      <c r="B148" s="168"/>
      <c r="D148" s="159" t="s">
        <v>354</v>
      </c>
      <c r="E148" s="169" t="s">
        <v>1</v>
      </c>
      <c r="F148" s="170" t="s">
        <v>1883</v>
      </c>
      <c r="H148" s="171">
        <v>473.56900000000002</v>
      </c>
      <c r="L148" s="168"/>
      <c r="M148" s="172"/>
      <c r="N148" s="173"/>
      <c r="O148" s="173"/>
      <c r="P148" s="173"/>
      <c r="Q148" s="173"/>
      <c r="R148" s="173"/>
      <c r="S148" s="173"/>
      <c r="T148" s="174"/>
      <c r="AT148" s="169" t="s">
        <v>354</v>
      </c>
      <c r="AU148" s="169" t="s">
        <v>80</v>
      </c>
      <c r="AV148" s="13" t="s">
        <v>80</v>
      </c>
      <c r="AW148" s="13" t="s">
        <v>27</v>
      </c>
      <c r="AX148" s="13" t="s">
        <v>70</v>
      </c>
      <c r="AY148" s="169" t="s">
        <v>140</v>
      </c>
    </row>
    <row r="149" spans="1:65" s="13" customFormat="1" x14ac:dyDescent="0.2">
      <c r="B149" s="168"/>
      <c r="D149" s="159" t="s">
        <v>354</v>
      </c>
      <c r="E149" s="169" t="s">
        <v>1</v>
      </c>
      <c r="F149" s="170" t="s">
        <v>1884</v>
      </c>
      <c r="H149" s="171">
        <v>-65.494</v>
      </c>
      <c r="L149" s="168"/>
      <c r="M149" s="172"/>
      <c r="N149" s="173"/>
      <c r="O149" s="173"/>
      <c r="P149" s="173"/>
      <c r="Q149" s="173"/>
      <c r="R149" s="173"/>
      <c r="S149" s="173"/>
      <c r="T149" s="174"/>
      <c r="AT149" s="169" t="s">
        <v>354</v>
      </c>
      <c r="AU149" s="169" t="s">
        <v>80</v>
      </c>
      <c r="AV149" s="13" t="s">
        <v>80</v>
      </c>
      <c r="AW149" s="13" t="s">
        <v>27</v>
      </c>
      <c r="AX149" s="13" t="s">
        <v>70</v>
      </c>
      <c r="AY149" s="169" t="s">
        <v>140</v>
      </c>
    </row>
    <row r="150" spans="1:65" s="14" customFormat="1" x14ac:dyDescent="0.2">
      <c r="B150" s="175"/>
      <c r="D150" s="159" t="s">
        <v>354</v>
      </c>
      <c r="E150" s="176" t="s">
        <v>1</v>
      </c>
      <c r="F150" s="177" t="s">
        <v>363</v>
      </c>
      <c r="H150" s="178">
        <v>408.07499999999999</v>
      </c>
      <c r="L150" s="175"/>
      <c r="M150" s="179"/>
      <c r="N150" s="180"/>
      <c r="O150" s="180"/>
      <c r="P150" s="180"/>
      <c r="Q150" s="180"/>
      <c r="R150" s="180"/>
      <c r="S150" s="180"/>
      <c r="T150" s="181"/>
      <c r="AT150" s="176" t="s">
        <v>354</v>
      </c>
      <c r="AU150" s="176" t="s">
        <v>80</v>
      </c>
      <c r="AV150" s="14" t="s">
        <v>160</v>
      </c>
      <c r="AW150" s="14" t="s">
        <v>27</v>
      </c>
      <c r="AX150" s="14" t="s">
        <v>78</v>
      </c>
      <c r="AY150" s="176" t="s">
        <v>140</v>
      </c>
    </row>
    <row r="151" spans="1:65" s="2" customFormat="1" ht="16.5" customHeight="1" x14ac:dyDescent="0.2">
      <c r="A151" s="30"/>
      <c r="B151" s="146"/>
      <c r="C151" s="147" t="s">
        <v>166</v>
      </c>
      <c r="D151" s="147" t="s">
        <v>143</v>
      </c>
      <c r="E151" s="148" t="s">
        <v>715</v>
      </c>
      <c r="F151" s="149" t="s">
        <v>716</v>
      </c>
      <c r="G151" s="150" t="s">
        <v>505</v>
      </c>
      <c r="H151" s="151">
        <v>271.86799999999999</v>
      </c>
      <c r="I151" s="275"/>
      <c r="J151" s="152">
        <f>ROUND(I151*H151,2)</f>
        <v>0</v>
      </c>
      <c r="K151" s="149"/>
      <c r="L151" s="31"/>
      <c r="M151" s="153" t="s">
        <v>1</v>
      </c>
      <c r="N151" s="154" t="s">
        <v>36</v>
      </c>
      <c r="O151" s="155">
        <v>7.1999999999999995E-2</v>
      </c>
      <c r="P151" s="155">
        <f>O151*H151</f>
        <v>19.574496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7" t="s">
        <v>160</v>
      </c>
      <c r="AT151" s="157" t="s">
        <v>143</v>
      </c>
      <c r="AU151" s="157" t="s">
        <v>80</v>
      </c>
      <c r="AY151" s="18" t="s">
        <v>140</v>
      </c>
      <c r="BE151" s="158">
        <f>IF(N151="základní",J151,0)</f>
        <v>0</v>
      </c>
      <c r="BF151" s="158">
        <f>IF(N151="snížená",J151,0)</f>
        <v>0</v>
      </c>
      <c r="BG151" s="158">
        <f>IF(N151="zákl. přenesená",J151,0)</f>
        <v>0</v>
      </c>
      <c r="BH151" s="158">
        <f>IF(N151="sníž. přenesená",J151,0)</f>
        <v>0</v>
      </c>
      <c r="BI151" s="158">
        <f>IF(N151="nulová",J151,0)</f>
        <v>0</v>
      </c>
      <c r="BJ151" s="18" t="s">
        <v>78</v>
      </c>
      <c r="BK151" s="158">
        <f>ROUND(I151*H151,2)</f>
        <v>0</v>
      </c>
      <c r="BL151" s="18" t="s">
        <v>160</v>
      </c>
      <c r="BM151" s="157" t="s">
        <v>1885</v>
      </c>
    </row>
    <row r="152" spans="1:65" s="2" customFormat="1" ht="19.5" x14ac:dyDescent="0.2">
      <c r="A152" s="30"/>
      <c r="B152" s="31"/>
      <c r="C152" s="30"/>
      <c r="D152" s="159" t="s">
        <v>149</v>
      </c>
      <c r="E152" s="30"/>
      <c r="F152" s="160" t="s">
        <v>718</v>
      </c>
      <c r="G152" s="30"/>
      <c r="H152" s="30"/>
      <c r="I152" s="30"/>
      <c r="J152" s="30"/>
      <c r="K152" s="30"/>
      <c r="L152" s="31"/>
      <c r="M152" s="161"/>
      <c r="N152" s="162"/>
      <c r="O152" s="56"/>
      <c r="P152" s="56"/>
      <c r="Q152" s="56"/>
      <c r="R152" s="56"/>
      <c r="S152" s="56"/>
      <c r="T152" s="57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T152" s="18" t="s">
        <v>149</v>
      </c>
      <c r="AU152" s="18" t="s">
        <v>80</v>
      </c>
    </row>
    <row r="153" spans="1:65" s="13" customFormat="1" x14ac:dyDescent="0.2">
      <c r="B153" s="168"/>
      <c r="D153" s="159" t="s">
        <v>354</v>
      </c>
      <c r="E153" s="169" t="s">
        <v>1</v>
      </c>
      <c r="F153" s="170" t="s">
        <v>1880</v>
      </c>
      <c r="H153" s="171">
        <v>206.374</v>
      </c>
      <c r="L153" s="168"/>
      <c r="M153" s="172"/>
      <c r="N153" s="173"/>
      <c r="O153" s="173"/>
      <c r="P153" s="173"/>
      <c r="Q153" s="173"/>
      <c r="R153" s="173"/>
      <c r="S153" s="173"/>
      <c r="T153" s="174"/>
      <c r="AT153" s="169" t="s">
        <v>354</v>
      </c>
      <c r="AU153" s="169" t="s">
        <v>80</v>
      </c>
      <c r="AV153" s="13" t="s">
        <v>80</v>
      </c>
      <c r="AW153" s="13" t="s">
        <v>27</v>
      </c>
      <c r="AX153" s="13" t="s">
        <v>70</v>
      </c>
      <c r="AY153" s="169" t="s">
        <v>140</v>
      </c>
    </row>
    <row r="154" spans="1:65" s="13" customFormat="1" x14ac:dyDescent="0.2">
      <c r="B154" s="168"/>
      <c r="D154" s="159" t="s">
        <v>354</v>
      </c>
      <c r="E154" s="169" t="s">
        <v>1</v>
      </c>
      <c r="F154" s="170" t="s">
        <v>1886</v>
      </c>
      <c r="H154" s="171">
        <v>65.494</v>
      </c>
      <c r="L154" s="168"/>
      <c r="M154" s="172"/>
      <c r="N154" s="173"/>
      <c r="O154" s="173"/>
      <c r="P154" s="173"/>
      <c r="Q154" s="173"/>
      <c r="R154" s="173"/>
      <c r="S154" s="173"/>
      <c r="T154" s="174"/>
      <c r="AT154" s="169" t="s">
        <v>354</v>
      </c>
      <c r="AU154" s="169" t="s">
        <v>80</v>
      </c>
      <c r="AV154" s="13" t="s">
        <v>80</v>
      </c>
      <c r="AW154" s="13" t="s">
        <v>27</v>
      </c>
      <c r="AX154" s="13" t="s">
        <v>70</v>
      </c>
      <c r="AY154" s="169" t="s">
        <v>140</v>
      </c>
    </row>
    <row r="155" spans="1:65" s="14" customFormat="1" x14ac:dyDescent="0.2">
      <c r="B155" s="175"/>
      <c r="D155" s="159" t="s">
        <v>354</v>
      </c>
      <c r="E155" s="176" t="s">
        <v>1</v>
      </c>
      <c r="F155" s="177" t="s">
        <v>363</v>
      </c>
      <c r="H155" s="178">
        <v>271.86799999999999</v>
      </c>
      <c r="L155" s="175"/>
      <c r="M155" s="179"/>
      <c r="N155" s="180"/>
      <c r="O155" s="180"/>
      <c r="P155" s="180"/>
      <c r="Q155" s="180"/>
      <c r="R155" s="180"/>
      <c r="S155" s="180"/>
      <c r="T155" s="181"/>
      <c r="AT155" s="176" t="s">
        <v>354</v>
      </c>
      <c r="AU155" s="176" t="s">
        <v>80</v>
      </c>
      <c r="AV155" s="14" t="s">
        <v>160</v>
      </c>
      <c r="AW155" s="14" t="s">
        <v>27</v>
      </c>
      <c r="AX155" s="14" t="s">
        <v>78</v>
      </c>
      <c r="AY155" s="176" t="s">
        <v>140</v>
      </c>
    </row>
    <row r="156" spans="1:65" s="2" customFormat="1" ht="16.5" customHeight="1" x14ac:dyDescent="0.2">
      <c r="A156" s="30"/>
      <c r="B156" s="146"/>
      <c r="C156" s="147" t="s">
        <v>170</v>
      </c>
      <c r="D156" s="147" t="s">
        <v>143</v>
      </c>
      <c r="E156" s="148" t="s">
        <v>729</v>
      </c>
      <c r="F156" s="149" t="s">
        <v>730</v>
      </c>
      <c r="G156" s="150" t="s">
        <v>731</v>
      </c>
      <c r="H156" s="151">
        <v>816.15</v>
      </c>
      <c r="I156" s="275"/>
      <c r="J156" s="152">
        <f>ROUND(I156*H156,2)</f>
        <v>0</v>
      </c>
      <c r="K156" s="149"/>
      <c r="L156" s="31"/>
      <c r="M156" s="153" t="s">
        <v>1</v>
      </c>
      <c r="N156" s="154" t="s">
        <v>36</v>
      </c>
      <c r="O156" s="155">
        <v>0</v>
      </c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7" t="s">
        <v>160</v>
      </c>
      <c r="AT156" s="157" t="s">
        <v>143</v>
      </c>
      <c r="AU156" s="157" t="s">
        <v>80</v>
      </c>
      <c r="AY156" s="18" t="s">
        <v>140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8" t="s">
        <v>78</v>
      </c>
      <c r="BK156" s="158">
        <f>ROUND(I156*H156,2)</f>
        <v>0</v>
      </c>
      <c r="BL156" s="18" t="s">
        <v>160</v>
      </c>
      <c r="BM156" s="157" t="s">
        <v>1887</v>
      </c>
    </row>
    <row r="157" spans="1:65" s="2" customFormat="1" ht="19.5" x14ac:dyDescent="0.2">
      <c r="A157" s="30"/>
      <c r="B157" s="31"/>
      <c r="C157" s="30"/>
      <c r="D157" s="159" t="s">
        <v>149</v>
      </c>
      <c r="E157" s="30"/>
      <c r="F157" s="160" t="s">
        <v>733</v>
      </c>
      <c r="G157" s="30"/>
      <c r="H157" s="30"/>
      <c r="I157" s="30"/>
      <c r="J157" s="30"/>
      <c r="K157" s="30"/>
      <c r="L157" s="31"/>
      <c r="M157" s="161"/>
      <c r="N157" s="162"/>
      <c r="O157" s="56"/>
      <c r="P157" s="56"/>
      <c r="Q157" s="56"/>
      <c r="R157" s="56"/>
      <c r="S157" s="56"/>
      <c r="T157" s="57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T157" s="18" t="s">
        <v>149</v>
      </c>
      <c r="AU157" s="18" t="s">
        <v>80</v>
      </c>
    </row>
    <row r="158" spans="1:65" s="13" customFormat="1" x14ac:dyDescent="0.2">
      <c r="B158" s="168"/>
      <c r="D158" s="159" t="s">
        <v>354</v>
      </c>
      <c r="E158" s="169" t="s">
        <v>1</v>
      </c>
      <c r="F158" s="170" t="s">
        <v>1888</v>
      </c>
      <c r="H158" s="171">
        <v>408.07499999999999</v>
      </c>
      <c r="L158" s="168"/>
      <c r="M158" s="172"/>
      <c r="N158" s="173"/>
      <c r="O158" s="173"/>
      <c r="P158" s="173"/>
      <c r="Q158" s="173"/>
      <c r="R158" s="173"/>
      <c r="S158" s="173"/>
      <c r="T158" s="174"/>
      <c r="AT158" s="169" t="s">
        <v>354</v>
      </c>
      <c r="AU158" s="169" t="s">
        <v>80</v>
      </c>
      <c r="AV158" s="13" t="s">
        <v>80</v>
      </c>
      <c r="AW158" s="13" t="s">
        <v>27</v>
      </c>
      <c r="AX158" s="13" t="s">
        <v>70</v>
      </c>
      <c r="AY158" s="169" t="s">
        <v>140</v>
      </c>
    </row>
    <row r="159" spans="1:65" s="13" customFormat="1" x14ac:dyDescent="0.2">
      <c r="B159" s="168"/>
      <c r="D159" s="159" t="s">
        <v>354</v>
      </c>
      <c r="E159" s="169" t="s">
        <v>1</v>
      </c>
      <c r="F159" s="170" t="s">
        <v>1889</v>
      </c>
      <c r="H159" s="171">
        <v>816.15</v>
      </c>
      <c r="L159" s="168"/>
      <c r="M159" s="172"/>
      <c r="N159" s="173"/>
      <c r="O159" s="173"/>
      <c r="P159" s="173"/>
      <c r="Q159" s="173"/>
      <c r="R159" s="173"/>
      <c r="S159" s="173"/>
      <c r="T159" s="174"/>
      <c r="AT159" s="169" t="s">
        <v>354</v>
      </c>
      <c r="AU159" s="169" t="s">
        <v>80</v>
      </c>
      <c r="AV159" s="13" t="s">
        <v>80</v>
      </c>
      <c r="AW159" s="13" t="s">
        <v>27</v>
      </c>
      <c r="AX159" s="13" t="s">
        <v>78</v>
      </c>
      <c r="AY159" s="169" t="s">
        <v>140</v>
      </c>
    </row>
    <row r="160" spans="1:65" s="2" customFormat="1" ht="16.5" customHeight="1" x14ac:dyDescent="0.2">
      <c r="A160" s="30"/>
      <c r="B160" s="146"/>
      <c r="C160" s="147" t="s">
        <v>174</v>
      </c>
      <c r="D160" s="147" t="s">
        <v>143</v>
      </c>
      <c r="E160" s="148" t="s">
        <v>721</v>
      </c>
      <c r="F160" s="149" t="s">
        <v>722</v>
      </c>
      <c r="G160" s="150" t="s">
        <v>505</v>
      </c>
      <c r="H160" s="151">
        <v>473.56900000000002</v>
      </c>
      <c r="I160" s="275"/>
      <c r="J160" s="152">
        <f>ROUND(I160*H160,2)</f>
        <v>0</v>
      </c>
      <c r="K160" s="149"/>
      <c r="L160" s="31"/>
      <c r="M160" s="153" t="s">
        <v>1</v>
      </c>
      <c r="N160" s="154" t="s">
        <v>36</v>
      </c>
      <c r="O160" s="155">
        <v>8.9999999999999993E-3</v>
      </c>
      <c r="P160" s="155">
        <f>O160*H160</f>
        <v>4.2621209999999996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7" t="s">
        <v>160</v>
      </c>
      <c r="AT160" s="157" t="s">
        <v>143</v>
      </c>
      <c r="AU160" s="157" t="s">
        <v>80</v>
      </c>
      <c r="AY160" s="18" t="s">
        <v>140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8" t="s">
        <v>78</v>
      </c>
      <c r="BK160" s="158">
        <f>ROUND(I160*H160,2)</f>
        <v>0</v>
      </c>
      <c r="BL160" s="18" t="s">
        <v>160</v>
      </c>
      <c r="BM160" s="157" t="s">
        <v>1890</v>
      </c>
    </row>
    <row r="161" spans="1:65" s="2" customFormat="1" x14ac:dyDescent="0.2">
      <c r="A161" s="30"/>
      <c r="B161" s="31"/>
      <c r="C161" s="30"/>
      <c r="D161" s="159" t="s">
        <v>149</v>
      </c>
      <c r="E161" s="30"/>
      <c r="F161" s="160" t="s">
        <v>724</v>
      </c>
      <c r="G161" s="30"/>
      <c r="H161" s="30"/>
      <c r="I161" s="30"/>
      <c r="J161" s="30"/>
      <c r="K161" s="30"/>
      <c r="L161" s="31"/>
      <c r="M161" s="161"/>
      <c r="N161" s="162"/>
      <c r="O161" s="56"/>
      <c r="P161" s="56"/>
      <c r="Q161" s="56"/>
      <c r="R161" s="56"/>
      <c r="S161" s="56"/>
      <c r="T161" s="57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T161" s="18" t="s">
        <v>149</v>
      </c>
      <c r="AU161" s="18" t="s">
        <v>80</v>
      </c>
    </row>
    <row r="162" spans="1:65" s="13" customFormat="1" x14ac:dyDescent="0.2">
      <c r="B162" s="168"/>
      <c r="D162" s="159" t="s">
        <v>354</v>
      </c>
      <c r="E162" s="169" t="s">
        <v>1</v>
      </c>
      <c r="F162" s="170" t="s">
        <v>1891</v>
      </c>
      <c r="H162" s="171">
        <v>473.56900000000002</v>
      </c>
      <c r="L162" s="168"/>
      <c r="M162" s="172"/>
      <c r="N162" s="173"/>
      <c r="O162" s="173"/>
      <c r="P162" s="173"/>
      <c r="Q162" s="173"/>
      <c r="R162" s="173"/>
      <c r="S162" s="173"/>
      <c r="T162" s="174"/>
      <c r="AT162" s="169" t="s">
        <v>354</v>
      </c>
      <c r="AU162" s="169" t="s">
        <v>80</v>
      </c>
      <c r="AV162" s="13" t="s">
        <v>80</v>
      </c>
      <c r="AW162" s="13" t="s">
        <v>27</v>
      </c>
      <c r="AX162" s="13" t="s">
        <v>78</v>
      </c>
      <c r="AY162" s="169" t="s">
        <v>140</v>
      </c>
    </row>
    <row r="163" spans="1:65" s="2" customFormat="1" ht="16.5" customHeight="1" x14ac:dyDescent="0.2">
      <c r="A163" s="30"/>
      <c r="B163" s="146"/>
      <c r="C163" s="147" t="s">
        <v>178</v>
      </c>
      <c r="D163" s="147" t="s">
        <v>143</v>
      </c>
      <c r="E163" s="148" t="s">
        <v>736</v>
      </c>
      <c r="F163" s="149" t="s">
        <v>737</v>
      </c>
      <c r="G163" s="150" t="s">
        <v>505</v>
      </c>
      <c r="H163" s="151">
        <v>65.494</v>
      </c>
      <c r="I163" s="275"/>
      <c r="J163" s="152">
        <f>ROUND(I163*H163,2)</f>
        <v>0</v>
      </c>
      <c r="K163" s="149"/>
      <c r="L163" s="31"/>
      <c r="M163" s="153" t="s">
        <v>1</v>
      </c>
      <c r="N163" s="154" t="s">
        <v>36</v>
      </c>
      <c r="O163" s="155">
        <v>0.32800000000000001</v>
      </c>
      <c r="P163" s="155">
        <f>O163*H163</f>
        <v>21.482032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7" t="s">
        <v>160</v>
      </c>
      <c r="AT163" s="157" t="s">
        <v>143</v>
      </c>
      <c r="AU163" s="157" t="s">
        <v>80</v>
      </c>
      <c r="AY163" s="18" t="s">
        <v>140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78</v>
      </c>
      <c r="BK163" s="158">
        <f>ROUND(I163*H163,2)</f>
        <v>0</v>
      </c>
      <c r="BL163" s="18" t="s">
        <v>160</v>
      </c>
      <c r="BM163" s="157" t="s">
        <v>1892</v>
      </c>
    </row>
    <row r="164" spans="1:65" s="2" customFormat="1" ht="19.5" x14ac:dyDescent="0.2">
      <c r="A164" s="30"/>
      <c r="B164" s="31"/>
      <c r="C164" s="30"/>
      <c r="D164" s="159" t="s">
        <v>149</v>
      </c>
      <c r="E164" s="30"/>
      <c r="F164" s="160" t="s">
        <v>739</v>
      </c>
      <c r="G164" s="30"/>
      <c r="H164" s="30"/>
      <c r="I164" s="30"/>
      <c r="J164" s="30"/>
      <c r="K164" s="30"/>
      <c r="L164" s="31"/>
      <c r="M164" s="161"/>
      <c r="N164" s="162"/>
      <c r="O164" s="56"/>
      <c r="P164" s="56"/>
      <c r="Q164" s="56"/>
      <c r="R164" s="56"/>
      <c r="S164" s="56"/>
      <c r="T164" s="57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T164" s="18" t="s">
        <v>149</v>
      </c>
      <c r="AU164" s="18" t="s">
        <v>80</v>
      </c>
    </row>
    <row r="165" spans="1:65" s="13" customFormat="1" x14ac:dyDescent="0.2">
      <c r="B165" s="168"/>
      <c r="D165" s="159" t="s">
        <v>354</v>
      </c>
      <c r="E165" s="169" t="s">
        <v>1</v>
      </c>
      <c r="F165" s="170" t="s">
        <v>1893</v>
      </c>
      <c r="H165" s="171">
        <v>65.494</v>
      </c>
      <c r="L165" s="168"/>
      <c r="M165" s="172"/>
      <c r="N165" s="173"/>
      <c r="O165" s="173"/>
      <c r="P165" s="173"/>
      <c r="Q165" s="173"/>
      <c r="R165" s="173"/>
      <c r="S165" s="173"/>
      <c r="T165" s="174"/>
      <c r="AT165" s="169" t="s">
        <v>354</v>
      </c>
      <c r="AU165" s="169" t="s">
        <v>80</v>
      </c>
      <c r="AV165" s="13" t="s">
        <v>80</v>
      </c>
      <c r="AW165" s="13" t="s">
        <v>27</v>
      </c>
      <c r="AX165" s="13" t="s">
        <v>78</v>
      </c>
      <c r="AY165" s="169" t="s">
        <v>140</v>
      </c>
    </row>
    <row r="166" spans="1:65" s="2" customFormat="1" ht="21.75" customHeight="1" x14ac:dyDescent="0.2">
      <c r="A166" s="30"/>
      <c r="B166" s="146"/>
      <c r="C166" s="147" t="s">
        <v>182</v>
      </c>
      <c r="D166" s="147" t="s">
        <v>143</v>
      </c>
      <c r="E166" s="148" t="s">
        <v>764</v>
      </c>
      <c r="F166" s="149" t="s">
        <v>765</v>
      </c>
      <c r="G166" s="150" t="s">
        <v>351</v>
      </c>
      <c r="H166" s="151">
        <v>548.76</v>
      </c>
      <c r="I166" s="275"/>
      <c r="J166" s="152">
        <f>ROUND(I166*H166,2)</f>
        <v>0</v>
      </c>
      <c r="K166" s="149"/>
      <c r="L166" s="31"/>
      <c r="M166" s="153" t="s">
        <v>1</v>
      </c>
      <c r="N166" s="154" t="s">
        <v>36</v>
      </c>
      <c r="O166" s="155">
        <v>1.2E-2</v>
      </c>
      <c r="P166" s="155">
        <f>O166*H166</f>
        <v>6.5851199999999999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7" t="s">
        <v>160</v>
      </c>
      <c r="AT166" s="157" t="s">
        <v>143</v>
      </c>
      <c r="AU166" s="157" t="s">
        <v>80</v>
      </c>
      <c r="AY166" s="18" t="s">
        <v>140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8" t="s">
        <v>78</v>
      </c>
      <c r="BK166" s="158">
        <f>ROUND(I166*H166,2)</f>
        <v>0</v>
      </c>
      <c r="BL166" s="18" t="s">
        <v>160</v>
      </c>
      <c r="BM166" s="157" t="s">
        <v>1894</v>
      </c>
    </row>
    <row r="167" spans="1:65" s="2" customFormat="1" x14ac:dyDescent="0.2">
      <c r="A167" s="30"/>
      <c r="B167" s="31"/>
      <c r="C167" s="30"/>
      <c r="D167" s="159" t="s">
        <v>149</v>
      </c>
      <c r="E167" s="30"/>
      <c r="F167" s="160" t="s">
        <v>767</v>
      </c>
      <c r="G167" s="30"/>
      <c r="H167" s="30"/>
      <c r="I167" s="30"/>
      <c r="J167" s="30"/>
      <c r="K167" s="30"/>
      <c r="L167" s="31"/>
      <c r="M167" s="161"/>
      <c r="N167" s="162"/>
      <c r="O167" s="56"/>
      <c r="P167" s="56"/>
      <c r="Q167" s="56"/>
      <c r="R167" s="56"/>
      <c r="S167" s="56"/>
      <c r="T167" s="57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T167" s="18" t="s">
        <v>149</v>
      </c>
      <c r="AU167" s="18" t="s">
        <v>80</v>
      </c>
    </row>
    <row r="168" spans="1:65" s="13" customFormat="1" x14ac:dyDescent="0.2">
      <c r="B168" s="168"/>
      <c r="D168" s="159" t="s">
        <v>354</v>
      </c>
      <c r="E168" s="169" t="s">
        <v>1</v>
      </c>
      <c r="F168" s="170" t="s">
        <v>1895</v>
      </c>
      <c r="H168" s="171">
        <v>548.76</v>
      </c>
      <c r="L168" s="168"/>
      <c r="M168" s="172"/>
      <c r="N168" s="173"/>
      <c r="O168" s="173"/>
      <c r="P168" s="173"/>
      <c r="Q168" s="173"/>
      <c r="R168" s="173"/>
      <c r="S168" s="173"/>
      <c r="T168" s="174"/>
      <c r="AT168" s="169" t="s">
        <v>354</v>
      </c>
      <c r="AU168" s="169" t="s">
        <v>80</v>
      </c>
      <c r="AV168" s="13" t="s">
        <v>80</v>
      </c>
      <c r="AW168" s="13" t="s">
        <v>27</v>
      </c>
      <c r="AX168" s="13" t="s">
        <v>78</v>
      </c>
      <c r="AY168" s="169" t="s">
        <v>140</v>
      </c>
    </row>
    <row r="169" spans="1:65" s="2" customFormat="1" ht="16.5" customHeight="1" x14ac:dyDescent="0.2">
      <c r="A169" s="30"/>
      <c r="B169" s="146"/>
      <c r="C169" s="147" t="s">
        <v>186</v>
      </c>
      <c r="D169" s="147" t="s">
        <v>143</v>
      </c>
      <c r="E169" s="148" t="s">
        <v>1896</v>
      </c>
      <c r="F169" s="149" t="s">
        <v>1897</v>
      </c>
      <c r="G169" s="150" t="s">
        <v>351</v>
      </c>
      <c r="H169" s="151">
        <v>483.11099999999999</v>
      </c>
      <c r="I169" s="275"/>
      <c r="J169" s="152">
        <f>ROUND(I169*H169,2)</f>
        <v>0</v>
      </c>
      <c r="K169" s="149"/>
      <c r="L169" s="31"/>
      <c r="M169" s="153" t="s">
        <v>1</v>
      </c>
      <c r="N169" s="154" t="s">
        <v>36</v>
      </c>
      <c r="O169" s="155">
        <v>3.5999999999999997E-2</v>
      </c>
      <c r="P169" s="155">
        <f>O169*H169</f>
        <v>17.391995999999999</v>
      </c>
      <c r="Q169" s="155">
        <v>0</v>
      </c>
      <c r="R169" s="155">
        <f>Q169*H169</f>
        <v>0</v>
      </c>
      <c r="S169" s="155">
        <v>0</v>
      </c>
      <c r="T169" s="156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7" t="s">
        <v>160</v>
      </c>
      <c r="AT169" s="157" t="s">
        <v>143</v>
      </c>
      <c r="AU169" s="157" t="s">
        <v>80</v>
      </c>
      <c r="AY169" s="18" t="s">
        <v>140</v>
      </c>
      <c r="BE169" s="158">
        <f>IF(N169="základní",J169,0)</f>
        <v>0</v>
      </c>
      <c r="BF169" s="158">
        <f>IF(N169="snížená",J169,0)</f>
        <v>0</v>
      </c>
      <c r="BG169" s="158">
        <f>IF(N169="zákl. přenesená",J169,0)</f>
        <v>0</v>
      </c>
      <c r="BH169" s="158">
        <f>IF(N169="sníž. přenesená",J169,0)</f>
        <v>0</v>
      </c>
      <c r="BI169" s="158">
        <f>IF(N169="nulová",J169,0)</f>
        <v>0</v>
      </c>
      <c r="BJ169" s="18" t="s">
        <v>78</v>
      </c>
      <c r="BK169" s="158">
        <f>ROUND(I169*H169,2)</f>
        <v>0</v>
      </c>
      <c r="BL169" s="18" t="s">
        <v>160</v>
      </c>
      <c r="BM169" s="157" t="s">
        <v>1898</v>
      </c>
    </row>
    <row r="170" spans="1:65" s="2" customFormat="1" x14ac:dyDescent="0.2">
      <c r="A170" s="30"/>
      <c r="B170" s="31"/>
      <c r="C170" s="30"/>
      <c r="D170" s="159" t="s">
        <v>149</v>
      </c>
      <c r="E170" s="30"/>
      <c r="F170" s="160" t="s">
        <v>1899</v>
      </c>
      <c r="G170" s="30"/>
      <c r="H170" s="30"/>
      <c r="I170" s="30"/>
      <c r="J170" s="30"/>
      <c r="K170" s="30"/>
      <c r="L170" s="31"/>
      <c r="M170" s="161"/>
      <c r="N170" s="162"/>
      <c r="O170" s="56"/>
      <c r="P170" s="56"/>
      <c r="Q170" s="56"/>
      <c r="R170" s="56"/>
      <c r="S170" s="56"/>
      <c r="T170" s="57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T170" s="18" t="s">
        <v>149</v>
      </c>
      <c r="AU170" s="18" t="s">
        <v>80</v>
      </c>
    </row>
    <row r="171" spans="1:65" s="13" customFormat="1" x14ac:dyDescent="0.2">
      <c r="B171" s="168"/>
      <c r="D171" s="159" t="s">
        <v>354</v>
      </c>
      <c r="E171" s="169" t="s">
        <v>1</v>
      </c>
      <c r="F171" s="170" t="s">
        <v>1900</v>
      </c>
      <c r="H171" s="171">
        <v>483.11099999999999</v>
      </c>
      <c r="L171" s="168"/>
      <c r="M171" s="172"/>
      <c r="N171" s="173"/>
      <c r="O171" s="173"/>
      <c r="P171" s="173"/>
      <c r="Q171" s="173"/>
      <c r="R171" s="173"/>
      <c r="S171" s="173"/>
      <c r="T171" s="174"/>
      <c r="AT171" s="169" t="s">
        <v>354</v>
      </c>
      <c r="AU171" s="169" t="s">
        <v>80</v>
      </c>
      <c r="AV171" s="13" t="s">
        <v>80</v>
      </c>
      <c r="AW171" s="13" t="s">
        <v>27</v>
      </c>
      <c r="AX171" s="13" t="s">
        <v>78</v>
      </c>
      <c r="AY171" s="169" t="s">
        <v>140</v>
      </c>
    </row>
    <row r="172" spans="1:65" s="2" customFormat="1" ht="16.5" customHeight="1" x14ac:dyDescent="0.2">
      <c r="A172" s="30"/>
      <c r="B172" s="146"/>
      <c r="C172" s="147" t="s">
        <v>190</v>
      </c>
      <c r="D172" s="147" t="s">
        <v>143</v>
      </c>
      <c r="E172" s="148" t="s">
        <v>1217</v>
      </c>
      <c r="F172" s="149" t="s">
        <v>1218</v>
      </c>
      <c r="G172" s="150" t="s">
        <v>351</v>
      </c>
      <c r="H172" s="151">
        <v>1031.8710000000001</v>
      </c>
      <c r="I172" s="275"/>
      <c r="J172" s="152">
        <f>ROUND(I172*H172,2)</f>
        <v>0</v>
      </c>
      <c r="K172" s="149"/>
      <c r="L172" s="31"/>
      <c r="M172" s="153" t="s">
        <v>1</v>
      </c>
      <c r="N172" s="154" t="s">
        <v>36</v>
      </c>
      <c r="O172" s="155">
        <v>1.2E-2</v>
      </c>
      <c r="P172" s="155">
        <f>O172*H172</f>
        <v>12.382452000000001</v>
      </c>
      <c r="Q172" s="155">
        <v>1.2700000000000001E-3</v>
      </c>
      <c r="R172" s="155">
        <f>Q172*H172</f>
        <v>1.3104761700000003</v>
      </c>
      <c r="S172" s="155">
        <v>0</v>
      </c>
      <c r="T172" s="156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7" t="s">
        <v>160</v>
      </c>
      <c r="AT172" s="157" t="s">
        <v>143</v>
      </c>
      <c r="AU172" s="157" t="s">
        <v>80</v>
      </c>
      <c r="AY172" s="18" t="s">
        <v>140</v>
      </c>
      <c r="BE172" s="158">
        <f>IF(N172="základní",J172,0)</f>
        <v>0</v>
      </c>
      <c r="BF172" s="158">
        <f>IF(N172="snížená",J172,0)</f>
        <v>0</v>
      </c>
      <c r="BG172" s="158">
        <f>IF(N172="zákl. přenesená",J172,0)</f>
        <v>0</v>
      </c>
      <c r="BH172" s="158">
        <f>IF(N172="sníž. přenesená",J172,0)</f>
        <v>0</v>
      </c>
      <c r="BI172" s="158">
        <f>IF(N172="nulová",J172,0)</f>
        <v>0</v>
      </c>
      <c r="BJ172" s="18" t="s">
        <v>78</v>
      </c>
      <c r="BK172" s="158">
        <f>ROUND(I172*H172,2)</f>
        <v>0</v>
      </c>
      <c r="BL172" s="18" t="s">
        <v>160</v>
      </c>
      <c r="BM172" s="157" t="s">
        <v>1901</v>
      </c>
    </row>
    <row r="173" spans="1:65" s="2" customFormat="1" x14ac:dyDescent="0.2">
      <c r="A173" s="30"/>
      <c r="B173" s="31"/>
      <c r="C173" s="30"/>
      <c r="D173" s="159" t="s">
        <v>149</v>
      </c>
      <c r="E173" s="30"/>
      <c r="F173" s="160" t="s">
        <v>1218</v>
      </c>
      <c r="G173" s="30"/>
      <c r="H173" s="30"/>
      <c r="I173" s="30"/>
      <c r="J173" s="30"/>
      <c r="K173" s="30"/>
      <c r="L173" s="31"/>
      <c r="M173" s="161"/>
      <c r="N173" s="162"/>
      <c r="O173" s="56"/>
      <c r="P173" s="56"/>
      <c r="Q173" s="56"/>
      <c r="R173" s="56"/>
      <c r="S173" s="56"/>
      <c r="T173" s="57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T173" s="18" t="s">
        <v>149</v>
      </c>
      <c r="AU173" s="18" t="s">
        <v>80</v>
      </c>
    </row>
    <row r="174" spans="1:65" s="13" customFormat="1" x14ac:dyDescent="0.2">
      <c r="B174" s="168"/>
      <c r="D174" s="159" t="s">
        <v>354</v>
      </c>
      <c r="E174" s="169" t="s">
        <v>1</v>
      </c>
      <c r="F174" s="170" t="s">
        <v>1902</v>
      </c>
      <c r="H174" s="171">
        <v>1031.8710000000001</v>
      </c>
      <c r="L174" s="168"/>
      <c r="M174" s="172"/>
      <c r="N174" s="173"/>
      <c r="O174" s="173"/>
      <c r="P174" s="173"/>
      <c r="Q174" s="173"/>
      <c r="R174" s="173"/>
      <c r="S174" s="173"/>
      <c r="T174" s="174"/>
      <c r="AT174" s="169" t="s">
        <v>354</v>
      </c>
      <c r="AU174" s="169" t="s">
        <v>80</v>
      </c>
      <c r="AV174" s="13" t="s">
        <v>80</v>
      </c>
      <c r="AW174" s="13" t="s">
        <v>27</v>
      </c>
      <c r="AX174" s="13" t="s">
        <v>78</v>
      </c>
      <c r="AY174" s="169" t="s">
        <v>140</v>
      </c>
    </row>
    <row r="175" spans="1:65" s="2" customFormat="1" ht="16.5" customHeight="1" x14ac:dyDescent="0.2">
      <c r="A175" s="30"/>
      <c r="B175" s="146"/>
      <c r="C175" s="195" t="s">
        <v>194</v>
      </c>
      <c r="D175" s="195" t="s">
        <v>753</v>
      </c>
      <c r="E175" s="196" t="s">
        <v>1220</v>
      </c>
      <c r="F175" s="197" t="s">
        <v>1221</v>
      </c>
      <c r="G175" s="198" t="s">
        <v>1222</v>
      </c>
      <c r="H175" s="199">
        <v>25.797000000000001</v>
      </c>
      <c r="I175" s="275"/>
      <c r="J175" s="200">
        <f>ROUND(I175*H175,2)</f>
        <v>0</v>
      </c>
      <c r="K175" s="197"/>
      <c r="L175" s="201"/>
      <c r="M175" s="202" t="s">
        <v>1</v>
      </c>
      <c r="N175" s="203" t="s">
        <v>36</v>
      </c>
      <c r="O175" s="155">
        <v>0</v>
      </c>
      <c r="P175" s="155">
        <f>O175*H175</f>
        <v>0</v>
      </c>
      <c r="Q175" s="155">
        <v>1E-3</v>
      </c>
      <c r="R175" s="155">
        <f>Q175*H175</f>
        <v>2.5797E-2</v>
      </c>
      <c r="S175" s="155">
        <v>0</v>
      </c>
      <c r="T175" s="156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7" t="s">
        <v>174</v>
      </c>
      <c r="AT175" s="157" t="s">
        <v>753</v>
      </c>
      <c r="AU175" s="157" t="s">
        <v>80</v>
      </c>
      <c r="AY175" s="18" t="s">
        <v>140</v>
      </c>
      <c r="BE175" s="158">
        <f>IF(N175="základní",J175,0)</f>
        <v>0</v>
      </c>
      <c r="BF175" s="158">
        <f>IF(N175="snížená",J175,0)</f>
        <v>0</v>
      </c>
      <c r="BG175" s="158">
        <f>IF(N175="zákl. přenesená",J175,0)</f>
        <v>0</v>
      </c>
      <c r="BH175" s="158">
        <f>IF(N175="sníž. přenesená",J175,0)</f>
        <v>0</v>
      </c>
      <c r="BI175" s="158">
        <f>IF(N175="nulová",J175,0)</f>
        <v>0</v>
      </c>
      <c r="BJ175" s="18" t="s">
        <v>78</v>
      </c>
      <c r="BK175" s="158">
        <f>ROUND(I175*H175,2)</f>
        <v>0</v>
      </c>
      <c r="BL175" s="18" t="s">
        <v>160</v>
      </c>
      <c r="BM175" s="157" t="s">
        <v>1903</v>
      </c>
    </row>
    <row r="176" spans="1:65" s="2" customFormat="1" x14ac:dyDescent="0.2">
      <c r="A176" s="30"/>
      <c r="B176" s="31"/>
      <c r="C176" s="30"/>
      <c r="D176" s="159" t="s">
        <v>149</v>
      </c>
      <c r="E176" s="30"/>
      <c r="F176" s="160" t="s">
        <v>1221</v>
      </c>
      <c r="G176" s="30"/>
      <c r="H176" s="30"/>
      <c r="I176" s="30"/>
      <c r="J176" s="30"/>
      <c r="K176" s="30"/>
      <c r="L176" s="31"/>
      <c r="M176" s="161"/>
      <c r="N176" s="162"/>
      <c r="O176" s="56"/>
      <c r="P176" s="56"/>
      <c r="Q176" s="56"/>
      <c r="R176" s="56"/>
      <c r="S176" s="56"/>
      <c r="T176" s="57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T176" s="18" t="s">
        <v>149</v>
      </c>
      <c r="AU176" s="18" t="s">
        <v>80</v>
      </c>
    </row>
    <row r="177" spans="1:65" s="13" customFormat="1" x14ac:dyDescent="0.2">
      <c r="B177" s="168"/>
      <c r="D177" s="159" t="s">
        <v>354</v>
      </c>
      <c r="F177" s="170" t="s">
        <v>1904</v>
      </c>
      <c r="H177" s="171">
        <v>25.797000000000001</v>
      </c>
      <c r="L177" s="168"/>
      <c r="M177" s="172"/>
      <c r="N177" s="173"/>
      <c r="O177" s="173"/>
      <c r="P177" s="173"/>
      <c r="Q177" s="173"/>
      <c r="R177" s="173"/>
      <c r="S177" s="173"/>
      <c r="T177" s="174"/>
      <c r="AT177" s="169" t="s">
        <v>354</v>
      </c>
      <c r="AU177" s="169" t="s">
        <v>80</v>
      </c>
      <c r="AV177" s="13" t="s">
        <v>80</v>
      </c>
      <c r="AW177" s="13" t="s">
        <v>3</v>
      </c>
      <c r="AX177" s="13" t="s">
        <v>78</v>
      </c>
      <c r="AY177" s="169" t="s">
        <v>140</v>
      </c>
    </row>
    <row r="178" spans="1:65" s="2" customFormat="1" ht="21.75" customHeight="1" x14ac:dyDescent="0.2">
      <c r="A178" s="30"/>
      <c r="B178" s="146"/>
      <c r="C178" s="147" t="s">
        <v>198</v>
      </c>
      <c r="D178" s="147" t="s">
        <v>143</v>
      </c>
      <c r="E178" s="148" t="s">
        <v>1766</v>
      </c>
      <c r="F178" s="149" t="s">
        <v>1767</v>
      </c>
      <c r="G178" s="150" t="s">
        <v>351</v>
      </c>
      <c r="H178" s="151">
        <v>823.14</v>
      </c>
      <c r="I178" s="275"/>
      <c r="J178" s="152">
        <f>ROUND(I178*H178,2)</f>
        <v>0</v>
      </c>
      <c r="K178" s="149"/>
      <c r="L178" s="31"/>
      <c r="M178" s="153" t="s">
        <v>1</v>
      </c>
      <c r="N178" s="154" t="s">
        <v>36</v>
      </c>
      <c r="O178" s="155">
        <v>2E-3</v>
      </c>
      <c r="P178" s="155">
        <f>O178*H178</f>
        <v>1.64628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7" t="s">
        <v>160</v>
      </c>
      <c r="AT178" s="157" t="s">
        <v>143</v>
      </c>
      <c r="AU178" s="157" t="s">
        <v>80</v>
      </c>
      <c r="AY178" s="18" t="s">
        <v>140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8" t="s">
        <v>78</v>
      </c>
      <c r="BK178" s="158">
        <f>ROUND(I178*H178,2)</f>
        <v>0</v>
      </c>
      <c r="BL178" s="18" t="s">
        <v>160</v>
      </c>
      <c r="BM178" s="157" t="s">
        <v>1905</v>
      </c>
    </row>
    <row r="179" spans="1:65" s="2" customFormat="1" ht="19.5" x14ac:dyDescent="0.2">
      <c r="A179" s="30"/>
      <c r="B179" s="31"/>
      <c r="C179" s="30"/>
      <c r="D179" s="159" t="s">
        <v>149</v>
      </c>
      <c r="E179" s="30"/>
      <c r="F179" s="160" t="s">
        <v>1769</v>
      </c>
      <c r="G179" s="30"/>
      <c r="H179" s="30"/>
      <c r="I179" s="30"/>
      <c r="J179" s="30"/>
      <c r="K179" s="30"/>
      <c r="L179" s="31"/>
      <c r="M179" s="161"/>
      <c r="N179" s="162"/>
      <c r="O179" s="56"/>
      <c r="P179" s="56"/>
      <c r="Q179" s="56"/>
      <c r="R179" s="56"/>
      <c r="S179" s="56"/>
      <c r="T179" s="57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T179" s="18" t="s">
        <v>149</v>
      </c>
      <c r="AU179" s="18" t="s">
        <v>80</v>
      </c>
    </row>
    <row r="180" spans="1:65" s="13" customFormat="1" x14ac:dyDescent="0.2">
      <c r="B180" s="168"/>
      <c r="D180" s="159" t="s">
        <v>354</v>
      </c>
      <c r="E180" s="169" t="s">
        <v>1</v>
      </c>
      <c r="F180" s="170" t="s">
        <v>1906</v>
      </c>
      <c r="H180" s="171">
        <v>823.14</v>
      </c>
      <c r="L180" s="168"/>
      <c r="M180" s="172"/>
      <c r="N180" s="173"/>
      <c r="O180" s="173"/>
      <c r="P180" s="173"/>
      <c r="Q180" s="173"/>
      <c r="R180" s="173"/>
      <c r="S180" s="173"/>
      <c r="T180" s="174"/>
      <c r="AT180" s="169" t="s">
        <v>354</v>
      </c>
      <c r="AU180" s="169" t="s">
        <v>80</v>
      </c>
      <c r="AV180" s="13" t="s">
        <v>80</v>
      </c>
      <c r="AW180" s="13" t="s">
        <v>27</v>
      </c>
      <c r="AX180" s="13" t="s">
        <v>78</v>
      </c>
      <c r="AY180" s="169" t="s">
        <v>140</v>
      </c>
    </row>
    <row r="181" spans="1:65" s="2" customFormat="1" ht="21.75" customHeight="1" x14ac:dyDescent="0.2">
      <c r="A181" s="30"/>
      <c r="B181" s="146"/>
      <c r="C181" s="147" t="s">
        <v>8</v>
      </c>
      <c r="D181" s="147" t="s">
        <v>143</v>
      </c>
      <c r="E181" s="148" t="s">
        <v>1225</v>
      </c>
      <c r="F181" s="149" t="s">
        <v>1226</v>
      </c>
      <c r="G181" s="150" t="s">
        <v>351</v>
      </c>
      <c r="H181" s="151">
        <v>724.66700000000003</v>
      </c>
      <c r="I181" s="275"/>
      <c r="J181" s="152">
        <f>ROUND(I181*H181,2)</f>
        <v>0</v>
      </c>
      <c r="K181" s="149"/>
      <c r="L181" s="31"/>
      <c r="M181" s="153" t="s">
        <v>1</v>
      </c>
      <c r="N181" s="154" t="s">
        <v>36</v>
      </c>
      <c r="O181" s="155">
        <v>4.0000000000000001E-3</v>
      </c>
      <c r="P181" s="155">
        <f>O181*H181</f>
        <v>2.8986680000000002</v>
      </c>
      <c r="Q181" s="155">
        <v>0</v>
      </c>
      <c r="R181" s="155">
        <f>Q181*H181</f>
        <v>0</v>
      </c>
      <c r="S181" s="155">
        <v>0</v>
      </c>
      <c r="T181" s="156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7" t="s">
        <v>160</v>
      </c>
      <c r="AT181" s="157" t="s">
        <v>143</v>
      </c>
      <c r="AU181" s="157" t="s">
        <v>80</v>
      </c>
      <c r="AY181" s="18" t="s">
        <v>140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8" t="s">
        <v>78</v>
      </c>
      <c r="BK181" s="158">
        <f>ROUND(I181*H181,2)</f>
        <v>0</v>
      </c>
      <c r="BL181" s="18" t="s">
        <v>160</v>
      </c>
      <c r="BM181" s="157" t="s">
        <v>1907</v>
      </c>
    </row>
    <row r="182" spans="1:65" s="2" customFormat="1" ht="19.5" x14ac:dyDescent="0.2">
      <c r="A182" s="30"/>
      <c r="B182" s="31"/>
      <c r="C182" s="30"/>
      <c r="D182" s="159" t="s">
        <v>149</v>
      </c>
      <c r="E182" s="30"/>
      <c r="F182" s="160" t="s">
        <v>1228</v>
      </c>
      <c r="G182" s="30"/>
      <c r="H182" s="30"/>
      <c r="I182" s="30"/>
      <c r="J182" s="30"/>
      <c r="K182" s="30"/>
      <c r="L182" s="31"/>
      <c r="M182" s="161"/>
      <c r="N182" s="162"/>
      <c r="O182" s="56"/>
      <c r="P182" s="56"/>
      <c r="Q182" s="56"/>
      <c r="R182" s="56"/>
      <c r="S182" s="56"/>
      <c r="T182" s="57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T182" s="18" t="s">
        <v>149</v>
      </c>
      <c r="AU182" s="18" t="s">
        <v>80</v>
      </c>
    </row>
    <row r="183" spans="1:65" s="13" customFormat="1" x14ac:dyDescent="0.2">
      <c r="B183" s="168"/>
      <c r="D183" s="159" t="s">
        <v>354</v>
      </c>
      <c r="E183" s="169" t="s">
        <v>1</v>
      </c>
      <c r="F183" s="170" t="s">
        <v>1908</v>
      </c>
      <c r="H183" s="171">
        <v>724.66700000000003</v>
      </c>
      <c r="L183" s="168"/>
      <c r="M183" s="172"/>
      <c r="N183" s="173"/>
      <c r="O183" s="173"/>
      <c r="P183" s="173"/>
      <c r="Q183" s="173"/>
      <c r="R183" s="173"/>
      <c r="S183" s="173"/>
      <c r="T183" s="174"/>
      <c r="AT183" s="169" t="s">
        <v>354</v>
      </c>
      <c r="AU183" s="169" t="s">
        <v>80</v>
      </c>
      <c r="AV183" s="13" t="s">
        <v>80</v>
      </c>
      <c r="AW183" s="13" t="s">
        <v>27</v>
      </c>
      <c r="AX183" s="13" t="s">
        <v>78</v>
      </c>
      <c r="AY183" s="169" t="s">
        <v>140</v>
      </c>
    </row>
    <row r="184" spans="1:65" s="2" customFormat="1" ht="16.5" customHeight="1" x14ac:dyDescent="0.2">
      <c r="A184" s="30"/>
      <c r="B184" s="146"/>
      <c r="C184" s="147" t="s">
        <v>205</v>
      </c>
      <c r="D184" s="147" t="s">
        <v>143</v>
      </c>
      <c r="E184" s="148" t="s">
        <v>1771</v>
      </c>
      <c r="F184" s="149" t="s">
        <v>1772</v>
      </c>
      <c r="G184" s="150" t="s">
        <v>351</v>
      </c>
      <c r="H184" s="151">
        <v>2195.04</v>
      </c>
      <c r="I184" s="275"/>
      <c r="J184" s="152">
        <f>ROUND(I184*H184,2)</f>
        <v>0</v>
      </c>
      <c r="K184" s="149"/>
      <c r="L184" s="31"/>
      <c r="M184" s="153" t="s">
        <v>1</v>
      </c>
      <c r="N184" s="154" t="s">
        <v>36</v>
      </c>
      <c r="O184" s="155">
        <v>1.0999999999999999E-2</v>
      </c>
      <c r="P184" s="155">
        <f>O184*H184</f>
        <v>24.145439999999997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7" t="s">
        <v>160</v>
      </c>
      <c r="AT184" s="157" t="s">
        <v>143</v>
      </c>
      <c r="AU184" s="157" t="s">
        <v>80</v>
      </c>
      <c r="AY184" s="18" t="s">
        <v>140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8" t="s">
        <v>78</v>
      </c>
      <c r="BK184" s="158">
        <f>ROUND(I184*H184,2)</f>
        <v>0</v>
      </c>
      <c r="BL184" s="18" t="s">
        <v>160</v>
      </c>
      <c r="BM184" s="157" t="s">
        <v>1909</v>
      </c>
    </row>
    <row r="185" spans="1:65" s="2" customFormat="1" x14ac:dyDescent="0.2">
      <c r="A185" s="30"/>
      <c r="B185" s="31"/>
      <c r="C185" s="30"/>
      <c r="D185" s="159" t="s">
        <v>149</v>
      </c>
      <c r="E185" s="30"/>
      <c r="F185" s="160" t="s">
        <v>1774</v>
      </c>
      <c r="G185" s="30"/>
      <c r="H185" s="30"/>
      <c r="I185" s="30"/>
      <c r="J185" s="30"/>
      <c r="K185" s="30"/>
      <c r="L185" s="31"/>
      <c r="M185" s="161"/>
      <c r="N185" s="162"/>
      <c r="O185" s="56"/>
      <c r="P185" s="56"/>
      <c r="Q185" s="56"/>
      <c r="R185" s="56"/>
      <c r="S185" s="56"/>
      <c r="T185" s="57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T185" s="18" t="s">
        <v>149</v>
      </c>
      <c r="AU185" s="18" t="s">
        <v>80</v>
      </c>
    </row>
    <row r="186" spans="1:65" s="13" customFormat="1" x14ac:dyDescent="0.2">
      <c r="B186" s="168"/>
      <c r="D186" s="159" t="s">
        <v>354</v>
      </c>
      <c r="E186" s="169" t="s">
        <v>1</v>
      </c>
      <c r="F186" s="170" t="s">
        <v>1910</v>
      </c>
      <c r="H186" s="171">
        <v>2195.04</v>
      </c>
      <c r="L186" s="168"/>
      <c r="M186" s="172"/>
      <c r="N186" s="173"/>
      <c r="O186" s="173"/>
      <c r="P186" s="173"/>
      <c r="Q186" s="173"/>
      <c r="R186" s="173"/>
      <c r="S186" s="173"/>
      <c r="T186" s="174"/>
      <c r="AT186" s="169" t="s">
        <v>354</v>
      </c>
      <c r="AU186" s="169" t="s">
        <v>80</v>
      </c>
      <c r="AV186" s="13" t="s">
        <v>80</v>
      </c>
      <c r="AW186" s="13" t="s">
        <v>27</v>
      </c>
      <c r="AX186" s="13" t="s">
        <v>78</v>
      </c>
      <c r="AY186" s="169" t="s">
        <v>140</v>
      </c>
    </row>
    <row r="187" spans="1:65" s="2" customFormat="1" ht="16.5" customHeight="1" x14ac:dyDescent="0.2">
      <c r="A187" s="30"/>
      <c r="B187" s="146"/>
      <c r="C187" s="147" t="s">
        <v>209</v>
      </c>
      <c r="D187" s="147" t="s">
        <v>143</v>
      </c>
      <c r="E187" s="148" t="s">
        <v>1231</v>
      </c>
      <c r="F187" s="149" t="s">
        <v>1232</v>
      </c>
      <c r="G187" s="150" t="s">
        <v>351</v>
      </c>
      <c r="H187" s="151">
        <v>1932.444</v>
      </c>
      <c r="I187" s="275"/>
      <c r="J187" s="152">
        <f>ROUND(I187*H187,2)</f>
        <v>0</v>
      </c>
      <c r="K187" s="149"/>
      <c r="L187" s="31"/>
      <c r="M187" s="153" t="s">
        <v>1</v>
      </c>
      <c r="N187" s="154" t="s">
        <v>36</v>
      </c>
      <c r="O187" s="155">
        <v>2.1000000000000001E-2</v>
      </c>
      <c r="P187" s="155">
        <f>O187*H187</f>
        <v>40.581324000000002</v>
      </c>
      <c r="Q187" s="155">
        <v>0</v>
      </c>
      <c r="R187" s="155">
        <f>Q187*H187</f>
        <v>0</v>
      </c>
      <c r="S187" s="155">
        <v>0</v>
      </c>
      <c r="T187" s="156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7" t="s">
        <v>160</v>
      </c>
      <c r="AT187" s="157" t="s">
        <v>143</v>
      </c>
      <c r="AU187" s="157" t="s">
        <v>80</v>
      </c>
      <c r="AY187" s="18" t="s">
        <v>140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78</v>
      </c>
      <c r="BK187" s="158">
        <f>ROUND(I187*H187,2)</f>
        <v>0</v>
      </c>
      <c r="BL187" s="18" t="s">
        <v>160</v>
      </c>
      <c r="BM187" s="157" t="s">
        <v>1911</v>
      </c>
    </row>
    <row r="188" spans="1:65" s="2" customFormat="1" x14ac:dyDescent="0.2">
      <c r="A188" s="30"/>
      <c r="B188" s="31"/>
      <c r="C188" s="30"/>
      <c r="D188" s="159" t="s">
        <v>149</v>
      </c>
      <c r="E188" s="30"/>
      <c r="F188" s="160" t="s">
        <v>1234</v>
      </c>
      <c r="G188" s="30"/>
      <c r="H188" s="30"/>
      <c r="I188" s="30"/>
      <c r="J188" s="30"/>
      <c r="K188" s="30"/>
      <c r="L188" s="31"/>
      <c r="M188" s="161"/>
      <c r="N188" s="162"/>
      <c r="O188" s="56"/>
      <c r="P188" s="56"/>
      <c r="Q188" s="56"/>
      <c r="R188" s="56"/>
      <c r="S188" s="56"/>
      <c r="T188" s="57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T188" s="18" t="s">
        <v>149</v>
      </c>
      <c r="AU188" s="18" t="s">
        <v>80</v>
      </c>
    </row>
    <row r="189" spans="1:65" s="13" customFormat="1" x14ac:dyDescent="0.2">
      <c r="B189" s="168"/>
      <c r="D189" s="159" t="s">
        <v>354</v>
      </c>
      <c r="E189" s="169" t="s">
        <v>1</v>
      </c>
      <c r="F189" s="170" t="s">
        <v>1912</v>
      </c>
      <c r="H189" s="171">
        <v>1932.444</v>
      </c>
      <c r="L189" s="168"/>
      <c r="M189" s="172"/>
      <c r="N189" s="173"/>
      <c r="O189" s="173"/>
      <c r="P189" s="173"/>
      <c r="Q189" s="173"/>
      <c r="R189" s="173"/>
      <c r="S189" s="173"/>
      <c r="T189" s="174"/>
      <c r="AT189" s="169" t="s">
        <v>354</v>
      </c>
      <c r="AU189" s="169" t="s">
        <v>80</v>
      </c>
      <c r="AV189" s="13" t="s">
        <v>80</v>
      </c>
      <c r="AW189" s="13" t="s">
        <v>27</v>
      </c>
      <c r="AX189" s="13" t="s">
        <v>78</v>
      </c>
      <c r="AY189" s="169" t="s">
        <v>140</v>
      </c>
    </row>
    <row r="190" spans="1:65" s="12" customFormat="1" ht="22.9" customHeight="1" x14ac:dyDescent="0.2">
      <c r="B190" s="134"/>
      <c r="D190" s="135" t="s">
        <v>69</v>
      </c>
      <c r="E190" s="144" t="s">
        <v>80</v>
      </c>
      <c r="F190" s="144" t="s">
        <v>801</v>
      </c>
      <c r="J190" s="145">
        <f>BK190</f>
        <v>0</v>
      </c>
      <c r="L190" s="134"/>
      <c r="M190" s="138"/>
      <c r="N190" s="139"/>
      <c r="O190" s="139"/>
      <c r="P190" s="140">
        <f>SUM(P191:P205)</f>
        <v>43.436790000000002</v>
      </c>
      <c r="Q190" s="139"/>
      <c r="R190" s="140">
        <f>SUM(R191:R205)</f>
        <v>56.951329559999998</v>
      </c>
      <c r="S190" s="139"/>
      <c r="T190" s="141">
        <f>SUM(T191:T205)</f>
        <v>0</v>
      </c>
      <c r="AR190" s="135" t="s">
        <v>78</v>
      </c>
      <c r="AT190" s="142" t="s">
        <v>69</v>
      </c>
      <c r="AU190" s="142" t="s">
        <v>78</v>
      </c>
      <c r="AY190" s="135" t="s">
        <v>140</v>
      </c>
      <c r="BK190" s="143">
        <f>SUM(BK191:BK205)</f>
        <v>0</v>
      </c>
    </row>
    <row r="191" spans="1:65" s="2" customFormat="1" ht="16.5" customHeight="1" x14ac:dyDescent="0.2">
      <c r="A191" s="30"/>
      <c r="B191" s="146"/>
      <c r="C191" s="147" t="s">
        <v>213</v>
      </c>
      <c r="D191" s="147" t="s">
        <v>143</v>
      </c>
      <c r="E191" s="148" t="s">
        <v>836</v>
      </c>
      <c r="F191" s="149" t="s">
        <v>837</v>
      </c>
      <c r="G191" s="150" t="s">
        <v>505</v>
      </c>
      <c r="H191" s="151">
        <v>7.0990000000000002</v>
      </c>
      <c r="I191" s="275"/>
      <c r="J191" s="152">
        <f>ROUND(I191*H191,2)</f>
        <v>0</v>
      </c>
      <c r="K191" s="149"/>
      <c r="L191" s="31"/>
      <c r="M191" s="153" t="s">
        <v>1</v>
      </c>
      <c r="N191" s="154" t="s">
        <v>36</v>
      </c>
      <c r="O191" s="155">
        <v>0.58399999999999996</v>
      </c>
      <c r="P191" s="155">
        <f>O191*H191</f>
        <v>4.1458159999999999</v>
      </c>
      <c r="Q191" s="155">
        <v>2.3010199999999998</v>
      </c>
      <c r="R191" s="155">
        <f>Q191*H191</f>
        <v>16.334940979999999</v>
      </c>
      <c r="S191" s="155">
        <v>0</v>
      </c>
      <c r="T191" s="156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7" t="s">
        <v>160</v>
      </c>
      <c r="AT191" s="157" t="s">
        <v>143</v>
      </c>
      <c r="AU191" s="157" t="s">
        <v>80</v>
      </c>
      <c r="AY191" s="18" t="s">
        <v>140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8" t="s">
        <v>78</v>
      </c>
      <c r="BK191" s="158">
        <f>ROUND(I191*H191,2)</f>
        <v>0</v>
      </c>
      <c r="BL191" s="18" t="s">
        <v>160</v>
      </c>
      <c r="BM191" s="157" t="s">
        <v>1913</v>
      </c>
    </row>
    <row r="192" spans="1:65" s="2" customFormat="1" x14ac:dyDescent="0.2">
      <c r="A192" s="30"/>
      <c r="B192" s="31"/>
      <c r="C192" s="30"/>
      <c r="D192" s="159" t="s">
        <v>149</v>
      </c>
      <c r="E192" s="30"/>
      <c r="F192" s="160" t="s">
        <v>839</v>
      </c>
      <c r="G192" s="30"/>
      <c r="H192" s="30"/>
      <c r="I192" s="30"/>
      <c r="J192" s="30"/>
      <c r="K192" s="30"/>
      <c r="L192" s="31"/>
      <c r="M192" s="161"/>
      <c r="N192" s="162"/>
      <c r="O192" s="56"/>
      <c r="P192" s="56"/>
      <c r="Q192" s="56"/>
      <c r="R192" s="56"/>
      <c r="S192" s="56"/>
      <c r="T192" s="57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T192" s="18" t="s">
        <v>149</v>
      </c>
      <c r="AU192" s="18" t="s">
        <v>80</v>
      </c>
    </row>
    <row r="193" spans="1:65" s="13" customFormat="1" x14ac:dyDescent="0.2">
      <c r="B193" s="168"/>
      <c r="D193" s="159" t="s">
        <v>354</v>
      </c>
      <c r="E193" s="169" t="s">
        <v>1</v>
      </c>
      <c r="F193" s="170" t="s">
        <v>1914</v>
      </c>
      <c r="H193" s="171">
        <v>7.0990000000000002</v>
      </c>
      <c r="L193" s="168"/>
      <c r="M193" s="172"/>
      <c r="N193" s="173"/>
      <c r="O193" s="173"/>
      <c r="P193" s="173"/>
      <c r="Q193" s="173"/>
      <c r="R193" s="173"/>
      <c r="S193" s="173"/>
      <c r="T193" s="174"/>
      <c r="AT193" s="169" t="s">
        <v>354</v>
      </c>
      <c r="AU193" s="169" t="s">
        <v>80</v>
      </c>
      <c r="AV193" s="13" t="s">
        <v>80</v>
      </c>
      <c r="AW193" s="13" t="s">
        <v>27</v>
      </c>
      <c r="AX193" s="13" t="s">
        <v>78</v>
      </c>
      <c r="AY193" s="169" t="s">
        <v>140</v>
      </c>
    </row>
    <row r="194" spans="1:65" s="2" customFormat="1" ht="16.5" customHeight="1" x14ac:dyDescent="0.2">
      <c r="A194" s="30"/>
      <c r="B194" s="146"/>
      <c r="C194" s="147" t="s">
        <v>218</v>
      </c>
      <c r="D194" s="147" t="s">
        <v>143</v>
      </c>
      <c r="E194" s="148" t="s">
        <v>1463</v>
      </c>
      <c r="F194" s="149" t="s">
        <v>1464</v>
      </c>
      <c r="G194" s="150" t="s">
        <v>505</v>
      </c>
      <c r="H194" s="151">
        <v>15.95</v>
      </c>
      <c r="I194" s="275"/>
      <c r="J194" s="152">
        <f>ROUND(I194*H194,2)</f>
        <v>0</v>
      </c>
      <c r="K194" s="149"/>
      <c r="L194" s="31"/>
      <c r="M194" s="153" t="s">
        <v>1</v>
      </c>
      <c r="N194" s="154" t="s">
        <v>36</v>
      </c>
      <c r="O194" s="155">
        <v>0.629</v>
      </c>
      <c r="P194" s="155">
        <f>O194*H194</f>
        <v>10.032549999999999</v>
      </c>
      <c r="Q194" s="155">
        <v>2.5018699999999998</v>
      </c>
      <c r="R194" s="155">
        <f>Q194*H194</f>
        <v>39.904826499999999</v>
      </c>
      <c r="S194" s="155">
        <v>0</v>
      </c>
      <c r="T194" s="156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7" t="s">
        <v>160</v>
      </c>
      <c r="AT194" s="157" t="s">
        <v>143</v>
      </c>
      <c r="AU194" s="157" t="s">
        <v>80</v>
      </c>
      <c r="AY194" s="18" t="s">
        <v>140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8" t="s">
        <v>78</v>
      </c>
      <c r="BK194" s="158">
        <f>ROUND(I194*H194,2)</f>
        <v>0</v>
      </c>
      <c r="BL194" s="18" t="s">
        <v>160</v>
      </c>
      <c r="BM194" s="157" t="s">
        <v>1915</v>
      </c>
    </row>
    <row r="195" spans="1:65" s="2" customFormat="1" x14ac:dyDescent="0.2">
      <c r="A195" s="30"/>
      <c r="B195" s="31"/>
      <c r="C195" s="30"/>
      <c r="D195" s="159" t="s">
        <v>149</v>
      </c>
      <c r="E195" s="30"/>
      <c r="F195" s="160" t="s">
        <v>1466</v>
      </c>
      <c r="G195" s="30"/>
      <c r="H195" s="30"/>
      <c r="I195" s="30"/>
      <c r="J195" s="30"/>
      <c r="K195" s="30"/>
      <c r="L195" s="31"/>
      <c r="M195" s="161"/>
      <c r="N195" s="162"/>
      <c r="O195" s="56"/>
      <c r="P195" s="56"/>
      <c r="Q195" s="56"/>
      <c r="R195" s="56"/>
      <c r="S195" s="56"/>
      <c r="T195" s="57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T195" s="18" t="s">
        <v>149</v>
      </c>
      <c r="AU195" s="18" t="s">
        <v>80</v>
      </c>
    </row>
    <row r="196" spans="1:65" s="13" customFormat="1" x14ac:dyDescent="0.2">
      <c r="B196" s="168"/>
      <c r="D196" s="159" t="s">
        <v>354</v>
      </c>
      <c r="E196" s="169" t="s">
        <v>1</v>
      </c>
      <c r="F196" s="170" t="s">
        <v>1916</v>
      </c>
      <c r="H196" s="171">
        <v>15.95</v>
      </c>
      <c r="L196" s="168"/>
      <c r="M196" s="172"/>
      <c r="N196" s="173"/>
      <c r="O196" s="173"/>
      <c r="P196" s="173"/>
      <c r="Q196" s="173"/>
      <c r="R196" s="173"/>
      <c r="S196" s="173"/>
      <c r="T196" s="174"/>
      <c r="AT196" s="169" t="s">
        <v>354</v>
      </c>
      <c r="AU196" s="169" t="s">
        <v>80</v>
      </c>
      <c r="AV196" s="13" t="s">
        <v>80</v>
      </c>
      <c r="AW196" s="13" t="s">
        <v>27</v>
      </c>
      <c r="AX196" s="13" t="s">
        <v>78</v>
      </c>
      <c r="AY196" s="169" t="s">
        <v>140</v>
      </c>
    </row>
    <row r="197" spans="1:65" s="2" customFormat="1" ht="16.5" customHeight="1" x14ac:dyDescent="0.2">
      <c r="A197" s="30"/>
      <c r="B197" s="146"/>
      <c r="C197" s="147" t="s">
        <v>222</v>
      </c>
      <c r="D197" s="147" t="s">
        <v>143</v>
      </c>
      <c r="E197" s="148" t="s">
        <v>1469</v>
      </c>
      <c r="F197" s="149" t="s">
        <v>1470</v>
      </c>
      <c r="G197" s="150" t="s">
        <v>351</v>
      </c>
      <c r="H197" s="151">
        <v>65.400000000000006</v>
      </c>
      <c r="I197" s="275"/>
      <c r="J197" s="152">
        <f>ROUND(I197*H197,2)</f>
        <v>0</v>
      </c>
      <c r="K197" s="149"/>
      <c r="L197" s="31"/>
      <c r="M197" s="153" t="s">
        <v>1</v>
      </c>
      <c r="N197" s="154" t="s">
        <v>36</v>
      </c>
      <c r="O197" s="155">
        <v>0.247</v>
      </c>
      <c r="P197" s="155">
        <f>O197*H197</f>
        <v>16.1538</v>
      </c>
      <c r="Q197" s="155">
        <v>2.6900000000000001E-3</v>
      </c>
      <c r="R197" s="155">
        <f>Q197*H197</f>
        <v>0.17592600000000003</v>
      </c>
      <c r="S197" s="155">
        <v>0</v>
      </c>
      <c r="T197" s="156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57" t="s">
        <v>160</v>
      </c>
      <c r="AT197" s="157" t="s">
        <v>143</v>
      </c>
      <c r="AU197" s="157" t="s">
        <v>80</v>
      </c>
      <c r="AY197" s="18" t="s">
        <v>140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8" t="s">
        <v>78</v>
      </c>
      <c r="BK197" s="158">
        <f>ROUND(I197*H197,2)</f>
        <v>0</v>
      </c>
      <c r="BL197" s="18" t="s">
        <v>160</v>
      </c>
      <c r="BM197" s="157" t="s">
        <v>1917</v>
      </c>
    </row>
    <row r="198" spans="1:65" s="2" customFormat="1" x14ac:dyDescent="0.2">
      <c r="A198" s="30"/>
      <c r="B198" s="31"/>
      <c r="C198" s="30"/>
      <c r="D198" s="159" t="s">
        <v>149</v>
      </c>
      <c r="E198" s="30"/>
      <c r="F198" s="160" t="s">
        <v>1472</v>
      </c>
      <c r="G198" s="30"/>
      <c r="H198" s="30"/>
      <c r="I198" s="30"/>
      <c r="J198" s="30"/>
      <c r="K198" s="30"/>
      <c r="L198" s="31"/>
      <c r="M198" s="161"/>
      <c r="N198" s="162"/>
      <c r="O198" s="56"/>
      <c r="P198" s="56"/>
      <c r="Q198" s="56"/>
      <c r="R198" s="56"/>
      <c r="S198" s="56"/>
      <c r="T198" s="57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T198" s="18" t="s">
        <v>149</v>
      </c>
      <c r="AU198" s="18" t="s">
        <v>80</v>
      </c>
    </row>
    <row r="199" spans="1:65" s="13" customFormat="1" x14ac:dyDescent="0.2">
      <c r="B199" s="168"/>
      <c r="D199" s="159" t="s">
        <v>354</v>
      </c>
      <c r="E199" s="169" t="s">
        <v>1</v>
      </c>
      <c r="F199" s="170" t="s">
        <v>1918</v>
      </c>
      <c r="H199" s="171">
        <v>65.400000000000006</v>
      </c>
      <c r="L199" s="168"/>
      <c r="M199" s="172"/>
      <c r="N199" s="173"/>
      <c r="O199" s="173"/>
      <c r="P199" s="173"/>
      <c r="Q199" s="173"/>
      <c r="R199" s="173"/>
      <c r="S199" s="173"/>
      <c r="T199" s="174"/>
      <c r="AT199" s="169" t="s">
        <v>354</v>
      </c>
      <c r="AU199" s="169" t="s">
        <v>80</v>
      </c>
      <c r="AV199" s="13" t="s">
        <v>80</v>
      </c>
      <c r="AW199" s="13" t="s">
        <v>27</v>
      </c>
      <c r="AX199" s="13" t="s">
        <v>78</v>
      </c>
      <c r="AY199" s="169" t="s">
        <v>140</v>
      </c>
    </row>
    <row r="200" spans="1:65" s="2" customFormat="1" ht="16.5" customHeight="1" x14ac:dyDescent="0.2">
      <c r="A200" s="30"/>
      <c r="B200" s="146"/>
      <c r="C200" s="147" t="s">
        <v>7</v>
      </c>
      <c r="D200" s="147" t="s">
        <v>143</v>
      </c>
      <c r="E200" s="148" t="s">
        <v>1474</v>
      </c>
      <c r="F200" s="149" t="s">
        <v>1475</v>
      </c>
      <c r="G200" s="150" t="s">
        <v>351</v>
      </c>
      <c r="H200" s="151">
        <v>65.400000000000006</v>
      </c>
      <c r="I200" s="275"/>
      <c r="J200" s="152">
        <f>ROUND(I200*H200,2)</f>
        <v>0</v>
      </c>
      <c r="K200" s="149"/>
      <c r="L200" s="31"/>
      <c r="M200" s="153" t="s">
        <v>1</v>
      </c>
      <c r="N200" s="154" t="s">
        <v>36</v>
      </c>
      <c r="O200" s="155">
        <v>8.3000000000000004E-2</v>
      </c>
      <c r="P200" s="155">
        <f>O200*H200</f>
        <v>5.4282000000000004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57" t="s">
        <v>160</v>
      </c>
      <c r="AT200" s="157" t="s">
        <v>143</v>
      </c>
      <c r="AU200" s="157" t="s">
        <v>80</v>
      </c>
      <c r="AY200" s="18" t="s">
        <v>140</v>
      </c>
      <c r="BE200" s="158">
        <f>IF(N200="základní",J200,0)</f>
        <v>0</v>
      </c>
      <c r="BF200" s="158">
        <f>IF(N200="snížená",J200,0)</f>
        <v>0</v>
      </c>
      <c r="BG200" s="158">
        <f>IF(N200="zákl. přenesená",J200,0)</f>
        <v>0</v>
      </c>
      <c r="BH200" s="158">
        <f>IF(N200="sníž. přenesená",J200,0)</f>
        <v>0</v>
      </c>
      <c r="BI200" s="158">
        <f>IF(N200="nulová",J200,0)</f>
        <v>0</v>
      </c>
      <c r="BJ200" s="18" t="s">
        <v>78</v>
      </c>
      <c r="BK200" s="158">
        <f>ROUND(I200*H200,2)</f>
        <v>0</v>
      </c>
      <c r="BL200" s="18" t="s">
        <v>160</v>
      </c>
      <c r="BM200" s="157" t="s">
        <v>1919</v>
      </c>
    </row>
    <row r="201" spans="1:65" s="2" customFormat="1" x14ac:dyDescent="0.2">
      <c r="A201" s="30"/>
      <c r="B201" s="31"/>
      <c r="C201" s="30"/>
      <c r="D201" s="159" t="s">
        <v>149</v>
      </c>
      <c r="E201" s="30"/>
      <c r="F201" s="160" t="s">
        <v>1477</v>
      </c>
      <c r="G201" s="30"/>
      <c r="H201" s="30"/>
      <c r="I201" s="30"/>
      <c r="J201" s="30"/>
      <c r="K201" s="30"/>
      <c r="L201" s="31"/>
      <c r="M201" s="161"/>
      <c r="N201" s="162"/>
      <c r="O201" s="56"/>
      <c r="P201" s="56"/>
      <c r="Q201" s="56"/>
      <c r="R201" s="56"/>
      <c r="S201" s="56"/>
      <c r="T201" s="57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T201" s="18" t="s">
        <v>149</v>
      </c>
      <c r="AU201" s="18" t="s">
        <v>80</v>
      </c>
    </row>
    <row r="202" spans="1:65" s="13" customFormat="1" x14ac:dyDescent="0.2">
      <c r="B202" s="168"/>
      <c r="D202" s="159" t="s">
        <v>354</v>
      </c>
      <c r="E202" s="169" t="s">
        <v>1</v>
      </c>
      <c r="F202" s="170" t="s">
        <v>1920</v>
      </c>
      <c r="H202" s="171">
        <v>65.400000000000006</v>
      </c>
      <c r="L202" s="168"/>
      <c r="M202" s="172"/>
      <c r="N202" s="173"/>
      <c r="O202" s="173"/>
      <c r="P202" s="173"/>
      <c r="Q202" s="173"/>
      <c r="R202" s="173"/>
      <c r="S202" s="173"/>
      <c r="T202" s="174"/>
      <c r="AT202" s="169" t="s">
        <v>354</v>
      </c>
      <c r="AU202" s="169" t="s">
        <v>80</v>
      </c>
      <c r="AV202" s="13" t="s">
        <v>80</v>
      </c>
      <c r="AW202" s="13" t="s">
        <v>27</v>
      </c>
      <c r="AX202" s="13" t="s">
        <v>78</v>
      </c>
      <c r="AY202" s="169" t="s">
        <v>140</v>
      </c>
    </row>
    <row r="203" spans="1:65" s="2" customFormat="1" ht="16.5" customHeight="1" x14ac:dyDescent="0.2">
      <c r="A203" s="30"/>
      <c r="B203" s="146"/>
      <c r="C203" s="147" t="s">
        <v>229</v>
      </c>
      <c r="D203" s="147" t="s">
        <v>143</v>
      </c>
      <c r="E203" s="148" t="s">
        <v>1479</v>
      </c>
      <c r="F203" s="149" t="s">
        <v>1480</v>
      </c>
      <c r="G203" s="150" t="s">
        <v>731</v>
      </c>
      <c r="H203" s="151">
        <v>0.504</v>
      </c>
      <c r="I203" s="275"/>
      <c r="J203" s="152">
        <f>ROUND(I203*H203,2)</f>
        <v>0</v>
      </c>
      <c r="K203" s="149"/>
      <c r="L203" s="31"/>
      <c r="M203" s="153" t="s">
        <v>1</v>
      </c>
      <c r="N203" s="154" t="s">
        <v>36</v>
      </c>
      <c r="O203" s="155">
        <v>15.231</v>
      </c>
      <c r="P203" s="155">
        <f>O203*H203</f>
        <v>7.6764239999999999</v>
      </c>
      <c r="Q203" s="155">
        <v>1.06277</v>
      </c>
      <c r="R203" s="155">
        <f>Q203*H203</f>
        <v>0.53563607999999996</v>
      </c>
      <c r="S203" s="155">
        <v>0</v>
      </c>
      <c r="T203" s="156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57" t="s">
        <v>160</v>
      </c>
      <c r="AT203" s="157" t="s">
        <v>143</v>
      </c>
      <c r="AU203" s="157" t="s">
        <v>80</v>
      </c>
      <c r="AY203" s="18" t="s">
        <v>140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8" t="s">
        <v>78</v>
      </c>
      <c r="BK203" s="158">
        <f>ROUND(I203*H203,2)</f>
        <v>0</v>
      </c>
      <c r="BL203" s="18" t="s">
        <v>160</v>
      </c>
      <c r="BM203" s="157" t="s">
        <v>1921</v>
      </c>
    </row>
    <row r="204" spans="1:65" s="2" customFormat="1" x14ac:dyDescent="0.2">
      <c r="A204" s="30"/>
      <c r="B204" s="31"/>
      <c r="C204" s="30"/>
      <c r="D204" s="159" t="s">
        <v>149</v>
      </c>
      <c r="E204" s="30"/>
      <c r="F204" s="160" t="s">
        <v>1482</v>
      </c>
      <c r="G204" s="30"/>
      <c r="H204" s="30"/>
      <c r="I204" s="30"/>
      <c r="J204" s="30"/>
      <c r="K204" s="30"/>
      <c r="L204" s="31"/>
      <c r="M204" s="161"/>
      <c r="N204" s="162"/>
      <c r="O204" s="56"/>
      <c r="P204" s="56"/>
      <c r="Q204" s="56"/>
      <c r="R204" s="56"/>
      <c r="S204" s="56"/>
      <c r="T204" s="57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T204" s="18" t="s">
        <v>149</v>
      </c>
      <c r="AU204" s="18" t="s">
        <v>80</v>
      </c>
    </row>
    <row r="205" spans="1:65" s="13" customFormat="1" x14ac:dyDescent="0.2">
      <c r="B205" s="168"/>
      <c r="D205" s="159" t="s">
        <v>354</v>
      </c>
      <c r="E205" s="169" t="s">
        <v>1</v>
      </c>
      <c r="F205" s="170" t="s">
        <v>1922</v>
      </c>
      <c r="H205" s="171">
        <v>0.504</v>
      </c>
      <c r="L205" s="168"/>
      <c r="M205" s="172"/>
      <c r="N205" s="173"/>
      <c r="O205" s="173"/>
      <c r="P205" s="173"/>
      <c r="Q205" s="173"/>
      <c r="R205" s="173"/>
      <c r="S205" s="173"/>
      <c r="T205" s="174"/>
      <c r="AT205" s="169" t="s">
        <v>354</v>
      </c>
      <c r="AU205" s="169" t="s">
        <v>80</v>
      </c>
      <c r="AV205" s="13" t="s">
        <v>80</v>
      </c>
      <c r="AW205" s="13" t="s">
        <v>27</v>
      </c>
      <c r="AX205" s="13" t="s">
        <v>78</v>
      </c>
      <c r="AY205" s="169" t="s">
        <v>140</v>
      </c>
    </row>
    <row r="206" spans="1:65" s="12" customFormat="1" ht="22.9" customHeight="1" x14ac:dyDescent="0.2">
      <c r="B206" s="134"/>
      <c r="D206" s="135" t="s">
        <v>69</v>
      </c>
      <c r="E206" s="144" t="s">
        <v>156</v>
      </c>
      <c r="F206" s="144" t="s">
        <v>842</v>
      </c>
      <c r="J206" s="145">
        <f>BK206</f>
        <v>0</v>
      </c>
      <c r="L206" s="134"/>
      <c r="M206" s="138"/>
      <c r="N206" s="139"/>
      <c r="O206" s="139"/>
      <c r="P206" s="140">
        <f>SUM(P207:P212)</f>
        <v>116.94196400000001</v>
      </c>
      <c r="Q206" s="139"/>
      <c r="R206" s="140">
        <f>SUM(R207:R212)</f>
        <v>12.56758452</v>
      </c>
      <c r="S206" s="139"/>
      <c r="T206" s="141">
        <f>SUM(T207:T212)</f>
        <v>0</v>
      </c>
      <c r="AR206" s="135" t="s">
        <v>78</v>
      </c>
      <c r="AT206" s="142" t="s">
        <v>69</v>
      </c>
      <c r="AU206" s="142" t="s">
        <v>78</v>
      </c>
      <c r="AY206" s="135" t="s">
        <v>140</v>
      </c>
      <c r="BK206" s="143">
        <f>SUM(BK207:BK212)</f>
        <v>0</v>
      </c>
    </row>
    <row r="207" spans="1:65" s="2" customFormat="1" ht="16.5" customHeight="1" x14ac:dyDescent="0.2">
      <c r="A207" s="30"/>
      <c r="B207" s="146"/>
      <c r="C207" s="147" t="s">
        <v>233</v>
      </c>
      <c r="D207" s="147" t="s">
        <v>143</v>
      </c>
      <c r="E207" s="148" t="s">
        <v>1536</v>
      </c>
      <c r="F207" s="149" t="s">
        <v>1537</v>
      </c>
      <c r="G207" s="150" t="s">
        <v>505</v>
      </c>
      <c r="H207" s="151">
        <v>3.964</v>
      </c>
      <c r="I207" s="275"/>
      <c r="J207" s="152">
        <f>ROUND(I207*H207,2)</f>
        <v>0</v>
      </c>
      <c r="K207" s="149"/>
      <c r="L207" s="31"/>
      <c r="M207" s="153" t="s">
        <v>1</v>
      </c>
      <c r="N207" s="154" t="s">
        <v>36</v>
      </c>
      <c r="O207" s="155">
        <v>11.201000000000001</v>
      </c>
      <c r="P207" s="155">
        <f>O207*H207</f>
        <v>44.400764000000002</v>
      </c>
      <c r="Q207" s="155">
        <v>3.11388</v>
      </c>
      <c r="R207" s="155">
        <f>Q207*H207</f>
        <v>12.34342032</v>
      </c>
      <c r="S207" s="155">
        <v>0</v>
      </c>
      <c r="T207" s="156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7" t="s">
        <v>160</v>
      </c>
      <c r="AT207" s="157" t="s">
        <v>143</v>
      </c>
      <c r="AU207" s="157" t="s">
        <v>80</v>
      </c>
      <c r="AY207" s="18" t="s">
        <v>140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8" t="s">
        <v>78</v>
      </c>
      <c r="BK207" s="158">
        <f>ROUND(I207*H207,2)</f>
        <v>0</v>
      </c>
      <c r="BL207" s="18" t="s">
        <v>160</v>
      </c>
      <c r="BM207" s="157" t="s">
        <v>1923</v>
      </c>
    </row>
    <row r="208" spans="1:65" s="2" customFormat="1" ht="29.25" x14ac:dyDescent="0.2">
      <c r="A208" s="30"/>
      <c r="B208" s="31"/>
      <c r="C208" s="30"/>
      <c r="D208" s="159" t="s">
        <v>149</v>
      </c>
      <c r="E208" s="30"/>
      <c r="F208" s="160" t="s">
        <v>1539</v>
      </c>
      <c r="G208" s="30"/>
      <c r="H208" s="30"/>
      <c r="I208" s="30"/>
      <c r="J208" s="30"/>
      <c r="K208" s="30"/>
      <c r="L208" s="31"/>
      <c r="M208" s="161"/>
      <c r="N208" s="162"/>
      <c r="O208" s="56"/>
      <c r="P208" s="56"/>
      <c r="Q208" s="56"/>
      <c r="R208" s="56"/>
      <c r="S208" s="56"/>
      <c r="T208" s="57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T208" s="18" t="s">
        <v>149</v>
      </c>
      <c r="AU208" s="18" t="s">
        <v>80</v>
      </c>
    </row>
    <row r="209" spans="1:65" s="13" customFormat="1" x14ac:dyDescent="0.2">
      <c r="B209" s="168"/>
      <c r="D209" s="159" t="s">
        <v>354</v>
      </c>
      <c r="E209" s="169" t="s">
        <v>1</v>
      </c>
      <c r="F209" s="170" t="s">
        <v>1924</v>
      </c>
      <c r="H209" s="171">
        <v>3.964</v>
      </c>
      <c r="L209" s="168"/>
      <c r="M209" s="172"/>
      <c r="N209" s="173"/>
      <c r="O209" s="173"/>
      <c r="P209" s="173"/>
      <c r="Q209" s="173"/>
      <c r="R209" s="173"/>
      <c r="S209" s="173"/>
      <c r="T209" s="174"/>
      <c r="AT209" s="169" t="s">
        <v>354</v>
      </c>
      <c r="AU209" s="169" t="s">
        <v>80</v>
      </c>
      <c r="AV209" s="13" t="s">
        <v>80</v>
      </c>
      <c r="AW209" s="13" t="s">
        <v>27</v>
      </c>
      <c r="AX209" s="13" t="s">
        <v>78</v>
      </c>
      <c r="AY209" s="169" t="s">
        <v>140</v>
      </c>
    </row>
    <row r="210" spans="1:65" s="2" customFormat="1" ht="16.5" customHeight="1" x14ac:dyDescent="0.2">
      <c r="A210" s="30"/>
      <c r="B210" s="146"/>
      <c r="C210" s="147" t="s">
        <v>240</v>
      </c>
      <c r="D210" s="147" t="s">
        <v>143</v>
      </c>
      <c r="E210" s="148" t="s">
        <v>1568</v>
      </c>
      <c r="F210" s="149" t="s">
        <v>1569</v>
      </c>
      <c r="G210" s="150" t="s">
        <v>351</v>
      </c>
      <c r="H210" s="151">
        <v>19.82</v>
      </c>
      <c r="I210" s="275"/>
      <c r="J210" s="152">
        <f>ROUND(I210*H210,2)</f>
        <v>0</v>
      </c>
      <c r="K210" s="149"/>
      <c r="L210" s="31"/>
      <c r="M210" s="153" t="s">
        <v>1</v>
      </c>
      <c r="N210" s="154" t="s">
        <v>36</v>
      </c>
      <c r="O210" s="155">
        <v>3.66</v>
      </c>
      <c r="P210" s="155">
        <f>O210*H210</f>
        <v>72.541200000000003</v>
      </c>
      <c r="Q210" s="155">
        <v>1.1310000000000001E-2</v>
      </c>
      <c r="R210" s="155">
        <f>Q210*H210</f>
        <v>0.22416420000000001</v>
      </c>
      <c r="S210" s="155">
        <v>0</v>
      </c>
      <c r="T210" s="156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7" t="s">
        <v>160</v>
      </c>
      <c r="AT210" s="157" t="s">
        <v>143</v>
      </c>
      <c r="AU210" s="157" t="s">
        <v>80</v>
      </c>
      <c r="AY210" s="18" t="s">
        <v>140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8" t="s">
        <v>78</v>
      </c>
      <c r="BK210" s="158">
        <f>ROUND(I210*H210,2)</f>
        <v>0</v>
      </c>
      <c r="BL210" s="18" t="s">
        <v>160</v>
      </c>
      <c r="BM210" s="157" t="s">
        <v>1925</v>
      </c>
    </row>
    <row r="211" spans="1:65" s="2" customFormat="1" x14ac:dyDescent="0.2">
      <c r="A211" s="30"/>
      <c r="B211" s="31"/>
      <c r="C211" s="30"/>
      <c r="D211" s="159" t="s">
        <v>149</v>
      </c>
      <c r="E211" s="30"/>
      <c r="F211" s="160" t="s">
        <v>1571</v>
      </c>
      <c r="G211" s="30"/>
      <c r="H211" s="30"/>
      <c r="I211" s="30"/>
      <c r="J211" s="30"/>
      <c r="K211" s="30"/>
      <c r="L211" s="31"/>
      <c r="M211" s="161"/>
      <c r="N211" s="162"/>
      <c r="O211" s="56"/>
      <c r="P211" s="56"/>
      <c r="Q211" s="56"/>
      <c r="R211" s="56"/>
      <c r="S211" s="56"/>
      <c r="T211" s="57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T211" s="18" t="s">
        <v>149</v>
      </c>
      <c r="AU211" s="18" t="s">
        <v>80</v>
      </c>
    </row>
    <row r="212" spans="1:65" s="13" customFormat="1" x14ac:dyDescent="0.2">
      <c r="B212" s="168"/>
      <c r="D212" s="159" t="s">
        <v>354</v>
      </c>
      <c r="E212" s="169" t="s">
        <v>1</v>
      </c>
      <c r="F212" s="170" t="s">
        <v>1926</v>
      </c>
      <c r="H212" s="171">
        <v>19.82</v>
      </c>
      <c r="L212" s="168"/>
      <c r="M212" s="172"/>
      <c r="N212" s="173"/>
      <c r="O212" s="173"/>
      <c r="P212" s="173"/>
      <c r="Q212" s="173"/>
      <c r="R212" s="173"/>
      <c r="S212" s="173"/>
      <c r="T212" s="174"/>
      <c r="AT212" s="169" t="s">
        <v>354</v>
      </c>
      <c r="AU212" s="169" t="s">
        <v>80</v>
      </c>
      <c r="AV212" s="13" t="s">
        <v>80</v>
      </c>
      <c r="AW212" s="13" t="s">
        <v>27</v>
      </c>
      <c r="AX212" s="13" t="s">
        <v>78</v>
      </c>
      <c r="AY212" s="169" t="s">
        <v>140</v>
      </c>
    </row>
    <row r="213" spans="1:65" s="12" customFormat="1" ht="22.9" customHeight="1" x14ac:dyDescent="0.2">
      <c r="B213" s="134"/>
      <c r="D213" s="135" t="s">
        <v>69</v>
      </c>
      <c r="E213" s="144" t="s">
        <v>178</v>
      </c>
      <c r="F213" s="144" t="s">
        <v>1025</v>
      </c>
      <c r="J213" s="145">
        <f>BK213</f>
        <v>0</v>
      </c>
      <c r="L213" s="134"/>
      <c r="M213" s="138"/>
      <c r="N213" s="139"/>
      <c r="O213" s="139"/>
      <c r="P213" s="140">
        <f>SUM(P214:P216)</f>
        <v>175.149304</v>
      </c>
      <c r="Q213" s="139"/>
      <c r="R213" s="140">
        <f>SUM(R214:R216)</f>
        <v>0</v>
      </c>
      <c r="S213" s="139"/>
      <c r="T213" s="141">
        <f>SUM(T214:T216)</f>
        <v>54.427999999999997</v>
      </c>
      <c r="AR213" s="135" t="s">
        <v>78</v>
      </c>
      <c r="AT213" s="142" t="s">
        <v>69</v>
      </c>
      <c r="AU213" s="142" t="s">
        <v>78</v>
      </c>
      <c r="AY213" s="135" t="s">
        <v>140</v>
      </c>
      <c r="BK213" s="143">
        <f>SUM(BK214:BK216)</f>
        <v>0</v>
      </c>
    </row>
    <row r="214" spans="1:65" s="2" customFormat="1" ht="16.5" customHeight="1" x14ac:dyDescent="0.2">
      <c r="A214" s="30"/>
      <c r="B214" s="146"/>
      <c r="C214" s="147" t="s">
        <v>246</v>
      </c>
      <c r="D214" s="147" t="s">
        <v>143</v>
      </c>
      <c r="E214" s="148" t="s">
        <v>1378</v>
      </c>
      <c r="F214" s="149" t="s">
        <v>1379</v>
      </c>
      <c r="G214" s="150" t="s">
        <v>505</v>
      </c>
      <c r="H214" s="151">
        <v>27.213999999999999</v>
      </c>
      <c r="I214" s="275"/>
      <c r="J214" s="152">
        <f>ROUND(I214*H214,2)</f>
        <v>0</v>
      </c>
      <c r="K214" s="149"/>
      <c r="L214" s="31"/>
      <c r="M214" s="153" t="s">
        <v>1</v>
      </c>
      <c r="N214" s="154" t="s">
        <v>36</v>
      </c>
      <c r="O214" s="155">
        <v>6.4359999999999999</v>
      </c>
      <c r="P214" s="155">
        <f>O214*H214</f>
        <v>175.149304</v>
      </c>
      <c r="Q214" s="155">
        <v>0</v>
      </c>
      <c r="R214" s="155">
        <f>Q214*H214</f>
        <v>0</v>
      </c>
      <c r="S214" s="155">
        <v>2</v>
      </c>
      <c r="T214" s="156">
        <f>S214*H214</f>
        <v>54.427999999999997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7" t="s">
        <v>160</v>
      </c>
      <c r="AT214" s="157" t="s">
        <v>143</v>
      </c>
      <c r="AU214" s="157" t="s">
        <v>80</v>
      </c>
      <c r="AY214" s="18" t="s">
        <v>140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8" t="s">
        <v>78</v>
      </c>
      <c r="BK214" s="158">
        <f>ROUND(I214*H214,2)</f>
        <v>0</v>
      </c>
      <c r="BL214" s="18" t="s">
        <v>160</v>
      </c>
      <c r="BM214" s="157" t="s">
        <v>1927</v>
      </c>
    </row>
    <row r="215" spans="1:65" s="2" customFormat="1" x14ac:dyDescent="0.2">
      <c r="A215" s="30"/>
      <c r="B215" s="31"/>
      <c r="C215" s="30"/>
      <c r="D215" s="159" t="s">
        <v>149</v>
      </c>
      <c r="E215" s="30"/>
      <c r="F215" s="160" t="s">
        <v>1381</v>
      </c>
      <c r="G215" s="30"/>
      <c r="H215" s="30"/>
      <c r="I215" s="30"/>
      <c r="J215" s="30"/>
      <c r="K215" s="30"/>
      <c r="L215" s="31"/>
      <c r="M215" s="161"/>
      <c r="N215" s="162"/>
      <c r="O215" s="56"/>
      <c r="P215" s="56"/>
      <c r="Q215" s="56"/>
      <c r="R215" s="56"/>
      <c r="S215" s="56"/>
      <c r="T215" s="57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T215" s="18" t="s">
        <v>149</v>
      </c>
      <c r="AU215" s="18" t="s">
        <v>80</v>
      </c>
    </row>
    <row r="216" spans="1:65" s="13" customFormat="1" x14ac:dyDescent="0.2">
      <c r="B216" s="168"/>
      <c r="D216" s="159" t="s">
        <v>354</v>
      </c>
      <c r="E216" s="169" t="s">
        <v>1</v>
      </c>
      <c r="F216" s="170" t="s">
        <v>1928</v>
      </c>
      <c r="H216" s="171">
        <v>27.213999999999999</v>
      </c>
      <c r="L216" s="168"/>
      <c r="M216" s="172"/>
      <c r="N216" s="173"/>
      <c r="O216" s="173"/>
      <c r="P216" s="173"/>
      <c r="Q216" s="173"/>
      <c r="R216" s="173"/>
      <c r="S216" s="173"/>
      <c r="T216" s="174"/>
      <c r="AT216" s="169" t="s">
        <v>354</v>
      </c>
      <c r="AU216" s="169" t="s">
        <v>80</v>
      </c>
      <c r="AV216" s="13" t="s">
        <v>80</v>
      </c>
      <c r="AW216" s="13" t="s">
        <v>27</v>
      </c>
      <c r="AX216" s="13" t="s">
        <v>78</v>
      </c>
      <c r="AY216" s="169" t="s">
        <v>140</v>
      </c>
    </row>
    <row r="217" spans="1:65" s="12" customFormat="1" ht="22.9" customHeight="1" x14ac:dyDescent="0.2">
      <c r="B217" s="134"/>
      <c r="D217" s="135" t="s">
        <v>69</v>
      </c>
      <c r="E217" s="144" t="s">
        <v>1397</v>
      </c>
      <c r="F217" s="144" t="s">
        <v>1398</v>
      </c>
      <c r="J217" s="145">
        <f>BK217</f>
        <v>0</v>
      </c>
      <c r="L217" s="134"/>
      <c r="M217" s="138"/>
      <c r="N217" s="139"/>
      <c r="O217" s="139"/>
      <c r="P217" s="140">
        <f>SUM(P218:P223)</f>
        <v>13.87914</v>
      </c>
      <c r="Q217" s="139"/>
      <c r="R217" s="140">
        <f>SUM(R218:R223)</f>
        <v>0</v>
      </c>
      <c r="S217" s="139"/>
      <c r="T217" s="141">
        <f>SUM(T218:T223)</f>
        <v>0</v>
      </c>
      <c r="AR217" s="135" t="s">
        <v>78</v>
      </c>
      <c r="AT217" s="142" t="s">
        <v>69</v>
      </c>
      <c r="AU217" s="142" t="s">
        <v>78</v>
      </c>
      <c r="AY217" s="135" t="s">
        <v>140</v>
      </c>
      <c r="BK217" s="143">
        <f>SUM(BK218:BK223)</f>
        <v>0</v>
      </c>
    </row>
    <row r="218" spans="1:65" s="2" customFormat="1" ht="24.2" customHeight="1" x14ac:dyDescent="0.2">
      <c r="A218" s="30"/>
      <c r="B218" s="146"/>
      <c r="C218" s="147" t="s">
        <v>250</v>
      </c>
      <c r="D218" s="147" t="s">
        <v>143</v>
      </c>
      <c r="E218" s="148" t="s">
        <v>1399</v>
      </c>
      <c r="F218" s="149" t="s">
        <v>1400</v>
      </c>
      <c r="G218" s="150" t="s">
        <v>731</v>
      </c>
      <c r="H218" s="151">
        <v>54.427999999999997</v>
      </c>
      <c r="I218" s="275"/>
      <c r="J218" s="152">
        <f>ROUND(I218*H218,2)</f>
        <v>0</v>
      </c>
      <c r="K218" s="149"/>
      <c r="L218" s="31"/>
      <c r="M218" s="153" t="s">
        <v>1</v>
      </c>
      <c r="N218" s="154" t="s">
        <v>36</v>
      </c>
      <c r="O218" s="155">
        <v>0.255</v>
      </c>
      <c r="P218" s="155">
        <f>O218*H218</f>
        <v>13.87914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7" t="s">
        <v>160</v>
      </c>
      <c r="AT218" s="157" t="s">
        <v>143</v>
      </c>
      <c r="AU218" s="157" t="s">
        <v>80</v>
      </c>
      <c r="AY218" s="18" t="s">
        <v>140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8" t="s">
        <v>78</v>
      </c>
      <c r="BK218" s="158">
        <f>ROUND(I218*H218,2)</f>
        <v>0</v>
      </c>
      <c r="BL218" s="18" t="s">
        <v>160</v>
      </c>
      <c r="BM218" s="157" t="s">
        <v>1929</v>
      </c>
    </row>
    <row r="219" spans="1:65" s="2" customFormat="1" x14ac:dyDescent="0.2">
      <c r="A219" s="30"/>
      <c r="B219" s="31"/>
      <c r="C219" s="30"/>
      <c r="D219" s="159" t="s">
        <v>149</v>
      </c>
      <c r="E219" s="30"/>
      <c r="F219" s="160" t="s">
        <v>1402</v>
      </c>
      <c r="G219" s="30"/>
      <c r="H219" s="30"/>
      <c r="I219" s="30"/>
      <c r="J219" s="30"/>
      <c r="K219" s="30"/>
      <c r="L219" s="31"/>
      <c r="M219" s="161"/>
      <c r="N219" s="162"/>
      <c r="O219" s="56"/>
      <c r="P219" s="56"/>
      <c r="Q219" s="56"/>
      <c r="R219" s="56"/>
      <c r="S219" s="56"/>
      <c r="T219" s="57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T219" s="18" t="s">
        <v>149</v>
      </c>
      <c r="AU219" s="18" t="s">
        <v>80</v>
      </c>
    </row>
    <row r="220" spans="1:65" s="13" customFormat="1" x14ac:dyDescent="0.2">
      <c r="B220" s="168"/>
      <c r="D220" s="159" t="s">
        <v>354</v>
      </c>
      <c r="E220" s="169" t="s">
        <v>1</v>
      </c>
      <c r="F220" s="170" t="s">
        <v>1930</v>
      </c>
      <c r="H220" s="171">
        <v>54.427999999999997</v>
      </c>
      <c r="L220" s="168"/>
      <c r="M220" s="172"/>
      <c r="N220" s="173"/>
      <c r="O220" s="173"/>
      <c r="P220" s="173"/>
      <c r="Q220" s="173"/>
      <c r="R220" s="173"/>
      <c r="S220" s="173"/>
      <c r="T220" s="174"/>
      <c r="AT220" s="169" t="s">
        <v>354</v>
      </c>
      <c r="AU220" s="169" t="s">
        <v>80</v>
      </c>
      <c r="AV220" s="13" t="s">
        <v>80</v>
      </c>
      <c r="AW220" s="13" t="s">
        <v>27</v>
      </c>
      <c r="AX220" s="13" t="s">
        <v>78</v>
      </c>
      <c r="AY220" s="169" t="s">
        <v>140</v>
      </c>
    </row>
    <row r="221" spans="1:65" s="2" customFormat="1" ht="24.2" customHeight="1" x14ac:dyDescent="0.2">
      <c r="A221" s="30"/>
      <c r="B221" s="146"/>
      <c r="C221" s="147" t="s">
        <v>254</v>
      </c>
      <c r="D221" s="147" t="s">
        <v>143</v>
      </c>
      <c r="E221" s="148" t="s">
        <v>1410</v>
      </c>
      <c r="F221" s="149" t="s">
        <v>1411</v>
      </c>
      <c r="G221" s="150" t="s">
        <v>731</v>
      </c>
      <c r="H221" s="151">
        <v>54.427999999999997</v>
      </c>
      <c r="I221" s="275"/>
      <c r="J221" s="152">
        <f>ROUND(I221*H221,2)</f>
        <v>0</v>
      </c>
      <c r="K221" s="149"/>
      <c r="L221" s="31"/>
      <c r="M221" s="153" t="s">
        <v>1</v>
      </c>
      <c r="N221" s="154" t="s">
        <v>36</v>
      </c>
      <c r="O221" s="155">
        <v>0</v>
      </c>
      <c r="P221" s="155">
        <f>O221*H221</f>
        <v>0</v>
      </c>
      <c r="Q221" s="155">
        <v>0</v>
      </c>
      <c r="R221" s="155">
        <f>Q221*H221</f>
        <v>0</v>
      </c>
      <c r="S221" s="155">
        <v>0</v>
      </c>
      <c r="T221" s="156">
        <f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7" t="s">
        <v>160</v>
      </c>
      <c r="AT221" s="157" t="s">
        <v>143</v>
      </c>
      <c r="AU221" s="157" t="s">
        <v>80</v>
      </c>
      <c r="AY221" s="18" t="s">
        <v>140</v>
      </c>
      <c r="BE221" s="158">
        <f>IF(N221="základní",J221,0)</f>
        <v>0</v>
      </c>
      <c r="BF221" s="158">
        <f>IF(N221="snížená",J221,0)</f>
        <v>0</v>
      </c>
      <c r="BG221" s="158">
        <f>IF(N221="zákl. přenesená",J221,0)</f>
        <v>0</v>
      </c>
      <c r="BH221" s="158">
        <f>IF(N221="sníž. přenesená",J221,0)</f>
        <v>0</v>
      </c>
      <c r="BI221" s="158">
        <f>IF(N221="nulová",J221,0)</f>
        <v>0</v>
      </c>
      <c r="BJ221" s="18" t="s">
        <v>78</v>
      </c>
      <c r="BK221" s="158">
        <f>ROUND(I221*H221,2)</f>
        <v>0</v>
      </c>
      <c r="BL221" s="18" t="s">
        <v>160</v>
      </c>
      <c r="BM221" s="157" t="s">
        <v>1931</v>
      </c>
    </row>
    <row r="222" spans="1:65" s="2" customFormat="1" ht="19.5" x14ac:dyDescent="0.2">
      <c r="A222" s="30"/>
      <c r="B222" s="31"/>
      <c r="C222" s="30"/>
      <c r="D222" s="159" t="s">
        <v>149</v>
      </c>
      <c r="E222" s="30"/>
      <c r="F222" s="160" t="s">
        <v>1413</v>
      </c>
      <c r="G222" s="30"/>
      <c r="H222" s="30"/>
      <c r="I222" s="30"/>
      <c r="J222" s="30"/>
      <c r="K222" s="30"/>
      <c r="L222" s="31"/>
      <c r="M222" s="161"/>
      <c r="N222" s="162"/>
      <c r="O222" s="56"/>
      <c r="P222" s="56"/>
      <c r="Q222" s="56"/>
      <c r="R222" s="56"/>
      <c r="S222" s="56"/>
      <c r="T222" s="57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T222" s="18" t="s">
        <v>149</v>
      </c>
      <c r="AU222" s="18" t="s">
        <v>80</v>
      </c>
    </row>
    <row r="223" spans="1:65" s="13" customFormat="1" x14ac:dyDescent="0.2">
      <c r="B223" s="168"/>
      <c r="D223" s="159" t="s">
        <v>354</v>
      </c>
      <c r="E223" s="169" t="s">
        <v>1</v>
      </c>
      <c r="F223" s="170" t="s">
        <v>1930</v>
      </c>
      <c r="H223" s="171">
        <v>54.427999999999997</v>
      </c>
      <c r="L223" s="168"/>
      <c r="M223" s="172"/>
      <c r="N223" s="173"/>
      <c r="O223" s="173"/>
      <c r="P223" s="173"/>
      <c r="Q223" s="173"/>
      <c r="R223" s="173"/>
      <c r="S223" s="173"/>
      <c r="T223" s="174"/>
      <c r="AT223" s="169" t="s">
        <v>354</v>
      </c>
      <c r="AU223" s="169" t="s">
        <v>80</v>
      </c>
      <c r="AV223" s="13" t="s">
        <v>80</v>
      </c>
      <c r="AW223" s="13" t="s">
        <v>27</v>
      </c>
      <c r="AX223" s="13" t="s">
        <v>78</v>
      </c>
      <c r="AY223" s="169" t="s">
        <v>140</v>
      </c>
    </row>
    <row r="224" spans="1:65" s="12" customFormat="1" ht="22.9" customHeight="1" x14ac:dyDescent="0.2">
      <c r="B224" s="134"/>
      <c r="D224" s="135" t="s">
        <v>69</v>
      </c>
      <c r="E224" s="144" t="s">
        <v>1036</v>
      </c>
      <c r="F224" s="144" t="s">
        <v>1037</v>
      </c>
      <c r="J224" s="145">
        <f>BK224</f>
        <v>0</v>
      </c>
      <c r="L224" s="134"/>
      <c r="M224" s="138"/>
      <c r="N224" s="139"/>
      <c r="O224" s="139"/>
      <c r="P224" s="140">
        <f>SUM(P225:P226)</f>
        <v>23.948990000000002</v>
      </c>
      <c r="Q224" s="139"/>
      <c r="R224" s="140">
        <f>SUM(R225:R226)</f>
        <v>0</v>
      </c>
      <c r="S224" s="139"/>
      <c r="T224" s="141">
        <f>SUM(T225:T226)</f>
        <v>0</v>
      </c>
      <c r="AR224" s="135" t="s">
        <v>78</v>
      </c>
      <c r="AT224" s="142" t="s">
        <v>69</v>
      </c>
      <c r="AU224" s="142" t="s">
        <v>78</v>
      </c>
      <c r="AY224" s="135" t="s">
        <v>140</v>
      </c>
      <c r="BK224" s="143">
        <f>SUM(BK225:BK226)</f>
        <v>0</v>
      </c>
    </row>
    <row r="225" spans="1:65" s="2" customFormat="1" ht="16.5" customHeight="1" x14ac:dyDescent="0.2">
      <c r="A225" s="30"/>
      <c r="B225" s="146"/>
      <c r="C225" s="147" t="s">
        <v>257</v>
      </c>
      <c r="D225" s="147" t="s">
        <v>143</v>
      </c>
      <c r="E225" s="148" t="s">
        <v>1039</v>
      </c>
      <c r="F225" s="149" t="s">
        <v>1040</v>
      </c>
      <c r="G225" s="150" t="s">
        <v>731</v>
      </c>
      <c r="H225" s="151">
        <v>70.855000000000004</v>
      </c>
      <c r="I225" s="275"/>
      <c r="J225" s="152">
        <f>ROUND(I225*H225,2)</f>
        <v>0</v>
      </c>
      <c r="K225" s="149"/>
      <c r="L225" s="31"/>
      <c r="M225" s="153" t="s">
        <v>1</v>
      </c>
      <c r="N225" s="154" t="s">
        <v>36</v>
      </c>
      <c r="O225" s="155">
        <v>0.33800000000000002</v>
      </c>
      <c r="P225" s="155">
        <f>O225*H225</f>
        <v>23.948990000000002</v>
      </c>
      <c r="Q225" s="155">
        <v>0</v>
      </c>
      <c r="R225" s="155">
        <f>Q225*H225</f>
        <v>0</v>
      </c>
      <c r="S225" s="155">
        <v>0</v>
      </c>
      <c r="T225" s="156">
        <f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7" t="s">
        <v>160</v>
      </c>
      <c r="AT225" s="157" t="s">
        <v>143</v>
      </c>
      <c r="AU225" s="157" t="s">
        <v>80</v>
      </c>
      <c r="AY225" s="18" t="s">
        <v>140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8" t="s">
        <v>78</v>
      </c>
      <c r="BK225" s="158">
        <f>ROUND(I225*H225,2)</f>
        <v>0</v>
      </c>
      <c r="BL225" s="18" t="s">
        <v>160</v>
      </c>
      <c r="BM225" s="157" t="s">
        <v>1932</v>
      </c>
    </row>
    <row r="226" spans="1:65" s="2" customFormat="1" x14ac:dyDescent="0.2">
      <c r="A226" s="30"/>
      <c r="B226" s="31"/>
      <c r="C226" s="30"/>
      <c r="D226" s="159" t="s">
        <v>149</v>
      </c>
      <c r="E226" s="30"/>
      <c r="F226" s="160" t="s">
        <v>1042</v>
      </c>
      <c r="G226" s="30"/>
      <c r="H226" s="30"/>
      <c r="I226" s="30"/>
      <c r="J226" s="30"/>
      <c r="K226" s="30"/>
      <c r="L226" s="31"/>
      <c r="M226" s="164"/>
      <c r="N226" s="165"/>
      <c r="O226" s="166"/>
      <c r="P226" s="166"/>
      <c r="Q226" s="166"/>
      <c r="R226" s="166"/>
      <c r="S226" s="166"/>
      <c r="T226" s="167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T226" s="18" t="s">
        <v>149</v>
      </c>
      <c r="AU226" s="18" t="s">
        <v>80</v>
      </c>
    </row>
    <row r="227" spans="1:65" s="2" customFormat="1" ht="6.95" customHeight="1" x14ac:dyDescent="0.2">
      <c r="A227" s="30"/>
      <c r="B227" s="45"/>
      <c r="C227" s="46"/>
      <c r="D227" s="46"/>
      <c r="E227" s="46"/>
      <c r="F227" s="46"/>
      <c r="G227" s="46"/>
      <c r="H227" s="46"/>
      <c r="I227" s="46"/>
      <c r="J227" s="46"/>
      <c r="K227" s="46"/>
      <c r="L227" s="31"/>
      <c r="M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</row>
  </sheetData>
  <autoFilter ref="C126:K226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93"/>
  <sheetViews>
    <sheetView showGridLines="0" view="pageBreakPreview" topLeftCell="A103" zoomScale="90" zoomScaleNormal="100" zoomScaleSheetLayoutView="90" workbookViewId="0">
      <selection activeCell="I391" sqref="I39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6"/>
    </row>
    <row r="2" spans="1:46" s="1" customFormat="1" ht="36.950000000000003" customHeight="1" x14ac:dyDescent="0.2">
      <c r="L2" s="245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105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 x14ac:dyDescent="0.2">
      <c r="B4" s="21"/>
      <c r="D4" s="22" t="s">
        <v>109</v>
      </c>
      <c r="L4" s="21"/>
      <c r="M4" s="97" t="s">
        <v>10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14</v>
      </c>
      <c r="L6" s="21"/>
    </row>
    <row r="7" spans="1:46" s="1" customFormat="1" ht="26.25" customHeight="1" x14ac:dyDescent="0.2">
      <c r="B7" s="21"/>
      <c r="E7" s="264" t="str">
        <f>'Rekapitulace stavby'!K6</f>
        <v>PROTIPOV. OPATŘENÍ NA VODNÍM TOKU POLANČICE PRO ZÁSTAVBU POLANKY NAD ODROU, STAVBA Č.5578 - SO 03 Malá vodní nádrž na Rakovci</v>
      </c>
      <c r="F7" s="265"/>
      <c r="G7" s="265"/>
      <c r="H7" s="265"/>
      <c r="L7" s="21"/>
    </row>
    <row r="8" spans="1:46" s="1" customFormat="1" ht="12" customHeight="1" x14ac:dyDescent="0.2">
      <c r="B8" s="21"/>
      <c r="D8" s="27" t="s">
        <v>110</v>
      </c>
      <c r="L8" s="21"/>
    </row>
    <row r="9" spans="1:46" s="2" customFormat="1" ht="16.5" customHeight="1" x14ac:dyDescent="0.2">
      <c r="A9" s="30"/>
      <c r="B9" s="31"/>
      <c r="C9" s="30"/>
      <c r="D9" s="30"/>
      <c r="E9" s="264" t="s">
        <v>335</v>
      </c>
      <c r="F9" s="263"/>
      <c r="G9" s="263"/>
      <c r="H9" s="263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 x14ac:dyDescent="0.2">
      <c r="A10" s="30"/>
      <c r="B10" s="31"/>
      <c r="C10" s="30"/>
      <c r="D10" s="27" t="s">
        <v>336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 x14ac:dyDescent="0.2">
      <c r="A11" s="30"/>
      <c r="B11" s="31"/>
      <c r="C11" s="30"/>
      <c r="D11" s="30"/>
      <c r="E11" s="252" t="s">
        <v>1933</v>
      </c>
      <c r="F11" s="263"/>
      <c r="G11" s="263"/>
      <c r="H11" s="263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x14ac:dyDescent="0.2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 x14ac:dyDescent="0.2">
      <c r="A13" s="30"/>
      <c r="B13" s="31"/>
      <c r="C13" s="30"/>
      <c r="D13" s="27" t="s">
        <v>15</v>
      </c>
      <c r="E13" s="30"/>
      <c r="F13" s="25" t="s">
        <v>1</v>
      </c>
      <c r="G13" s="30"/>
      <c r="H13" s="30"/>
      <c r="I13" s="27" t="s">
        <v>16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17</v>
      </c>
      <c r="E14" s="30"/>
      <c r="F14" s="25" t="s">
        <v>18</v>
      </c>
      <c r="G14" s="30"/>
      <c r="H14" s="30"/>
      <c r="I14" s="27" t="s">
        <v>19</v>
      </c>
      <c r="J14" s="53">
        <f>'Rekapitulace stavby'!AN8</f>
        <v>0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 x14ac:dyDescent="0.2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2">
      <c r="A16" s="30"/>
      <c r="B16" s="31"/>
      <c r="C16" s="30"/>
      <c r="D16" s="27" t="s">
        <v>20</v>
      </c>
      <c r="E16" s="30"/>
      <c r="F16" s="30"/>
      <c r="G16" s="30"/>
      <c r="H16" s="30"/>
      <c r="I16" s="27" t="s">
        <v>21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7" s="2" customFormat="1" ht="18" customHeight="1" x14ac:dyDescent="0.2">
      <c r="A17" s="30"/>
      <c r="B17" s="31"/>
      <c r="C17" s="30"/>
      <c r="D17" s="30"/>
      <c r="E17" s="25" t="s">
        <v>22</v>
      </c>
      <c r="F17" s="30"/>
      <c r="G17" s="30"/>
      <c r="H17" s="30"/>
      <c r="I17" s="27" t="s">
        <v>23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7" s="2" customFormat="1" ht="6.95" customHeight="1" x14ac:dyDescent="0.2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7" s="2" customFormat="1" ht="12" customHeight="1" x14ac:dyDescent="0.2">
      <c r="A19" s="30"/>
      <c r="B19" s="31"/>
      <c r="C19" s="30"/>
      <c r="D19" s="27" t="s">
        <v>24</v>
      </c>
      <c r="E19" s="30"/>
      <c r="F19" s="30"/>
      <c r="G19" s="30"/>
      <c r="H19" s="30"/>
      <c r="I19" s="27" t="s">
        <v>21</v>
      </c>
      <c r="J19" s="25" t="str">
        <f>'Rekapitulace stavby'!AN13</f>
        <v/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7" s="2" customFormat="1" ht="18" customHeight="1" x14ac:dyDescent="0.2">
      <c r="A20" s="30"/>
      <c r="B20" s="31"/>
      <c r="C20" s="30"/>
      <c r="D20" s="30"/>
      <c r="E20" s="230" t="str">
        <f>'Rekapitulace stavby'!E14</f>
        <v xml:space="preserve"> </v>
      </c>
      <c r="F20" s="230"/>
      <c r="G20" s="230"/>
      <c r="H20" s="230"/>
      <c r="I20" s="27" t="s">
        <v>23</v>
      </c>
      <c r="J20" s="25" t="str">
        <f>'Rekapitulace stavby'!AN14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7" s="2" customFormat="1" ht="6.95" customHeight="1" x14ac:dyDescent="0.2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7" s="2" customFormat="1" ht="12" customHeight="1" x14ac:dyDescent="0.2">
      <c r="A22" s="30"/>
      <c r="B22" s="31"/>
      <c r="C22" s="30"/>
      <c r="D22" s="27" t="s">
        <v>25</v>
      </c>
      <c r="E22" s="30"/>
      <c r="F22" s="30"/>
      <c r="G22" s="30"/>
      <c r="H22" s="30"/>
      <c r="I22" s="27" t="s">
        <v>21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7" s="2" customFormat="1" ht="18" customHeight="1" x14ac:dyDescent="0.2">
      <c r="A23" s="30"/>
      <c r="B23" s="31"/>
      <c r="C23" s="30"/>
      <c r="D23" s="30"/>
      <c r="E23" s="25" t="s">
        <v>26</v>
      </c>
      <c r="F23" s="30"/>
      <c r="G23" s="30"/>
      <c r="H23" s="30"/>
      <c r="I23" s="27" t="s">
        <v>23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7" s="2" customFormat="1" ht="6.95" customHeight="1" x14ac:dyDescent="0.2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7" s="2" customFormat="1" ht="12" customHeight="1" x14ac:dyDescent="0.2">
      <c r="A25" s="30"/>
      <c r="B25" s="31"/>
      <c r="C25" s="30"/>
      <c r="D25" s="27" t="s">
        <v>28</v>
      </c>
      <c r="E25" s="30"/>
      <c r="F25" s="30"/>
      <c r="G25" s="30"/>
      <c r="H25" s="30"/>
      <c r="I25" s="27" t="s">
        <v>21</v>
      </c>
      <c r="J25" s="25" t="str">
        <f>IF('Rekapitulace stavby'!AN19="","",'Rekapitulace stavby'!AN19)</f>
        <v/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7" s="2" customFormat="1" ht="18" customHeight="1" x14ac:dyDescent="0.2">
      <c r="A26" s="30"/>
      <c r="B26" s="31"/>
      <c r="C26" s="30"/>
      <c r="D26" s="30"/>
      <c r="E26" s="25" t="str">
        <f>IF('Rekapitulace stavby'!E20="","",'Rekapitulace stavby'!E20)</f>
        <v xml:space="preserve"> </v>
      </c>
      <c r="F26" s="30"/>
      <c r="G26" s="30"/>
      <c r="H26" s="30"/>
      <c r="I26" s="27" t="s">
        <v>23</v>
      </c>
      <c r="J26" s="25" t="str">
        <f>IF('Rekapitulace stavby'!AN20="","",'Rekapitulace stavby'!AN20)</f>
        <v/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K26" s="2">
        <f>AG107</f>
        <v>0</v>
      </c>
    </row>
    <row r="27" spans="1:37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7" s="2" customFormat="1" ht="12" customHeight="1" x14ac:dyDescent="0.2">
      <c r="A28" s="30"/>
      <c r="B28" s="31"/>
      <c r="C28" s="30"/>
      <c r="D28" s="27" t="s">
        <v>29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7" s="8" customFormat="1" ht="16.5" customHeight="1" x14ac:dyDescent="0.2">
      <c r="A29" s="98"/>
      <c r="B29" s="99"/>
      <c r="C29" s="98"/>
      <c r="D29" s="98"/>
      <c r="E29" s="255" t="s">
        <v>1</v>
      </c>
      <c r="F29" s="255"/>
      <c r="G29" s="255"/>
      <c r="H29" s="255"/>
      <c r="I29" s="98"/>
      <c r="J29" s="98"/>
      <c r="K29" s="98"/>
      <c r="L29" s="100"/>
      <c r="S29" s="98"/>
      <c r="T29" s="98"/>
      <c r="U29" s="98"/>
      <c r="V29" s="98"/>
      <c r="W29" s="98">
        <f>AK26</f>
        <v>0</v>
      </c>
      <c r="X29" s="98"/>
      <c r="Y29" s="98"/>
      <c r="Z29" s="98"/>
      <c r="AA29" s="98"/>
      <c r="AB29" s="98"/>
      <c r="AC29" s="98"/>
      <c r="AD29" s="98"/>
      <c r="AE29" s="98"/>
      <c r="AK29" s="8">
        <f>W29*0.21</f>
        <v>0</v>
      </c>
    </row>
    <row r="30" spans="1:37" s="2" customFormat="1" ht="6.95" customHeight="1" x14ac:dyDescent="0.2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7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7" s="2" customFormat="1" ht="25.35" customHeight="1" x14ac:dyDescent="0.2">
      <c r="A32" s="30"/>
      <c r="B32" s="31"/>
      <c r="C32" s="30"/>
      <c r="D32" s="101" t="s">
        <v>31</v>
      </c>
      <c r="E32" s="30"/>
      <c r="F32" s="30"/>
      <c r="G32" s="30"/>
      <c r="H32" s="30"/>
      <c r="I32" s="30"/>
      <c r="J32" s="69">
        <f>ROUND(J129,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 x14ac:dyDescent="0.2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30"/>
      <c r="F34" s="34" t="s">
        <v>33</v>
      </c>
      <c r="G34" s="30"/>
      <c r="H34" s="30"/>
      <c r="I34" s="34" t="s">
        <v>32</v>
      </c>
      <c r="J34" s="34" t="s">
        <v>34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 x14ac:dyDescent="0.2">
      <c r="A35" s="30"/>
      <c r="B35" s="31"/>
      <c r="C35" s="30"/>
      <c r="D35" s="102" t="s">
        <v>35</v>
      </c>
      <c r="E35" s="27" t="s">
        <v>36</v>
      </c>
      <c r="F35" s="103">
        <f>ROUND((SUM(BE129:BE392)),  2)</f>
        <v>0</v>
      </c>
      <c r="G35" s="30"/>
      <c r="H35" s="30"/>
      <c r="I35" s="104">
        <v>0.21</v>
      </c>
      <c r="J35" s="103">
        <f>ROUND(((SUM(BE129:BE392))*I35),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 x14ac:dyDescent="0.2">
      <c r="A36" s="30"/>
      <c r="B36" s="31"/>
      <c r="C36" s="30"/>
      <c r="D36" s="30"/>
      <c r="E36" s="27" t="s">
        <v>37</v>
      </c>
      <c r="F36" s="103">
        <f>ROUND((SUM(BF129:BF392)),  2)</f>
        <v>0</v>
      </c>
      <c r="G36" s="30"/>
      <c r="H36" s="30"/>
      <c r="I36" s="104">
        <v>0.15</v>
      </c>
      <c r="J36" s="103">
        <f>ROUND(((SUM(BF129:BF392))*I36),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38</v>
      </c>
      <c r="F37" s="103">
        <f>ROUND((SUM(BG129:BG392)),  2)</f>
        <v>0</v>
      </c>
      <c r="G37" s="30"/>
      <c r="H37" s="30"/>
      <c r="I37" s="104">
        <v>0.21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 x14ac:dyDescent="0.2">
      <c r="A38" s="30"/>
      <c r="B38" s="31"/>
      <c r="C38" s="30"/>
      <c r="D38" s="30"/>
      <c r="E38" s="27" t="s">
        <v>39</v>
      </c>
      <c r="F38" s="103">
        <f>ROUND((SUM(BH129:BH392)),  2)</f>
        <v>0</v>
      </c>
      <c r="G38" s="30"/>
      <c r="H38" s="30"/>
      <c r="I38" s="104">
        <v>0.15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 x14ac:dyDescent="0.2">
      <c r="A39" s="30"/>
      <c r="B39" s="31"/>
      <c r="C39" s="30"/>
      <c r="D39" s="30"/>
      <c r="E39" s="27" t="s">
        <v>40</v>
      </c>
      <c r="F39" s="103">
        <f>ROUND((SUM(BI129:BI392)),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 x14ac:dyDescent="0.2">
      <c r="A41" s="30"/>
      <c r="B41" s="31"/>
      <c r="C41" s="105"/>
      <c r="D41" s="106" t="s">
        <v>41</v>
      </c>
      <c r="E41" s="58"/>
      <c r="F41" s="58"/>
      <c r="G41" s="107" t="s">
        <v>42</v>
      </c>
      <c r="H41" s="108" t="s">
        <v>43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 x14ac:dyDescent="0.2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46</v>
      </c>
      <c r="E61" s="33"/>
      <c r="F61" s="111" t="s">
        <v>47</v>
      </c>
      <c r="G61" s="43" t="s">
        <v>46</v>
      </c>
      <c r="H61" s="33"/>
      <c r="I61" s="33"/>
      <c r="J61" s="112" t="s">
        <v>47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48</v>
      </c>
      <c r="E65" s="44"/>
      <c r="F65" s="44"/>
      <c r="G65" s="41" t="s">
        <v>49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46</v>
      </c>
      <c r="E76" s="33"/>
      <c r="F76" s="111" t="s">
        <v>47</v>
      </c>
      <c r="G76" s="43" t="s">
        <v>46</v>
      </c>
      <c r="H76" s="33"/>
      <c r="I76" s="33"/>
      <c r="J76" s="112" t="s">
        <v>47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4.95" customHeight="1" x14ac:dyDescent="0.2">
      <c r="A82" s="30"/>
      <c r="B82" s="31"/>
      <c r="C82" s="22" t="s">
        <v>112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2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2">
      <c r="A85" s="30"/>
      <c r="B85" s="31"/>
      <c r="C85" s="30"/>
      <c r="D85" s="30"/>
      <c r="E85" s="264" t="str">
        <f>E7</f>
        <v>PROTIPOV. OPATŘENÍ NA VODNÍM TOKU POLANČICE PRO ZÁSTAVBU POLANKY NAD ODROU, STAVBA Č.5578 - SO 03 Malá vodní nádrž na Rakovci</v>
      </c>
      <c r="F85" s="265"/>
      <c r="G85" s="265"/>
      <c r="H85" s="265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2">
      <c r="B86" s="21"/>
      <c r="C86" s="27" t="s">
        <v>110</v>
      </c>
      <c r="L86" s="21"/>
    </row>
    <row r="87" spans="1:31" s="2" customFormat="1" ht="16.5" customHeight="1" x14ac:dyDescent="0.2">
      <c r="A87" s="30"/>
      <c r="B87" s="31"/>
      <c r="C87" s="30"/>
      <c r="D87" s="30"/>
      <c r="E87" s="264" t="s">
        <v>335</v>
      </c>
      <c r="F87" s="263"/>
      <c r="G87" s="263"/>
      <c r="H87" s="263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 x14ac:dyDescent="0.2">
      <c r="A88" s="30"/>
      <c r="B88" s="31"/>
      <c r="C88" s="27" t="s">
        <v>336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 x14ac:dyDescent="0.2">
      <c r="A89" s="30"/>
      <c r="B89" s="31"/>
      <c r="C89" s="30"/>
      <c r="D89" s="30"/>
      <c r="E89" s="252" t="str">
        <f>E11</f>
        <v>03.07 - OBSLUŽNÁ KOMUNIKACE</v>
      </c>
      <c r="F89" s="263"/>
      <c r="G89" s="263"/>
      <c r="H89" s="263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 x14ac:dyDescent="0.2">
      <c r="A91" s="30"/>
      <c r="B91" s="31"/>
      <c r="C91" s="27" t="s">
        <v>17</v>
      </c>
      <c r="D91" s="30"/>
      <c r="E91" s="30"/>
      <c r="F91" s="25" t="str">
        <f>F14</f>
        <v xml:space="preserve"> </v>
      </c>
      <c r="G91" s="30"/>
      <c r="H91" s="30"/>
      <c r="I91" s="27" t="s">
        <v>19</v>
      </c>
      <c r="J91" s="53">
        <f>IF(J14="","",J14)</f>
        <v>0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6.95" customHeight="1" x14ac:dyDescent="0.2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2" customHeight="1" x14ac:dyDescent="0.2">
      <c r="A93" s="30"/>
      <c r="B93" s="31"/>
      <c r="C93" s="27" t="s">
        <v>20</v>
      </c>
      <c r="D93" s="30"/>
      <c r="E93" s="30"/>
      <c r="F93" s="25" t="str">
        <f>E17</f>
        <v>POVODÍ ODRY, STÁTNÍ PODNIK</v>
      </c>
      <c r="G93" s="30"/>
      <c r="H93" s="30"/>
      <c r="I93" s="27" t="s">
        <v>25</v>
      </c>
      <c r="J93" s="28" t="str">
        <f>E23</f>
        <v>Valbek spol.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2" customHeight="1" x14ac:dyDescent="0.2">
      <c r="A94" s="30"/>
      <c r="B94" s="31"/>
      <c r="C94" s="27" t="s">
        <v>24</v>
      </c>
      <c r="D94" s="30"/>
      <c r="E94" s="30"/>
      <c r="F94" s="25" t="str">
        <f>IF(E20="","",E20)</f>
        <v xml:space="preserve"> </v>
      </c>
      <c r="G94" s="30"/>
      <c r="H94" s="30"/>
      <c r="I94" s="27" t="s">
        <v>28</v>
      </c>
      <c r="J94" s="28" t="str">
        <f>E26</f>
        <v xml:space="preserve"> 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 x14ac:dyDescent="0.2">
      <c r="A96" s="30"/>
      <c r="B96" s="31"/>
      <c r="C96" s="113" t="s">
        <v>113</v>
      </c>
      <c r="D96" s="105"/>
      <c r="E96" s="105"/>
      <c r="F96" s="105"/>
      <c r="G96" s="105"/>
      <c r="H96" s="105"/>
      <c r="I96" s="105"/>
      <c r="J96" s="114" t="s">
        <v>114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35" customHeight="1" x14ac:dyDescent="0.2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9" customHeight="1" x14ac:dyDescent="0.2">
      <c r="A98" s="30"/>
      <c r="B98" s="31"/>
      <c r="C98" s="115" t="s">
        <v>115</v>
      </c>
      <c r="D98" s="30"/>
      <c r="E98" s="30"/>
      <c r="F98" s="30"/>
      <c r="G98" s="30"/>
      <c r="H98" s="30"/>
      <c r="I98" s="30"/>
      <c r="J98" s="69">
        <f>J129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116</v>
      </c>
    </row>
    <row r="99" spans="1:47" s="9" customFormat="1" ht="24.95" customHeight="1" x14ac:dyDescent="0.2">
      <c r="B99" s="116"/>
      <c r="D99" s="117" t="s">
        <v>338</v>
      </c>
      <c r="E99" s="118"/>
      <c r="F99" s="118"/>
      <c r="G99" s="118"/>
      <c r="H99" s="118"/>
      <c r="I99" s="118"/>
      <c r="J99" s="119">
        <f>J130</f>
        <v>0</v>
      </c>
      <c r="L99" s="116"/>
    </row>
    <row r="100" spans="1:47" s="10" customFormat="1" ht="19.899999999999999" customHeight="1" x14ac:dyDescent="0.2">
      <c r="B100" s="120"/>
      <c r="D100" s="121" t="s">
        <v>339</v>
      </c>
      <c r="E100" s="122"/>
      <c r="F100" s="122"/>
      <c r="G100" s="122"/>
      <c r="H100" s="122"/>
      <c r="I100" s="122"/>
      <c r="J100" s="123">
        <f>J131</f>
        <v>0</v>
      </c>
      <c r="L100" s="120"/>
    </row>
    <row r="101" spans="1:47" s="10" customFormat="1" ht="19.899999999999999" customHeight="1" x14ac:dyDescent="0.2">
      <c r="B101" s="120"/>
      <c r="D101" s="121" t="s">
        <v>340</v>
      </c>
      <c r="E101" s="122"/>
      <c r="F101" s="122"/>
      <c r="G101" s="122"/>
      <c r="H101" s="122"/>
      <c r="I101" s="122"/>
      <c r="J101" s="123">
        <f>J205</f>
        <v>0</v>
      </c>
      <c r="L101" s="120"/>
    </row>
    <row r="102" spans="1:47" s="10" customFormat="1" ht="19.899999999999999" customHeight="1" x14ac:dyDescent="0.2">
      <c r="B102" s="120"/>
      <c r="D102" s="121" t="s">
        <v>342</v>
      </c>
      <c r="E102" s="122"/>
      <c r="F102" s="122"/>
      <c r="G102" s="122"/>
      <c r="H102" s="122"/>
      <c r="I102" s="122"/>
      <c r="J102" s="123">
        <f>J241</f>
        <v>0</v>
      </c>
      <c r="L102" s="120"/>
    </row>
    <row r="103" spans="1:47" s="10" customFormat="1" ht="19.899999999999999" customHeight="1" x14ac:dyDescent="0.2">
      <c r="B103" s="120"/>
      <c r="D103" s="121" t="s">
        <v>1044</v>
      </c>
      <c r="E103" s="122"/>
      <c r="F103" s="122"/>
      <c r="G103" s="122"/>
      <c r="H103" s="122"/>
      <c r="I103" s="122"/>
      <c r="J103" s="123">
        <f>J308</f>
        <v>0</v>
      </c>
      <c r="L103" s="120"/>
    </row>
    <row r="104" spans="1:47" s="10" customFormat="1" ht="19.899999999999999" customHeight="1" x14ac:dyDescent="0.2">
      <c r="B104" s="120"/>
      <c r="D104" s="121" t="s">
        <v>344</v>
      </c>
      <c r="E104" s="122"/>
      <c r="F104" s="122"/>
      <c r="G104" s="122"/>
      <c r="H104" s="122"/>
      <c r="I104" s="122"/>
      <c r="J104" s="123">
        <f>J322</f>
        <v>0</v>
      </c>
      <c r="L104" s="120"/>
    </row>
    <row r="105" spans="1:47" s="10" customFormat="1" ht="19.899999999999999" customHeight="1" x14ac:dyDescent="0.2">
      <c r="B105" s="120"/>
      <c r="D105" s="121" t="s">
        <v>345</v>
      </c>
      <c r="E105" s="122"/>
      <c r="F105" s="122"/>
      <c r="G105" s="122"/>
      <c r="H105" s="122"/>
      <c r="I105" s="122"/>
      <c r="J105" s="123">
        <f>J364</f>
        <v>0</v>
      </c>
      <c r="L105" s="120"/>
    </row>
    <row r="106" spans="1:47" s="9" customFormat="1" ht="24.95" customHeight="1" x14ac:dyDescent="0.2">
      <c r="B106" s="116"/>
      <c r="D106" s="117" t="s">
        <v>1427</v>
      </c>
      <c r="E106" s="118"/>
      <c r="F106" s="118"/>
      <c r="G106" s="118"/>
      <c r="H106" s="118"/>
      <c r="I106" s="118"/>
      <c r="J106" s="119">
        <f>J367</f>
        <v>0</v>
      </c>
      <c r="L106" s="116"/>
    </row>
    <row r="107" spans="1:47" s="10" customFormat="1" ht="19.899999999999999" customHeight="1" x14ac:dyDescent="0.2">
      <c r="B107" s="120"/>
      <c r="D107" s="121" t="s">
        <v>1934</v>
      </c>
      <c r="E107" s="122"/>
      <c r="F107" s="122"/>
      <c r="G107" s="122"/>
      <c r="H107" s="122"/>
      <c r="I107" s="122"/>
      <c r="J107" s="123">
        <f>J368</f>
        <v>0</v>
      </c>
      <c r="L107" s="120"/>
    </row>
    <row r="108" spans="1:47" s="2" customFormat="1" ht="21.75" customHeight="1" x14ac:dyDescent="0.2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47" s="2" customFormat="1" ht="6.95" customHeight="1" x14ac:dyDescent="0.2">
      <c r="A109" s="30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3" spans="1:31" s="2" customFormat="1" ht="6.95" customHeight="1" x14ac:dyDescent="0.2">
      <c r="A113" s="30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31" s="2" customFormat="1" ht="24.95" customHeight="1" x14ac:dyDescent="0.2">
      <c r="A114" s="30"/>
      <c r="B114" s="31"/>
      <c r="C114" s="22" t="s">
        <v>125</v>
      </c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31" s="2" customFormat="1" ht="6.95" customHeight="1" x14ac:dyDescent="0.2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12" customHeight="1" x14ac:dyDescent="0.2">
      <c r="A116" s="30"/>
      <c r="B116" s="31"/>
      <c r="C116" s="27" t="s">
        <v>14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26.25" customHeight="1" x14ac:dyDescent="0.2">
      <c r="A117" s="30"/>
      <c r="B117" s="31"/>
      <c r="C117" s="30"/>
      <c r="D117" s="30"/>
      <c r="E117" s="264" t="str">
        <f>E7</f>
        <v>PROTIPOV. OPATŘENÍ NA VODNÍM TOKU POLANČICE PRO ZÁSTAVBU POLANKY NAD ODROU, STAVBA Č.5578 - SO 03 Malá vodní nádrž na Rakovci</v>
      </c>
      <c r="F117" s="265"/>
      <c r="G117" s="265"/>
      <c r="H117" s="265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1" customFormat="1" ht="12" customHeight="1" x14ac:dyDescent="0.2">
      <c r="B118" s="21"/>
      <c r="C118" s="27" t="s">
        <v>110</v>
      </c>
      <c r="L118" s="21"/>
    </row>
    <row r="119" spans="1:31" s="2" customFormat="1" ht="16.5" customHeight="1" x14ac:dyDescent="0.2">
      <c r="A119" s="30"/>
      <c r="B119" s="31"/>
      <c r="C119" s="30"/>
      <c r="D119" s="30"/>
      <c r="E119" s="264" t="s">
        <v>335</v>
      </c>
      <c r="F119" s="263"/>
      <c r="G119" s="263"/>
      <c r="H119" s="263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12" customHeight="1" x14ac:dyDescent="0.2">
      <c r="A120" s="30"/>
      <c r="B120" s="31"/>
      <c r="C120" s="27" t="s">
        <v>336</v>
      </c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16.5" customHeight="1" x14ac:dyDescent="0.2">
      <c r="A121" s="30"/>
      <c r="B121" s="31"/>
      <c r="C121" s="30"/>
      <c r="D121" s="30"/>
      <c r="E121" s="252" t="str">
        <f>E11</f>
        <v>03.07 - OBSLUŽNÁ KOMUNIKACE</v>
      </c>
      <c r="F121" s="263"/>
      <c r="G121" s="263"/>
      <c r="H121" s="263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6.95" customHeight="1" x14ac:dyDescent="0.2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2" customHeight="1" x14ac:dyDescent="0.2">
      <c r="A123" s="30"/>
      <c r="B123" s="31"/>
      <c r="C123" s="27" t="s">
        <v>17</v>
      </c>
      <c r="D123" s="30"/>
      <c r="E123" s="30"/>
      <c r="F123" s="25" t="str">
        <f>F14</f>
        <v xml:space="preserve"> </v>
      </c>
      <c r="G123" s="30"/>
      <c r="H123" s="30"/>
      <c r="I123" s="27" t="s">
        <v>19</v>
      </c>
      <c r="J123" s="53">
        <f>IF(J14="","",J14)</f>
        <v>0</v>
      </c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6.95" customHeight="1" x14ac:dyDescent="0.2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5.2" customHeight="1" x14ac:dyDescent="0.2">
      <c r="A125" s="30"/>
      <c r="B125" s="31"/>
      <c r="C125" s="27" t="s">
        <v>20</v>
      </c>
      <c r="D125" s="30"/>
      <c r="E125" s="30"/>
      <c r="F125" s="25" t="str">
        <f>E17</f>
        <v>POVODÍ ODRY, STÁTNÍ PODNIK</v>
      </c>
      <c r="G125" s="30"/>
      <c r="H125" s="30"/>
      <c r="I125" s="27" t="s">
        <v>25</v>
      </c>
      <c r="J125" s="28" t="str">
        <f>E23</f>
        <v>Valbek spol. s.r.o.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5.2" customHeight="1" x14ac:dyDescent="0.2">
      <c r="A126" s="30"/>
      <c r="B126" s="31"/>
      <c r="C126" s="27" t="s">
        <v>24</v>
      </c>
      <c r="D126" s="30"/>
      <c r="E126" s="30"/>
      <c r="F126" s="25" t="str">
        <f>IF(E20="","",E20)</f>
        <v xml:space="preserve"> </v>
      </c>
      <c r="G126" s="30"/>
      <c r="H126" s="30"/>
      <c r="I126" s="27" t="s">
        <v>28</v>
      </c>
      <c r="J126" s="28" t="str">
        <f>E26</f>
        <v xml:space="preserve"> 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0.35" customHeight="1" x14ac:dyDescent="0.2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11" customFormat="1" ht="29.25" customHeight="1" x14ac:dyDescent="0.2">
      <c r="A128" s="124"/>
      <c r="B128" s="125"/>
      <c r="C128" s="126" t="s">
        <v>126</v>
      </c>
      <c r="D128" s="127" t="s">
        <v>56</v>
      </c>
      <c r="E128" s="127" t="s">
        <v>52</v>
      </c>
      <c r="F128" s="127" t="s">
        <v>53</v>
      </c>
      <c r="G128" s="127" t="s">
        <v>127</v>
      </c>
      <c r="H128" s="127" t="s">
        <v>128</v>
      </c>
      <c r="I128" s="127" t="s">
        <v>129</v>
      </c>
      <c r="J128" s="127" t="s">
        <v>114</v>
      </c>
      <c r="K128" s="128" t="s">
        <v>130</v>
      </c>
      <c r="L128" s="129"/>
      <c r="M128" s="60" t="s">
        <v>1</v>
      </c>
      <c r="N128" s="61" t="s">
        <v>35</v>
      </c>
      <c r="O128" s="61" t="s">
        <v>131</v>
      </c>
      <c r="P128" s="61" t="s">
        <v>132</v>
      </c>
      <c r="Q128" s="61" t="s">
        <v>133</v>
      </c>
      <c r="R128" s="61" t="s">
        <v>134</v>
      </c>
      <c r="S128" s="61" t="s">
        <v>135</v>
      </c>
      <c r="T128" s="62" t="s">
        <v>136</v>
      </c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</row>
    <row r="129" spans="1:65" s="2" customFormat="1" ht="22.9" customHeight="1" x14ac:dyDescent="0.25">
      <c r="A129" s="30"/>
      <c r="B129" s="31"/>
      <c r="C129" s="67" t="s">
        <v>137</v>
      </c>
      <c r="D129" s="30"/>
      <c r="E129" s="30"/>
      <c r="F129" s="30"/>
      <c r="G129" s="30"/>
      <c r="H129" s="30"/>
      <c r="I129" s="30"/>
      <c r="J129" s="130">
        <f>BK129</f>
        <v>0</v>
      </c>
      <c r="K129" s="30"/>
      <c r="L129" s="31"/>
      <c r="M129" s="63"/>
      <c r="N129" s="54"/>
      <c r="O129" s="64"/>
      <c r="P129" s="131">
        <f>P130+P367</f>
        <v>2088.5450360000004</v>
      </c>
      <c r="Q129" s="64"/>
      <c r="R129" s="131">
        <f>R130+R367</f>
        <v>632.57473424999989</v>
      </c>
      <c r="S129" s="64"/>
      <c r="T129" s="132">
        <f>T130+T367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T129" s="18" t="s">
        <v>69</v>
      </c>
      <c r="AU129" s="18" t="s">
        <v>116</v>
      </c>
      <c r="BK129" s="133">
        <f>BK130+BK367</f>
        <v>0</v>
      </c>
    </row>
    <row r="130" spans="1:65" s="12" customFormat="1" ht="25.9" customHeight="1" x14ac:dyDescent="0.2">
      <c r="B130" s="134"/>
      <c r="D130" s="135" t="s">
        <v>69</v>
      </c>
      <c r="E130" s="136" t="s">
        <v>346</v>
      </c>
      <c r="F130" s="136" t="s">
        <v>347</v>
      </c>
      <c r="J130" s="137">
        <f>BK130</f>
        <v>0</v>
      </c>
      <c r="L130" s="134"/>
      <c r="M130" s="138"/>
      <c r="N130" s="139"/>
      <c r="O130" s="139"/>
      <c r="P130" s="140">
        <f>P131+P205+P241+P308+P322+P364</f>
        <v>2069.7829460000003</v>
      </c>
      <c r="Q130" s="139"/>
      <c r="R130" s="140">
        <f>R131+R205+R241+R308+R322+R364</f>
        <v>632.44873424999992</v>
      </c>
      <c r="S130" s="139"/>
      <c r="T130" s="141">
        <f>T131+T205+T241+T308+T322+T364</f>
        <v>0</v>
      </c>
      <c r="AR130" s="135" t="s">
        <v>78</v>
      </c>
      <c r="AT130" s="142" t="s">
        <v>69</v>
      </c>
      <c r="AU130" s="142" t="s">
        <v>70</v>
      </c>
      <c r="AY130" s="135" t="s">
        <v>140</v>
      </c>
      <c r="BK130" s="143">
        <f>BK131+BK205+BK241+BK308+BK322+BK364</f>
        <v>0</v>
      </c>
    </row>
    <row r="131" spans="1:65" s="12" customFormat="1" ht="22.9" customHeight="1" x14ac:dyDescent="0.2">
      <c r="B131" s="134"/>
      <c r="D131" s="135" t="s">
        <v>69</v>
      </c>
      <c r="E131" s="144" t="s">
        <v>78</v>
      </c>
      <c r="F131" s="144" t="s">
        <v>348</v>
      </c>
      <c r="J131" s="145">
        <f>BK131</f>
        <v>0</v>
      </c>
      <c r="L131" s="134"/>
      <c r="M131" s="138"/>
      <c r="N131" s="139"/>
      <c r="O131" s="139"/>
      <c r="P131" s="140">
        <f>SUM(P132:P204)</f>
        <v>1221.5364220000001</v>
      </c>
      <c r="Q131" s="139"/>
      <c r="R131" s="140">
        <f>SUM(R132:R204)</f>
        <v>3.367</v>
      </c>
      <c r="S131" s="139"/>
      <c r="T131" s="141">
        <f>SUM(T132:T204)</f>
        <v>0</v>
      </c>
      <c r="AR131" s="135" t="s">
        <v>78</v>
      </c>
      <c r="AT131" s="142" t="s">
        <v>69</v>
      </c>
      <c r="AU131" s="142" t="s">
        <v>78</v>
      </c>
      <c r="AY131" s="135" t="s">
        <v>140</v>
      </c>
      <c r="BK131" s="143">
        <f>SUM(BK132:BK204)</f>
        <v>0</v>
      </c>
    </row>
    <row r="132" spans="1:65" s="2" customFormat="1" ht="24.2" customHeight="1" x14ac:dyDescent="0.2">
      <c r="A132" s="30"/>
      <c r="B132" s="146"/>
      <c r="C132" s="147" t="s">
        <v>78</v>
      </c>
      <c r="D132" s="147" t="s">
        <v>143</v>
      </c>
      <c r="E132" s="148" t="s">
        <v>1935</v>
      </c>
      <c r="F132" s="149" t="s">
        <v>1936</v>
      </c>
      <c r="G132" s="150" t="s">
        <v>505</v>
      </c>
      <c r="H132" s="151">
        <v>950</v>
      </c>
      <c r="I132" s="275"/>
      <c r="J132" s="152">
        <f>ROUND(I132*H132,2)</f>
        <v>0</v>
      </c>
      <c r="K132" s="149"/>
      <c r="L132" s="31"/>
      <c r="M132" s="153" t="s">
        <v>1</v>
      </c>
      <c r="N132" s="154" t="s">
        <v>36</v>
      </c>
      <c r="O132" s="155">
        <v>0.14099999999999999</v>
      </c>
      <c r="P132" s="155">
        <f>O132*H132</f>
        <v>133.94999999999999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7" t="s">
        <v>160</v>
      </c>
      <c r="AT132" s="157" t="s">
        <v>143</v>
      </c>
      <c r="AU132" s="157" t="s">
        <v>80</v>
      </c>
      <c r="AY132" s="18" t="s">
        <v>140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8" t="s">
        <v>78</v>
      </c>
      <c r="BK132" s="158">
        <f>ROUND(I132*H132,2)</f>
        <v>0</v>
      </c>
      <c r="BL132" s="18" t="s">
        <v>160</v>
      </c>
      <c r="BM132" s="157" t="s">
        <v>1937</v>
      </c>
    </row>
    <row r="133" spans="1:65" s="2" customFormat="1" x14ac:dyDescent="0.2">
      <c r="A133" s="30"/>
      <c r="B133" s="31"/>
      <c r="C133" s="30"/>
      <c r="D133" s="159" t="s">
        <v>149</v>
      </c>
      <c r="E133" s="30"/>
      <c r="F133" s="160" t="s">
        <v>1938</v>
      </c>
      <c r="G133" s="30"/>
      <c r="H133" s="30"/>
      <c r="I133" s="30"/>
      <c r="J133" s="30"/>
      <c r="K133" s="30"/>
      <c r="L133" s="31"/>
      <c r="M133" s="161"/>
      <c r="N133" s="162"/>
      <c r="O133" s="56"/>
      <c r="P133" s="56"/>
      <c r="Q133" s="56"/>
      <c r="R133" s="56"/>
      <c r="S133" s="56"/>
      <c r="T133" s="57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T133" s="18" t="s">
        <v>149</v>
      </c>
      <c r="AU133" s="18" t="s">
        <v>80</v>
      </c>
    </row>
    <row r="134" spans="1:65" s="2" customFormat="1" ht="19.5" x14ac:dyDescent="0.2">
      <c r="A134" s="30"/>
      <c r="B134" s="31"/>
      <c r="C134" s="30"/>
      <c r="D134" s="159" t="s">
        <v>154</v>
      </c>
      <c r="E134" s="30"/>
      <c r="F134" s="163" t="s">
        <v>1726</v>
      </c>
      <c r="G134" s="30"/>
      <c r="H134" s="30"/>
      <c r="I134" s="30"/>
      <c r="J134" s="30"/>
      <c r="K134" s="30"/>
      <c r="L134" s="31"/>
      <c r="M134" s="161"/>
      <c r="N134" s="162"/>
      <c r="O134" s="56"/>
      <c r="P134" s="56"/>
      <c r="Q134" s="56"/>
      <c r="R134" s="56"/>
      <c r="S134" s="56"/>
      <c r="T134" s="57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T134" s="18" t="s">
        <v>154</v>
      </c>
      <c r="AU134" s="18" t="s">
        <v>80</v>
      </c>
    </row>
    <row r="135" spans="1:65" s="15" customFormat="1" x14ac:dyDescent="0.2">
      <c r="B135" s="182"/>
      <c r="D135" s="159" t="s">
        <v>354</v>
      </c>
      <c r="E135" s="183" t="s">
        <v>1</v>
      </c>
      <c r="F135" s="184" t="s">
        <v>1939</v>
      </c>
      <c r="H135" s="183" t="s">
        <v>1</v>
      </c>
      <c r="L135" s="182"/>
      <c r="M135" s="185"/>
      <c r="N135" s="186"/>
      <c r="O135" s="186"/>
      <c r="P135" s="186"/>
      <c r="Q135" s="186"/>
      <c r="R135" s="186"/>
      <c r="S135" s="186"/>
      <c r="T135" s="187"/>
      <c r="AT135" s="183" t="s">
        <v>354</v>
      </c>
      <c r="AU135" s="183" t="s">
        <v>80</v>
      </c>
      <c r="AV135" s="15" t="s">
        <v>78</v>
      </c>
      <c r="AW135" s="15" t="s">
        <v>27</v>
      </c>
      <c r="AX135" s="15" t="s">
        <v>70</v>
      </c>
      <c r="AY135" s="183" t="s">
        <v>140</v>
      </c>
    </row>
    <row r="136" spans="1:65" s="13" customFormat="1" x14ac:dyDescent="0.2">
      <c r="B136" s="168"/>
      <c r="D136" s="159" t="s">
        <v>354</v>
      </c>
      <c r="E136" s="169" t="s">
        <v>1</v>
      </c>
      <c r="F136" s="170" t="s">
        <v>1940</v>
      </c>
      <c r="H136" s="171">
        <v>950</v>
      </c>
      <c r="L136" s="168"/>
      <c r="M136" s="172"/>
      <c r="N136" s="173"/>
      <c r="O136" s="173"/>
      <c r="P136" s="173"/>
      <c r="Q136" s="173"/>
      <c r="R136" s="173"/>
      <c r="S136" s="173"/>
      <c r="T136" s="174"/>
      <c r="AT136" s="169" t="s">
        <v>354</v>
      </c>
      <c r="AU136" s="169" t="s">
        <v>80</v>
      </c>
      <c r="AV136" s="13" t="s">
        <v>80</v>
      </c>
      <c r="AW136" s="13" t="s">
        <v>27</v>
      </c>
      <c r="AX136" s="13" t="s">
        <v>78</v>
      </c>
      <c r="AY136" s="169" t="s">
        <v>140</v>
      </c>
    </row>
    <row r="137" spans="1:65" s="2" customFormat="1" ht="16.5" customHeight="1" x14ac:dyDescent="0.2">
      <c r="A137" s="30"/>
      <c r="B137" s="146"/>
      <c r="C137" s="147" t="s">
        <v>80</v>
      </c>
      <c r="D137" s="147" t="s">
        <v>143</v>
      </c>
      <c r="E137" s="148" t="s">
        <v>1941</v>
      </c>
      <c r="F137" s="149" t="s">
        <v>1942</v>
      </c>
      <c r="G137" s="150" t="s">
        <v>505</v>
      </c>
      <c r="H137" s="151">
        <v>214.52500000000001</v>
      </c>
      <c r="I137" s="275"/>
      <c r="J137" s="152">
        <f>ROUND(I137*H137,2)</f>
        <v>0</v>
      </c>
      <c r="K137" s="149"/>
      <c r="L137" s="31"/>
      <c r="M137" s="153" t="s">
        <v>1</v>
      </c>
      <c r="N137" s="154" t="s">
        <v>36</v>
      </c>
      <c r="O137" s="155">
        <v>0.41399999999999998</v>
      </c>
      <c r="P137" s="155">
        <f>O137*H137</f>
        <v>88.81335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7" t="s">
        <v>160</v>
      </c>
      <c r="AT137" s="157" t="s">
        <v>143</v>
      </c>
      <c r="AU137" s="157" t="s">
        <v>80</v>
      </c>
      <c r="AY137" s="18" t="s">
        <v>140</v>
      </c>
      <c r="BE137" s="158">
        <f>IF(N137="základní",J137,0)</f>
        <v>0</v>
      </c>
      <c r="BF137" s="158">
        <f>IF(N137="snížená",J137,0)</f>
        <v>0</v>
      </c>
      <c r="BG137" s="158">
        <f>IF(N137="zákl. přenesená",J137,0)</f>
        <v>0</v>
      </c>
      <c r="BH137" s="158">
        <f>IF(N137="sníž. přenesená",J137,0)</f>
        <v>0</v>
      </c>
      <c r="BI137" s="158">
        <f>IF(N137="nulová",J137,0)</f>
        <v>0</v>
      </c>
      <c r="BJ137" s="18" t="s">
        <v>78</v>
      </c>
      <c r="BK137" s="158">
        <f>ROUND(I137*H137,2)</f>
        <v>0</v>
      </c>
      <c r="BL137" s="18" t="s">
        <v>160</v>
      </c>
      <c r="BM137" s="157" t="s">
        <v>1943</v>
      </c>
    </row>
    <row r="138" spans="1:65" s="2" customFormat="1" ht="19.5" x14ac:dyDescent="0.2">
      <c r="A138" s="30"/>
      <c r="B138" s="31"/>
      <c r="C138" s="30"/>
      <c r="D138" s="159" t="s">
        <v>149</v>
      </c>
      <c r="E138" s="30"/>
      <c r="F138" s="160" t="s">
        <v>1944</v>
      </c>
      <c r="G138" s="30"/>
      <c r="H138" s="30"/>
      <c r="I138" s="30"/>
      <c r="J138" s="30"/>
      <c r="K138" s="30"/>
      <c r="L138" s="31"/>
      <c r="M138" s="161"/>
      <c r="N138" s="162"/>
      <c r="O138" s="56"/>
      <c r="P138" s="56"/>
      <c r="Q138" s="56"/>
      <c r="R138" s="56"/>
      <c r="S138" s="56"/>
      <c r="T138" s="57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T138" s="18" t="s">
        <v>149</v>
      </c>
      <c r="AU138" s="18" t="s">
        <v>80</v>
      </c>
    </row>
    <row r="139" spans="1:65" s="15" customFormat="1" x14ac:dyDescent="0.2">
      <c r="B139" s="182"/>
      <c r="D139" s="159" t="s">
        <v>354</v>
      </c>
      <c r="E139" s="183" t="s">
        <v>1</v>
      </c>
      <c r="F139" s="184" t="s">
        <v>1939</v>
      </c>
      <c r="H139" s="183" t="s">
        <v>1</v>
      </c>
      <c r="L139" s="182"/>
      <c r="M139" s="185"/>
      <c r="N139" s="186"/>
      <c r="O139" s="186"/>
      <c r="P139" s="186"/>
      <c r="Q139" s="186"/>
      <c r="R139" s="186"/>
      <c r="S139" s="186"/>
      <c r="T139" s="187"/>
      <c r="AT139" s="183" t="s">
        <v>354</v>
      </c>
      <c r="AU139" s="183" t="s">
        <v>80</v>
      </c>
      <c r="AV139" s="15" t="s">
        <v>78</v>
      </c>
      <c r="AW139" s="15" t="s">
        <v>27</v>
      </c>
      <c r="AX139" s="15" t="s">
        <v>70</v>
      </c>
      <c r="AY139" s="183" t="s">
        <v>140</v>
      </c>
    </row>
    <row r="140" spans="1:65" s="13" customFormat="1" x14ac:dyDescent="0.2">
      <c r="B140" s="168"/>
      <c r="D140" s="159" t="s">
        <v>354</v>
      </c>
      <c r="E140" s="169" t="s">
        <v>1</v>
      </c>
      <c r="F140" s="170" t="s">
        <v>1945</v>
      </c>
      <c r="H140" s="171">
        <v>54.932000000000002</v>
      </c>
      <c r="L140" s="168"/>
      <c r="M140" s="172"/>
      <c r="N140" s="173"/>
      <c r="O140" s="173"/>
      <c r="P140" s="173"/>
      <c r="Q140" s="173"/>
      <c r="R140" s="173"/>
      <c r="S140" s="173"/>
      <c r="T140" s="174"/>
      <c r="AT140" s="169" t="s">
        <v>354</v>
      </c>
      <c r="AU140" s="169" t="s">
        <v>80</v>
      </c>
      <c r="AV140" s="13" t="s">
        <v>80</v>
      </c>
      <c r="AW140" s="13" t="s">
        <v>27</v>
      </c>
      <c r="AX140" s="13" t="s">
        <v>70</v>
      </c>
      <c r="AY140" s="169" t="s">
        <v>140</v>
      </c>
    </row>
    <row r="141" spans="1:65" s="13" customFormat="1" x14ac:dyDescent="0.2">
      <c r="B141" s="168"/>
      <c r="D141" s="159" t="s">
        <v>354</v>
      </c>
      <c r="E141" s="169" t="s">
        <v>1</v>
      </c>
      <c r="F141" s="170" t="s">
        <v>1946</v>
      </c>
      <c r="H141" s="171">
        <v>37.387</v>
      </c>
      <c r="L141" s="168"/>
      <c r="M141" s="172"/>
      <c r="N141" s="173"/>
      <c r="O141" s="173"/>
      <c r="P141" s="173"/>
      <c r="Q141" s="173"/>
      <c r="R141" s="173"/>
      <c r="S141" s="173"/>
      <c r="T141" s="174"/>
      <c r="AT141" s="169" t="s">
        <v>354</v>
      </c>
      <c r="AU141" s="169" t="s">
        <v>80</v>
      </c>
      <c r="AV141" s="13" t="s">
        <v>80</v>
      </c>
      <c r="AW141" s="13" t="s">
        <v>27</v>
      </c>
      <c r="AX141" s="13" t="s">
        <v>70</v>
      </c>
      <c r="AY141" s="169" t="s">
        <v>140</v>
      </c>
    </row>
    <row r="142" spans="1:65" s="13" customFormat="1" x14ac:dyDescent="0.2">
      <c r="B142" s="168"/>
      <c r="D142" s="159" t="s">
        <v>354</v>
      </c>
      <c r="E142" s="169" t="s">
        <v>1</v>
      </c>
      <c r="F142" s="170" t="s">
        <v>1947</v>
      </c>
      <c r="H142" s="171">
        <v>30.815000000000001</v>
      </c>
      <c r="L142" s="168"/>
      <c r="M142" s="172"/>
      <c r="N142" s="173"/>
      <c r="O142" s="173"/>
      <c r="P142" s="173"/>
      <c r="Q142" s="173"/>
      <c r="R142" s="173"/>
      <c r="S142" s="173"/>
      <c r="T142" s="174"/>
      <c r="AT142" s="169" t="s">
        <v>354</v>
      </c>
      <c r="AU142" s="169" t="s">
        <v>80</v>
      </c>
      <c r="AV142" s="13" t="s">
        <v>80</v>
      </c>
      <c r="AW142" s="13" t="s">
        <v>27</v>
      </c>
      <c r="AX142" s="13" t="s">
        <v>70</v>
      </c>
      <c r="AY142" s="169" t="s">
        <v>140</v>
      </c>
    </row>
    <row r="143" spans="1:65" s="13" customFormat="1" x14ac:dyDescent="0.2">
      <c r="B143" s="168"/>
      <c r="D143" s="159" t="s">
        <v>354</v>
      </c>
      <c r="E143" s="169" t="s">
        <v>1</v>
      </c>
      <c r="F143" s="170" t="s">
        <v>1948</v>
      </c>
      <c r="H143" s="171">
        <v>91.391000000000005</v>
      </c>
      <c r="L143" s="168"/>
      <c r="M143" s="172"/>
      <c r="N143" s="173"/>
      <c r="O143" s="173"/>
      <c r="P143" s="173"/>
      <c r="Q143" s="173"/>
      <c r="R143" s="173"/>
      <c r="S143" s="173"/>
      <c r="T143" s="174"/>
      <c r="AT143" s="169" t="s">
        <v>354</v>
      </c>
      <c r="AU143" s="169" t="s">
        <v>80</v>
      </c>
      <c r="AV143" s="13" t="s">
        <v>80</v>
      </c>
      <c r="AW143" s="13" t="s">
        <v>27</v>
      </c>
      <c r="AX143" s="13" t="s">
        <v>70</v>
      </c>
      <c r="AY143" s="169" t="s">
        <v>140</v>
      </c>
    </row>
    <row r="144" spans="1:65" s="14" customFormat="1" x14ac:dyDescent="0.2">
      <c r="B144" s="175"/>
      <c r="D144" s="159" t="s">
        <v>354</v>
      </c>
      <c r="E144" s="176" t="s">
        <v>1</v>
      </c>
      <c r="F144" s="177" t="s">
        <v>363</v>
      </c>
      <c r="H144" s="178">
        <v>214.52500000000001</v>
      </c>
      <c r="L144" s="175"/>
      <c r="M144" s="179"/>
      <c r="N144" s="180"/>
      <c r="O144" s="180"/>
      <c r="P144" s="180"/>
      <c r="Q144" s="180"/>
      <c r="R144" s="180"/>
      <c r="S144" s="180"/>
      <c r="T144" s="181"/>
      <c r="AT144" s="176" t="s">
        <v>354</v>
      </c>
      <c r="AU144" s="176" t="s">
        <v>80</v>
      </c>
      <c r="AV144" s="14" t="s">
        <v>160</v>
      </c>
      <c r="AW144" s="14" t="s">
        <v>27</v>
      </c>
      <c r="AX144" s="14" t="s">
        <v>78</v>
      </c>
      <c r="AY144" s="176" t="s">
        <v>140</v>
      </c>
    </row>
    <row r="145" spans="1:65" s="2" customFormat="1" ht="24.2" customHeight="1" x14ac:dyDescent="0.2">
      <c r="A145" s="30"/>
      <c r="B145" s="146"/>
      <c r="C145" s="147" t="s">
        <v>156</v>
      </c>
      <c r="D145" s="147" t="s">
        <v>143</v>
      </c>
      <c r="E145" s="148" t="s">
        <v>624</v>
      </c>
      <c r="F145" s="149" t="s">
        <v>625</v>
      </c>
      <c r="G145" s="150" t="s">
        <v>505</v>
      </c>
      <c r="H145" s="151">
        <v>390</v>
      </c>
      <c r="I145" s="275"/>
      <c r="J145" s="152">
        <f>ROUND(I145*H145,2)</f>
        <v>0</v>
      </c>
      <c r="K145" s="149"/>
      <c r="L145" s="31"/>
      <c r="M145" s="153" t="s">
        <v>1</v>
      </c>
      <c r="N145" s="154" t="s">
        <v>36</v>
      </c>
      <c r="O145" s="155">
        <v>4.5999999999999999E-2</v>
      </c>
      <c r="P145" s="155">
        <f>O145*H145</f>
        <v>17.940000000000001</v>
      </c>
      <c r="Q145" s="155">
        <v>0</v>
      </c>
      <c r="R145" s="155">
        <f>Q145*H145</f>
        <v>0</v>
      </c>
      <c r="S145" s="155">
        <v>0</v>
      </c>
      <c r="T145" s="156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7" t="s">
        <v>160</v>
      </c>
      <c r="AT145" s="157" t="s">
        <v>143</v>
      </c>
      <c r="AU145" s="157" t="s">
        <v>80</v>
      </c>
      <c r="AY145" s="18" t="s">
        <v>140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8" t="s">
        <v>78</v>
      </c>
      <c r="BK145" s="158">
        <f>ROUND(I145*H145,2)</f>
        <v>0</v>
      </c>
      <c r="BL145" s="18" t="s">
        <v>160</v>
      </c>
      <c r="BM145" s="157" t="s">
        <v>1949</v>
      </c>
    </row>
    <row r="146" spans="1:65" s="2" customFormat="1" ht="19.5" x14ac:dyDescent="0.2">
      <c r="A146" s="30"/>
      <c r="B146" s="31"/>
      <c r="C146" s="30"/>
      <c r="D146" s="159" t="s">
        <v>149</v>
      </c>
      <c r="E146" s="30"/>
      <c r="F146" s="160" t="s">
        <v>627</v>
      </c>
      <c r="G146" s="30"/>
      <c r="H146" s="30"/>
      <c r="I146" s="30"/>
      <c r="J146" s="30"/>
      <c r="K146" s="30"/>
      <c r="L146" s="31"/>
      <c r="M146" s="161"/>
      <c r="N146" s="162"/>
      <c r="O146" s="56"/>
      <c r="P146" s="56"/>
      <c r="Q146" s="56"/>
      <c r="R146" s="56"/>
      <c r="S146" s="56"/>
      <c r="T146" s="57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T146" s="18" t="s">
        <v>149</v>
      </c>
      <c r="AU146" s="18" t="s">
        <v>80</v>
      </c>
    </row>
    <row r="147" spans="1:65" s="13" customFormat="1" x14ac:dyDescent="0.2">
      <c r="B147" s="168"/>
      <c r="D147" s="159" t="s">
        <v>354</v>
      </c>
      <c r="E147" s="169" t="s">
        <v>1</v>
      </c>
      <c r="F147" s="170" t="s">
        <v>1950</v>
      </c>
      <c r="H147" s="171">
        <v>390</v>
      </c>
      <c r="L147" s="168"/>
      <c r="M147" s="172"/>
      <c r="N147" s="173"/>
      <c r="O147" s="173"/>
      <c r="P147" s="173"/>
      <c r="Q147" s="173"/>
      <c r="R147" s="173"/>
      <c r="S147" s="173"/>
      <c r="T147" s="174"/>
      <c r="AT147" s="169" t="s">
        <v>354</v>
      </c>
      <c r="AU147" s="169" t="s">
        <v>80</v>
      </c>
      <c r="AV147" s="13" t="s">
        <v>80</v>
      </c>
      <c r="AW147" s="13" t="s">
        <v>27</v>
      </c>
      <c r="AX147" s="13" t="s">
        <v>78</v>
      </c>
      <c r="AY147" s="169" t="s">
        <v>140</v>
      </c>
    </row>
    <row r="148" spans="1:65" s="2" customFormat="1" ht="24.2" customHeight="1" x14ac:dyDescent="0.2">
      <c r="A148" s="30"/>
      <c r="B148" s="146"/>
      <c r="C148" s="147" t="s">
        <v>160</v>
      </c>
      <c r="D148" s="147" t="s">
        <v>143</v>
      </c>
      <c r="E148" s="148" t="s">
        <v>707</v>
      </c>
      <c r="F148" s="149" t="s">
        <v>708</v>
      </c>
      <c r="G148" s="150" t="s">
        <v>505</v>
      </c>
      <c r="H148" s="151">
        <v>1164.5250000000001</v>
      </c>
      <c r="I148" s="275"/>
      <c r="J148" s="152">
        <f>ROUND(I148*H148,2)</f>
        <v>0</v>
      </c>
      <c r="K148" s="149"/>
      <c r="L148" s="31"/>
      <c r="M148" s="153" t="s">
        <v>1</v>
      </c>
      <c r="N148" s="154" t="s">
        <v>36</v>
      </c>
      <c r="O148" s="155">
        <v>8.6999999999999994E-2</v>
      </c>
      <c r="P148" s="155">
        <f>O148*H148</f>
        <v>101.313675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7" t="s">
        <v>160</v>
      </c>
      <c r="AT148" s="157" t="s">
        <v>143</v>
      </c>
      <c r="AU148" s="157" t="s">
        <v>80</v>
      </c>
      <c r="AY148" s="18" t="s">
        <v>140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8" t="s">
        <v>78</v>
      </c>
      <c r="BK148" s="158">
        <f>ROUND(I148*H148,2)</f>
        <v>0</v>
      </c>
      <c r="BL148" s="18" t="s">
        <v>160</v>
      </c>
      <c r="BM148" s="157" t="s">
        <v>1951</v>
      </c>
    </row>
    <row r="149" spans="1:65" s="2" customFormat="1" ht="19.5" x14ac:dyDescent="0.2">
      <c r="A149" s="30"/>
      <c r="B149" s="31"/>
      <c r="C149" s="30"/>
      <c r="D149" s="159" t="s">
        <v>149</v>
      </c>
      <c r="E149" s="30"/>
      <c r="F149" s="160" t="s">
        <v>710</v>
      </c>
      <c r="G149" s="30"/>
      <c r="H149" s="30"/>
      <c r="I149" s="30"/>
      <c r="J149" s="30"/>
      <c r="K149" s="30"/>
      <c r="L149" s="31"/>
      <c r="M149" s="161"/>
      <c r="N149" s="162"/>
      <c r="O149" s="56"/>
      <c r="P149" s="56"/>
      <c r="Q149" s="56"/>
      <c r="R149" s="56"/>
      <c r="S149" s="56"/>
      <c r="T149" s="57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8" t="s">
        <v>149</v>
      </c>
      <c r="AU149" s="18" t="s">
        <v>80</v>
      </c>
    </row>
    <row r="150" spans="1:65" s="13" customFormat="1" x14ac:dyDescent="0.2">
      <c r="B150" s="168"/>
      <c r="D150" s="159" t="s">
        <v>354</v>
      </c>
      <c r="E150" s="169" t="s">
        <v>1</v>
      </c>
      <c r="F150" s="170" t="s">
        <v>1952</v>
      </c>
      <c r="H150" s="171">
        <v>1164.5250000000001</v>
      </c>
      <c r="L150" s="168"/>
      <c r="M150" s="172"/>
      <c r="N150" s="173"/>
      <c r="O150" s="173"/>
      <c r="P150" s="173"/>
      <c r="Q150" s="173"/>
      <c r="R150" s="173"/>
      <c r="S150" s="173"/>
      <c r="T150" s="174"/>
      <c r="AT150" s="169" t="s">
        <v>354</v>
      </c>
      <c r="AU150" s="169" t="s">
        <v>80</v>
      </c>
      <c r="AV150" s="13" t="s">
        <v>80</v>
      </c>
      <c r="AW150" s="13" t="s">
        <v>27</v>
      </c>
      <c r="AX150" s="13" t="s">
        <v>78</v>
      </c>
      <c r="AY150" s="169" t="s">
        <v>140</v>
      </c>
    </row>
    <row r="151" spans="1:65" s="2" customFormat="1" ht="16.5" customHeight="1" x14ac:dyDescent="0.2">
      <c r="A151" s="30"/>
      <c r="B151" s="146"/>
      <c r="C151" s="147" t="s">
        <v>139</v>
      </c>
      <c r="D151" s="147" t="s">
        <v>143</v>
      </c>
      <c r="E151" s="148" t="s">
        <v>715</v>
      </c>
      <c r="F151" s="149" t="s">
        <v>716</v>
      </c>
      <c r="G151" s="150" t="s">
        <v>505</v>
      </c>
      <c r="H151" s="151">
        <v>390</v>
      </c>
      <c r="I151" s="275"/>
      <c r="J151" s="152">
        <f>ROUND(I151*H151,2)</f>
        <v>0</v>
      </c>
      <c r="K151" s="149"/>
      <c r="L151" s="31"/>
      <c r="M151" s="153" t="s">
        <v>1</v>
      </c>
      <c r="N151" s="154" t="s">
        <v>36</v>
      </c>
      <c r="O151" s="155">
        <v>7.1999999999999995E-2</v>
      </c>
      <c r="P151" s="155">
        <f>O151*H151</f>
        <v>28.08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7" t="s">
        <v>160</v>
      </c>
      <c r="AT151" s="157" t="s">
        <v>143</v>
      </c>
      <c r="AU151" s="157" t="s">
        <v>80</v>
      </c>
      <c r="AY151" s="18" t="s">
        <v>140</v>
      </c>
      <c r="BE151" s="158">
        <f>IF(N151="základní",J151,0)</f>
        <v>0</v>
      </c>
      <c r="BF151" s="158">
        <f>IF(N151="snížená",J151,0)</f>
        <v>0</v>
      </c>
      <c r="BG151" s="158">
        <f>IF(N151="zákl. přenesená",J151,0)</f>
        <v>0</v>
      </c>
      <c r="BH151" s="158">
        <f>IF(N151="sníž. přenesená",J151,0)</f>
        <v>0</v>
      </c>
      <c r="BI151" s="158">
        <f>IF(N151="nulová",J151,0)</f>
        <v>0</v>
      </c>
      <c r="BJ151" s="18" t="s">
        <v>78</v>
      </c>
      <c r="BK151" s="158">
        <f>ROUND(I151*H151,2)</f>
        <v>0</v>
      </c>
      <c r="BL151" s="18" t="s">
        <v>160</v>
      </c>
      <c r="BM151" s="157" t="s">
        <v>1953</v>
      </c>
    </row>
    <row r="152" spans="1:65" s="2" customFormat="1" ht="19.5" x14ac:dyDescent="0.2">
      <c r="A152" s="30"/>
      <c r="B152" s="31"/>
      <c r="C152" s="30"/>
      <c r="D152" s="159" t="s">
        <v>149</v>
      </c>
      <c r="E152" s="30"/>
      <c r="F152" s="160" t="s">
        <v>718</v>
      </c>
      <c r="G152" s="30"/>
      <c r="H152" s="30"/>
      <c r="I152" s="30"/>
      <c r="J152" s="30"/>
      <c r="K152" s="30"/>
      <c r="L152" s="31"/>
      <c r="M152" s="161"/>
      <c r="N152" s="162"/>
      <c r="O152" s="56"/>
      <c r="P152" s="56"/>
      <c r="Q152" s="56"/>
      <c r="R152" s="56"/>
      <c r="S152" s="56"/>
      <c r="T152" s="57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T152" s="18" t="s">
        <v>149</v>
      </c>
      <c r="AU152" s="18" t="s">
        <v>80</v>
      </c>
    </row>
    <row r="153" spans="1:65" s="13" customFormat="1" x14ac:dyDescent="0.2">
      <c r="B153" s="168"/>
      <c r="D153" s="159" t="s">
        <v>354</v>
      </c>
      <c r="E153" s="169" t="s">
        <v>1</v>
      </c>
      <c r="F153" s="170" t="s">
        <v>1950</v>
      </c>
      <c r="H153" s="171">
        <v>390</v>
      </c>
      <c r="L153" s="168"/>
      <c r="M153" s="172"/>
      <c r="N153" s="173"/>
      <c r="O153" s="173"/>
      <c r="P153" s="173"/>
      <c r="Q153" s="173"/>
      <c r="R153" s="173"/>
      <c r="S153" s="173"/>
      <c r="T153" s="174"/>
      <c r="AT153" s="169" t="s">
        <v>354</v>
      </c>
      <c r="AU153" s="169" t="s">
        <v>80</v>
      </c>
      <c r="AV153" s="13" t="s">
        <v>80</v>
      </c>
      <c r="AW153" s="13" t="s">
        <v>27</v>
      </c>
      <c r="AX153" s="13" t="s">
        <v>78</v>
      </c>
      <c r="AY153" s="169" t="s">
        <v>140</v>
      </c>
    </row>
    <row r="154" spans="1:65" s="2" customFormat="1" ht="16.5" customHeight="1" x14ac:dyDescent="0.2">
      <c r="A154" s="30"/>
      <c r="B154" s="146"/>
      <c r="C154" s="147" t="s">
        <v>166</v>
      </c>
      <c r="D154" s="147" t="s">
        <v>143</v>
      </c>
      <c r="E154" s="148" t="s">
        <v>1954</v>
      </c>
      <c r="F154" s="149" t="s">
        <v>1955</v>
      </c>
      <c r="G154" s="150" t="s">
        <v>351</v>
      </c>
      <c r="H154" s="151">
        <v>965</v>
      </c>
      <c r="I154" s="275"/>
      <c r="J154" s="152">
        <f>ROUND(I154*H154,2)</f>
        <v>0</v>
      </c>
      <c r="K154" s="149"/>
      <c r="L154" s="31"/>
      <c r="M154" s="153" t="s">
        <v>1</v>
      </c>
      <c r="N154" s="154" t="s">
        <v>36</v>
      </c>
      <c r="O154" s="155">
        <v>2.3E-2</v>
      </c>
      <c r="P154" s="155">
        <f>O154*H154</f>
        <v>22.195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7" t="s">
        <v>160</v>
      </c>
      <c r="AT154" s="157" t="s">
        <v>143</v>
      </c>
      <c r="AU154" s="157" t="s">
        <v>80</v>
      </c>
      <c r="AY154" s="18" t="s">
        <v>140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8" t="s">
        <v>78</v>
      </c>
      <c r="BK154" s="158">
        <f>ROUND(I154*H154,2)</f>
        <v>0</v>
      </c>
      <c r="BL154" s="18" t="s">
        <v>160</v>
      </c>
      <c r="BM154" s="157" t="s">
        <v>1956</v>
      </c>
    </row>
    <row r="155" spans="1:65" s="2" customFormat="1" x14ac:dyDescent="0.2">
      <c r="A155" s="30"/>
      <c r="B155" s="31"/>
      <c r="C155" s="30"/>
      <c r="D155" s="159" t="s">
        <v>149</v>
      </c>
      <c r="E155" s="30"/>
      <c r="F155" s="160" t="s">
        <v>1957</v>
      </c>
      <c r="G155" s="30"/>
      <c r="H155" s="30"/>
      <c r="I155" s="30"/>
      <c r="J155" s="30"/>
      <c r="K155" s="30"/>
      <c r="L155" s="31"/>
      <c r="M155" s="161"/>
      <c r="N155" s="162"/>
      <c r="O155" s="56"/>
      <c r="P155" s="56"/>
      <c r="Q155" s="56"/>
      <c r="R155" s="56"/>
      <c r="S155" s="56"/>
      <c r="T155" s="57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T155" s="18" t="s">
        <v>149</v>
      </c>
      <c r="AU155" s="18" t="s">
        <v>80</v>
      </c>
    </row>
    <row r="156" spans="1:65" s="13" customFormat="1" x14ac:dyDescent="0.2">
      <c r="B156" s="168"/>
      <c r="D156" s="159" t="s">
        <v>354</v>
      </c>
      <c r="E156" s="169" t="s">
        <v>1</v>
      </c>
      <c r="F156" s="170" t="s">
        <v>1958</v>
      </c>
      <c r="H156" s="171">
        <v>965</v>
      </c>
      <c r="L156" s="168"/>
      <c r="M156" s="172"/>
      <c r="N156" s="173"/>
      <c r="O156" s="173"/>
      <c r="P156" s="173"/>
      <c r="Q156" s="173"/>
      <c r="R156" s="173"/>
      <c r="S156" s="173"/>
      <c r="T156" s="174"/>
      <c r="AT156" s="169" t="s">
        <v>354</v>
      </c>
      <c r="AU156" s="169" t="s">
        <v>80</v>
      </c>
      <c r="AV156" s="13" t="s">
        <v>80</v>
      </c>
      <c r="AW156" s="13" t="s">
        <v>27</v>
      </c>
      <c r="AX156" s="13" t="s">
        <v>78</v>
      </c>
      <c r="AY156" s="169" t="s">
        <v>140</v>
      </c>
    </row>
    <row r="157" spans="1:65" s="2" customFormat="1" ht="16.5" customHeight="1" x14ac:dyDescent="0.2">
      <c r="A157" s="30"/>
      <c r="B157" s="146"/>
      <c r="C157" s="147" t="s">
        <v>170</v>
      </c>
      <c r="D157" s="147" t="s">
        <v>143</v>
      </c>
      <c r="E157" s="148" t="s">
        <v>1959</v>
      </c>
      <c r="F157" s="149" t="s">
        <v>1960</v>
      </c>
      <c r="G157" s="150" t="s">
        <v>505</v>
      </c>
      <c r="H157" s="151">
        <v>360</v>
      </c>
      <c r="I157" s="275"/>
      <c r="J157" s="152">
        <f>ROUND(I157*H157,2)</f>
        <v>0</v>
      </c>
      <c r="K157" s="149"/>
      <c r="L157" s="31"/>
      <c r="M157" s="153" t="s">
        <v>1</v>
      </c>
      <c r="N157" s="154" t="s">
        <v>36</v>
      </c>
      <c r="O157" s="155">
        <v>0.02</v>
      </c>
      <c r="P157" s="155">
        <f>O157*H157</f>
        <v>7.2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7" t="s">
        <v>160</v>
      </c>
      <c r="AT157" s="157" t="s">
        <v>143</v>
      </c>
      <c r="AU157" s="157" t="s">
        <v>80</v>
      </c>
      <c r="AY157" s="18" t="s">
        <v>140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8" t="s">
        <v>78</v>
      </c>
      <c r="BK157" s="158">
        <f>ROUND(I157*H157,2)</f>
        <v>0</v>
      </c>
      <c r="BL157" s="18" t="s">
        <v>160</v>
      </c>
      <c r="BM157" s="157" t="s">
        <v>1961</v>
      </c>
    </row>
    <row r="158" spans="1:65" s="2" customFormat="1" ht="19.5" x14ac:dyDescent="0.2">
      <c r="A158" s="30"/>
      <c r="B158" s="31"/>
      <c r="C158" s="30"/>
      <c r="D158" s="159" t="s">
        <v>149</v>
      </c>
      <c r="E158" s="30"/>
      <c r="F158" s="160" t="s">
        <v>1962</v>
      </c>
      <c r="G158" s="30"/>
      <c r="H158" s="30"/>
      <c r="I158" s="30"/>
      <c r="J158" s="30"/>
      <c r="K158" s="30"/>
      <c r="L158" s="31"/>
      <c r="M158" s="161"/>
      <c r="N158" s="162"/>
      <c r="O158" s="56"/>
      <c r="P158" s="56"/>
      <c r="Q158" s="56"/>
      <c r="R158" s="56"/>
      <c r="S158" s="56"/>
      <c r="T158" s="57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T158" s="18" t="s">
        <v>149</v>
      </c>
      <c r="AU158" s="18" t="s">
        <v>80</v>
      </c>
    </row>
    <row r="159" spans="1:65" s="13" customFormat="1" x14ac:dyDescent="0.2">
      <c r="B159" s="168"/>
      <c r="D159" s="159" t="s">
        <v>354</v>
      </c>
      <c r="E159" s="169" t="s">
        <v>1</v>
      </c>
      <c r="F159" s="170" t="s">
        <v>1963</v>
      </c>
      <c r="H159" s="171">
        <v>360</v>
      </c>
      <c r="L159" s="168"/>
      <c r="M159" s="172"/>
      <c r="N159" s="173"/>
      <c r="O159" s="173"/>
      <c r="P159" s="173"/>
      <c r="Q159" s="173"/>
      <c r="R159" s="173"/>
      <c r="S159" s="173"/>
      <c r="T159" s="174"/>
      <c r="AT159" s="169" t="s">
        <v>354</v>
      </c>
      <c r="AU159" s="169" t="s">
        <v>80</v>
      </c>
      <c r="AV159" s="13" t="s">
        <v>80</v>
      </c>
      <c r="AW159" s="13" t="s">
        <v>27</v>
      </c>
      <c r="AX159" s="13" t="s">
        <v>78</v>
      </c>
      <c r="AY159" s="169" t="s">
        <v>140</v>
      </c>
    </row>
    <row r="160" spans="1:65" s="2" customFormat="1" ht="21.75" customHeight="1" x14ac:dyDescent="0.2">
      <c r="A160" s="30"/>
      <c r="B160" s="146"/>
      <c r="C160" s="147" t="s">
        <v>174</v>
      </c>
      <c r="D160" s="147" t="s">
        <v>143</v>
      </c>
      <c r="E160" s="148" t="s">
        <v>1964</v>
      </c>
      <c r="F160" s="149" t="s">
        <v>1965</v>
      </c>
      <c r="G160" s="150" t="s">
        <v>505</v>
      </c>
      <c r="H160" s="151">
        <v>1645</v>
      </c>
      <c r="I160" s="275"/>
      <c r="J160" s="152">
        <f>ROUND(I160*H160,2)</f>
        <v>0</v>
      </c>
      <c r="K160" s="149"/>
      <c r="L160" s="31"/>
      <c r="M160" s="153" t="s">
        <v>1</v>
      </c>
      <c r="N160" s="154" t="s">
        <v>36</v>
      </c>
      <c r="O160" s="155">
        <v>5.6000000000000001E-2</v>
      </c>
      <c r="P160" s="155">
        <f>O160*H160</f>
        <v>92.12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7" t="s">
        <v>160</v>
      </c>
      <c r="AT160" s="157" t="s">
        <v>143</v>
      </c>
      <c r="AU160" s="157" t="s">
        <v>80</v>
      </c>
      <c r="AY160" s="18" t="s">
        <v>140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8" t="s">
        <v>78</v>
      </c>
      <c r="BK160" s="158">
        <f>ROUND(I160*H160,2)</f>
        <v>0</v>
      </c>
      <c r="BL160" s="18" t="s">
        <v>160</v>
      </c>
      <c r="BM160" s="157" t="s">
        <v>1966</v>
      </c>
    </row>
    <row r="161" spans="1:65" s="2" customFormat="1" ht="19.5" x14ac:dyDescent="0.2">
      <c r="A161" s="30"/>
      <c r="B161" s="31"/>
      <c r="C161" s="30"/>
      <c r="D161" s="159" t="s">
        <v>149</v>
      </c>
      <c r="E161" s="30"/>
      <c r="F161" s="160" t="s">
        <v>1967</v>
      </c>
      <c r="G161" s="30"/>
      <c r="H161" s="30"/>
      <c r="I161" s="30"/>
      <c r="J161" s="30"/>
      <c r="K161" s="30"/>
      <c r="L161" s="31"/>
      <c r="M161" s="161"/>
      <c r="N161" s="162"/>
      <c r="O161" s="56"/>
      <c r="P161" s="56"/>
      <c r="Q161" s="56"/>
      <c r="R161" s="56"/>
      <c r="S161" s="56"/>
      <c r="T161" s="57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T161" s="18" t="s">
        <v>149</v>
      </c>
      <c r="AU161" s="18" t="s">
        <v>80</v>
      </c>
    </row>
    <row r="162" spans="1:65" s="13" customFormat="1" x14ac:dyDescent="0.2">
      <c r="B162" s="168"/>
      <c r="D162" s="159" t="s">
        <v>354</v>
      </c>
      <c r="E162" s="169" t="s">
        <v>1</v>
      </c>
      <c r="F162" s="170" t="s">
        <v>1968</v>
      </c>
      <c r="H162" s="171">
        <v>1645</v>
      </c>
      <c r="L162" s="168"/>
      <c r="M162" s="172"/>
      <c r="N162" s="173"/>
      <c r="O162" s="173"/>
      <c r="P162" s="173"/>
      <c r="Q162" s="173"/>
      <c r="R162" s="173"/>
      <c r="S162" s="173"/>
      <c r="T162" s="174"/>
      <c r="AT162" s="169" t="s">
        <v>354</v>
      </c>
      <c r="AU162" s="169" t="s">
        <v>80</v>
      </c>
      <c r="AV162" s="13" t="s">
        <v>80</v>
      </c>
      <c r="AW162" s="13" t="s">
        <v>27</v>
      </c>
      <c r="AX162" s="13" t="s">
        <v>78</v>
      </c>
      <c r="AY162" s="169" t="s">
        <v>140</v>
      </c>
    </row>
    <row r="163" spans="1:65" s="2" customFormat="1" ht="16.5" customHeight="1" x14ac:dyDescent="0.2">
      <c r="A163" s="30"/>
      <c r="B163" s="146"/>
      <c r="C163" s="147" t="s">
        <v>178</v>
      </c>
      <c r="D163" s="147" t="s">
        <v>143</v>
      </c>
      <c r="E163" s="148" t="s">
        <v>729</v>
      </c>
      <c r="F163" s="149" t="s">
        <v>730</v>
      </c>
      <c r="G163" s="150" t="s">
        <v>731</v>
      </c>
      <c r="H163" s="151">
        <v>2329.0500000000002</v>
      </c>
      <c r="I163" s="275"/>
      <c r="J163" s="152">
        <f>ROUND(I163*H163,2)</f>
        <v>0</v>
      </c>
      <c r="K163" s="149"/>
      <c r="L163" s="31"/>
      <c r="M163" s="153" t="s">
        <v>1</v>
      </c>
      <c r="N163" s="154" t="s">
        <v>36</v>
      </c>
      <c r="O163" s="155">
        <v>0</v>
      </c>
      <c r="P163" s="155">
        <f>O163*H163</f>
        <v>0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7" t="s">
        <v>160</v>
      </c>
      <c r="AT163" s="157" t="s">
        <v>143</v>
      </c>
      <c r="AU163" s="157" t="s">
        <v>80</v>
      </c>
      <c r="AY163" s="18" t="s">
        <v>140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78</v>
      </c>
      <c r="BK163" s="158">
        <f>ROUND(I163*H163,2)</f>
        <v>0</v>
      </c>
      <c r="BL163" s="18" t="s">
        <v>160</v>
      </c>
      <c r="BM163" s="157" t="s">
        <v>1969</v>
      </c>
    </row>
    <row r="164" spans="1:65" s="2" customFormat="1" ht="19.5" x14ac:dyDescent="0.2">
      <c r="A164" s="30"/>
      <c r="B164" s="31"/>
      <c r="C164" s="30"/>
      <c r="D164" s="159" t="s">
        <v>149</v>
      </c>
      <c r="E164" s="30"/>
      <c r="F164" s="160" t="s">
        <v>733</v>
      </c>
      <c r="G164" s="30"/>
      <c r="H164" s="30"/>
      <c r="I164" s="30"/>
      <c r="J164" s="30"/>
      <c r="K164" s="30"/>
      <c r="L164" s="31"/>
      <c r="M164" s="161"/>
      <c r="N164" s="162"/>
      <c r="O164" s="56"/>
      <c r="P164" s="56"/>
      <c r="Q164" s="56"/>
      <c r="R164" s="56"/>
      <c r="S164" s="56"/>
      <c r="T164" s="57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T164" s="18" t="s">
        <v>149</v>
      </c>
      <c r="AU164" s="18" t="s">
        <v>80</v>
      </c>
    </row>
    <row r="165" spans="1:65" s="13" customFormat="1" x14ac:dyDescent="0.2">
      <c r="B165" s="168"/>
      <c r="D165" s="159" t="s">
        <v>354</v>
      </c>
      <c r="E165" s="169" t="s">
        <v>1</v>
      </c>
      <c r="F165" s="170" t="s">
        <v>1970</v>
      </c>
      <c r="H165" s="171">
        <v>2329.0500000000002</v>
      </c>
      <c r="L165" s="168"/>
      <c r="M165" s="172"/>
      <c r="N165" s="173"/>
      <c r="O165" s="173"/>
      <c r="P165" s="173"/>
      <c r="Q165" s="173"/>
      <c r="R165" s="173"/>
      <c r="S165" s="173"/>
      <c r="T165" s="174"/>
      <c r="AT165" s="169" t="s">
        <v>354</v>
      </c>
      <c r="AU165" s="169" t="s">
        <v>80</v>
      </c>
      <c r="AV165" s="13" t="s">
        <v>80</v>
      </c>
      <c r="AW165" s="13" t="s">
        <v>27</v>
      </c>
      <c r="AX165" s="13" t="s">
        <v>78</v>
      </c>
      <c r="AY165" s="169" t="s">
        <v>140</v>
      </c>
    </row>
    <row r="166" spans="1:65" s="2" customFormat="1" ht="16.5" customHeight="1" x14ac:dyDescent="0.2">
      <c r="A166" s="30"/>
      <c r="B166" s="146"/>
      <c r="C166" s="147" t="s">
        <v>182</v>
      </c>
      <c r="D166" s="147" t="s">
        <v>143</v>
      </c>
      <c r="E166" s="148" t="s">
        <v>721</v>
      </c>
      <c r="F166" s="149" t="s">
        <v>722</v>
      </c>
      <c r="G166" s="150" t="s">
        <v>505</v>
      </c>
      <c r="H166" s="151">
        <v>1164.5250000000001</v>
      </c>
      <c r="I166" s="275"/>
      <c r="J166" s="152">
        <f>ROUND(I166*H166,2)</f>
        <v>0</v>
      </c>
      <c r="K166" s="149"/>
      <c r="L166" s="31"/>
      <c r="M166" s="153" t="s">
        <v>1</v>
      </c>
      <c r="N166" s="154" t="s">
        <v>36</v>
      </c>
      <c r="O166" s="155">
        <v>8.9999999999999993E-3</v>
      </c>
      <c r="P166" s="155">
        <f>O166*H166</f>
        <v>10.480725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7" t="s">
        <v>160</v>
      </c>
      <c r="AT166" s="157" t="s">
        <v>143</v>
      </c>
      <c r="AU166" s="157" t="s">
        <v>80</v>
      </c>
      <c r="AY166" s="18" t="s">
        <v>140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8" t="s">
        <v>78</v>
      </c>
      <c r="BK166" s="158">
        <f>ROUND(I166*H166,2)</f>
        <v>0</v>
      </c>
      <c r="BL166" s="18" t="s">
        <v>160</v>
      </c>
      <c r="BM166" s="157" t="s">
        <v>1971</v>
      </c>
    </row>
    <row r="167" spans="1:65" s="2" customFormat="1" x14ac:dyDescent="0.2">
      <c r="A167" s="30"/>
      <c r="B167" s="31"/>
      <c r="C167" s="30"/>
      <c r="D167" s="159" t="s">
        <v>149</v>
      </c>
      <c r="E167" s="30"/>
      <c r="F167" s="160" t="s">
        <v>724</v>
      </c>
      <c r="G167" s="30"/>
      <c r="H167" s="30"/>
      <c r="I167" s="30"/>
      <c r="J167" s="30"/>
      <c r="K167" s="30"/>
      <c r="L167" s="31"/>
      <c r="M167" s="161"/>
      <c r="N167" s="162"/>
      <c r="O167" s="56"/>
      <c r="P167" s="56"/>
      <c r="Q167" s="56"/>
      <c r="R167" s="56"/>
      <c r="S167" s="56"/>
      <c r="T167" s="57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T167" s="18" t="s">
        <v>149</v>
      </c>
      <c r="AU167" s="18" t="s">
        <v>80</v>
      </c>
    </row>
    <row r="168" spans="1:65" s="13" customFormat="1" x14ac:dyDescent="0.2">
      <c r="B168" s="168"/>
      <c r="D168" s="159" t="s">
        <v>354</v>
      </c>
      <c r="E168" s="169" t="s">
        <v>1</v>
      </c>
      <c r="F168" s="170" t="s">
        <v>1952</v>
      </c>
      <c r="H168" s="171">
        <v>1164.5250000000001</v>
      </c>
      <c r="L168" s="168"/>
      <c r="M168" s="172"/>
      <c r="N168" s="173"/>
      <c r="O168" s="173"/>
      <c r="P168" s="173"/>
      <c r="Q168" s="173"/>
      <c r="R168" s="173"/>
      <c r="S168" s="173"/>
      <c r="T168" s="174"/>
      <c r="AT168" s="169" t="s">
        <v>354</v>
      </c>
      <c r="AU168" s="169" t="s">
        <v>80</v>
      </c>
      <c r="AV168" s="13" t="s">
        <v>80</v>
      </c>
      <c r="AW168" s="13" t="s">
        <v>27</v>
      </c>
      <c r="AX168" s="13" t="s">
        <v>78</v>
      </c>
      <c r="AY168" s="169" t="s">
        <v>140</v>
      </c>
    </row>
    <row r="169" spans="1:65" s="2" customFormat="1" ht="16.5" customHeight="1" x14ac:dyDescent="0.2">
      <c r="A169" s="30"/>
      <c r="B169" s="146"/>
      <c r="C169" s="147" t="s">
        <v>186</v>
      </c>
      <c r="D169" s="147" t="s">
        <v>143</v>
      </c>
      <c r="E169" s="148" t="s">
        <v>1972</v>
      </c>
      <c r="F169" s="149" t="s">
        <v>737</v>
      </c>
      <c r="G169" s="150" t="s">
        <v>505</v>
      </c>
      <c r="H169" s="151">
        <v>159.874</v>
      </c>
      <c r="I169" s="275"/>
      <c r="J169" s="152">
        <f>ROUND(I169*H169,2)</f>
        <v>0</v>
      </c>
      <c r="K169" s="149"/>
      <c r="L169" s="31"/>
      <c r="M169" s="153" t="s">
        <v>1</v>
      </c>
      <c r="N169" s="154" t="s">
        <v>36</v>
      </c>
      <c r="O169" s="155">
        <v>0.32800000000000001</v>
      </c>
      <c r="P169" s="155">
        <f>O169*H169</f>
        <v>52.438672000000004</v>
      </c>
      <c r="Q169" s="155">
        <v>0</v>
      </c>
      <c r="R169" s="155">
        <f>Q169*H169</f>
        <v>0</v>
      </c>
      <c r="S169" s="155">
        <v>0</v>
      </c>
      <c r="T169" s="156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7" t="s">
        <v>160</v>
      </c>
      <c r="AT169" s="157" t="s">
        <v>143</v>
      </c>
      <c r="AU169" s="157" t="s">
        <v>80</v>
      </c>
      <c r="AY169" s="18" t="s">
        <v>140</v>
      </c>
      <c r="BE169" s="158">
        <f>IF(N169="základní",J169,0)</f>
        <v>0</v>
      </c>
      <c r="BF169" s="158">
        <f>IF(N169="snížená",J169,0)</f>
        <v>0</v>
      </c>
      <c r="BG169" s="158">
        <f>IF(N169="zákl. přenesená",J169,0)</f>
        <v>0</v>
      </c>
      <c r="BH169" s="158">
        <f>IF(N169="sníž. přenesená",J169,0)</f>
        <v>0</v>
      </c>
      <c r="BI169" s="158">
        <f>IF(N169="nulová",J169,0)</f>
        <v>0</v>
      </c>
      <c r="BJ169" s="18" t="s">
        <v>78</v>
      </c>
      <c r="BK169" s="158">
        <f>ROUND(I169*H169,2)</f>
        <v>0</v>
      </c>
      <c r="BL169" s="18" t="s">
        <v>160</v>
      </c>
      <c r="BM169" s="157" t="s">
        <v>1973</v>
      </c>
    </row>
    <row r="170" spans="1:65" s="2" customFormat="1" ht="19.5" x14ac:dyDescent="0.2">
      <c r="A170" s="30"/>
      <c r="B170" s="31"/>
      <c r="C170" s="30"/>
      <c r="D170" s="159" t="s">
        <v>149</v>
      </c>
      <c r="E170" s="30"/>
      <c r="F170" s="160" t="s">
        <v>739</v>
      </c>
      <c r="G170" s="30"/>
      <c r="H170" s="30"/>
      <c r="I170" s="30"/>
      <c r="J170" s="30"/>
      <c r="K170" s="30"/>
      <c r="L170" s="31"/>
      <c r="M170" s="161"/>
      <c r="N170" s="162"/>
      <c r="O170" s="56"/>
      <c r="P170" s="56"/>
      <c r="Q170" s="56"/>
      <c r="R170" s="56"/>
      <c r="S170" s="56"/>
      <c r="T170" s="57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T170" s="18" t="s">
        <v>149</v>
      </c>
      <c r="AU170" s="18" t="s">
        <v>80</v>
      </c>
    </row>
    <row r="171" spans="1:65" s="13" customFormat="1" x14ac:dyDescent="0.2">
      <c r="B171" s="168"/>
      <c r="D171" s="159" t="s">
        <v>354</v>
      </c>
      <c r="E171" s="169" t="s">
        <v>1</v>
      </c>
      <c r="F171" s="170" t="s">
        <v>1974</v>
      </c>
      <c r="H171" s="171">
        <v>29.151</v>
      </c>
      <c r="L171" s="168"/>
      <c r="M171" s="172"/>
      <c r="N171" s="173"/>
      <c r="O171" s="173"/>
      <c r="P171" s="173"/>
      <c r="Q171" s="173"/>
      <c r="R171" s="173"/>
      <c r="S171" s="173"/>
      <c r="T171" s="174"/>
      <c r="AT171" s="169" t="s">
        <v>354</v>
      </c>
      <c r="AU171" s="169" t="s">
        <v>80</v>
      </c>
      <c r="AV171" s="13" t="s">
        <v>80</v>
      </c>
      <c r="AW171" s="13" t="s">
        <v>27</v>
      </c>
      <c r="AX171" s="13" t="s">
        <v>70</v>
      </c>
      <c r="AY171" s="169" t="s">
        <v>140</v>
      </c>
    </row>
    <row r="172" spans="1:65" s="13" customFormat="1" x14ac:dyDescent="0.2">
      <c r="B172" s="168"/>
      <c r="D172" s="159" t="s">
        <v>354</v>
      </c>
      <c r="E172" s="169" t="s">
        <v>1</v>
      </c>
      <c r="F172" s="170" t="s">
        <v>1975</v>
      </c>
      <c r="H172" s="171">
        <v>34.203000000000003</v>
      </c>
      <c r="L172" s="168"/>
      <c r="M172" s="172"/>
      <c r="N172" s="173"/>
      <c r="O172" s="173"/>
      <c r="P172" s="173"/>
      <c r="Q172" s="173"/>
      <c r="R172" s="173"/>
      <c r="S172" s="173"/>
      <c r="T172" s="174"/>
      <c r="AT172" s="169" t="s">
        <v>354</v>
      </c>
      <c r="AU172" s="169" t="s">
        <v>80</v>
      </c>
      <c r="AV172" s="13" t="s">
        <v>80</v>
      </c>
      <c r="AW172" s="13" t="s">
        <v>27</v>
      </c>
      <c r="AX172" s="13" t="s">
        <v>70</v>
      </c>
      <c r="AY172" s="169" t="s">
        <v>140</v>
      </c>
    </row>
    <row r="173" spans="1:65" s="13" customFormat="1" x14ac:dyDescent="0.2">
      <c r="B173" s="168"/>
      <c r="D173" s="159" t="s">
        <v>354</v>
      </c>
      <c r="E173" s="169" t="s">
        <v>1</v>
      </c>
      <c r="F173" s="170" t="s">
        <v>1976</v>
      </c>
      <c r="H173" s="171">
        <v>22.545999999999999</v>
      </c>
      <c r="L173" s="168"/>
      <c r="M173" s="172"/>
      <c r="N173" s="173"/>
      <c r="O173" s="173"/>
      <c r="P173" s="173"/>
      <c r="Q173" s="173"/>
      <c r="R173" s="173"/>
      <c r="S173" s="173"/>
      <c r="T173" s="174"/>
      <c r="AT173" s="169" t="s">
        <v>354</v>
      </c>
      <c r="AU173" s="169" t="s">
        <v>80</v>
      </c>
      <c r="AV173" s="13" t="s">
        <v>80</v>
      </c>
      <c r="AW173" s="13" t="s">
        <v>27</v>
      </c>
      <c r="AX173" s="13" t="s">
        <v>70</v>
      </c>
      <c r="AY173" s="169" t="s">
        <v>140</v>
      </c>
    </row>
    <row r="174" spans="1:65" s="13" customFormat="1" x14ac:dyDescent="0.2">
      <c r="B174" s="168"/>
      <c r="D174" s="159" t="s">
        <v>354</v>
      </c>
      <c r="E174" s="169" t="s">
        <v>1</v>
      </c>
      <c r="F174" s="170" t="s">
        <v>1977</v>
      </c>
      <c r="H174" s="171">
        <v>73.974000000000004</v>
      </c>
      <c r="L174" s="168"/>
      <c r="M174" s="172"/>
      <c r="N174" s="173"/>
      <c r="O174" s="173"/>
      <c r="P174" s="173"/>
      <c r="Q174" s="173"/>
      <c r="R174" s="173"/>
      <c r="S174" s="173"/>
      <c r="T174" s="174"/>
      <c r="AT174" s="169" t="s">
        <v>354</v>
      </c>
      <c r="AU174" s="169" t="s">
        <v>80</v>
      </c>
      <c r="AV174" s="13" t="s">
        <v>80</v>
      </c>
      <c r="AW174" s="13" t="s">
        <v>27</v>
      </c>
      <c r="AX174" s="13" t="s">
        <v>70</v>
      </c>
      <c r="AY174" s="169" t="s">
        <v>140</v>
      </c>
    </row>
    <row r="175" spans="1:65" s="14" customFormat="1" x14ac:dyDescent="0.2">
      <c r="B175" s="175"/>
      <c r="D175" s="159" t="s">
        <v>354</v>
      </c>
      <c r="E175" s="176" t="s">
        <v>1</v>
      </c>
      <c r="F175" s="177" t="s">
        <v>363</v>
      </c>
      <c r="H175" s="178">
        <v>159.874</v>
      </c>
      <c r="L175" s="175"/>
      <c r="M175" s="179"/>
      <c r="N175" s="180"/>
      <c r="O175" s="180"/>
      <c r="P175" s="180"/>
      <c r="Q175" s="180"/>
      <c r="R175" s="180"/>
      <c r="S175" s="180"/>
      <c r="T175" s="181"/>
      <c r="AT175" s="176" t="s">
        <v>354</v>
      </c>
      <c r="AU175" s="176" t="s">
        <v>80</v>
      </c>
      <c r="AV175" s="14" t="s">
        <v>160</v>
      </c>
      <c r="AW175" s="14" t="s">
        <v>27</v>
      </c>
      <c r="AX175" s="14" t="s">
        <v>78</v>
      </c>
      <c r="AY175" s="176" t="s">
        <v>140</v>
      </c>
    </row>
    <row r="176" spans="1:65" s="2" customFormat="1" ht="16.5" customHeight="1" x14ac:dyDescent="0.2">
      <c r="A176" s="30"/>
      <c r="B176" s="146"/>
      <c r="C176" s="195" t="s">
        <v>190</v>
      </c>
      <c r="D176" s="195" t="s">
        <v>753</v>
      </c>
      <c r="E176" s="196" t="s">
        <v>1145</v>
      </c>
      <c r="F176" s="197" t="s">
        <v>2369</v>
      </c>
      <c r="G176" s="198" t="s">
        <v>731</v>
      </c>
      <c r="H176" s="199">
        <v>4329.7479999999996</v>
      </c>
      <c r="I176" s="275"/>
      <c r="J176" s="200">
        <f>ROUND(I176*H176,2)</f>
        <v>0</v>
      </c>
      <c r="K176" s="197"/>
      <c r="L176" s="201"/>
      <c r="M176" s="202" t="s">
        <v>1</v>
      </c>
      <c r="N176" s="203" t="s">
        <v>36</v>
      </c>
      <c r="O176" s="155">
        <v>0</v>
      </c>
      <c r="P176" s="155">
        <f>O176*H176</f>
        <v>0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7" t="s">
        <v>174</v>
      </c>
      <c r="AT176" s="157" t="s">
        <v>753</v>
      </c>
      <c r="AU176" s="157" t="s">
        <v>80</v>
      </c>
      <c r="AY176" s="18" t="s">
        <v>140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8" t="s">
        <v>78</v>
      </c>
      <c r="BK176" s="158">
        <f>ROUND(I176*H176,2)</f>
        <v>0</v>
      </c>
      <c r="BL176" s="18" t="s">
        <v>160</v>
      </c>
      <c r="BM176" s="157" t="s">
        <v>1978</v>
      </c>
    </row>
    <row r="177" spans="1:65" s="2" customFormat="1" x14ac:dyDescent="0.2">
      <c r="A177" s="30"/>
      <c r="B177" s="31"/>
      <c r="C177" s="30"/>
      <c r="D177" s="159" t="s">
        <v>149</v>
      </c>
      <c r="E177" s="30"/>
      <c r="F177" s="160" t="s">
        <v>1171</v>
      </c>
      <c r="G177" s="30"/>
      <c r="H177" s="30"/>
      <c r="I177" s="30"/>
      <c r="J177" s="30"/>
      <c r="K177" s="30"/>
      <c r="L177" s="31"/>
      <c r="M177" s="161"/>
      <c r="N177" s="162"/>
      <c r="O177" s="56"/>
      <c r="P177" s="56"/>
      <c r="Q177" s="56"/>
      <c r="R177" s="56"/>
      <c r="S177" s="56"/>
      <c r="T177" s="57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T177" s="18" t="s">
        <v>149</v>
      </c>
      <c r="AU177" s="18" t="s">
        <v>80</v>
      </c>
    </row>
    <row r="178" spans="1:65" s="2" customFormat="1" ht="19.5" x14ac:dyDescent="0.2">
      <c r="A178" s="30"/>
      <c r="B178" s="31"/>
      <c r="C178" s="30"/>
      <c r="D178" s="159" t="s">
        <v>154</v>
      </c>
      <c r="E178" s="30"/>
      <c r="F178" s="163" t="s">
        <v>1979</v>
      </c>
      <c r="G178" s="30"/>
      <c r="H178" s="30"/>
      <c r="I178" s="30"/>
      <c r="J178" s="30"/>
      <c r="K178" s="30"/>
      <c r="L178" s="31"/>
      <c r="M178" s="161"/>
      <c r="N178" s="162"/>
      <c r="O178" s="56"/>
      <c r="P178" s="56"/>
      <c r="Q178" s="56"/>
      <c r="R178" s="56"/>
      <c r="S178" s="56"/>
      <c r="T178" s="57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T178" s="18" t="s">
        <v>154</v>
      </c>
      <c r="AU178" s="18" t="s">
        <v>80</v>
      </c>
    </row>
    <row r="179" spans="1:65" s="15" customFormat="1" x14ac:dyDescent="0.2">
      <c r="B179" s="182"/>
      <c r="D179" s="159" t="s">
        <v>354</v>
      </c>
      <c r="E179" s="183" t="s">
        <v>1</v>
      </c>
      <c r="F179" s="184" t="s">
        <v>1980</v>
      </c>
      <c r="H179" s="183" t="s">
        <v>1</v>
      </c>
      <c r="L179" s="182"/>
      <c r="M179" s="185"/>
      <c r="N179" s="186"/>
      <c r="O179" s="186"/>
      <c r="P179" s="186"/>
      <c r="Q179" s="186"/>
      <c r="R179" s="186"/>
      <c r="S179" s="186"/>
      <c r="T179" s="187"/>
      <c r="AT179" s="183" t="s">
        <v>354</v>
      </c>
      <c r="AU179" s="183" t="s">
        <v>80</v>
      </c>
      <c r="AV179" s="15" t="s">
        <v>78</v>
      </c>
      <c r="AW179" s="15" t="s">
        <v>27</v>
      </c>
      <c r="AX179" s="15" t="s">
        <v>70</v>
      </c>
      <c r="AY179" s="183" t="s">
        <v>140</v>
      </c>
    </row>
    <row r="180" spans="1:65" s="13" customFormat="1" x14ac:dyDescent="0.2">
      <c r="B180" s="168"/>
      <c r="D180" s="159" t="s">
        <v>354</v>
      </c>
      <c r="E180" s="169" t="s">
        <v>1</v>
      </c>
      <c r="F180" s="170" t="s">
        <v>1981</v>
      </c>
      <c r="H180" s="171">
        <v>319.74799999999999</v>
      </c>
      <c r="L180" s="168"/>
      <c r="M180" s="172"/>
      <c r="N180" s="173"/>
      <c r="O180" s="173"/>
      <c r="P180" s="173"/>
      <c r="Q180" s="173"/>
      <c r="R180" s="173"/>
      <c r="S180" s="173"/>
      <c r="T180" s="174"/>
      <c r="AT180" s="169" t="s">
        <v>354</v>
      </c>
      <c r="AU180" s="169" t="s">
        <v>80</v>
      </c>
      <c r="AV180" s="13" t="s">
        <v>80</v>
      </c>
      <c r="AW180" s="13" t="s">
        <v>27</v>
      </c>
      <c r="AX180" s="13" t="s">
        <v>70</v>
      </c>
      <c r="AY180" s="169" t="s">
        <v>140</v>
      </c>
    </row>
    <row r="181" spans="1:65" s="13" customFormat="1" x14ac:dyDescent="0.2">
      <c r="B181" s="168"/>
      <c r="D181" s="159" t="s">
        <v>354</v>
      </c>
      <c r="E181" s="169" t="s">
        <v>1</v>
      </c>
      <c r="F181" s="170" t="s">
        <v>1982</v>
      </c>
      <c r="H181" s="171">
        <v>3290</v>
      </c>
      <c r="L181" s="168"/>
      <c r="M181" s="172"/>
      <c r="N181" s="173"/>
      <c r="O181" s="173"/>
      <c r="P181" s="173"/>
      <c r="Q181" s="173"/>
      <c r="R181" s="173"/>
      <c r="S181" s="173"/>
      <c r="T181" s="174"/>
      <c r="AT181" s="169" t="s">
        <v>354</v>
      </c>
      <c r="AU181" s="169" t="s">
        <v>80</v>
      </c>
      <c r="AV181" s="13" t="s">
        <v>80</v>
      </c>
      <c r="AW181" s="13" t="s">
        <v>27</v>
      </c>
      <c r="AX181" s="13" t="s">
        <v>70</v>
      </c>
      <c r="AY181" s="169" t="s">
        <v>140</v>
      </c>
    </row>
    <row r="182" spans="1:65" s="13" customFormat="1" x14ac:dyDescent="0.2">
      <c r="B182" s="168"/>
      <c r="D182" s="159" t="s">
        <v>354</v>
      </c>
      <c r="E182" s="169" t="s">
        <v>1</v>
      </c>
      <c r="F182" s="170" t="s">
        <v>1983</v>
      </c>
      <c r="H182" s="171">
        <v>720</v>
      </c>
      <c r="L182" s="168"/>
      <c r="M182" s="172"/>
      <c r="N182" s="173"/>
      <c r="O182" s="173"/>
      <c r="P182" s="173"/>
      <c r="Q182" s="173"/>
      <c r="R182" s="173"/>
      <c r="S182" s="173"/>
      <c r="T182" s="174"/>
      <c r="AT182" s="169" t="s">
        <v>354</v>
      </c>
      <c r="AU182" s="169" t="s">
        <v>80</v>
      </c>
      <c r="AV182" s="13" t="s">
        <v>80</v>
      </c>
      <c r="AW182" s="13" t="s">
        <v>27</v>
      </c>
      <c r="AX182" s="13" t="s">
        <v>70</v>
      </c>
      <c r="AY182" s="169" t="s">
        <v>140</v>
      </c>
    </row>
    <row r="183" spans="1:65" s="14" customFormat="1" x14ac:dyDescent="0.2">
      <c r="B183" s="175"/>
      <c r="D183" s="159" t="s">
        <v>354</v>
      </c>
      <c r="E183" s="176" t="s">
        <v>1</v>
      </c>
      <c r="F183" s="177" t="s">
        <v>363</v>
      </c>
      <c r="H183" s="178">
        <v>4329.7479999999996</v>
      </c>
      <c r="L183" s="175"/>
      <c r="M183" s="179"/>
      <c r="N183" s="180"/>
      <c r="O183" s="180"/>
      <c r="P183" s="180"/>
      <c r="Q183" s="180"/>
      <c r="R183" s="180"/>
      <c r="S183" s="180"/>
      <c r="T183" s="181"/>
      <c r="AT183" s="176" t="s">
        <v>354</v>
      </c>
      <c r="AU183" s="176" t="s">
        <v>80</v>
      </c>
      <c r="AV183" s="14" t="s">
        <v>160</v>
      </c>
      <c r="AW183" s="14" t="s">
        <v>27</v>
      </c>
      <c r="AX183" s="14" t="s">
        <v>78</v>
      </c>
      <c r="AY183" s="176" t="s">
        <v>140</v>
      </c>
    </row>
    <row r="184" spans="1:65" s="2" customFormat="1" ht="16.5" customHeight="1" x14ac:dyDescent="0.2">
      <c r="A184" s="30"/>
      <c r="B184" s="146"/>
      <c r="C184" s="147" t="s">
        <v>194</v>
      </c>
      <c r="D184" s="147" t="s">
        <v>143</v>
      </c>
      <c r="E184" s="148" t="s">
        <v>1191</v>
      </c>
      <c r="F184" s="149" t="s">
        <v>1192</v>
      </c>
      <c r="G184" s="150" t="s">
        <v>351</v>
      </c>
      <c r="H184" s="151">
        <v>3710</v>
      </c>
      <c r="I184" s="275"/>
      <c r="J184" s="152">
        <f>ROUND(I184*H184,2)</f>
        <v>0</v>
      </c>
      <c r="K184" s="149"/>
      <c r="L184" s="31"/>
      <c r="M184" s="153" t="s">
        <v>1</v>
      </c>
      <c r="N184" s="154" t="s">
        <v>36</v>
      </c>
      <c r="O184" s="155">
        <v>2.5000000000000001E-2</v>
      </c>
      <c r="P184" s="155">
        <f>O184*H184</f>
        <v>92.75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7" t="s">
        <v>160</v>
      </c>
      <c r="AT184" s="157" t="s">
        <v>143</v>
      </c>
      <c r="AU184" s="157" t="s">
        <v>80</v>
      </c>
      <c r="AY184" s="18" t="s">
        <v>140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8" t="s">
        <v>78</v>
      </c>
      <c r="BK184" s="158">
        <f>ROUND(I184*H184,2)</f>
        <v>0</v>
      </c>
      <c r="BL184" s="18" t="s">
        <v>160</v>
      </c>
      <c r="BM184" s="157" t="s">
        <v>1984</v>
      </c>
    </row>
    <row r="185" spans="1:65" s="2" customFormat="1" x14ac:dyDescent="0.2">
      <c r="A185" s="30"/>
      <c r="B185" s="31"/>
      <c r="C185" s="30"/>
      <c r="D185" s="159" t="s">
        <v>149</v>
      </c>
      <c r="E185" s="30"/>
      <c r="F185" s="160" t="s">
        <v>1194</v>
      </c>
      <c r="G185" s="30"/>
      <c r="H185" s="30"/>
      <c r="I185" s="30"/>
      <c r="J185" s="30"/>
      <c r="K185" s="30"/>
      <c r="L185" s="31"/>
      <c r="M185" s="161"/>
      <c r="N185" s="162"/>
      <c r="O185" s="56"/>
      <c r="P185" s="56"/>
      <c r="Q185" s="56"/>
      <c r="R185" s="56"/>
      <c r="S185" s="56"/>
      <c r="T185" s="57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T185" s="18" t="s">
        <v>149</v>
      </c>
      <c r="AU185" s="18" t="s">
        <v>80</v>
      </c>
    </row>
    <row r="186" spans="1:65" s="13" customFormat="1" x14ac:dyDescent="0.2">
      <c r="B186" s="168"/>
      <c r="D186" s="159" t="s">
        <v>354</v>
      </c>
      <c r="E186" s="169" t="s">
        <v>1</v>
      </c>
      <c r="F186" s="170" t="s">
        <v>1985</v>
      </c>
      <c r="H186" s="171">
        <v>3710</v>
      </c>
      <c r="L186" s="168"/>
      <c r="M186" s="172"/>
      <c r="N186" s="173"/>
      <c r="O186" s="173"/>
      <c r="P186" s="173"/>
      <c r="Q186" s="173"/>
      <c r="R186" s="173"/>
      <c r="S186" s="173"/>
      <c r="T186" s="174"/>
      <c r="AT186" s="169" t="s">
        <v>354</v>
      </c>
      <c r="AU186" s="169" t="s">
        <v>80</v>
      </c>
      <c r="AV186" s="13" t="s">
        <v>80</v>
      </c>
      <c r="AW186" s="13" t="s">
        <v>27</v>
      </c>
      <c r="AX186" s="13" t="s">
        <v>78</v>
      </c>
      <c r="AY186" s="169" t="s">
        <v>140</v>
      </c>
    </row>
    <row r="187" spans="1:65" s="2" customFormat="1" ht="16.5" customHeight="1" x14ac:dyDescent="0.2">
      <c r="A187" s="30"/>
      <c r="B187" s="146"/>
      <c r="C187" s="147" t="s">
        <v>198</v>
      </c>
      <c r="D187" s="147" t="s">
        <v>143</v>
      </c>
      <c r="E187" s="148" t="s">
        <v>1206</v>
      </c>
      <c r="F187" s="149" t="s">
        <v>1207</v>
      </c>
      <c r="G187" s="150" t="s">
        <v>351</v>
      </c>
      <c r="H187" s="151">
        <v>965</v>
      </c>
      <c r="I187" s="275"/>
      <c r="J187" s="152">
        <f>ROUND(I187*H187,2)</f>
        <v>0</v>
      </c>
      <c r="K187" s="149"/>
      <c r="L187" s="31"/>
      <c r="M187" s="153" t="s">
        <v>1</v>
      </c>
      <c r="N187" s="154" t="s">
        <v>36</v>
      </c>
      <c r="O187" s="155">
        <v>6.7000000000000004E-2</v>
      </c>
      <c r="P187" s="155">
        <f>O187*H187</f>
        <v>64.655000000000001</v>
      </c>
      <c r="Q187" s="155">
        <v>0</v>
      </c>
      <c r="R187" s="155">
        <f>Q187*H187</f>
        <v>0</v>
      </c>
      <c r="S187" s="155">
        <v>0</v>
      </c>
      <c r="T187" s="156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7" t="s">
        <v>160</v>
      </c>
      <c r="AT187" s="157" t="s">
        <v>143</v>
      </c>
      <c r="AU187" s="157" t="s">
        <v>80</v>
      </c>
      <c r="AY187" s="18" t="s">
        <v>140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78</v>
      </c>
      <c r="BK187" s="158">
        <f>ROUND(I187*H187,2)</f>
        <v>0</v>
      </c>
      <c r="BL187" s="18" t="s">
        <v>160</v>
      </c>
      <c r="BM187" s="157" t="s">
        <v>1986</v>
      </c>
    </row>
    <row r="188" spans="1:65" s="2" customFormat="1" ht="19.5" x14ac:dyDescent="0.2">
      <c r="A188" s="30"/>
      <c r="B188" s="31"/>
      <c r="C188" s="30"/>
      <c r="D188" s="159" t="s">
        <v>149</v>
      </c>
      <c r="E188" s="30"/>
      <c r="F188" s="160" t="s">
        <v>1209</v>
      </c>
      <c r="G188" s="30"/>
      <c r="H188" s="30"/>
      <c r="I188" s="30"/>
      <c r="J188" s="30"/>
      <c r="K188" s="30"/>
      <c r="L188" s="31"/>
      <c r="M188" s="161"/>
      <c r="N188" s="162"/>
      <c r="O188" s="56"/>
      <c r="P188" s="56"/>
      <c r="Q188" s="56"/>
      <c r="R188" s="56"/>
      <c r="S188" s="56"/>
      <c r="T188" s="57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T188" s="18" t="s">
        <v>149</v>
      </c>
      <c r="AU188" s="18" t="s">
        <v>80</v>
      </c>
    </row>
    <row r="189" spans="1:65" s="13" customFormat="1" x14ac:dyDescent="0.2">
      <c r="B189" s="168"/>
      <c r="D189" s="159" t="s">
        <v>354</v>
      </c>
      <c r="E189" s="169" t="s">
        <v>1</v>
      </c>
      <c r="F189" s="170" t="s">
        <v>1958</v>
      </c>
      <c r="H189" s="171">
        <v>965</v>
      </c>
      <c r="L189" s="168"/>
      <c r="M189" s="172"/>
      <c r="N189" s="173"/>
      <c r="O189" s="173"/>
      <c r="P189" s="173"/>
      <c r="Q189" s="173"/>
      <c r="R189" s="173"/>
      <c r="S189" s="173"/>
      <c r="T189" s="174"/>
      <c r="AT189" s="169" t="s">
        <v>354</v>
      </c>
      <c r="AU189" s="169" t="s">
        <v>80</v>
      </c>
      <c r="AV189" s="13" t="s">
        <v>80</v>
      </c>
      <c r="AW189" s="13" t="s">
        <v>27</v>
      </c>
      <c r="AX189" s="13" t="s">
        <v>78</v>
      </c>
      <c r="AY189" s="169" t="s">
        <v>140</v>
      </c>
    </row>
    <row r="190" spans="1:65" s="2" customFormat="1" ht="16.5" customHeight="1" x14ac:dyDescent="0.2">
      <c r="A190" s="30"/>
      <c r="B190" s="146"/>
      <c r="C190" s="147" t="s">
        <v>8</v>
      </c>
      <c r="D190" s="147" t="s">
        <v>143</v>
      </c>
      <c r="E190" s="148" t="s">
        <v>1896</v>
      </c>
      <c r="F190" s="149" t="s">
        <v>1897</v>
      </c>
      <c r="G190" s="150" t="s">
        <v>351</v>
      </c>
      <c r="H190" s="151">
        <v>2600</v>
      </c>
      <c r="I190" s="275"/>
      <c r="J190" s="152">
        <f>ROUND(I190*H190,2)</f>
        <v>0</v>
      </c>
      <c r="K190" s="149"/>
      <c r="L190" s="31"/>
      <c r="M190" s="153" t="s">
        <v>1</v>
      </c>
      <c r="N190" s="154" t="s">
        <v>36</v>
      </c>
      <c r="O190" s="155">
        <v>3.5999999999999997E-2</v>
      </c>
      <c r="P190" s="155">
        <f>O190*H190</f>
        <v>93.6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7" t="s">
        <v>160</v>
      </c>
      <c r="AT190" s="157" t="s">
        <v>143</v>
      </c>
      <c r="AU190" s="157" t="s">
        <v>80</v>
      </c>
      <c r="AY190" s="18" t="s">
        <v>140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8" t="s">
        <v>78</v>
      </c>
      <c r="BK190" s="158">
        <f>ROUND(I190*H190,2)</f>
        <v>0</v>
      </c>
      <c r="BL190" s="18" t="s">
        <v>160</v>
      </c>
      <c r="BM190" s="157" t="s">
        <v>1987</v>
      </c>
    </row>
    <row r="191" spans="1:65" s="2" customFormat="1" x14ac:dyDescent="0.2">
      <c r="A191" s="30"/>
      <c r="B191" s="31"/>
      <c r="C191" s="30"/>
      <c r="D191" s="159" t="s">
        <v>149</v>
      </c>
      <c r="E191" s="30"/>
      <c r="F191" s="160" t="s">
        <v>1899</v>
      </c>
      <c r="G191" s="30"/>
      <c r="H191" s="30"/>
      <c r="I191" s="30"/>
      <c r="J191" s="30"/>
      <c r="K191" s="30"/>
      <c r="L191" s="31"/>
      <c r="M191" s="161"/>
      <c r="N191" s="162"/>
      <c r="O191" s="56"/>
      <c r="P191" s="56"/>
      <c r="Q191" s="56"/>
      <c r="R191" s="56"/>
      <c r="S191" s="56"/>
      <c r="T191" s="57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T191" s="18" t="s">
        <v>149</v>
      </c>
      <c r="AU191" s="18" t="s">
        <v>80</v>
      </c>
    </row>
    <row r="192" spans="1:65" s="13" customFormat="1" x14ac:dyDescent="0.2">
      <c r="B192" s="168"/>
      <c r="D192" s="159" t="s">
        <v>354</v>
      </c>
      <c r="E192" s="169" t="s">
        <v>1</v>
      </c>
      <c r="F192" s="170" t="s">
        <v>1988</v>
      </c>
      <c r="H192" s="171">
        <v>2600</v>
      </c>
      <c r="L192" s="168"/>
      <c r="M192" s="172"/>
      <c r="N192" s="173"/>
      <c r="O192" s="173"/>
      <c r="P192" s="173"/>
      <c r="Q192" s="173"/>
      <c r="R192" s="173"/>
      <c r="S192" s="173"/>
      <c r="T192" s="174"/>
      <c r="AT192" s="169" t="s">
        <v>354</v>
      </c>
      <c r="AU192" s="169" t="s">
        <v>80</v>
      </c>
      <c r="AV192" s="13" t="s">
        <v>80</v>
      </c>
      <c r="AW192" s="13" t="s">
        <v>27</v>
      </c>
      <c r="AX192" s="13" t="s">
        <v>78</v>
      </c>
      <c r="AY192" s="169" t="s">
        <v>140</v>
      </c>
    </row>
    <row r="193" spans="1:65" s="2" customFormat="1" ht="16.5" customHeight="1" x14ac:dyDescent="0.2">
      <c r="A193" s="30"/>
      <c r="B193" s="146"/>
      <c r="C193" s="147" t="s">
        <v>205</v>
      </c>
      <c r="D193" s="147" t="s">
        <v>143</v>
      </c>
      <c r="E193" s="148" t="s">
        <v>1217</v>
      </c>
      <c r="F193" s="149" t="s">
        <v>1218</v>
      </c>
      <c r="G193" s="150" t="s">
        <v>351</v>
      </c>
      <c r="H193" s="151">
        <v>2600</v>
      </c>
      <c r="I193" s="275"/>
      <c r="J193" s="152">
        <f>ROUND(I193*H193,2)</f>
        <v>0</v>
      </c>
      <c r="K193" s="149"/>
      <c r="L193" s="31"/>
      <c r="M193" s="153" t="s">
        <v>1</v>
      </c>
      <c r="N193" s="154" t="s">
        <v>36</v>
      </c>
      <c r="O193" s="155">
        <v>1.2E-2</v>
      </c>
      <c r="P193" s="155">
        <f>O193*H193</f>
        <v>31.2</v>
      </c>
      <c r="Q193" s="155">
        <v>1.2700000000000001E-3</v>
      </c>
      <c r="R193" s="155">
        <f>Q193*H193</f>
        <v>3.302</v>
      </c>
      <c r="S193" s="155">
        <v>0</v>
      </c>
      <c r="T193" s="156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7" t="s">
        <v>160</v>
      </c>
      <c r="AT193" s="157" t="s">
        <v>143</v>
      </c>
      <c r="AU193" s="157" t="s">
        <v>80</v>
      </c>
      <c r="AY193" s="18" t="s">
        <v>140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8" t="s">
        <v>78</v>
      </c>
      <c r="BK193" s="158">
        <f>ROUND(I193*H193,2)</f>
        <v>0</v>
      </c>
      <c r="BL193" s="18" t="s">
        <v>160</v>
      </c>
      <c r="BM193" s="157" t="s">
        <v>1989</v>
      </c>
    </row>
    <row r="194" spans="1:65" s="2" customFormat="1" x14ac:dyDescent="0.2">
      <c r="A194" s="30"/>
      <c r="B194" s="31"/>
      <c r="C194" s="30"/>
      <c r="D194" s="159" t="s">
        <v>149</v>
      </c>
      <c r="E194" s="30"/>
      <c r="F194" s="160" t="s">
        <v>1218</v>
      </c>
      <c r="G194" s="30"/>
      <c r="H194" s="30"/>
      <c r="I194" s="30"/>
      <c r="J194" s="30"/>
      <c r="K194" s="30"/>
      <c r="L194" s="31"/>
      <c r="M194" s="161"/>
      <c r="N194" s="162"/>
      <c r="O194" s="56"/>
      <c r="P194" s="56"/>
      <c r="Q194" s="56"/>
      <c r="R194" s="56"/>
      <c r="S194" s="56"/>
      <c r="T194" s="57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T194" s="18" t="s">
        <v>149</v>
      </c>
      <c r="AU194" s="18" t="s">
        <v>80</v>
      </c>
    </row>
    <row r="195" spans="1:65" s="13" customFormat="1" x14ac:dyDescent="0.2">
      <c r="B195" s="168"/>
      <c r="D195" s="159" t="s">
        <v>354</v>
      </c>
      <c r="E195" s="169" t="s">
        <v>1</v>
      </c>
      <c r="F195" s="170" t="s">
        <v>1990</v>
      </c>
      <c r="H195" s="171">
        <v>2600</v>
      </c>
      <c r="L195" s="168"/>
      <c r="M195" s="172"/>
      <c r="N195" s="173"/>
      <c r="O195" s="173"/>
      <c r="P195" s="173"/>
      <c r="Q195" s="173"/>
      <c r="R195" s="173"/>
      <c r="S195" s="173"/>
      <c r="T195" s="174"/>
      <c r="AT195" s="169" t="s">
        <v>354</v>
      </c>
      <c r="AU195" s="169" t="s">
        <v>80</v>
      </c>
      <c r="AV195" s="13" t="s">
        <v>80</v>
      </c>
      <c r="AW195" s="13" t="s">
        <v>27</v>
      </c>
      <c r="AX195" s="13" t="s">
        <v>78</v>
      </c>
      <c r="AY195" s="169" t="s">
        <v>140</v>
      </c>
    </row>
    <row r="196" spans="1:65" s="2" customFormat="1" ht="16.5" customHeight="1" x14ac:dyDescent="0.2">
      <c r="A196" s="30"/>
      <c r="B196" s="146"/>
      <c r="C196" s="195" t="s">
        <v>209</v>
      </c>
      <c r="D196" s="195" t="s">
        <v>753</v>
      </c>
      <c r="E196" s="196" t="s">
        <v>1220</v>
      </c>
      <c r="F196" s="197" t="s">
        <v>1221</v>
      </c>
      <c r="G196" s="198" t="s">
        <v>1222</v>
      </c>
      <c r="H196" s="199">
        <v>65</v>
      </c>
      <c r="I196" s="275"/>
      <c r="J196" s="200">
        <f>ROUND(I196*H196,2)</f>
        <v>0</v>
      </c>
      <c r="K196" s="197"/>
      <c r="L196" s="201"/>
      <c r="M196" s="202" t="s">
        <v>1</v>
      </c>
      <c r="N196" s="203" t="s">
        <v>36</v>
      </c>
      <c r="O196" s="155">
        <v>0</v>
      </c>
      <c r="P196" s="155">
        <f>O196*H196</f>
        <v>0</v>
      </c>
      <c r="Q196" s="155">
        <v>1E-3</v>
      </c>
      <c r="R196" s="155">
        <f>Q196*H196</f>
        <v>6.5000000000000002E-2</v>
      </c>
      <c r="S196" s="155">
        <v>0</v>
      </c>
      <c r="T196" s="156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7" t="s">
        <v>174</v>
      </c>
      <c r="AT196" s="157" t="s">
        <v>753</v>
      </c>
      <c r="AU196" s="157" t="s">
        <v>80</v>
      </c>
      <c r="AY196" s="18" t="s">
        <v>140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8" t="s">
        <v>78</v>
      </c>
      <c r="BK196" s="158">
        <f>ROUND(I196*H196,2)</f>
        <v>0</v>
      </c>
      <c r="BL196" s="18" t="s">
        <v>160</v>
      </c>
      <c r="BM196" s="157" t="s">
        <v>1991</v>
      </c>
    </row>
    <row r="197" spans="1:65" s="2" customFormat="1" x14ac:dyDescent="0.2">
      <c r="A197" s="30"/>
      <c r="B197" s="31"/>
      <c r="C197" s="30"/>
      <c r="D197" s="159" t="s">
        <v>149</v>
      </c>
      <c r="E197" s="30"/>
      <c r="F197" s="160" t="s">
        <v>1221</v>
      </c>
      <c r="G197" s="30"/>
      <c r="H197" s="30"/>
      <c r="I197" s="30"/>
      <c r="J197" s="30"/>
      <c r="K197" s="30"/>
      <c r="L197" s="31"/>
      <c r="M197" s="161"/>
      <c r="N197" s="162"/>
      <c r="O197" s="56"/>
      <c r="P197" s="56"/>
      <c r="Q197" s="56"/>
      <c r="R197" s="56"/>
      <c r="S197" s="56"/>
      <c r="T197" s="57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T197" s="18" t="s">
        <v>149</v>
      </c>
      <c r="AU197" s="18" t="s">
        <v>80</v>
      </c>
    </row>
    <row r="198" spans="1:65" s="13" customFormat="1" x14ac:dyDescent="0.2">
      <c r="B198" s="168"/>
      <c r="D198" s="159" t="s">
        <v>354</v>
      </c>
      <c r="F198" s="170" t="s">
        <v>1992</v>
      </c>
      <c r="H198" s="171">
        <v>65</v>
      </c>
      <c r="L198" s="168"/>
      <c r="M198" s="172"/>
      <c r="N198" s="173"/>
      <c r="O198" s="173"/>
      <c r="P198" s="173"/>
      <c r="Q198" s="173"/>
      <c r="R198" s="173"/>
      <c r="S198" s="173"/>
      <c r="T198" s="174"/>
      <c r="AT198" s="169" t="s">
        <v>354</v>
      </c>
      <c r="AU198" s="169" t="s">
        <v>80</v>
      </c>
      <c r="AV198" s="13" t="s">
        <v>80</v>
      </c>
      <c r="AW198" s="13" t="s">
        <v>3</v>
      </c>
      <c r="AX198" s="13" t="s">
        <v>78</v>
      </c>
      <c r="AY198" s="169" t="s">
        <v>140</v>
      </c>
    </row>
    <row r="199" spans="1:65" s="2" customFormat="1" ht="21.75" customHeight="1" x14ac:dyDescent="0.2">
      <c r="A199" s="30"/>
      <c r="B199" s="146"/>
      <c r="C199" s="147" t="s">
        <v>213</v>
      </c>
      <c r="D199" s="147" t="s">
        <v>143</v>
      </c>
      <c r="E199" s="148" t="s">
        <v>1993</v>
      </c>
      <c r="F199" s="149" t="s">
        <v>1994</v>
      </c>
      <c r="G199" s="150" t="s">
        <v>351</v>
      </c>
      <c r="H199" s="151">
        <v>3900</v>
      </c>
      <c r="I199" s="275"/>
      <c r="J199" s="152">
        <f>ROUND(I199*H199,2)</f>
        <v>0</v>
      </c>
      <c r="K199" s="149"/>
      <c r="L199" s="31"/>
      <c r="M199" s="153" t="s">
        <v>1</v>
      </c>
      <c r="N199" s="154" t="s">
        <v>36</v>
      </c>
      <c r="O199" s="155">
        <v>8.0000000000000002E-3</v>
      </c>
      <c r="P199" s="155">
        <f>O199*H199</f>
        <v>31.2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7" t="s">
        <v>160</v>
      </c>
      <c r="AT199" s="157" t="s">
        <v>143</v>
      </c>
      <c r="AU199" s="157" t="s">
        <v>80</v>
      </c>
      <c r="AY199" s="18" t="s">
        <v>140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8" t="s">
        <v>78</v>
      </c>
      <c r="BK199" s="158">
        <f>ROUND(I199*H199,2)</f>
        <v>0</v>
      </c>
      <c r="BL199" s="18" t="s">
        <v>160</v>
      </c>
      <c r="BM199" s="157" t="s">
        <v>1995</v>
      </c>
    </row>
    <row r="200" spans="1:65" s="2" customFormat="1" ht="19.5" x14ac:dyDescent="0.2">
      <c r="A200" s="30"/>
      <c r="B200" s="31"/>
      <c r="C200" s="30"/>
      <c r="D200" s="159" t="s">
        <v>149</v>
      </c>
      <c r="E200" s="30"/>
      <c r="F200" s="160" t="s">
        <v>1996</v>
      </c>
      <c r="G200" s="30"/>
      <c r="H200" s="30"/>
      <c r="I200" s="30"/>
      <c r="J200" s="30"/>
      <c r="K200" s="30"/>
      <c r="L200" s="31"/>
      <c r="M200" s="161"/>
      <c r="N200" s="162"/>
      <c r="O200" s="56"/>
      <c r="P200" s="56"/>
      <c r="Q200" s="56"/>
      <c r="R200" s="56"/>
      <c r="S200" s="56"/>
      <c r="T200" s="57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T200" s="18" t="s">
        <v>149</v>
      </c>
      <c r="AU200" s="18" t="s">
        <v>80</v>
      </c>
    </row>
    <row r="201" spans="1:65" s="13" customFormat="1" x14ac:dyDescent="0.2">
      <c r="B201" s="168"/>
      <c r="D201" s="159" t="s">
        <v>354</v>
      </c>
      <c r="E201" s="169" t="s">
        <v>1</v>
      </c>
      <c r="F201" s="170" t="s">
        <v>1997</v>
      </c>
      <c r="H201" s="171">
        <v>3900</v>
      </c>
      <c r="L201" s="168"/>
      <c r="M201" s="172"/>
      <c r="N201" s="173"/>
      <c r="O201" s="173"/>
      <c r="P201" s="173"/>
      <c r="Q201" s="173"/>
      <c r="R201" s="173"/>
      <c r="S201" s="173"/>
      <c r="T201" s="174"/>
      <c r="AT201" s="169" t="s">
        <v>354</v>
      </c>
      <c r="AU201" s="169" t="s">
        <v>80</v>
      </c>
      <c r="AV201" s="13" t="s">
        <v>80</v>
      </c>
      <c r="AW201" s="13" t="s">
        <v>27</v>
      </c>
      <c r="AX201" s="13" t="s">
        <v>78</v>
      </c>
      <c r="AY201" s="169" t="s">
        <v>140</v>
      </c>
    </row>
    <row r="202" spans="1:65" s="2" customFormat="1" ht="16.5" customHeight="1" x14ac:dyDescent="0.2">
      <c r="A202" s="30"/>
      <c r="B202" s="146"/>
      <c r="C202" s="147" t="s">
        <v>218</v>
      </c>
      <c r="D202" s="147" t="s">
        <v>143</v>
      </c>
      <c r="E202" s="148" t="s">
        <v>1998</v>
      </c>
      <c r="F202" s="149" t="s">
        <v>1999</v>
      </c>
      <c r="G202" s="150" t="s">
        <v>351</v>
      </c>
      <c r="H202" s="151">
        <v>10400</v>
      </c>
      <c r="I202" s="275"/>
      <c r="J202" s="152">
        <f>ROUND(I202*H202,2)</f>
        <v>0</v>
      </c>
      <c r="K202" s="149"/>
      <c r="L202" s="31"/>
      <c r="M202" s="153" t="s">
        <v>1</v>
      </c>
      <c r="N202" s="154" t="s">
        <v>36</v>
      </c>
      <c r="O202" s="155">
        <v>3.4000000000000002E-2</v>
      </c>
      <c r="P202" s="155">
        <f>O202*H202</f>
        <v>353.6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7" t="s">
        <v>160</v>
      </c>
      <c r="AT202" s="157" t="s">
        <v>143</v>
      </c>
      <c r="AU202" s="157" t="s">
        <v>80</v>
      </c>
      <c r="AY202" s="18" t="s">
        <v>140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8" t="s">
        <v>78</v>
      </c>
      <c r="BK202" s="158">
        <f>ROUND(I202*H202,2)</f>
        <v>0</v>
      </c>
      <c r="BL202" s="18" t="s">
        <v>160</v>
      </c>
      <c r="BM202" s="157" t="s">
        <v>2000</v>
      </c>
    </row>
    <row r="203" spans="1:65" s="2" customFormat="1" x14ac:dyDescent="0.2">
      <c r="A203" s="30"/>
      <c r="B203" s="31"/>
      <c r="C203" s="30"/>
      <c r="D203" s="159" t="s">
        <v>149</v>
      </c>
      <c r="E203" s="30"/>
      <c r="F203" s="160" t="s">
        <v>2001</v>
      </c>
      <c r="G203" s="30"/>
      <c r="H203" s="30"/>
      <c r="I203" s="30"/>
      <c r="J203" s="30"/>
      <c r="K203" s="30"/>
      <c r="L203" s="31"/>
      <c r="M203" s="161"/>
      <c r="N203" s="162"/>
      <c r="O203" s="56"/>
      <c r="P203" s="56"/>
      <c r="Q203" s="56"/>
      <c r="R203" s="56"/>
      <c r="S203" s="56"/>
      <c r="T203" s="57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T203" s="18" t="s">
        <v>149</v>
      </c>
      <c r="AU203" s="18" t="s">
        <v>80</v>
      </c>
    </row>
    <row r="204" spans="1:65" s="13" customFormat="1" x14ac:dyDescent="0.2">
      <c r="B204" s="168"/>
      <c r="D204" s="159" t="s">
        <v>354</v>
      </c>
      <c r="E204" s="169" t="s">
        <v>1</v>
      </c>
      <c r="F204" s="170" t="s">
        <v>2002</v>
      </c>
      <c r="H204" s="171">
        <v>10400</v>
      </c>
      <c r="L204" s="168"/>
      <c r="M204" s="172"/>
      <c r="N204" s="173"/>
      <c r="O204" s="173"/>
      <c r="P204" s="173"/>
      <c r="Q204" s="173"/>
      <c r="R204" s="173"/>
      <c r="S204" s="173"/>
      <c r="T204" s="174"/>
      <c r="AT204" s="169" t="s">
        <v>354</v>
      </c>
      <c r="AU204" s="169" t="s">
        <v>80</v>
      </c>
      <c r="AV204" s="13" t="s">
        <v>80</v>
      </c>
      <c r="AW204" s="13" t="s">
        <v>27</v>
      </c>
      <c r="AX204" s="13" t="s">
        <v>78</v>
      </c>
      <c r="AY204" s="169" t="s">
        <v>140</v>
      </c>
    </row>
    <row r="205" spans="1:65" s="12" customFormat="1" ht="22.9" customHeight="1" x14ac:dyDescent="0.2">
      <c r="B205" s="134"/>
      <c r="D205" s="135" t="s">
        <v>69</v>
      </c>
      <c r="E205" s="144" t="s">
        <v>80</v>
      </c>
      <c r="F205" s="144" t="s">
        <v>801</v>
      </c>
      <c r="J205" s="145">
        <f>BK205</f>
        <v>0</v>
      </c>
      <c r="L205" s="134"/>
      <c r="M205" s="138"/>
      <c r="N205" s="139"/>
      <c r="O205" s="139"/>
      <c r="P205" s="140">
        <f>SUM(P206:P240)</f>
        <v>27.231760000000001</v>
      </c>
      <c r="Q205" s="139"/>
      <c r="R205" s="140">
        <f>SUM(R206:R240)</f>
        <v>25.497696699999999</v>
      </c>
      <c r="S205" s="139"/>
      <c r="T205" s="141">
        <f>SUM(T206:T240)</f>
        <v>0</v>
      </c>
      <c r="AR205" s="135" t="s">
        <v>78</v>
      </c>
      <c r="AT205" s="142" t="s">
        <v>69</v>
      </c>
      <c r="AU205" s="142" t="s">
        <v>78</v>
      </c>
      <c r="AY205" s="135" t="s">
        <v>140</v>
      </c>
      <c r="BK205" s="143">
        <f>SUM(BK206:BK240)</f>
        <v>0</v>
      </c>
    </row>
    <row r="206" spans="1:65" s="2" customFormat="1" ht="16.5" customHeight="1" x14ac:dyDescent="0.2">
      <c r="A206" s="30"/>
      <c r="B206" s="146"/>
      <c r="C206" s="147" t="s">
        <v>222</v>
      </c>
      <c r="D206" s="147" t="s">
        <v>143</v>
      </c>
      <c r="E206" s="148" t="s">
        <v>1458</v>
      </c>
      <c r="F206" s="149" t="s">
        <v>1459</v>
      </c>
      <c r="G206" s="150" t="s">
        <v>505</v>
      </c>
      <c r="H206" s="151">
        <v>7.7</v>
      </c>
      <c r="I206" s="275"/>
      <c r="J206" s="152">
        <f>ROUND(I206*H206,2)</f>
        <v>0</v>
      </c>
      <c r="K206" s="149"/>
      <c r="L206" s="31"/>
      <c r="M206" s="153" t="s">
        <v>1</v>
      </c>
      <c r="N206" s="154" t="s">
        <v>36</v>
      </c>
      <c r="O206" s="155">
        <v>0.58399999999999996</v>
      </c>
      <c r="P206" s="155">
        <f>O206*H206</f>
        <v>4.4967999999999995</v>
      </c>
      <c r="Q206" s="155">
        <v>2.5018699999999998</v>
      </c>
      <c r="R206" s="155">
        <f>Q206*H206</f>
        <v>19.264398999999997</v>
      </c>
      <c r="S206" s="155">
        <v>0</v>
      </c>
      <c r="T206" s="156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7" t="s">
        <v>160</v>
      </c>
      <c r="AT206" s="157" t="s">
        <v>143</v>
      </c>
      <c r="AU206" s="157" t="s">
        <v>80</v>
      </c>
      <c r="AY206" s="18" t="s">
        <v>140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78</v>
      </c>
      <c r="BK206" s="158">
        <f>ROUND(I206*H206,2)</f>
        <v>0</v>
      </c>
      <c r="BL206" s="18" t="s">
        <v>160</v>
      </c>
      <c r="BM206" s="157" t="s">
        <v>2003</v>
      </c>
    </row>
    <row r="207" spans="1:65" s="2" customFormat="1" x14ac:dyDescent="0.2">
      <c r="A207" s="30"/>
      <c r="B207" s="31"/>
      <c r="C207" s="30"/>
      <c r="D207" s="159" t="s">
        <v>149</v>
      </c>
      <c r="E207" s="30"/>
      <c r="F207" s="160" t="s">
        <v>1461</v>
      </c>
      <c r="G207" s="30"/>
      <c r="H207" s="30"/>
      <c r="I207" s="30"/>
      <c r="J207" s="30"/>
      <c r="K207" s="30"/>
      <c r="L207" s="31"/>
      <c r="M207" s="161"/>
      <c r="N207" s="162"/>
      <c r="O207" s="56"/>
      <c r="P207" s="56"/>
      <c r="Q207" s="56"/>
      <c r="R207" s="56"/>
      <c r="S207" s="56"/>
      <c r="T207" s="57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T207" s="18" t="s">
        <v>149</v>
      </c>
      <c r="AU207" s="18" t="s">
        <v>80</v>
      </c>
    </row>
    <row r="208" spans="1:65" s="15" customFormat="1" x14ac:dyDescent="0.2">
      <c r="B208" s="182"/>
      <c r="D208" s="159" t="s">
        <v>354</v>
      </c>
      <c r="E208" s="183" t="s">
        <v>1</v>
      </c>
      <c r="F208" s="184" t="s">
        <v>2004</v>
      </c>
      <c r="H208" s="183" t="s">
        <v>1</v>
      </c>
      <c r="L208" s="182"/>
      <c r="M208" s="185"/>
      <c r="N208" s="186"/>
      <c r="O208" s="186"/>
      <c r="P208" s="186"/>
      <c r="Q208" s="186"/>
      <c r="R208" s="186"/>
      <c r="S208" s="186"/>
      <c r="T208" s="187"/>
      <c r="AT208" s="183" t="s">
        <v>354</v>
      </c>
      <c r="AU208" s="183" t="s">
        <v>80</v>
      </c>
      <c r="AV208" s="15" t="s">
        <v>78</v>
      </c>
      <c r="AW208" s="15" t="s">
        <v>27</v>
      </c>
      <c r="AX208" s="15" t="s">
        <v>70</v>
      </c>
      <c r="AY208" s="183" t="s">
        <v>140</v>
      </c>
    </row>
    <row r="209" spans="1:65" s="13" customFormat="1" x14ac:dyDescent="0.2">
      <c r="B209" s="168"/>
      <c r="D209" s="159" t="s">
        <v>354</v>
      </c>
      <c r="E209" s="169" t="s">
        <v>1</v>
      </c>
      <c r="F209" s="170" t="s">
        <v>2005</v>
      </c>
      <c r="H209" s="171">
        <v>1.8</v>
      </c>
      <c r="L209" s="168"/>
      <c r="M209" s="172"/>
      <c r="N209" s="173"/>
      <c r="O209" s="173"/>
      <c r="P209" s="173"/>
      <c r="Q209" s="173"/>
      <c r="R209" s="173"/>
      <c r="S209" s="173"/>
      <c r="T209" s="174"/>
      <c r="AT209" s="169" t="s">
        <v>354</v>
      </c>
      <c r="AU209" s="169" t="s">
        <v>80</v>
      </c>
      <c r="AV209" s="13" t="s">
        <v>80</v>
      </c>
      <c r="AW209" s="13" t="s">
        <v>27</v>
      </c>
      <c r="AX209" s="13" t="s">
        <v>70</v>
      </c>
      <c r="AY209" s="169" t="s">
        <v>140</v>
      </c>
    </row>
    <row r="210" spans="1:65" s="13" customFormat="1" x14ac:dyDescent="0.2">
      <c r="B210" s="168"/>
      <c r="D210" s="159" t="s">
        <v>354</v>
      </c>
      <c r="E210" s="169" t="s">
        <v>1</v>
      </c>
      <c r="F210" s="170" t="s">
        <v>2006</v>
      </c>
      <c r="H210" s="171">
        <v>1.8</v>
      </c>
      <c r="L210" s="168"/>
      <c r="M210" s="172"/>
      <c r="N210" s="173"/>
      <c r="O210" s="173"/>
      <c r="P210" s="173"/>
      <c r="Q210" s="173"/>
      <c r="R210" s="173"/>
      <c r="S210" s="173"/>
      <c r="T210" s="174"/>
      <c r="AT210" s="169" t="s">
        <v>354</v>
      </c>
      <c r="AU210" s="169" t="s">
        <v>80</v>
      </c>
      <c r="AV210" s="13" t="s">
        <v>80</v>
      </c>
      <c r="AW210" s="13" t="s">
        <v>27</v>
      </c>
      <c r="AX210" s="13" t="s">
        <v>70</v>
      </c>
      <c r="AY210" s="169" t="s">
        <v>140</v>
      </c>
    </row>
    <row r="211" spans="1:65" s="13" customFormat="1" x14ac:dyDescent="0.2">
      <c r="B211" s="168"/>
      <c r="D211" s="159" t="s">
        <v>354</v>
      </c>
      <c r="E211" s="169" t="s">
        <v>1</v>
      </c>
      <c r="F211" s="170" t="s">
        <v>2007</v>
      </c>
      <c r="H211" s="171">
        <v>1.8</v>
      </c>
      <c r="L211" s="168"/>
      <c r="M211" s="172"/>
      <c r="N211" s="173"/>
      <c r="O211" s="173"/>
      <c r="P211" s="173"/>
      <c r="Q211" s="173"/>
      <c r="R211" s="173"/>
      <c r="S211" s="173"/>
      <c r="T211" s="174"/>
      <c r="AT211" s="169" t="s">
        <v>354</v>
      </c>
      <c r="AU211" s="169" t="s">
        <v>80</v>
      </c>
      <c r="AV211" s="13" t="s">
        <v>80</v>
      </c>
      <c r="AW211" s="13" t="s">
        <v>27</v>
      </c>
      <c r="AX211" s="13" t="s">
        <v>70</v>
      </c>
      <c r="AY211" s="169" t="s">
        <v>140</v>
      </c>
    </row>
    <row r="212" spans="1:65" s="13" customFormat="1" x14ac:dyDescent="0.2">
      <c r="B212" s="168"/>
      <c r="D212" s="159" t="s">
        <v>354</v>
      </c>
      <c r="E212" s="169" t="s">
        <v>1</v>
      </c>
      <c r="F212" s="170" t="s">
        <v>2008</v>
      </c>
      <c r="H212" s="171">
        <v>2.2999999999999998</v>
      </c>
      <c r="L212" s="168"/>
      <c r="M212" s="172"/>
      <c r="N212" s="173"/>
      <c r="O212" s="173"/>
      <c r="P212" s="173"/>
      <c r="Q212" s="173"/>
      <c r="R212" s="173"/>
      <c r="S212" s="173"/>
      <c r="T212" s="174"/>
      <c r="AT212" s="169" t="s">
        <v>354</v>
      </c>
      <c r="AU212" s="169" t="s">
        <v>80</v>
      </c>
      <c r="AV212" s="13" t="s">
        <v>80</v>
      </c>
      <c r="AW212" s="13" t="s">
        <v>27</v>
      </c>
      <c r="AX212" s="13" t="s">
        <v>70</v>
      </c>
      <c r="AY212" s="169" t="s">
        <v>140</v>
      </c>
    </row>
    <row r="213" spans="1:65" s="14" customFormat="1" x14ac:dyDescent="0.2">
      <c r="B213" s="175"/>
      <c r="D213" s="159" t="s">
        <v>354</v>
      </c>
      <c r="E213" s="176" t="s">
        <v>1</v>
      </c>
      <c r="F213" s="177" t="s">
        <v>363</v>
      </c>
      <c r="H213" s="178">
        <v>7.7</v>
      </c>
      <c r="L213" s="175"/>
      <c r="M213" s="179"/>
      <c r="N213" s="180"/>
      <c r="O213" s="180"/>
      <c r="P213" s="180"/>
      <c r="Q213" s="180"/>
      <c r="R213" s="180"/>
      <c r="S213" s="180"/>
      <c r="T213" s="181"/>
      <c r="AT213" s="176" t="s">
        <v>354</v>
      </c>
      <c r="AU213" s="176" t="s">
        <v>80</v>
      </c>
      <c r="AV213" s="14" t="s">
        <v>160</v>
      </c>
      <c r="AW213" s="14" t="s">
        <v>27</v>
      </c>
      <c r="AX213" s="14" t="s">
        <v>78</v>
      </c>
      <c r="AY213" s="176" t="s">
        <v>140</v>
      </c>
    </row>
    <row r="214" spans="1:65" s="2" customFormat="1" ht="16.5" customHeight="1" x14ac:dyDescent="0.2">
      <c r="A214" s="30"/>
      <c r="B214" s="146"/>
      <c r="C214" s="147" t="s">
        <v>7</v>
      </c>
      <c r="D214" s="147" t="s">
        <v>143</v>
      </c>
      <c r="E214" s="148" t="s">
        <v>2009</v>
      </c>
      <c r="F214" s="149" t="s">
        <v>2010</v>
      </c>
      <c r="G214" s="150" t="s">
        <v>505</v>
      </c>
      <c r="H214" s="151">
        <v>2.4300000000000002</v>
      </c>
      <c r="I214" s="275"/>
      <c r="J214" s="152">
        <f>ROUND(I214*H214,2)</f>
        <v>0</v>
      </c>
      <c r="K214" s="149"/>
      <c r="L214" s="31"/>
      <c r="M214" s="153" t="s">
        <v>1</v>
      </c>
      <c r="N214" s="154" t="s">
        <v>36</v>
      </c>
      <c r="O214" s="155">
        <v>0.58399999999999996</v>
      </c>
      <c r="P214" s="155">
        <f>O214*H214</f>
        <v>1.4191199999999999</v>
      </c>
      <c r="Q214" s="155">
        <v>2.5018699999999998</v>
      </c>
      <c r="R214" s="155">
        <f>Q214*H214</f>
        <v>6.0795440999999997</v>
      </c>
      <c r="S214" s="155">
        <v>0</v>
      </c>
      <c r="T214" s="156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7" t="s">
        <v>160</v>
      </c>
      <c r="AT214" s="157" t="s">
        <v>143</v>
      </c>
      <c r="AU214" s="157" t="s">
        <v>80</v>
      </c>
      <c r="AY214" s="18" t="s">
        <v>140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8" t="s">
        <v>78</v>
      </c>
      <c r="BK214" s="158">
        <f>ROUND(I214*H214,2)</f>
        <v>0</v>
      </c>
      <c r="BL214" s="18" t="s">
        <v>160</v>
      </c>
      <c r="BM214" s="157" t="s">
        <v>2011</v>
      </c>
    </row>
    <row r="215" spans="1:65" s="2" customFormat="1" x14ac:dyDescent="0.2">
      <c r="A215" s="30"/>
      <c r="B215" s="31"/>
      <c r="C215" s="30"/>
      <c r="D215" s="159" t="s">
        <v>149</v>
      </c>
      <c r="E215" s="30"/>
      <c r="F215" s="160" t="s">
        <v>2012</v>
      </c>
      <c r="G215" s="30"/>
      <c r="H215" s="30"/>
      <c r="I215" s="30"/>
      <c r="J215" s="30"/>
      <c r="K215" s="30"/>
      <c r="L215" s="31"/>
      <c r="M215" s="161"/>
      <c r="N215" s="162"/>
      <c r="O215" s="56"/>
      <c r="P215" s="56"/>
      <c r="Q215" s="56"/>
      <c r="R215" s="56"/>
      <c r="S215" s="56"/>
      <c r="T215" s="57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T215" s="18" t="s">
        <v>149</v>
      </c>
      <c r="AU215" s="18" t="s">
        <v>80</v>
      </c>
    </row>
    <row r="216" spans="1:65" s="15" customFormat="1" x14ac:dyDescent="0.2">
      <c r="B216" s="182"/>
      <c r="D216" s="159" t="s">
        <v>354</v>
      </c>
      <c r="E216" s="183" t="s">
        <v>1</v>
      </c>
      <c r="F216" s="184" t="s">
        <v>2013</v>
      </c>
      <c r="H216" s="183" t="s">
        <v>1</v>
      </c>
      <c r="L216" s="182"/>
      <c r="M216" s="185"/>
      <c r="N216" s="186"/>
      <c r="O216" s="186"/>
      <c r="P216" s="186"/>
      <c r="Q216" s="186"/>
      <c r="R216" s="186"/>
      <c r="S216" s="186"/>
      <c r="T216" s="187"/>
      <c r="AT216" s="183" t="s">
        <v>354</v>
      </c>
      <c r="AU216" s="183" t="s">
        <v>80</v>
      </c>
      <c r="AV216" s="15" t="s">
        <v>78</v>
      </c>
      <c r="AW216" s="15" t="s">
        <v>27</v>
      </c>
      <c r="AX216" s="15" t="s">
        <v>70</v>
      </c>
      <c r="AY216" s="183" t="s">
        <v>140</v>
      </c>
    </row>
    <row r="217" spans="1:65" s="13" customFormat="1" x14ac:dyDescent="0.2">
      <c r="B217" s="168"/>
      <c r="D217" s="159" t="s">
        <v>354</v>
      </c>
      <c r="E217" s="169" t="s">
        <v>1</v>
      </c>
      <c r="F217" s="170" t="s">
        <v>2014</v>
      </c>
      <c r="H217" s="171">
        <v>0.54</v>
      </c>
      <c r="L217" s="168"/>
      <c r="M217" s="172"/>
      <c r="N217" s="173"/>
      <c r="O217" s="173"/>
      <c r="P217" s="173"/>
      <c r="Q217" s="173"/>
      <c r="R217" s="173"/>
      <c r="S217" s="173"/>
      <c r="T217" s="174"/>
      <c r="AT217" s="169" t="s">
        <v>354</v>
      </c>
      <c r="AU217" s="169" t="s">
        <v>80</v>
      </c>
      <c r="AV217" s="13" t="s">
        <v>80</v>
      </c>
      <c r="AW217" s="13" t="s">
        <v>27</v>
      </c>
      <c r="AX217" s="13" t="s">
        <v>70</v>
      </c>
      <c r="AY217" s="169" t="s">
        <v>140</v>
      </c>
    </row>
    <row r="218" spans="1:65" s="13" customFormat="1" x14ac:dyDescent="0.2">
      <c r="B218" s="168"/>
      <c r="D218" s="159" t="s">
        <v>354</v>
      </c>
      <c r="E218" s="169" t="s">
        <v>1</v>
      </c>
      <c r="F218" s="170" t="s">
        <v>2015</v>
      </c>
      <c r="H218" s="171">
        <v>0.54</v>
      </c>
      <c r="L218" s="168"/>
      <c r="M218" s="172"/>
      <c r="N218" s="173"/>
      <c r="O218" s="173"/>
      <c r="P218" s="173"/>
      <c r="Q218" s="173"/>
      <c r="R218" s="173"/>
      <c r="S218" s="173"/>
      <c r="T218" s="174"/>
      <c r="AT218" s="169" t="s">
        <v>354</v>
      </c>
      <c r="AU218" s="169" t="s">
        <v>80</v>
      </c>
      <c r="AV218" s="13" t="s">
        <v>80</v>
      </c>
      <c r="AW218" s="13" t="s">
        <v>27</v>
      </c>
      <c r="AX218" s="13" t="s">
        <v>70</v>
      </c>
      <c r="AY218" s="169" t="s">
        <v>140</v>
      </c>
    </row>
    <row r="219" spans="1:65" s="13" customFormat="1" x14ac:dyDescent="0.2">
      <c r="B219" s="168"/>
      <c r="D219" s="159" t="s">
        <v>354</v>
      </c>
      <c r="E219" s="169" t="s">
        <v>1</v>
      </c>
      <c r="F219" s="170" t="s">
        <v>2016</v>
      </c>
      <c r="H219" s="171">
        <v>1.08</v>
      </c>
      <c r="L219" s="168"/>
      <c r="M219" s="172"/>
      <c r="N219" s="173"/>
      <c r="O219" s="173"/>
      <c r="P219" s="173"/>
      <c r="Q219" s="173"/>
      <c r="R219" s="173"/>
      <c r="S219" s="173"/>
      <c r="T219" s="174"/>
      <c r="AT219" s="169" t="s">
        <v>354</v>
      </c>
      <c r="AU219" s="169" t="s">
        <v>80</v>
      </c>
      <c r="AV219" s="13" t="s">
        <v>80</v>
      </c>
      <c r="AW219" s="13" t="s">
        <v>27</v>
      </c>
      <c r="AX219" s="13" t="s">
        <v>70</v>
      </c>
      <c r="AY219" s="169" t="s">
        <v>140</v>
      </c>
    </row>
    <row r="220" spans="1:65" s="16" customFormat="1" x14ac:dyDescent="0.2">
      <c r="B220" s="188"/>
      <c r="D220" s="159" t="s">
        <v>354</v>
      </c>
      <c r="E220" s="189" t="s">
        <v>1</v>
      </c>
      <c r="F220" s="190" t="s">
        <v>530</v>
      </c>
      <c r="H220" s="191">
        <v>2.16</v>
      </c>
      <c r="L220" s="188"/>
      <c r="M220" s="192"/>
      <c r="N220" s="193"/>
      <c r="O220" s="193"/>
      <c r="P220" s="193"/>
      <c r="Q220" s="193"/>
      <c r="R220" s="193"/>
      <c r="S220" s="193"/>
      <c r="T220" s="194"/>
      <c r="AT220" s="189" t="s">
        <v>354</v>
      </c>
      <c r="AU220" s="189" t="s">
        <v>80</v>
      </c>
      <c r="AV220" s="16" t="s">
        <v>156</v>
      </c>
      <c r="AW220" s="16" t="s">
        <v>27</v>
      </c>
      <c r="AX220" s="16" t="s">
        <v>70</v>
      </c>
      <c r="AY220" s="189" t="s">
        <v>140</v>
      </c>
    </row>
    <row r="221" spans="1:65" s="13" customFormat="1" x14ac:dyDescent="0.2">
      <c r="B221" s="168"/>
      <c r="D221" s="159" t="s">
        <v>354</v>
      </c>
      <c r="E221" s="169" t="s">
        <v>1</v>
      </c>
      <c r="F221" s="170" t="s">
        <v>2017</v>
      </c>
      <c r="H221" s="171">
        <v>0.27</v>
      </c>
      <c r="L221" s="168"/>
      <c r="M221" s="172"/>
      <c r="N221" s="173"/>
      <c r="O221" s="173"/>
      <c r="P221" s="173"/>
      <c r="Q221" s="173"/>
      <c r="R221" s="173"/>
      <c r="S221" s="173"/>
      <c r="T221" s="174"/>
      <c r="AT221" s="169" t="s">
        <v>354</v>
      </c>
      <c r="AU221" s="169" t="s">
        <v>80</v>
      </c>
      <c r="AV221" s="13" t="s">
        <v>80</v>
      </c>
      <c r="AW221" s="13" t="s">
        <v>27</v>
      </c>
      <c r="AX221" s="13" t="s">
        <v>70</v>
      </c>
      <c r="AY221" s="169" t="s">
        <v>140</v>
      </c>
    </row>
    <row r="222" spans="1:65" s="14" customFormat="1" x14ac:dyDescent="0.2">
      <c r="B222" s="175"/>
      <c r="D222" s="159" t="s">
        <v>354</v>
      </c>
      <c r="E222" s="176" t="s">
        <v>1</v>
      </c>
      <c r="F222" s="177" t="s">
        <v>363</v>
      </c>
      <c r="H222" s="178">
        <v>2.4300000000000002</v>
      </c>
      <c r="L222" s="175"/>
      <c r="M222" s="179"/>
      <c r="N222" s="180"/>
      <c r="O222" s="180"/>
      <c r="P222" s="180"/>
      <c r="Q222" s="180"/>
      <c r="R222" s="180"/>
      <c r="S222" s="180"/>
      <c r="T222" s="181"/>
      <c r="AT222" s="176" t="s">
        <v>354</v>
      </c>
      <c r="AU222" s="176" t="s">
        <v>80</v>
      </c>
      <c r="AV222" s="14" t="s">
        <v>160</v>
      </c>
      <c r="AW222" s="14" t="s">
        <v>27</v>
      </c>
      <c r="AX222" s="14" t="s">
        <v>78</v>
      </c>
      <c r="AY222" s="176" t="s">
        <v>140</v>
      </c>
    </row>
    <row r="223" spans="1:65" s="2" customFormat="1" ht="16.5" customHeight="1" x14ac:dyDescent="0.2">
      <c r="A223" s="30"/>
      <c r="B223" s="146"/>
      <c r="C223" s="147" t="s">
        <v>229</v>
      </c>
      <c r="D223" s="147" t="s">
        <v>143</v>
      </c>
      <c r="E223" s="148" t="s">
        <v>1489</v>
      </c>
      <c r="F223" s="149" t="s">
        <v>1490</v>
      </c>
      <c r="G223" s="150" t="s">
        <v>351</v>
      </c>
      <c r="H223" s="151">
        <v>58.24</v>
      </c>
      <c r="I223" s="275"/>
      <c r="J223" s="152">
        <f>ROUND(I223*H223,2)</f>
        <v>0</v>
      </c>
      <c r="K223" s="149"/>
      <c r="L223" s="31"/>
      <c r="M223" s="153" t="s">
        <v>1</v>
      </c>
      <c r="N223" s="154" t="s">
        <v>36</v>
      </c>
      <c r="O223" s="155">
        <v>0.27400000000000002</v>
      </c>
      <c r="P223" s="155">
        <f>O223*H223</f>
        <v>15.957760000000002</v>
      </c>
      <c r="Q223" s="155">
        <v>2.64E-3</v>
      </c>
      <c r="R223" s="155">
        <f>Q223*H223</f>
        <v>0.15375360000000002</v>
      </c>
      <c r="S223" s="155">
        <v>0</v>
      </c>
      <c r="T223" s="156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7" t="s">
        <v>160</v>
      </c>
      <c r="AT223" s="157" t="s">
        <v>143</v>
      </c>
      <c r="AU223" s="157" t="s">
        <v>80</v>
      </c>
      <c r="AY223" s="18" t="s">
        <v>140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8" t="s">
        <v>78</v>
      </c>
      <c r="BK223" s="158">
        <f>ROUND(I223*H223,2)</f>
        <v>0</v>
      </c>
      <c r="BL223" s="18" t="s">
        <v>160</v>
      </c>
      <c r="BM223" s="157" t="s">
        <v>2018</v>
      </c>
    </row>
    <row r="224" spans="1:65" s="2" customFormat="1" x14ac:dyDescent="0.2">
      <c r="A224" s="30"/>
      <c r="B224" s="31"/>
      <c r="C224" s="30"/>
      <c r="D224" s="159" t="s">
        <v>149</v>
      </c>
      <c r="E224" s="30"/>
      <c r="F224" s="160" t="s">
        <v>1492</v>
      </c>
      <c r="G224" s="30"/>
      <c r="H224" s="30"/>
      <c r="I224" s="30"/>
      <c r="J224" s="30"/>
      <c r="K224" s="30"/>
      <c r="L224" s="31"/>
      <c r="M224" s="161"/>
      <c r="N224" s="162"/>
      <c r="O224" s="56"/>
      <c r="P224" s="56"/>
      <c r="Q224" s="56"/>
      <c r="R224" s="56"/>
      <c r="S224" s="56"/>
      <c r="T224" s="57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T224" s="18" t="s">
        <v>149</v>
      </c>
      <c r="AU224" s="18" t="s">
        <v>80</v>
      </c>
    </row>
    <row r="225" spans="1:65" s="15" customFormat="1" x14ac:dyDescent="0.2">
      <c r="B225" s="182"/>
      <c r="D225" s="159" t="s">
        <v>354</v>
      </c>
      <c r="E225" s="183" t="s">
        <v>1</v>
      </c>
      <c r="F225" s="184" t="s">
        <v>2004</v>
      </c>
      <c r="H225" s="183" t="s">
        <v>1</v>
      </c>
      <c r="L225" s="182"/>
      <c r="M225" s="185"/>
      <c r="N225" s="186"/>
      <c r="O225" s="186"/>
      <c r="P225" s="186"/>
      <c r="Q225" s="186"/>
      <c r="R225" s="186"/>
      <c r="S225" s="186"/>
      <c r="T225" s="187"/>
      <c r="AT225" s="183" t="s">
        <v>354</v>
      </c>
      <c r="AU225" s="183" t="s">
        <v>80</v>
      </c>
      <c r="AV225" s="15" t="s">
        <v>78</v>
      </c>
      <c r="AW225" s="15" t="s">
        <v>27</v>
      </c>
      <c r="AX225" s="15" t="s">
        <v>70</v>
      </c>
      <c r="AY225" s="183" t="s">
        <v>140</v>
      </c>
    </row>
    <row r="226" spans="1:65" s="13" customFormat="1" x14ac:dyDescent="0.2">
      <c r="B226" s="168"/>
      <c r="D226" s="159" t="s">
        <v>354</v>
      </c>
      <c r="E226" s="169" t="s">
        <v>1</v>
      </c>
      <c r="F226" s="170" t="s">
        <v>2019</v>
      </c>
      <c r="H226" s="171">
        <v>9.1999999999999993</v>
      </c>
      <c r="L226" s="168"/>
      <c r="M226" s="172"/>
      <c r="N226" s="173"/>
      <c r="O226" s="173"/>
      <c r="P226" s="173"/>
      <c r="Q226" s="173"/>
      <c r="R226" s="173"/>
      <c r="S226" s="173"/>
      <c r="T226" s="174"/>
      <c r="AT226" s="169" t="s">
        <v>354</v>
      </c>
      <c r="AU226" s="169" t="s">
        <v>80</v>
      </c>
      <c r="AV226" s="13" t="s">
        <v>80</v>
      </c>
      <c r="AW226" s="13" t="s">
        <v>27</v>
      </c>
      <c r="AX226" s="13" t="s">
        <v>70</v>
      </c>
      <c r="AY226" s="169" t="s">
        <v>140</v>
      </c>
    </row>
    <row r="227" spans="1:65" s="13" customFormat="1" x14ac:dyDescent="0.2">
      <c r="B227" s="168"/>
      <c r="D227" s="159" t="s">
        <v>354</v>
      </c>
      <c r="E227" s="169" t="s">
        <v>1</v>
      </c>
      <c r="F227" s="170" t="s">
        <v>2020</v>
      </c>
      <c r="H227" s="171">
        <v>9.1999999999999993</v>
      </c>
      <c r="L227" s="168"/>
      <c r="M227" s="172"/>
      <c r="N227" s="173"/>
      <c r="O227" s="173"/>
      <c r="P227" s="173"/>
      <c r="Q227" s="173"/>
      <c r="R227" s="173"/>
      <c r="S227" s="173"/>
      <c r="T227" s="174"/>
      <c r="AT227" s="169" t="s">
        <v>354</v>
      </c>
      <c r="AU227" s="169" t="s">
        <v>80</v>
      </c>
      <c r="AV227" s="13" t="s">
        <v>80</v>
      </c>
      <c r="AW227" s="13" t="s">
        <v>27</v>
      </c>
      <c r="AX227" s="13" t="s">
        <v>70</v>
      </c>
      <c r="AY227" s="169" t="s">
        <v>140</v>
      </c>
    </row>
    <row r="228" spans="1:65" s="13" customFormat="1" x14ac:dyDescent="0.2">
      <c r="B228" s="168"/>
      <c r="D228" s="159" t="s">
        <v>354</v>
      </c>
      <c r="E228" s="169" t="s">
        <v>1</v>
      </c>
      <c r="F228" s="170" t="s">
        <v>2021</v>
      </c>
      <c r="H228" s="171">
        <v>9.1999999999999993</v>
      </c>
      <c r="L228" s="168"/>
      <c r="M228" s="172"/>
      <c r="N228" s="173"/>
      <c r="O228" s="173"/>
      <c r="P228" s="173"/>
      <c r="Q228" s="173"/>
      <c r="R228" s="173"/>
      <c r="S228" s="173"/>
      <c r="T228" s="174"/>
      <c r="AT228" s="169" t="s">
        <v>354</v>
      </c>
      <c r="AU228" s="169" t="s">
        <v>80</v>
      </c>
      <c r="AV228" s="13" t="s">
        <v>80</v>
      </c>
      <c r="AW228" s="13" t="s">
        <v>27</v>
      </c>
      <c r="AX228" s="13" t="s">
        <v>70</v>
      </c>
      <c r="AY228" s="169" t="s">
        <v>140</v>
      </c>
    </row>
    <row r="229" spans="1:65" s="13" customFormat="1" x14ac:dyDescent="0.2">
      <c r="B229" s="168"/>
      <c r="D229" s="159" t="s">
        <v>354</v>
      </c>
      <c r="E229" s="169" t="s">
        <v>1</v>
      </c>
      <c r="F229" s="170" t="s">
        <v>2022</v>
      </c>
      <c r="H229" s="171">
        <v>11.2</v>
      </c>
      <c r="L229" s="168"/>
      <c r="M229" s="172"/>
      <c r="N229" s="173"/>
      <c r="O229" s="173"/>
      <c r="P229" s="173"/>
      <c r="Q229" s="173"/>
      <c r="R229" s="173"/>
      <c r="S229" s="173"/>
      <c r="T229" s="174"/>
      <c r="AT229" s="169" t="s">
        <v>354</v>
      </c>
      <c r="AU229" s="169" t="s">
        <v>80</v>
      </c>
      <c r="AV229" s="13" t="s">
        <v>80</v>
      </c>
      <c r="AW229" s="13" t="s">
        <v>27</v>
      </c>
      <c r="AX229" s="13" t="s">
        <v>70</v>
      </c>
      <c r="AY229" s="169" t="s">
        <v>140</v>
      </c>
    </row>
    <row r="230" spans="1:65" s="16" customFormat="1" x14ac:dyDescent="0.2">
      <c r="B230" s="188"/>
      <c r="D230" s="159" t="s">
        <v>354</v>
      </c>
      <c r="E230" s="189" t="s">
        <v>1</v>
      </c>
      <c r="F230" s="190" t="s">
        <v>530</v>
      </c>
      <c r="H230" s="191">
        <v>38.799999999999997</v>
      </c>
      <c r="L230" s="188"/>
      <c r="M230" s="192"/>
      <c r="N230" s="193"/>
      <c r="O230" s="193"/>
      <c r="P230" s="193"/>
      <c r="Q230" s="193"/>
      <c r="R230" s="193"/>
      <c r="S230" s="193"/>
      <c r="T230" s="194"/>
      <c r="AT230" s="189" t="s">
        <v>354</v>
      </c>
      <c r="AU230" s="189" t="s">
        <v>80</v>
      </c>
      <c r="AV230" s="16" t="s">
        <v>156</v>
      </c>
      <c r="AW230" s="16" t="s">
        <v>27</v>
      </c>
      <c r="AX230" s="16" t="s">
        <v>70</v>
      </c>
      <c r="AY230" s="189" t="s">
        <v>140</v>
      </c>
    </row>
    <row r="231" spans="1:65" s="15" customFormat="1" x14ac:dyDescent="0.2">
      <c r="B231" s="182"/>
      <c r="D231" s="159" t="s">
        <v>354</v>
      </c>
      <c r="E231" s="183" t="s">
        <v>1</v>
      </c>
      <c r="F231" s="184" t="s">
        <v>2013</v>
      </c>
      <c r="H231" s="183" t="s">
        <v>1</v>
      </c>
      <c r="L231" s="182"/>
      <c r="M231" s="185"/>
      <c r="N231" s="186"/>
      <c r="O231" s="186"/>
      <c r="P231" s="186"/>
      <c r="Q231" s="186"/>
      <c r="R231" s="186"/>
      <c r="S231" s="186"/>
      <c r="T231" s="187"/>
      <c r="AT231" s="183" t="s">
        <v>354</v>
      </c>
      <c r="AU231" s="183" t="s">
        <v>80</v>
      </c>
      <c r="AV231" s="15" t="s">
        <v>78</v>
      </c>
      <c r="AW231" s="15" t="s">
        <v>27</v>
      </c>
      <c r="AX231" s="15" t="s">
        <v>70</v>
      </c>
      <c r="AY231" s="183" t="s">
        <v>140</v>
      </c>
    </row>
    <row r="232" spans="1:65" s="13" customFormat="1" x14ac:dyDescent="0.2">
      <c r="B232" s="168"/>
      <c r="D232" s="159" t="s">
        <v>354</v>
      </c>
      <c r="E232" s="169" t="s">
        <v>1</v>
      </c>
      <c r="F232" s="170" t="s">
        <v>2023</v>
      </c>
      <c r="H232" s="171">
        <v>4.32</v>
      </c>
      <c r="L232" s="168"/>
      <c r="M232" s="172"/>
      <c r="N232" s="173"/>
      <c r="O232" s="173"/>
      <c r="P232" s="173"/>
      <c r="Q232" s="173"/>
      <c r="R232" s="173"/>
      <c r="S232" s="173"/>
      <c r="T232" s="174"/>
      <c r="AT232" s="169" t="s">
        <v>354</v>
      </c>
      <c r="AU232" s="169" t="s">
        <v>80</v>
      </c>
      <c r="AV232" s="13" t="s">
        <v>80</v>
      </c>
      <c r="AW232" s="13" t="s">
        <v>27</v>
      </c>
      <c r="AX232" s="13" t="s">
        <v>70</v>
      </c>
      <c r="AY232" s="169" t="s">
        <v>140</v>
      </c>
    </row>
    <row r="233" spans="1:65" s="13" customFormat="1" x14ac:dyDescent="0.2">
      <c r="B233" s="168"/>
      <c r="D233" s="159" t="s">
        <v>354</v>
      </c>
      <c r="E233" s="169" t="s">
        <v>1</v>
      </c>
      <c r="F233" s="170" t="s">
        <v>2024</v>
      </c>
      <c r="H233" s="171">
        <v>4.32</v>
      </c>
      <c r="L233" s="168"/>
      <c r="M233" s="172"/>
      <c r="N233" s="173"/>
      <c r="O233" s="173"/>
      <c r="P233" s="173"/>
      <c r="Q233" s="173"/>
      <c r="R233" s="173"/>
      <c r="S233" s="173"/>
      <c r="T233" s="174"/>
      <c r="AT233" s="169" t="s">
        <v>354</v>
      </c>
      <c r="AU233" s="169" t="s">
        <v>80</v>
      </c>
      <c r="AV233" s="13" t="s">
        <v>80</v>
      </c>
      <c r="AW233" s="13" t="s">
        <v>27</v>
      </c>
      <c r="AX233" s="13" t="s">
        <v>70</v>
      </c>
      <c r="AY233" s="169" t="s">
        <v>140</v>
      </c>
    </row>
    <row r="234" spans="1:65" s="13" customFormat="1" x14ac:dyDescent="0.2">
      <c r="B234" s="168"/>
      <c r="D234" s="159" t="s">
        <v>354</v>
      </c>
      <c r="E234" s="169" t="s">
        <v>1</v>
      </c>
      <c r="F234" s="170" t="s">
        <v>2025</v>
      </c>
      <c r="H234" s="171">
        <v>8.64</v>
      </c>
      <c r="L234" s="168"/>
      <c r="M234" s="172"/>
      <c r="N234" s="173"/>
      <c r="O234" s="173"/>
      <c r="P234" s="173"/>
      <c r="Q234" s="173"/>
      <c r="R234" s="173"/>
      <c r="S234" s="173"/>
      <c r="T234" s="174"/>
      <c r="AT234" s="169" t="s">
        <v>354</v>
      </c>
      <c r="AU234" s="169" t="s">
        <v>80</v>
      </c>
      <c r="AV234" s="13" t="s">
        <v>80</v>
      </c>
      <c r="AW234" s="13" t="s">
        <v>27</v>
      </c>
      <c r="AX234" s="13" t="s">
        <v>70</v>
      </c>
      <c r="AY234" s="169" t="s">
        <v>140</v>
      </c>
    </row>
    <row r="235" spans="1:65" s="16" customFormat="1" x14ac:dyDescent="0.2">
      <c r="B235" s="188"/>
      <c r="D235" s="159" t="s">
        <v>354</v>
      </c>
      <c r="E235" s="189" t="s">
        <v>1</v>
      </c>
      <c r="F235" s="190" t="s">
        <v>530</v>
      </c>
      <c r="H235" s="191">
        <v>17.28</v>
      </c>
      <c r="L235" s="188"/>
      <c r="M235" s="192"/>
      <c r="N235" s="193"/>
      <c r="O235" s="193"/>
      <c r="P235" s="193"/>
      <c r="Q235" s="193"/>
      <c r="R235" s="193"/>
      <c r="S235" s="193"/>
      <c r="T235" s="194"/>
      <c r="AT235" s="189" t="s">
        <v>354</v>
      </c>
      <c r="AU235" s="189" t="s">
        <v>80</v>
      </c>
      <c r="AV235" s="16" t="s">
        <v>156</v>
      </c>
      <c r="AW235" s="16" t="s">
        <v>27</v>
      </c>
      <c r="AX235" s="16" t="s">
        <v>70</v>
      </c>
      <c r="AY235" s="189" t="s">
        <v>140</v>
      </c>
    </row>
    <row r="236" spans="1:65" s="13" customFormat="1" x14ac:dyDescent="0.2">
      <c r="B236" s="168"/>
      <c r="D236" s="159" t="s">
        <v>354</v>
      </c>
      <c r="E236" s="169" t="s">
        <v>1</v>
      </c>
      <c r="F236" s="170" t="s">
        <v>2026</v>
      </c>
      <c r="H236" s="171">
        <v>2.16</v>
      </c>
      <c r="L236" s="168"/>
      <c r="M236" s="172"/>
      <c r="N236" s="173"/>
      <c r="O236" s="173"/>
      <c r="P236" s="173"/>
      <c r="Q236" s="173"/>
      <c r="R236" s="173"/>
      <c r="S236" s="173"/>
      <c r="T236" s="174"/>
      <c r="AT236" s="169" t="s">
        <v>354</v>
      </c>
      <c r="AU236" s="169" t="s">
        <v>80</v>
      </c>
      <c r="AV236" s="13" t="s">
        <v>80</v>
      </c>
      <c r="AW236" s="13" t="s">
        <v>27</v>
      </c>
      <c r="AX236" s="13" t="s">
        <v>70</v>
      </c>
      <c r="AY236" s="169" t="s">
        <v>140</v>
      </c>
    </row>
    <row r="237" spans="1:65" s="14" customFormat="1" x14ac:dyDescent="0.2">
      <c r="B237" s="175"/>
      <c r="D237" s="159" t="s">
        <v>354</v>
      </c>
      <c r="E237" s="176" t="s">
        <v>1</v>
      </c>
      <c r="F237" s="177" t="s">
        <v>363</v>
      </c>
      <c r="H237" s="178">
        <v>58.24</v>
      </c>
      <c r="L237" s="175"/>
      <c r="M237" s="179"/>
      <c r="N237" s="180"/>
      <c r="O237" s="180"/>
      <c r="P237" s="180"/>
      <c r="Q237" s="180"/>
      <c r="R237" s="180"/>
      <c r="S237" s="180"/>
      <c r="T237" s="181"/>
      <c r="AT237" s="176" t="s">
        <v>354</v>
      </c>
      <c r="AU237" s="176" t="s">
        <v>80</v>
      </c>
      <c r="AV237" s="14" t="s">
        <v>160</v>
      </c>
      <c r="AW237" s="14" t="s">
        <v>27</v>
      </c>
      <c r="AX237" s="14" t="s">
        <v>78</v>
      </c>
      <c r="AY237" s="176" t="s">
        <v>140</v>
      </c>
    </row>
    <row r="238" spans="1:65" s="2" customFormat="1" ht="16.5" customHeight="1" x14ac:dyDescent="0.2">
      <c r="A238" s="30"/>
      <c r="B238" s="146"/>
      <c r="C238" s="147" t="s">
        <v>233</v>
      </c>
      <c r="D238" s="147" t="s">
        <v>143</v>
      </c>
      <c r="E238" s="148" t="s">
        <v>1494</v>
      </c>
      <c r="F238" s="149" t="s">
        <v>1495</v>
      </c>
      <c r="G238" s="150" t="s">
        <v>351</v>
      </c>
      <c r="H238" s="151">
        <v>58.24</v>
      </c>
      <c r="I238" s="275"/>
      <c r="J238" s="152">
        <f>ROUND(I238*H238,2)</f>
        <v>0</v>
      </c>
      <c r="K238" s="149"/>
      <c r="L238" s="31"/>
      <c r="M238" s="153" t="s">
        <v>1</v>
      </c>
      <c r="N238" s="154" t="s">
        <v>36</v>
      </c>
      <c r="O238" s="155">
        <v>9.1999999999999998E-2</v>
      </c>
      <c r="P238" s="155">
        <f>O238*H238</f>
        <v>5.3580800000000002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7" t="s">
        <v>160</v>
      </c>
      <c r="AT238" s="157" t="s">
        <v>143</v>
      </c>
      <c r="AU238" s="157" t="s">
        <v>80</v>
      </c>
      <c r="AY238" s="18" t="s">
        <v>140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8" t="s">
        <v>78</v>
      </c>
      <c r="BK238" s="158">
        <f>ROUND(I238*H238,2)</f>
        <v>0</v>
      </c>
      <c r="BL238" s="18" t="s">
        <v>160</v>
      </c>
      <c r="BM238" s="157" t="s">
        <v>2027</v>
      </c>
    </row>
    <row r="239" spans="1:65" s="2" customFormat="1" x14ac:dyDescent="0.2">
      <c r="A239" s="30"/>
      <c r="B239" s="31"/>
      <c r="C239" s="30"/>
      <c r="D239" s="159" t="s">
        <v>149</v>
      </c>
      <c r="E239" s="30"/>
      <c r="F239" s="160" t="s">
        <v>1497</v>
      </c>
      <c r="G239" s="30"/>
      <c r="H239" s="30"/>
      <c r="I239" s="30"/>
      <c r="J239" s="30"/>
      <c r="K239" s="30"/>
      <c r="L239" s="31"/>
      <c r="M239" s="161"/>
      <c r="N239" s="162"/>
      <c r="O239" s="56"/>
      <c r="P239" s="56"/>
      <c r="Q239" s="56"/>
      <c r="R239" s="56"/>
      <c r="S239" s="56"/>
      <c r="T239" s="57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T239" s="18" t="s">
        <v>149</v>
      </c>
      <c r="AU239" s="18" t="s">
        <v>80</v>
      </c>
    </row>
    <row r="240" spans="1:65" s="13" customFormat="1" x14ac:dyDescent="0.2">
      <c r="B240" s="168"/>
      <c r="D240" s="159" t="s">
        <v>354</v>
      </c>
      <c r="E240" s="169" t="s">
        <v>1</v>
      </c>
      <c r="F240" s="170" t="s">
        <v>2028</v>
      </c>
      <c r="H240" s="171">
        <v>58.24</v>
      </c>
      <c r="L240" s="168"/>
      <c r="M240" s="172"/>
      <c r="N240" s="173"/>
      <c r="O240" s="173"/>
      <c r="P240" s="173"/>
      <c r="Q240" s="173"/>
      <c r="R240" s="173"/>
      <c r="S240" s="173"/>
      <c r="T240" s="174"/>
      <c r="AT240" s="169" t="s">
        <v>354</v>
      </c>
      <c r="AU240" s="169" t="s">
        <v>80</v>
      </c>
      <c r="AV240" s="13" t="s">
        <v>80</v>
      </c>
      <c r="AW240" s="13" t="s">
        <v>27</v>
      </c>
      <c r="AX240" s="13" t="s">
        <v>78</v>
      </c>
      <c r="AY240" s="169" t="s">
        <v>140</v>
      </c>
    </row>
    <row r="241" spans="1:65" s="12" customFormat="1" ht="22.9" customHeight="1" x14ac:dyDescent="0.2">
      <c r="B241" s="134"/>
      <c r="D241" s="135" t="s">
        <v>69</v>
      </c>
      <c r="E241" s="144" t="s">
        <v>160</v>
      </c>
      <c r="F241" s="144" t="s">
        <v>877</v>
      </c>
      <c r="J241" s="145">
        <f>BK241</f>
        <v>0</v>
      </c>
      <c r="L241" s="134"/>
      <c r="M241" s="138"/>
      <c r="N241" s="139"/>
      <c r="O241" s="139"/>
      <c r="P241" s="140">
        <f>SUM(P242:P307)</f>
        <v>296.02183000000002</v>
      </c>
      <c r="Q241" s="139"/>
      <c r="R241" s="140">
        <f>SUM(R242:R307)</f>
        <v>180.03121929999998</v>
      </c>
      <c r="S241" s="139"/>
      <c r="T241" s="141">
        <f>SUM(T242:T307)</f>
        <v>0</v>
      </c>
      <c r="AR241" s="135" t="s">
        <v>78</v>
      </c>
      <c r="AT241" s="142" t="s">
        <v>69</v>
      </c>
      <c r="AU241" s="142" t="s">
        <v>78</v>
      </c>
      <c r="AY241" s="135" t="s">
        <v>140</v>
      </c>
      <c r="BK241" s="143">
        <f>SUM(BK242:BK307)</f>
        <v>0</v>
      </c>
    </row>
    <row r="242" spans="1:65" s="2" customFormat="1" ht="16.5" customHeight="1" x14ac:dyDescent="0.2">
      <c r="A242" s="30"/>
      <c r="B242" s="146"/>
      <c r="C242" s="147" t="s">
        <v>240</v>
      </c>
      <c r="D242" s="147" t="s">
        <v>143</v>
      </c>
      <c r="E242" s="148" t="s">
        <v>879</v>
      </c>
      <c r="F242" s="149" t="s">
        <v>880</v>
      </c>
      <c r="G242" s="150" t="s">
        <v>351</v>
      </c>
      <c r="H242" s="151">
        <v>177.59</v>
      </c>
      <c r="I242" s="275"/>
      <c r="J242" s="152">
        <f>ROUND(I242*H242,2)</f>
        <v>0</v>
      </c>
      <c r="K242" s="149"/>
      <c r="L242" s="31"/>
      <c r="M242" s="153" t="s">
        <v>1</v>
      </c>
      <c r="N242" s="154" t="s">
        <v>36</v>
      </c>
      <c r="O242" s="155">
        <v>0.16800000000000001</v>
      </c>
      <c r="P242" s="155">
        <f>O242*H242</f>
        <v>29.835120000000003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7" t="s">
        <v>160</v>
      </c>
      <c r="AT242" s="157" t="s">
        <v>143</v>
      </c>
      <c r="AU242" s="157" t="s">
        <v>80</v>
      </c>
      <c r="AY242" s="18" t="s">
        <v>140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8" t="s">
        <v>78</v>
      </c>
      <c r="BK242" s="158">
        <f>ROUND(I242*H242,2)</f>
        <v>0</v>
      </c>
      <c r="BL242" s="18" t="s">
        <v>160</v>
      </c>
      <c r="BM242" s="157" t="s">
        <v>2029</v>
      </c>
    </row>
    <row r="243" spans="1:65" s="2" customFormat="1" x14ac:dyDescent="0.2">
      <c r="A243" s="30"/>
      <c r="B243" s="31"/>
      <c r="C243" s="30"/>
      <c r="D243" s="159" t="s">
        <v>149</v>
      </c>
      <c r="E243" s="30"/>
      <c r="F243" s="160" t="s">
        <v>882</v>
      </c>
      <c r="G243" s="30"/>
      <c r="H243" s="30"/>
      <c r="I243" s="30"/>
      <c r="J243" s="30"/>
      <c r="K243" s="30"/>
      <c r="L243" s="31"/>
      <c r="M243" s="161"/>
      <c r="N243" s="162"/>
      <c r="O243" s="56"/>
      <c r="P243" s="56"/>
      <c r="Q243" s="56"/>
      <c r="R243" s="56"/>
      <c r="S243" s="56"/>
      <c r="T243" s="57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T243" s="18" t="s">
        <v>149</v>
      </c>
      <c r="AU243" s="18" t="s">
        <v>80</v>
      </c>
    </row>
    <row r="244" spans="1:65" s="15" customFormat="1" x14ac:dyDescent="0.2">
      <c r="B244" s="182"/>
      <c r="D244" s="159" t="s">
        <v>354</v>
      </c>
      <c r="E244" s="183" t="s">
        <v>1</v>
      </c>
      <c r="F244" s="184" t="s">
        <v>2030</v>
      </c>
      <c r="H244" s="183" t="s">
        <v>1</v>
      </c>
      <c r="L244" s="182"/>
      <c r="M244" s="185"/>
      <c r="N244" s="186"/>
      <c r="O244" s="186"/>
      <c r="P244" s="186"/>
      <c r="Q244" s="186"/>
      <c r="R244" s="186"/>
      <c r="S244" s="186"/>
      <c r="T244" s="187"/>
      <c r="AT244" s="183" t="s">
        <v>354</v>
      </c>
      <c r="AU244" s="183" t="s">
        <v>80</v>
      </c>
      <c r="AV244" s="15" t="s">
        <v>78</v>
      </c>
      <c r="AW244" s="15" t="s">
        <v>27</v>
      </c>
      <c r="AX244" s="15" t="s">
        <v>70</v>
      </c>
      <c r="AY244" s="183" t="s">
        <v>140</v>
      </c>
    </row>
    <row r="245" spans="1:65" s="13" customFormat="1" x14ac:dyDescent="0.2">
      <c r="B245" s="168"/>
      <c r="D245" s="159" t="s">
        <v>354</v>
      </c>
      <c r="E245" s="169" t="s">
        <v>1</v>
      </c>
      <c r="F245" s="170" t="s">
        <v>2031</v>
      </c>
      <c r="H245" s="171">
        <v>124</v>
      </c>
      <c r="L245" s="168"/>
      <c r="M245" s="172"/>
      <c r="N245" s="173"/>
      <c r="O245" s="173"/>
      <c r="P245" s="173"/>
      <c r="Q245" s="173"/>
      <c r="R245" s="173"/>
      <c r="S245" s="173"/>
      <c r="T245" s="174"/>
      <c r="AT245" s="169" t="s">
        <v>354</v>
      </c>
      <c r="AU245" s="169" t="s">
        <v>80</v>
      </c>
      <c r="AV245" s="13" t="s">
        <v>80</v>
      </c>
      <c r="AW245" s="13" t="s">
        <v>27</v>
      </c>
      <c r="AX245" s="13" t="s">
        <v>70</v>
      </c>
      <c r="AY245" s="169" t="s">
        <v>140</v>
      </c>
    </row>
    <row r="246" spans="1:65" s="15" customFormat="1" x14ac:dyDescent="0.2">
      <c r="B246" s="182"/>
      <c r="D246" s="159" t="s">
        <v>354</v>
      </c>
      <c r="E246" s="183" t="s">
        <v>1</v>
      </c>
      <c r="F246" s="184" t="s">
        <v>2032</v>
      </c>
      <c r="H246" s="183" t="s">
        <v>1</v>
      </c>
      <c r="L246" s="182"/>
      <c r="M246" s="185"/>
      <c r="N246" s="186"/>
      <c r="O246" s="186"/>
      <c r="P246" s="186"/>
      <c r="Q246" s="186"/>
      <c r="R246" s="186"/>
      <c r="S246" s="186"/>
      <c r="T246" s="187"/>
      <c r="AT246" s="183" t="s">
        <v>354</v>
      </c>
      <c r="AU246" s="183" t="s">
        <v>80</v>
      </c>
      <c r="AV246" s="15" t="s">
        <v>78</v>
      </c>
      <c r="AW246" s="15" t="s">
        <v>27</v>
      </c>
      <c r="AX246" s="15" t="s">
        <v>70</v>
      </c>
      <c r="AY246" s="183" t="s">
        <v>140</v>
      </c>
    </row>
    <row r="247" spans="1:65" s="13" customFormat="1" x14ac:dyDescent="0.2">
      <c r="B247" s="168"/>
      <c r="D247" s="159" t="s">
        <v>354</v>
      </c>
      <c r="E247" s="169" t="s">
        <v>1</v>
      </c>
      <c r="F247" s="170" t="s">
        <v>2033</v>
      </c>
      <c r="H247" s="171">
        <v>1.48</v>
      </c>
      <c r="L247" s="168"/>
      <c r="M247" s="172"/>
      <c r="N247" s="173"/>
      <c r="O247" s="173"/>
      <c r="P247" s="173"/>
      <c r="Q247" s="173"/>
      <c r="R247" s="173"/>
      <c r="S247" s="173"/>
      <c r="T247" s="174"/>
      <c r="AT247" s="169" t="s">
        <v>354</v>
      </c>
      <c r="AU247" s="169" t="s">
        <v>80</v>
      </c>
      <c r="AV247" s="13" t="s">
        <v>80</v>
      </c>
      <c r="AW247" s="13" t="s">
        <v>27</v>
      </c>
      <c r="AX247" s="13" t="s">
        <v>70</v>
      </c>
      <c r="AY247" s="169" t="s">
        <v>140</v>
      </c>
    </row>
    <row r="248" spans="1:65" s="13" customFormat="1" x14ac:dyDescent="0.2">
      <c r="B248" s="168"/>
      <c r="D248" s="159" t="s">
        <v>354</v>
      </c>
      <c r="E248" s="169" t="s">
        <v>1</v>
      </c>
      <c r="F248" s="170" t="s">
        <v>2034</v>
      </c>
      <c r="H248" s="171">
        <v>1.64</v>
      </c>
      <c r="L248" s="168"/>
      <c r="M248" s="172"/>
      <c r="N248" s="173"/>
      <c r="O248" s="173"/>
      <c r="P248" s="173"/>
      <c r="Q248" s="173"/>
      <c r="R248" s="173"/>
      <c r="S248" s="173"/>
      <c r="T248" s="174"/>
      <c r="AT248" s="169" t="s">
        <v>354</v>
      </c>
      <c r="AU248" s="169" t="s">
        <v>80</v>
      </c>
      <c r="AV248" s="13" t="s">
        <v>80</v>
      </c>
      <c r="AW248" s="13" t="s">
        <v>27</v>
      </c>
      <c r="AX248" s="13" t="s">
        <v>70</v>
      </c>
      <c r="AY248" s="169" t="s">
        <v>140</v>
      </c>
    </row>
    <row r="249" spans="1:65" s="13" customFormat="1" x14ac:dyDescent="0.2">
      <c r="B249" s="168"/>
      <c r="D249" s="159" t="s">
        <v>354</v>
      </c>
      <c r="E249" s="169" t="s">
        <v>1</v>
      </c>
      <c r="F249" s="170" t="s">
        <v>2035</v>
      </c>
      <c r="H249" s="171">
        <v>19.309999999999999</v>
      </c>
      <c r="L249" s="168"/>
      <c r="M249" s="172"/>
      <c r="N249" s="173"/>
      <c r="O249" s="173"/>
      <c r="P249" s="173"/>
      <c r="Q249" s="173"/>
      <c r="R249" s="173"/>
      <c r="S249" s="173"/>
      <c r="T249" s="174"/>
      <c r="AT249" s="169" t="s">
        <v>354</v>
      </c>
      <c r="AU249" s="169" t="s">
        <v>80</v>
      </c>
      <c r="AV249" s="13" t="s">
        <v>80</v>
      </c>
      <c r="AW249" s="13" t="s">
        <v>27</v>
      </c>
      <c r="AX249" s="13" t="s">
        <v>70</v>
      </c>
      <c r="AY249" s="169" t="s">
        <v>140</v>
      </c>
    </row>
    <row r="250" spans="1:65" s="15" customFormat="1" x14ac:dyDescent="0.2">
      <c r="B250" s="182"/>
      <c r="D250" s="159" t="s">
        <v>354</v>
      </c>
      <c r="E250" s="183" t="s">
        <v>1</v>
      </c>
      <c r="F250" s="184" t="s">
        <v>2036</v>
      </c>
      <c r="H250" s="183" t="s">
        <v>1</v>
      </c>
      <c r="L250" s="182"/>
      <c r="M250" s="185"/>
      <c r="N250" s="186"/>
      <c r="O250" s="186"/>
      <c r="P250" s="186"/>
      <c r="Q250" s="186"/>
      <c r="R250" s="186"/>
      <c r="S250" s="186"/>
      <c r="T250" s="187"/>
      <c r="AT250" s="183" t="s">
        <v>354</v>
      </c>
      <c r="AU250" s="183" t="s">
        <v>80</v>
      </c>
      <c r="AV250" s="15" t="s">
        <v>78</v>
      </c>
      <c r="AW250" s="15" t="s">
        <v>27</v>
      </c>
      <c r="AX250" s="15" t="s">
        <v>70</v>
      </c>
      <c r="AY250" s="183" t="s">
        <v>140</v>
      </c>
    </row>
    <row r="251" spans="1:65" s="13" customFormat="1" x14ac:dyDescent="0.2">
      <c r="B251" s="168"/>
      <c r="D251" s="159" t="s">
        <v>354</v>
      </c>
      <c r="E251" s="169" t="s">
        <v>1</v>
      </c>
      <c r="F251" s="170" t="s">
        <v>2037</v>
      </c>
      <c r="H251" s="171">
        <v>1.62</v>
      </c>
      <c r="L251" s="168"/>
      <c r="M251" s="172"/>
      <c r="N251" s="173"/>
      <c r="O251" s="173"/>
      <c r="P251" s="173"/>
      <c r="Q251" s="173"/>
      <c r="R251" s="173"/>
      <c r="S251" s="173"/>
      <c r="T251" s="174"/>
      <c r="AT251" s="169" t="s">
        <v>354</v>
      </c>
      <c r="AU251" s="169" t="s">
        <v>80</v>
      </c>
      <c r="AV251" s="13" t="s">
        <v>80</v>
      </c>
      <c r="AW251" s="13" t="s">
        <v>27</v>
      </c>
      <c r="AX251" s="13" t="s">
        <v>70</v>
      </c>
      <c r="AY251" s="169" t="s">
        <v>140</v>
      </c>
    </row>
    <row r="252" spans="1:65" s="13" customFormat="1" x14ac:dyDescent="0.2">
      <c r="B252" s="168"/>
      <c r="D252" s="159" t="s">
        <v>354</v>
      </c>
      <c r="E252" s="169" t="s">
        <v>1</v>
      </c>
      <c r="F252" s="170" t="s">
        <v>2038</v>
      </c>
      <c r="H252" s="171">
        <v>1.68</v>
      </c>
      <c r="L252" s="168"/>
      <c r="M252" s="172"/>
      <c r="N252" s="173"/>
      <c r="O252" s="173"/>
      <c r="P252" s="173"/>
      <c r="Q252" s="173"/>
      <c r="R252" s="173"/>
      <c r="S252" s="173"/>
      <c r="T252" s="174"/>
      <c r="AT252" s="169" t="s">
        <v>354</v>
      </c>
      <c r="AU252" s="169" t="s">
        <v>80</v>
      </c>
      <c r="AV252" s="13" t="s">
        <v>80</v>
      </c>
      <c r="AW252" s="13" t="s">
        <v>27</v>
      </c>
      <c r="AX252" s="13" t="s">
        <v>70</v>
      </c>
      <c r="AY252" s="169" t="s">
        <v>140</v>
      </c>
    </row>
    <row r="253" spans="1:65" s="13" customFormat="1" x14ac:dyDescent="0.2">
      <c r="B253" s="168"/>
      <c r="D253" s="159" t="s">
        <v>354</v>
      </c>
      <c r="E253" s="169" t="s">
        <v>1</v>
      </c>
      <c r="F253" s="170" t="s">
        <v>2039</v>
      </c>
      <c r="H253" s="171">
        <v>4.21</v>
      </c>
      <c r="L253" s="168"/>
      <c r="M253" s="172"/>
      <c r="N253" s="173"/>
      <c r="O253" s="173"/>
      <c r="P253" s="173"/>
      <c r="Q253" s="173"/>
      <c r="R253" s="173"/>
      <c r="S253" s="173"/>
      <c r="T253" s="174"/>
      <c r="AT253" s="169" t="s">
        <v>354</v>
      </c>
      <c r="AU253" s="169" t="s">
        <v>80</v>
      </c>
      <c r="AV253" s="13" t="s">
        <v>80</v>
      </c>
      <c r="AW253" s="13" t="s">
        <v>27</v>
      </c>
      <c r="AX253" s="13" t="s">
        <v>70</v>
      </c>
      <c r="AY253" s="169" t="s">
        <v>140</v>
      </c>
    </row>
    <row r="254" spans="1:65" s="15" customFormat="1" x14ac:dyDescent="0.2">
      <c r="B254" s="182"/>
      <c r="D254" s="159" t="s">
        <v>354</v>
      </c>
      <c r="E254" s="183" t="s">
        <v>1</v>
      </c>
      <c r="F254" s="184" t="s">
        <v>2040</v>
      </c>
      <c r="H254" s="183" t="s">
        <v>1</v>
      </c>
      <c r="L254" s="182"/>
      <c r="M254" s="185"/>
      <c r="N254" s="186"/>
      <c r="O254" s="186"/>
      <c r="P254" s="186"/>
      <c r="Q254" s="186"/>
      <c r="R254" s="186"/>
      <c r="S254" s="186"/>
      <c r="T254" s="187"/>
      <c r="AT254" s="183" t="s">
        <v>354</v>
      </c>
      <c r="AU254" s="183" t="s">
        <v>80</v>
      </c>
      <c r="AV254" s="15" t="s">
        <v>78</v>
      </c>
      <c r="AW254" s="15" t="s">
        <v>27</v>
      </c>
      <c r="AX254" s="15" t="s">
        <v>70</v>
      </c>
      <c r="AY254" s="183" t="s">
        <v>140</v>
      </c>
    </row>
    <row r="255" spans="1:65" s="13" customFormat="1" x14ac:dyDescent="0.2">
      <c r="B255" s="168"/>
      <c r="D255" s="159" t="s">
        <v>354</v>
      </c>
      <c r="E255" s="169" t="s">
        <v>1</v>
      </c>
      <c r="F255" s="170" t="s">
        <v>2041</v>
      </c>
      <c r="H255" s="171">
        <v>2.69</v>
      </c>
      <c r="L255" s="168"/>
      <c r="M255" s="172"/>
      <c r="N255" s="173"/>
      <c r="O255" s="173"/>
      <c r="P255" s="173"/>
      <c r="Q255" s="173"/>
      <c r="R255" s="173"/>
      <c r="S255" s="173"/>
      <c r="T255" s="174"/>
      <c r="AT255" s="169" t="s">
        <v>354</v>
      </c>
      <c r="AU255" s="169" t="s">
        <v>80</v>
      </c>
      <c r="AV255" s="13" t="s">
        <v>80</v>
      </c>
      <c r="AW255" s="13" t="s">
        <v>27</v>
      </c>
      <c r="AX255" s="13" t="s">
        <v>70</v>
      </c>
      <c r="AY255" s="169" t="s">
        <v>140</v>
      </c>
    </row>
    <row r="256" spans="1:65" s="13" customFormat="1" x14ac:dyDescent="0.2">
      <c r="B256" s="168"/>
      <c r="D256" s="159" t="s">
        <v>354</v>
      </c>
      <c r="E256" s="169" t="s">
        <v>1</v>
      </c>
      <c r="F256" s="170" t="s">
        <v>2042</v>
      </c>
      <c r="H256" s="171">
        <v>1.63</v>
      </c>
      <c r="L256" s="168"/>
      <c r="M256" s="172"/>
      <c r="N256" s="173"/>
      <c r="O256" s="173"/>
      <c r="P256" s="173"/>
      <c r="Q256" s="173"/>
      <c r="R256" s="173"/>
      <c r="S256" s="173"/>
      <c r="T256" s="174"/>
      <c r="AT256" s="169" t="s">
        <v>354</v>
      </c>
      <c r="AU256" s="169" t="s">
        <v>80</v>
      </c>
      <c r="AV256" s="13" t="s">
        <v>80</v>
      </c>
      <c r="AW256" s="13" t="s">
        <v>27</v>
      </c>
      <c r="AX256" s="13" t="s">
        <v>70</v>
      </c>
      <c r="AY256" s="169" t="s">
        <v>140</v>
      </c>
    </row>
    <row r="257" spans="1:65" s="13" customFormat="1" x14ac:dyDescent="0.2">
      <c r="B257" s="168"/>
      <c r="D257" s="159" t="s">
        <v>354</v>
      </c>
      <c r="E257" s="169" t="s">
        <v>1</v>
      </c>
      <c r="F257" s="170" t="s">
        <v>2043</v>
      </c>
      <c r="H257" s="171">
        <v>14.83</v>
      </c>
      <c r="L257" s="168"/>
      <c r="M257" s="172"/>
      <c r="N257" s="173"/>
      <c r="O257" s="173"/>
      <c r="P257" s="173"/>
      <c r="Q257" s="173"/>
      <c r="R257" s="173"/>
      <c r="S257" s="173"/>
      <c r="T257" s="174"/>
      <c r="AT257" s="169" t="s">
        <v>354</v>
      </c>
      <c r="AU257" s="169" t="s">
        <v>80</v>
      </c>
      <c r="AV257" s="13" t="s">
        <v>80</v>
      </c>
      <c r="AW257" s="13" t="s">
        <v>27</v>
      </c>
      <c r="AX257" s="13" t="s">
        <v>70</v>
      </c>
      <c r="AY257" s="169" t="s">
        <v>140</v>
      </c>
    </row>
    <row r="258" spans="1:65" s="15" customFormat="1" x14ac:dyDescent="0.2">
      <c r="B258" s="182"/>
      <c r="D258" s="159" t="s">
        <v>354</v>
      </c>
      <c r="E258" s="183" t="s">
        <v>1</v>
      </c>
      <c r="F258" s="184" t="s">
        <v>2044</v>
      </c>
      <c r="H258" s="183" t="s">
        <v>1</v>
      </c>
      <c r="L258" s="182"/>
      <c r="M258" s="185"/>
      <c r="N258" s="186"/>
      <c r="O258" s="186"/>
      <c r="P258" s="186"/>
      <c r="Q258" s="186"/>
      <c r="R258" s="186"/>
      <c r="S258" s="186"/>
      <c r="T258" s="187"/>
      <c r="AT258" s="183" t="s">
        <v>354</v>
      </c>
      <c r="AU258" s="183" t="s">
        <v>80</v>
      </c>
      <c r="AV258" s="15" t="s">
        <v>78</v>
      </c>
      <c r="AW258" s="15" t="s">
        <v>27</v>
      </c>
      <c r="AX258" s="15" t="s">
        <v>70</v>
      </c>
      <c r="AY258" s="183" t="s">
        <v>140</v>
      </c>
    </row>
    <row r="259" spans="1:65" s="13" customFormat="1" x14ac:dyDescent="0.2">
      <c r="B259" s="168"/>
      <c r="D259" s="159" t="s">
        <v>354</v>
      </c>
      <c r="E259" s="169" t="s">
        <v>1</v>
      </c>
      <c r="F259" s="170" t="s">
        <v>2045</v>
      </c>
      <c r="H259" s="171">
        <v>2.27</v>
      </c>
      <c r="L259" s="168"/>
      <c r="M259" s="172"/>
      <c r="N259" s="173"/>
      <c r="O259" s="173"/>
      <c r="P259" s="173"/>
      <c r="Q259" s="173"/>
      <c r="R259" s="173"/>
      <c r="S259" s="173"/>
      <c r="T259" s="174"/>
      <c r="AT259" s="169" t="s">
        <v>354</v>
      </c>
      <c r="AU259" s="169" t="s">
        <v>80</v>
      </c>
      <c r="AV259" s="13" t="s">
        <v>80</v>
      </c>
      <c r="AW259" s="13" t="s">
        <v>27</v>
      </c>
      <c r="AX259" s="13" t="s">
        <v>70</v>
      </c>
      <c r="AY259" s="169" t="s">
        <v>140</v>
      </c>
    </row>
    <row r="260" spans="1:65" s="13" customFormat="1" x14ac:dyDescent="0.2">
      <c r="B260" s="168"/>
      <c r="D260" s="159" t="s">
        <v>354</v>
      </c>
      <c r="E260" s="169" t="s">
        <v>1</v>
      </c>
      <c r="F260" s="170" t="s">
        <v>2046</v>
      </c>
      <c r="H260" s="171">
        <v>2.23</v>
      </c>
      <c r="L260" s="168"/>
      <c r="M260" s="172"/>
      <c r="N260" s="173"/>
      <c r="O260" s="173"/>
      <c r="P260" s="173"/>
      <c r="Q260" s="173"/>
      <c r="R260" s="173"/>
      <c r="S260" s="173"/>
      <c r="T260" s="174"/>
      <c r="AT260" s="169" t="s">
        <v>354</v>
      </c>
      <c r="AU260" s="169" t="s">
        <v>80</v>
      </c>
      <c r="AV260" s="13" t="s">
        <v>80</v>
      </c>
      <c r="AW260" s="13" t="s">
        <v>27</v>
      </c>
      <c r="AX260" s="13" t="s">
        <v>70</v>
      </c>
      <c r="AY260" s="169" t="s">
        <v>140</v>
      </c>
    </row>
    <row r="261" spans="1:65" s="14" customFormat="1" x14ac:dyDescent="0.2">
      <c r="B261" s="175"/>
      <c r="D261" s="159" t="s">
        <v>354</v>
      </c>
      <c r="E261" s="176" t="s">
        <v>1</v>
      </c>
      <c r="F261" s="177" t="s">
        <v>363</v>
      </c>
      <c r="H261" s="178">
        <v>177.59</v>
      </c>
      <c r="L261" s="175"/>
      <c r="M261" s="179"/>
      <c r="N261" s="180"/>
      <c r="O261" s="180"/>
      <c r="P261" s="180"/>
      <c r="Q261" s="180"/>
      <c r="R261" s="180"/>
      <c r="S261" s="180"/>
      <c r="T261" s="181"/>
      <c r="AT261" s="176" t="s">
        <v>354</v>
      </c>
      <c r="AU261" s="176" t="s">
        <v>80</v>
      </c>
      <c r="AV261" s="14" t="s">
        <v>160</v>
      </c>
      <c r="AW261" s="14" t="s">
        <v>27</v>
      </c>
      <c r="AX261" s="14" t="s">
        <v>78</v>
      </c>
      <c r="AY261" s="176" t="s">
        <v>140</v>
      </c>
    </row>
    <row r="262" spans="1:65" s="2" customFormat="1" ht="16.5" customHeight="1" x14ac:dyDescent="0.2">
      <c r="A262" s="30"/>
      <c r="B262" s="146"/>
      <c r="C262" s="147" t="s">
        <v>246</v>
      </c>
      <c r="D262" s="147" t="s">
        <v>143</v>
      </c>
      <c r="E262" s="148" t="s">
        <v>2047</v>
      </c>
      <c r="F262" s="149" t="s">
        <v>2048</v>
      </c>
      <c r="G262" s="150" t="s">
        <v>351</v>
      </c>
      <c r="H262" s="151">
        <v>96.44</v>
      </c>
      <c r="I262" s="275"/>
      <c r="J262" s="152">
        <f>ROUND(I262*H262,2)</f>
        <v>0</v>
      </c>
      <c r="K262" s="149"/>
      <c r="L262" s="31"/>
      <c r="M262" s="153" t="s">
        <v>1</v>
      </c>
      <c r="N262" s="154" t="s">
        <v>36</v>
      </c>
      <c r="O262" s="155">
        <v>0.16600000000000001</v>
      </c>
      <c r="P262" s="155">
        <f>O262*H262</f>
        <v>16.009039999999999</v>
      </c>
      <c r="Q262" s="155">
        <v>0</v>
      </c>
      <c r="R262" s="155">
        <f>Q262*H262</f>
        <v>0</v>
      </c>
      <c r="S262" s="155">
        <v>0</v>
      </c>
      <c r="T262" s="156">
        <f>S262*H262</f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57" t="s">
        <v>160</v>
      </c>
      <c r="AT262" s="157" t="s">
        <v>143</v>
      </c>
      <c r="AU262" s="157" t="s">
        <v>80</v>
      </c>
      <c r="AY262" s="18" t="s">
        <v>140</v>
      </c>
      <c r="BE262" s="158">
        <f>IF(N262="základní",J262,0)</f>
        <v>0</v>
      </c>
      <c r="BF262" s="158">
        <f>IF(N262="snížená",J262,0)</f>
        <v>0</v>
      </c>
      <c r="BG262" s="158">
        <f>IF(N262="zákl. přenesená",J262,0)</f>
        <v>0</v>
      </c>
      <c r="BH262" s="158">
        <f>IF(N262="sníž. přenesená",J262,0)</f>
        <v>0</v>
      </c>
      <c r="BI262" s="158">
        <f>IF(N262="nulová",J262,0)</f>
        <v>0</v>
      </c>
      <c r="BJ262" s="18" t="s">
        <v>78</v>
      </c>
      <c r="BK262" s="158">
        <f>ROUND(I262*H262,2)</f>
        <v>0</v>
      </c>
      <c r="BL262" s="18" t="s">
        <v>160</v>
      </c>
      <c r="BM262" s="157" t="s">
        <v>2049</v>
      </c>
    </row>
    <row r="263" spans="1:65" s="2" customFormat="1" x14ac:dyDescent="0.2">
      <c r="A263" s="30"/>
      <c r="B263" s="31"/>
      <c r="C263" s="30"/>
      <c r="D263" s="159" t="s">
        <v>149</v>
      </c>
      <c r="E263" s="30"/>
      <c r="F263" s="160" t="s">
        <v>2050</v>
      </c>
      <c r="G263" s="30"/>
      <c r="H263" s="30"/>
      <c r="I263" s="30"/>
      <c r="J263" s="30"/>
      <c r="K263" s="30"/>
      <c r="L263" s="31"/>
      <c r="M263" s="161"/>
      <c r="N263" s="162"/>
      <c r="O263" s="56"/>
      <c r="P263" s="56"/>
      <c r="Q263" s="56"/>
      <c r="R263" s="56"/>
      <c r="S263" s="56"/>
      <c r="T263" s="57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T263" s="18" t="s">
        <v>149</v>
      </c>
      <c r="AU263" s="18" t="s">
        <v>80</v>
      </c>
    </row>
    <row r="264" spans="1:65" s="15" customFormat="1" x14ac:dyDescent="0.2">
      <c r="B264" s="182"/>
      <c r="D264" s="159" t="s">
        <v>354</v>
      </c>
      <c r="E264" s="183" t="s">
        <v>1</v>
      </c>
      <c r="F264" s="184" t="s">
        <v>2051</v>
      </c>
      <c r="H264" s="183" t="s">
        <v>1</v>
      </c>
      <c r="L264" s="182"/>
      <c r="M264" s="185"/>
      <c r="N264" s="186"/>
      <c r="O264" s="186"/>
      <c r="P264" s="186"/>
      <c r="Q264" s="186"/>
      <c r="R264" s="186"/>
      <c r="S264" s="186"/>
      <c r="T264" s="187"/>
      <c r="AT264" s="183" t="s">
        <v>354</v>
      </c>
      <c r="AU264" s="183" t="s">
        <v>80</v>
      </c>
      <c r="AV264" s="15" t="s">
        <v>78</v>
      </c>
      <c r="AW264" s="15" t="s">
        <v>27</v>
      </c>
      <c r="AX264" s="15" t="s">
        <v>70</v>
      </c>
      <c r="AY264" s="183" t="s">
        <v>140</v>
      </c>
    </row>
    <row r="265" spans="1:65" s="13" customFormat="1" x14ac:dyDescent="0.2">
      <c r="B265" s="168"/>
      <c r="D265" s="159" t="s">
        <v>354</v>
      </c>
      <c r="E265" s="169" t="s">
        <v>1</v>
      </c>
      <c r="F265" s="170" t="s">
        <v>2052</v>
      </c>
      <c r="H265" s="171">
        <v>19.809999999999999</v>
      </c>
      <c r="L265" s="168"/>
      <c r="M265" s="172"/>
      <c r="N265" s="173"/>
      <c r="O265" s="173"/>
      <c r="P265" s="173"/>
      <c r="Q265" s="173"/>
      <c r="R265" s="173"/>
      <c r="S265" s="173"/>
      <c r="T265" s="174"/>
      <c r="AT265" s="169" t="s">
        <v>354</v>
      </c>
      <c r="AU265" s="169" t="s">
        <v>80</v>
      </c>
      <c r="AV265" s="13" t="s">
        <v>80</v>
      </c>
      <c r="AW265" s="13" t="s">
        <v>27</v>
      </c>
      <c r="AX265" s="13" t="s">
        <v>70</v>
      </c>
      <c r="AY265" s="169" t="s">
        <v>140</v>
      </c>
    </row>
    <row r="266" spans="1:65" s="13" customFormat="1" x14ac:dyDescent="0.2">
      <c r="B266" s="168"/>
      <c r="D266" s="159" t="s">
        <v>354</v>
      </c>
      <c r="E266" s="169" t="s">
        <v>1</v>
      </c>
      <c r="F266" s="170" t="s">
        <v>2053</v>
      </c>
      <c r="H266" s="171">
        <v>24.85</v>
      </c>
      <c r="L266" s="168"/>
      <c r="M266" s="172"/>
      <c r="N266" s="173"/>
      <c r="O266" s="173"/>
      <c r="P266" s="173"/>
      <c r="Q266" s="173"/>
      <c r="R266" s="173"/>
      <c r="S266" s="173"/>
      <c r="T266" s="174"/>
      <c r="AT266" s="169" t="s">
        <v>354</v>
      </c>
      <c r="AU266" s="169" t="s">
        <v>80</v>
      </c>
      <c r="AV266" s="13" t="s">
        <v>80</v>
      </c>
      <c r="AW266" s="13" t="s">
        <v>27</v>
      </c>
      <c r="AX266" s="13" t="s">
        <v>70</v>
      </c>
      <c r="AY266" s="169" t="s">
        <v>140</v>
      </c>
    </row>
    <row r="267" spans="1:65" s="13" customFormat="1" x14ac:dyDescent="0.2">
      <c r="B267" s="168"/>
      <c r="D267" s="159" t="s">
        <v>354</v>
      </c>
      <c r="E267" s="169" t="s">
        <v>1</v>
      </c>
      <c r="F267" s="170" t="s">
        <v>2054</v>
      </c>
      <c r="H267" s="171">
        <v>19.600000000000001</v>
      </c>
      <c r="L267" s="168"/>
      <c r="M267" s="172"/>
      <c r="N267" s="173"/>
      <c r="O267" s="173"/>
      <c r="P267" s="173"/>
      <c r="Q267" s="173"/>
      <c r="R267" s="173"/>
      <c r="S267" s="173"/>
      <c r="T267" s="174"/>
      <c r="AT267" s="169" t="s">
        <v>354</v>
      </c>
      <c r="AU267" s="169" t="s">
        <v>80</v>
      </c>
      <c r="AV267" s="13" t="s">
        <v>80</v>
      </c>
      <c r="AW267" s="13" t="s">
        <v>27</v>
      </c>
      <c r="AX267" s="13" t="s">
        <v>70</v>
      </c>
      <c r="AY267" s="169" t="s">
        <v>140</v>
      </c>
    </row>
    <row r="268" spans="1:65" s="13" customFormat="1" x14ac:dyDescent="0.2">
      <c r="B268" s="168"/>
      <c r="D268" s="159" t="s">
        <v>354</v>
      </c>
      <c r="E268" s="169" t="s">
        <v>1</v>
      </c>
      <c r="F268" s="170" t="s">
        <v>2055</v>
      </c>
      <c r="H268" s="171">
        <v>32.18</v>
      </c>
      <c r="L268" s="168"/>
      <c r="M268" s="172"/>
      <c r="N268" s="173"/>
      <c r="O268" s="173"/>
      <c r="P268" s="173"/>
      <c r="Q268" s="173"/>
      <c r="R268" s="173"/>
      <c r="S268" s="173"/>
      <c r="T268" s="174"/>
      <c r="AT268" s="169" t="s">
        <v>354</v>
      </c>
      <c r="AU268" s="169" t="s">
        <v>80</v>
      </c>
      <c r="AV268" s="13" t="s">
        <v>80</v>
      </c>
      <c r="AW268" s="13" t="s">
        <v>27</v>
      </c>
      <c r="AX268" s="13" t="s">
        <v>70</v>
      </c>
      <c r="AY268" s="169" t="s">
        <v>140</v>
      </c>
    </row>
    <row r="269" spans="1:65" s="14" customFormat="1" x14ac:dyDescent="0.2">
      <c r="B269" s="175"/>
      <c r="D269" s="159" t="s">
        <v>354</v>
      </c>
      <c r="E269" s="176" t="s">
        <v>1</v>
      </c>
      <c r="F269" s="177" t="s">
        <v>363</v>
      </c>
      <c r="H269" s="178">
        <v>96.44</v>
      </c>
      <c r="L269" s="175"/>
      <c r="M269" s="179"/>
      <c r="N269" s="180"/>
      <c r="O269" s="180"/>
      <c r="P269" s="180"/>
      <c r="Q269" s="180"/>
      <c r="R269" s="180"/>
      <c r="S269" s="180"/>
      <c r="T269" s="181"/>
      <c r="AT269" s="176" t="s">
        <v>354</v>
      </c>
      <c r="AU269" s="176" t="s">
        <v>80</v>
      </c>
      <c r="AV269" s="14" t="s">
        <v>160</v>
      </c>
      <c r="AW269" s="14" t="s">
        <v>27</v>
      </c>
      <c r="AX269" s="14" t="s">
        <v>78</v>
      </c>
      <c r="AY269" s="176" t="s">
        <v>140</v>
      </c>
    </row>
    <row r="270" spans="1:65" s="2" customFormat="1" ht="16.5" customHeight="1" x14ac:dyDescent="0.2">
      <c r="A270" s="30"/>
      <c r="B270" s="146"/>
      <c r="C270" s="147" t="s">
        <v>250</v>
      </c>
      <c r="D270" s="147" t="s">
        <v>143</v>
      </c>
      <c r="E270" s="148" t="s">
        <v>2056</v>
      </c>
      <c r="F270" s="149" t="s">
        <v>2057</v>
      </c>
      <c r="G270" s="150" t="s">
        <v>351</v>
      </c>
      <c r="H270" s="151">
        <v>162.35</v>
      </c>
      <c r="I270" s="275"/>
      <c r="J270" s="152">
        <f>ROUND(I270*H270,2)</f>
        <v>0</v>
      </c>
      <c r="K270" s="149"/>
      <c r="L270" s="31"/>
      <c r="M270" s="153" t="s">
        <v>1</v>
      </c>
      <c r="N270" s="154" t="s">
        <v>36</v>
      </c>
      <c r="O270" s="155">
        <v>0.17799999999999999</v>
      </c>
      <c r="P270" s="155">
        <f>O270*H270</f>
        <v>28.898299999999999</v>
      </c>
      <c r="Q270" s="155">
        <v>0.19</v>
      </c>
      <c r="R270" s="155">
        <f>Q270*H270</f>
        <v>30.846499999999999</v>
      </c>
      <c r="S270" s="155">
        <v>0</v>
      </c>
      <c r="T270" s="156">
        <f>S270*H270</f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57" t="s">
        <v>160</v>
      </c>
      <c r="AT270" s="157" t="s">
        <v>143</v>
      </c>
      <c r="AU270" s="157" t="s">
        <v>80</v>
      </c>
      <c r="AY270" s="18" t="s">
        <v>140</v>
      </c>
      <c r="BE270" s="158">
        <f>IF(N270="základní",J270,0)</f>
        <v>0</v>
      </c>
      <c r="BF270" s="158">
        <f>IF(N270="snížená",J270,0)</f>
        <v>0</v>
      </c>
      <c r="BG270" s="158">
        <f>IF(N270="zákl. přenesená",J270,0)</f>
        <v>0</v>
      </c>
      <c r="BH270" s="158">
        <f>IF(N270="sníž. přenesená",J270,0)</f>
        <v>0</v>
      </c>
      <c r="BI270" s="158">
        <f>IF(N270="nulová",J270,0)</f>
        <v>0</v>
      </c>
      <c r="BJ270" s="18" t="s">
        <v>78</v>
      </c>
      <c r="BK270" s="158">
        <f>ROUND(I270*H270,2)</f>
        <v>0</v>
      </c>
      <c r="BL270" s="18" t="s">
        <v>160</v>
      </c>
      <c r="BM270" s="157" t="s">
        <v>2058</v>
      </c>
    </row>
    <row r="271" spans="1:65" s="2" customFormat="1" x14ac:dyDescent="0.2">
      <c r="A271" s="30"/>
      <c r="B271" s="31"/>
      <c r="C271" s="30"/>
      <c r="D271" s="159" t="s">
        <v>149</v>
      </c>
      <c r="E271" s="30"/>
      <c r="F271" s="160" t="s">
        <v>2059</v>
      </c>
      <c r="G271" s="30"/>
      <c r="H271" s="30"/>
      <c r="I271" s="30"/>
      <c r="J271" s="30"/>
      <c r="K271" s="30"/>
      <c r="L271" s="31"/>
      <c r="M271" s="161"/>
      <c r="N271" s="162"/>
      <c r="O271" s="56"/>
      <c r="P271" s="56"/>
      <c r="Q271" s="56"/>
      <c r="R271" s="56"/>
      <c r="S271" s="56"/>
      <c r="T271" s="57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T271" s="18" t="s">
        <v>149</v>
      </c>
      <c r="AU271" s="18" t="s">
        <v>80</v>
      </c>
    </row>
    <row r="272" spans="1:65" s="15" customFormat="1" x14ac:dyDescent="0.2">
      <c r="B272" s="182"/>
      <c r="D272" s="159" t="s">
        <v>354</v>
      </c>
      <c r="E272" s="183" t="s">
        <v>1</v>
      </c>
      <c r="F272" s="184" t="s">
        <v>2060</v>
      </c>
      <c r="H272" s="183" t="s">
        <v>1</v>
      </c>
      <c r="L272" s="182"/>
      <c r="M272" s="185"/>
      <c r="N272" s="186"/>
      <c r="O272" s="186"/>
      <c r="P272" s="186"/>
      <c r="Q272" s="186"/>
      <c r="R272" s="186"/>
      <c r="S272" s="186"/>
      <c r="T272" s="187"/>
      <c r="AT272" s="183" t="s">
        <v>354</v>
      </c>
      <c r="AU272" s="183" t="s">
        <v>80</v>
      </c>
      <c r="AV272" s="15" t="s">
        <v>78</v>
      </c>
      <c r="AW272" s="15" t="s">
        <v>27</v>
      </c>
      <c r="AX272" s="15" t="s">
        <v>70</v>
      </c>
      <c r="AY272" s="183" t="s">
        <v>140</v>
      </c>
    </row>
    <row r="273" spans="1:65" s="13" customFormat="1" x14ac:dyDescent="0.2">
      <c r="B273" s="168"/>
      <c r="D273" s="159" t="s">
        <v>354</v>
      </c>
      <c r="E273" s="169" t="s">
        <v>1</v>
      </c>
      <c r="F273" s="170" t="s">
        <v>2031</v>
      </c>
      <c r="H273" s="171">
        <v>124</v>
      </c>
      <c r="L273" s="168"/>
      <c r="M273" s="172"/>
      <c r="N273" s="173"/>
      <c r="O273" s="173"/>
      <c r="P273" s="173"/>
      <c r="Q273" s="173"/>
      <c r="R273" s="173"/>
      <c r="S273" s="173"/>
      <c r="T273" s="174"/>
      <c r="AT273" s="169" t="s">
        <v>354</v>
      </c>
      <c r="AU273" s="169" t="s">
        <v>80</v>
      </c>
      <c r="AV273" s="13" t="s">
        <v>80</v>
      </c>
      <c r="AW273" s="13" t="s">
        <v>27</v>
      </c>
      <c r="AX273" s="13" t="s">
        <v>70</v>
      </c>
      <c r="AY273" s="169" t="s">
        <v>140</v>
      </c>
    </row>
    <row r="274" spans="1:65" s="15" customFormat="1" x14ac:dyDescent="0.2">
      <c r="B274" s="182"/>
      <c r="D274" s="159" t="s">
        <v>354</v>
      </c>
      <c r="E274" s="183" t="s">
        <v>1</v>
      </c>
      <c r="F274" s="184" t="s">
        <v>2032</v>
      </c>
      <c r="H274" s="183" t="s">
        <v>1</v>
      </c>
      <c r="L274" s="182"/>
      <c r="M274" s="185"/>
      <c r="N274" s="186"/>
      <c r="O274" s="186"/>
      <c r="P274" s="186"/>
      <c r="Q274" s="186"/>
      <c r="R274" s="186"/>
      <c r="S274" s="186"/>
      <c r="T274" s="187"/>
      <c r="AT274" s="183" t="s">
        <v>354</v>
      </c>
      <c r="AU274" s="183" t="s">
        <v>80</v>
      </c>
      <c r="AV274" s="15" t="s">
        <v>78</v>
      </c>
      <c r="AW274" s="15" t="s">
        <v>27</v>
      </c>
      <c r="AX274" s="15" t="s">
        <v>70</v>
      </c>
      <c r="AY274" s="183" t="s">
        <v>140</v>
      </c>
    </row>
    <row r="275" spans="1:65" s="13" customFormat="1" x14ac:dyDescent="0.2">
      <c r="B275" s="168"/>
      <c r="D275" s="159" t="s">
        <v>354</v>
      </c>
      <c r="E275" s="169" t="s">
        <v>1</v>
      </c>
      <c r="F275" s="170" t="s">
        <v>2035</v>
      </c>
      <c r="H275" s="171">
        <v>19.309999999999999</v>
      </c>
      <c r="L275" s="168"/>
      <c r="M275" s="172"/>
      <c r="N275" s="173"/>
      <c r="O275" s="173"/>
      <c r="P275" s="173"/>
      <c r="Q275" s="173"/>
      <c r="R275" s="173"/>
      <c r="S275" s="173"/>
      <c r="T275" s="174"/>
      <c r="AT275" s="169" t="s">
        <v>354</v>
      </c>
      <c r="AU275" s="169" t="s">
        <v>80</v>
      </c>
      <c r="AV275" s="13" t="s">
        <v>80</v>
      </c>
      <c r="AW275" s="13" t="s">
        <v>27</v>
      </c>
      <c r="AX275" s="13" t="s">
        <v>70</v>
      </c>
      <c r="AY275" s="169" t="s">
        <v>140</v>
      </c>
    </row>
    <row r="276" spans="1:65" s="15" customFormat="1" x14ac:dyDescent="0.2">
      <c r="B276" s="182"/>
      <c r="D276" s="159" t="s">
        <v>354</v>
      </c>
      <c r="E276" s="183" t="s">
        <v>1</v>
      </c>
      <c r="F276" s="184" t="s">
        <v>2036</v>
      </c>
      <c r="H276" s="183" t="s">
        <v>1</v>
      </c>
      <c r="L276" s="182"/>
      <c r="M276" s="185"/>
      <c r="N276" s="186"/>
      <c r="O276" s="186"/>
      <c r="P276" s="186"/>
      <c r="Q276" s="186"/>
      <c r="R276" s="186"/>
      <c r="S276" s="186"/>
      <c r="T276" s="187"/>
      <c r="AT276" s="183" t="s">
        <v>354</v>
      </c>
      <c r="AU276" s="183" t="s">
        <v>80</v>
      </c>
      <c r="AV276" s="15" t="s">
        <v>78</v>
      </c>
      <c r="AW276" s="15" t="s">
        <v>27</v>
      </c>
      <c r="AX276" s="15" t="s">
        <v>70</v>
      </c>
      <c r="AY276" s="183" t="s">
        <v>140</v>
      </c>
    </row>
    <row r="277" spans="1:65" s="13" customFormat="1" x14ac:dyDescent="0.2">
      <c r="B277" s="168"/>
      <c r="D277" s="159" t="s">
        <v>354</v>
      </c>
      <c r="E277" s="169" t="s">
        <v>1</v>
      </c>
      <c r="F277" s="170" t="s">
        <v>2039</v>
      </c>
      <c r="H277" s="171">
        <v>4.21</v>
      </c>
      <c r="L277" s="168"/>
      <c r="M277" s="172"/>
      <c r="N277" s="173"/>
      <c r="O277" s="173"/>
      <c r="P277" s="173"/>
      <c r="Q277" s="173"/>
      <c r="R277" s="173"/>
      <c r="S277" s="173"/>
      <c r="T277" s="174"/>
      <c r="AT277" s="169" t="s">
        <v>354</v>
      </c>
      <c r="AU277" s="169" t="s">
        <v>80</v>
      </c>
      <c r="AV277" s="13" t="s">
        <v>80</v>
      </c>
      <c r="AW277" s="13" t="s">
        <v>27</v>
      </c>
      <c r="AX277" s="13" t="s">
        <v>70</v>
      </c>
      <c r="AY277" s="169" t="s">
        <v>140</v>
      </c>
    </row>
    <row r="278" spans="1:65" s="15" customFormat="1" x14ac:dyDescent="0.2">
      <c r="B278" s="182"/>
      <c r="D278" s="159" t="s">
        <v>354</v>
      </c>
      <c r="E278" s="183" t="s">
        <v>1</v>
      </c>
      <c r="F278" s="184" t="s">
        <v>2040</v>
      </c>
      <c r="H278" s="183" t="s">
        <v>1</v>
      </c>
      <c r="L278" s="182"/>
      <c r="M278" s="185"/>
      <c r="N278" s="186"/>
      <c r="O278" s="186"/>
      <c r="P278" s="186"/>
      <c r="Q278" s="186"/>
      <c r="R278" s="186"/>
      <c r="S278" s="186"/>
      <c r="T278" s="187"/>
      <c r="AT278" s="183" t="s">
        <v>354</v>
      </c>
      <c r="AU278" s="183" t="s">
        <v>80</v>
      </c>
      <c r="AV278" s="15" t="s">
        <v>78</v>
      </c>
      <c r="AW278" s="15" t="s">
        <v>27</v>
      </c>
      <c r="AX278" s="15" t="s">
        <v>70</v>
      </c>
      <c r="AY278" s="183" t="s">
        <v>140</v>
      </c>
    </row>
    <row r="279" spans="1:65" s="13" customFormat="1" x14ac:dyDescent="0.2">
      <c r="B279" s="168"/>
      <c r="D279" s="159" t="s">
        <v>354</v>
      </c>
      <c r="E279" s="169" t="s">
        <v>1</v>
      </c>
      <c r="F279" s="170" t="s">
        <v>2043</v>
      </c>
      <c r="H279" s="171">
        <v>14.83</v>
      </c>
      <c r="L279" s="168"/>
      <c r="M279" s="172"/>
      <c r="N279" s="173"/>
      <c r="O279" s="173"/>
      <c r="P279" s="173"/>
      <c r="Q279" s="173"/>
      <c r="R279" s="173"/>
      <c r="S279" s="173"/>
      <c r="T279" s="174"/>
      <c r="AT279" s="169" t="s">
        <v>354</v>
      </c>
      <c r="AU279" s="169" t="s">
        <v>80</v>
      </c>
      <c r="AV279" s="13" t="s">
        <v>80</v>
      </c>
      <c r="AW279" s="13" t="s">
        <v>27</v>
      </c>
      <c r="AX279" s="13" t="s">
        <v>70</v>
      </c>
      <c r="AY279" s="169" t="s">
        <v>140</v>
      </c>
    </row>
    <row r="280" spans="1:65" s="14" customFormat="1" x14ac:dyDescent="0.2">
      <c r="B280" s="175"/>
      <c r="D280" s="159" t="s">
        <v>354</v>
      </c>
      <c r="E280" s="176" t="s">
        <v>1</v>
      </c>
      <c r="F280" s="177" t="s">
        <v>363</v>
      </c>
      <c r="H280" s="178">
        <v>162.35</v>
      </c>
      <c r="L280" s="175"/>
      <c r="M280" s="179"/>
      <c r="N280" s="180"/>
      <c r="O280" s="180"/>
      <c r="P280" s="180"/>
      <c r="Q280" s="180"/>
      <c r="R280" s="180"/>
      <c r="S280" s="180"/>
      <c r="T280" s="181"/>
      <c r="AT280" s="176" t="s">
        <v>354</v>
      </c>
      <c r="AU280" s="176" t="s">
        <v>80</v>
      </c>
      <c r="AV280" s="14" t="s">
        <v>160</v>
      </c>
      <c r="AW280" s="14" t="s">
        <v>27</v>
      </c>
      <c r="AX280" s="14" t="s">
        <v>78</v>
      </c>
      <c r="AY280" s="176" t="s">
        <v>140</v>
      </c>
    </row>
    <row r="281" spans="1:65" s="2" customFormat="1" ht="16.5" customHeight="1" x14ac:dyDescent="0.2">
      <c r="A281" s="30"/>
      <c r="B281" s="146"/>
      <c r="C281" s="147" t="s">
        <v>254</v>
      </c>
      <c r="D281" s="147" t="s">
        <v>143</v>
      </c>
      <c r="E281" s="148" t="s">
        <v>885</v>
      </c>
      <c r="F281" s="149" t="s">
        <v>886</v>
      </c>
      <c r="G281" s="150" t="s">
        <v>351</v>
      </c>
      <c r="H281" s="151">
        <v>90.46</v>
      </c>
      <c r="I281" s="275"/>
      <c r="J281" s="152">
        <f>ROUND(I281*H281,2)</f>
        <v>0</v>
      </c>
      <c r="K281" s="149"/>
      <c r="L281" s="31"/>
      <c r="M281" s="153" t="s">
        <v>1</v>
      </c>
      <c r="N281" s="154" t="s">
        <v>36</v>
      </c>
      <c r="O281" s="155">
        <v>0.108</v>
      </c>
      <c r="P281" s="155">
        <f>O281*H281</f>
        <v>9.7696799999999993</v>
      </c>
      <c r="Q281" s="155">
        <v>0.19</v>
      </c>
      <c r="R281" s="155">
        <f>Q281*H281</f>
        <v>17.1874</v>
      </c>
      <c r="S281" s="155">
        <v>0</v>
      </c>
      <c r="T281" s="156">
        <f>S281*H281</f>
        <v>0</v>
      </c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R281" s="157" t="s">
        <v>160</v>
      </c>
      <c r="AT281" s="157" t="s">
        <v>143</v>
      </c>
      <c r="AU281" s="157" t="s">
        <v>80</v>
      </c>
      <c r="AY281" s="18" t="s">
        <v>140</v>
      </c>
      <c r="BE281" s="158">
        <f>IF(N281="základní",J281,0)</f>
        <v>0</v>
      </c>
      <c r="BF281" s="158">
        <f>IF(N281="snížená",J281,0)</f>
        <v>0</v>
      </c>
      <c r="BG281" s="158">
        <f>IF(N281="zákl. přenesená",J281,0)</f>
        <v>0</v>
      </c>
      <c r="BH281" s="158">
        <f>IF(N281="sníž. přenesená",J281,0)</f>
        <v>0</v>
      </c>
      <c r="BI281" s="158">
        <f>IF(N281="nulová",J281,0)</f>
        <v>0</v>
      </c>
      <c r="BJ281" s="18" t="s">
        <v>78</v>
      </c>
      <c r="BK281" s="158">
        <f>ROUND(I281*H281,2)</f>
        <v>0</v>
      </c>
      <c r="BL281" s="18" t="s">
        <v>160</v>
      </c>
      <c r="BM281" s="157" t="s">
        <v>2061</v>
      </c>
    </row>
    <row r="282" spans="1:65" s="2" customFormat="1" x14ac:dyDescent="0.2">
      <c r="A282" s="30"/>
      <c r="B282" s="31"/>
      <c r="C282" s="30"/>
      <c r="D282" s="159" t="s">
        <v>149</v>
      </c>
      <c r="E282" s="30"/>
      <c r="F282" s="160" t="s">
        <v>888</v>
      </c>
      <c r="G282" s="30"/>
      <c r="H282" s="30"/>
      <c r="I282" s="30"/>
      <c r="J282" s="30"/>
      <c r="K282" s="30"/>
      <c r="L282" s="31"/>
      <c r="M282" s="161"/>
      <c r="N282" s="162"/>
      <c r="O282" s="56"/>
      <c r="P282" s="56"/>
      <c r="Q282" s="56"/>
      <c r="R282" s="56"/>
      <c r="S282" s="56"/>
      <c r="T282" s="57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T282" s="18" t="s">
        <v>149</v>
      </c>
      <c r="AU282" s="18" t="s">
        <v>80</v>
      </c>
    </row>
    <row r="283" spans="1:65" s="15" customFormat="1" x14ac:dyDescent="0.2">
      <c r="B283" s="182"/>
      <c r="D283" s="159" t="s">
        <v>354</v>
      </c>
      <c r="E283" s="183" t="s">
        <v>1</v>
      </c>
      <c r="F283" s="184" t="s">
        <v>2051</v>
      </c>
      <c r="H283" s="183" t="s">
        <v>1</v>
      </c>
      <c r="L283" s="182"/>
      <c r="M283" s="185"/>
      <c r="N283" s="186"/>
      <c r="O283" s="186"/>
      <c r="P283" s="186"/>
      <c r="Q283" s="186"/>
      <c r="R283" s="186"/>
      <c r="S283" s="186"/>
      <c r="T283" s="187"/>
      <c r="AT283" s="183" t="s">
        <v>354</v>
      </c>
      <c r="AU283" s="183" t="s">
        <v>80</v>
      </c>
      <c r="AV283" s="15" t="s">
        <v>78</v>
      </c>
      <c r="AW283" s="15" t="s">
        <v>27</v>
      </c>
      <c r="AX283" s="15" t="s">
        <v>70</v>
      </c>
      <c r="AY283" s="183" t="s">
        <v>140</v>
      </c>
    </row>
    <row r="284" spans="1:65" s="13" customFormat="1" x14ac:dyDescent="0.2">
      <c r="B284" s="168"/>
      <c r="D284" s="159" t="s">
        <v>354</v>
      </c>
      <c r="E284" s="169" t="s">
        <v>1</v>
      </c>
      <c r="F284" s="170" t="s">
        <v>2062</v>
      </c>
      <c r="H284" s="171">
        <v>18.59</v>
      </c>
      <c r="L284" s="168"/>
      <c r="M284" s="172"/>
      <c r="N284" s="173"/>
      <c r="O284" s="173"/>
      <c r="P284" s="173"/>
      <c r="Q284" s="173"/>
      <c r="R284" s="173"/>
      <c r="S284" s="173"/>
      <c r="T284" s="174"/>
      <c r="AT284" s="169" t="s">
        <v>354</v>
      </c>
      <c r="AU284" s="169" t="s">
        <v>80</v>
      </c>
      <c r="AV284" s="13" t="s">
        <v>80</v>
      </c>
      <c r="AW284" s="13" t="s">
        <v>27</v>
      </c>
      <c r="AX284" s="13" t="s">
        <v>70</v>
      </c>
      <c r="AY284" s="169" t="s">
        <v>140</v>
      </c>
    </row>
    <row r="285" spans="1:65" s="13" customFormat="1" x14ac:dyDescent="0.2">
      <c r="B285" s="168"/>
      <c r="D285" s="159" t="s">
        <v>354</v>
      </c>
      <c r="E285" s="169" t="s">
        <v>1</v>
      </c>
      <c r="F285" s="170" t="s">
        <v>2063</v>
      </c>
      <c r="H285" s="171">
        <v>23.15</v>
      </c>
      <c r="L285" s="168"/>
      <c r="M285" s="172"/>
      <c r="N285" s="173"/>
      <c r="O285" s="173"/>
      <c r="P285" s="173"/>
      <c r="Q285" s="173"/>
      <c r="R285" s="173"/>
      <c r="S285" s="173"/>
      <c r="T285" s="174"/>
      <c r="AT285" s="169" t="s">
        <v>354</v>
      </c>
      <c r="AU285" s="169" t="s">
        <v>80</v>
      </c>
      <c r="AV285" s="13" t="s">
        <v>80</v>
      </c>
      <c r="AW285" s="13" t="s">
        <v>27</v>
      </c>
      <c r="AX285" s="13" t="s">
        <v>70</v>
      </c>
      <c r="AY285" s="169" t="s">
        <v>140</v>
      </c>
    </row>
    <row r="286" spans="1:65" s="13" customFormat="1" x14ac:dyDescent="0.2">
      <c r="B286" s="168"/>
      <c r="D286" s="159" t="s">
        <v>354</v>
      </c>
      <c r="E286" s="169" t="s">
        <v>1</v>
      </c>
      <c r="F286" s="170" t="s">
        <v>2064</v>
      </c>
      <c r="H286" s="171">
        <v>18.399999999999999</v>
      </c>
      <c r="L286" s="168"/>
      <c r="M286" s="172"/>
      <c r="N286" s="173"/>
      <c r="O286" s="173"/>
      <c r="P286" s="173"/>
      <c r="Q286" s="173"/>
      <c r="R286" s="173"/>
      <c r="S286" s="173"/>
      <c r="T286" s="174"/>
      <c r="AT286" s="169" t="s">
        <v>354</v>
      </c>
      <c r="AU286" s="169" t="s">
        <v>80</v>
      </c>
      <c r="AV286" s="13" t="s">
        <v>80</v>
      </c>
      <c r="AW286" s="13" t="s">
        <v>27</v>
      </c>
      <c r="AX286" s="13" t="s">
        <v>70</v>
      </c>
      <c r="AY286" s="169" t="s">
        <v>140</v>
      </c>
    </row>
    <row r="287" spans="1:65" s="13" customFormat="1" x14ac:dyDescent="0.2">
      <c r="B287" s="168"/>
      <c r="D287" s="159" t="s">
        <v>354</v>
      </c>
      <c r="E287" s="169" t="s">
        <v>1</v>
      </c>
      <c r="F287" s="170" t="s">
        <v>2065</v>
      </c>
      <c r="H287" s="171">
        <v>30.32</v>
      </c>
      <c r="L287" s="168"/>
      <c r="M287" s="172"/>
      <c r="N287" s="173"/>
      <c r="O287" s="173"/>
      <c r="P287" s="173"/>
      <c r="Q287" s="173"/>
      <c r="R287" s="173"/>
      <c r="S287" s="173"/>
      <c r="T287" s="174"/>
      <c r="AT287" s="169" t="s">
        <v>354</v>
      </c>
      <c r="AU287" s="169" t="s">
        <v>80</v>
      </c>
      <c r="AV287" s="13" t="s">
        <v>80</v>
      </c>
      <c r="AW287" s="13" t="s">
        <v>27</v>
      </c>
      <c r="AX287" s="13" t="s">
        <v>70</v>
      </c>
      <c r="AY287" s="169" t="s">
        <v>140</v>
      </c>
    </row>
    <row r="288" spans="1:65" s="14" customFormat="1" x14ac:dyDescent="0.2">
      <c r="B288" s="175"/>
      <c r="D288" s="159" t="s">
        <v>354</v>
      </c>
      <c r="E288" s="176" t="s">
        <v>1</v>
      </c>
      <c r="F288" s="177" t="s">
        <v>363</v>
      </c>
      <c r="H288" s="178">
        <v>90.46</v>
      </c>
      <c r="L288" s="175"/>
      <c r="M288" s="179"/>
      <c r="N288" s="180"/>
      <c r="O288" s="180"/>
      <c r="P288" s="180"/>
      <c r="Q288" s="180"/>
      <c r="R288" s="180"/>
      <c r="S288" s="180"/>
      <c r="T288" s="181"/>
      <c r="AT288" s="176" t="s">
        <v>354</v>
      </c>
      <c r="AU288" s="176" t="s">
        <v>80</v>
      </c>
      <c r="AV288" s="14" t="s">
        <v>160</v>
      </c>
      <c r="AW288" s="14" t="s">
        <v>27</v>
      </c>
      <c r="AX288" s="14" t="s">
        <v>78</v>
      </c>
      <c r="AY288" s="176" t="s">
        <v>140</v>
      </c>
    </row>
    <row r="289" spans="1:65" s="2" customFormat="1" ht="16.5" customHeight="1" x14ac:dyDescent="0.2">
      <c r="A289" s="30"/>
      <c r="B289" s="146"/>
      <c r="C289" s="147" t="s">
        <v>257</v>
      </c>
      <c r="D289" s="147" t="s">
        <v>143</v>
      </c>
      <c r="E289" s="148" t="s">
        <v>903</v>
      </c>
      <c r="F289" s="149" t="s">
        <v>904</v>
      </c>
      <c r="G289" s="150" t="s">
        <v>351</v>
      </c>
      <c r="H289" s="151">
        <v>177.59</v>
      </c>
      <c r="I289" s="275"/>
      <c r="J289" s="152">
        <f>ROUND(I289*H289,2)</f>
        <v>0</v>
      </c>
      <c r="K289" s="149"/>
      <c r="L289" s="31"/>
      <c r="M289" s="153" t="s">
        <v>1</v>
      </c>
      <c r="N289" s="154" t="s">
        <v>36</v>
      </c>
      <c r="O289" s="155">
        <v>1.1910000000000001</v>
      </c>
      <c r="P289" s="155">
        <f>O289*H289</f>
        <v>211.50969000000001</v>
      </c>
      <c r="Q289" s="155">
        <v>0.74326999999999999</v>
      </c>
      <c r="R289" s="155">
        <f>Q289*H289</f>
        <v>131.99731929999999</v>
      </c>
      <c r="S289" s="155">
        <v>0</v>
      </c>
      <c r="T289" s="156">
        <f>S289*H289</f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57" t="s">
        <v>160</v>
      </c>
      <c r="AT289" s="157" t="s">
        <v>143</v>
      </c>
      <c r="AU289" s="157" t="s">
        <v>80</v>
      </c>
      <c r="AY289" s="18" t="s">
        <v>140</v>
      </c>
      <c r="BE289" s="158">
        <f>IF(N289="základní",J289,0)</f>
        <v>0</v>
      </c>
      <c r="BF289" s="158">
        <f>IF(N289="snížená",J289,0)</f>
        <v>0</v>
      </c>
      <c r="BG289" s="158">
        <f>IF(N289="zákl. přenesená",J289,0)</f>
        <v>0</v>
      </c>
      <c r="BH289" s="158">
        <f>IF(N289="sníž. přenesená",J289,0)</f>
        <v>0</v>
      </c>
      <c r="BI289" s="158">
        <f>IF(N289="nulová",J289,0)</f>
        <v>0</v>
      </c>
      <c r="BJ289" s="18" t="s">
        <v>78</v>
      </c>
      <c r="BK289" s="158">
        <f>ROUND(I289*H289,2)</f>
        <v>0</v>
      </c>
      <c r="BL289" s="18" t="s">
        <v>160</v>
      </c>
      <c r="BM289" s="157" t="s">
        <v>2066</v>
      </c>
    </row>
    <row r="290" spans="1:65" s="2" customFormat="1" x14ac:dyDescent="0.2">
      <c r="A290" s="30"/>
      <c r="B290" s="31"/>
      <c r="C290" s="30"/>
      <c r="D290" s="159" t="s">
        <v>149</v>
      </c>
      <c r="E290" s="30"/>
      <c r="F290" s="160" t="s">
        <v>906</v>
      </c>
      <c r="G290" s="30"/>
      <c r="H290" s="30"/>
      <c r="I290" s="30"/>
      <c r="J290" s="30"/>
      <c r="K290" s="30"/>
      <c r="L290" s="31"/>
      <c r="M290" s="161"/>
      <c r="N290" s="162"/>
      <c r="O290" s="56"/>
      <c r="P290" s="56"/>
      <c r="Q290" s="56"/>
      <c r="R290" s="56"/>
      <c r="S290" s="56"/>
      <c r="T290" s="57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T290" s="18" t="s">
        <v>149</v>
      </c>
      <c r="AU290" s="18" t="s">
        <v>80</v>
      </c>
    </row>
    <row r="291" spans="1:65" s="13" customFormat="1" x14ac:dyDescent="0.2">
      <c r="B291" s="168"/>
      <c r="D291" s="159" t="s">
        <v>354</v>
      </c>
      <c r="E291" s="169" t="s">
        <v>1</v>
      </c>
      <c r="F291" s="170" t="s">
        <v>2031</v>
      </c>
      <c r="H291" s="171">
        <v>124</v>
      </c>
      <c r="L291" s="168"/>
      <c r="M291" s="172"/>
      <c r="N291" s="173"/>
      <c r="O291" s="173"/>
      <c r="P291" s="173"/>
      <c r="Q291" s="173"/>
      <c r="R291" s="173"/>
      <c r="S291" s="173"/>
      <c r="T291" s="174"/>
      <c r="AT291" s="169" t="s">
        <v>354</v>
      </c>
      <c r="AU291" s="169" t="s">
        <v>80</v>
      </c>
      <c r="AV291" s="13" t="s">
        <v>80</v>
      </c>
      <c r="AW291" s="13" t="s">
        <v>27</v>
      </c>
      <c r="AX291" s="13" t="s">
        <v>70</v>
      </c>
      <c r="AY291" s="169" t="s">
        <v>140</v>
      </c>
    </row>
    <row r="292" spans="1:65" s="15" customFormat="1" x14ac:dyDescent="0.2">
      <c r="B292" s="182"/>
      <c r="D292" s="159" t="s">
        <v>354</v>
      </c>
      <c r="E292" s="183" t="s">
        <v>1</v>
      </c>
      <c r="F292" s="184" t="s">
        <v>2032</v>
      </c>
      <c r="H292" s="183" t="s">
        <v>1</v>
      </c>
      <c r="L292" s="182"/>
      <c r="M292" s="185"/>
      <c r="N292" s="186"/>
      <c r="O292" s="186"/>
      <c r="P292" s="186"/>
      <c r="Q292" s="186"/>
      <c r="R292" s="186"/>
      <c r="S292" s="186"/>
      <c r="T292" s="187"/>
      <c r="AT292" s="183" t="s">
        <v>354</v>
      </c>
      <c r="AU292" s="183" t="s">
        <v>80</v>
      </c>
      <c r="AV292" s="15" t="s">
        <v>78</v>
      </c>
      <c r="AW292" s="15" t="s">
        <v>27</v>
      </c>
      <c r="AX292" s="15" t="s">
        <v>70</v>
      </c>
      <c r="AY292" s="183" t="s">
        <v>140</v>
      </c>
    </row>
    <row r="293" spans="1:65" s="13" customFormat="1" x14ac:dyDescent="0.2">
      <c r="B293" s="168"/>
      <c r="D293" s="159" t="s">
        <v>354</v>
      </c>
      <c r="E293" s="169" t="s">
        <v>1</v>
      </c>
      <c r="F293" s="170" t="s">
        <v>2033</v>
      </c>
      <c r="H293" s="171">
        <v>1.48</v>
      </c>
      <c r="L293" s="168"/>
      <c r="M293" s="172"/>
      <c r="N293" s="173"/>
      <c r="O293" s="173"/>
      <c r="P293" s="173"/>
      <c r="Q293" s="173"/>
      <c r="R293" s="173"/>
      <c r="S293" s="173"/>
      <c r="T293" s="174"/>
      <c r="AT293" s="169" t="s">
        <v>354</v>
      </c>
      <c r="AU293" s="169" t="s">
        <v>80</v>
      </c>
      <c r="AV293" s="13" t="s">
        <v>80</v>
      </c>
      <c r="AW293" s="13" t="s">
        <v>27</v>
      </c>
      <c r="AX293" s="13" t="s">
        <v>70</v>
      </c>
      <c r="AY293" s="169" t="s">
        <v>140</v>
      </c>
    </row>
    <row r="294" spans="1:65" s="13" customFormat="1" x14ac:dyDescent="0.2">
      <c r="B294" s="168"/>
      <c r="D294" s="159" t="s">
        <v>354</v>
      </c>
      <c r="E294" s="169" t="s">
        <v>1</v>
      </c>
      <c r="F294" s="170" t="s">
        <v>2034</v>
      </c>
      <c r="H294" s="171">
        <v>1.64</v>
      </c>
      <c r="L294" s="168"/>
      <c r="M294" s="172"/>
      <c r="N294" s="173"/>
      <c r="O294" s="173"/>
      <c r="P294" s="173"/>
      <c r="Q294" s="173"/>
      <c r="R294" s="173"/>
      <c r="S294" s="173"/>
      <c r="T294" s="174"/>
      <c r="AT294" s="169" t="s">
        <v>354</v>
      </c>
      <c r="AU294" s="169" t="s">
        <v>80</v>
      </c>
      <c r="AV294" s="13" t="s">
        <v>80</v>
      </c>
      <c r="AW294" s="13" t="s">
        <v>27</v>
      </c>
      <c r="AX294" s="13" t="s">
        <v>70</v>
      </c>
      <c r="AY294" s="169" t="s">
        <v>140</v>
      </c>
    </row>
    <row r="295" spans="1:65" s="13" customFormat="1" x14ac:dyDescent="0.2">
      <c r="B295" s="168"/>
      <c r="D295" s="159" t="s">
        <v>354</v>
      </c>
      <c r="E295" s="169" t="s">
        <v>1</v>
      </c>
      <c r="F295" s="170" t="s">
        <v>2035</v>
      </c>
      <c r="H295" s="171">
        <v>19.309999999999999</v>
      </c>
      <c r="L295" s="168"/>
      <c r="M295" s="172"/>
      <c r="N295" s="173"/>
      <c r="O295" s="173"/>
      <c r="P295" s="173"/>
      <c r="Q295" s="173"/>
      <c r="R295" s="173"/>
      <c r="S295" s="173"/>
      <c r="T295" s="174"/>
      <c r="AT295" s="169" t="s">
        <v>354</v>
      </c>
      <c r="AU295" s="169" t="s">
        <v>80</v>
      </c>
      <c r="AV295" s="13" t="s">
        <v>80</v>
      </c>
      <c r="AW295" s="13" t="s">
        <v>27</v>
      </c>
      <c r="AX295" s="13" t="s">
        <v>70</v>
      </c>
      <c r="AY295" s="169" t="s">
        <v>140</v>
      </c>
    </row>
    <row r="296" spans="1:65" s="15" customFormat="1" x14ac:dyDescent="0.2">
      <c r="B296" s="182"/>
      <c r="D296" s="159" t="s">
        <v>354</v>
      </c>
      <c r="E296" s="183" t="s">
        <v>1</v>
      </c>
      <c r="F296" s="184" t="s">
        <v>2036</v>
      </c>
      <c r="H296" s="183" t="s">
        <v>1</v>
      </c>
      <c r="L296" s="182"/>
      <c r="M296" s="185"/>
      <c r="N296" s="186"/>
      <c r="O296" s="186"/>
      <c r="P296" s="186"/>
      <c r="Q296" s="186"/>
      <c r="R296" s="186"/>
      <c r="S296" s="186"/>
      <c r="T296" s="187"/>
      <c r="AT296" s="183" t="s">
        <v>354</v>
      </c>
      <c r="AU296" s="183" t="s">
        <v>80</v>
      </c>
      <c r="AV296" s="15" t="s">
        <v>78</v>
      </c>
      <c r="AW296" s="15" t="s">
        <v>27</v>
      </c>
      <c r="AX296" s="15" t="s">
        <v>70</v>
      </c>
      <c r="AY296" s="183" t="s">
        <v>140</v>
      </c>
    </row>
    <row r="297" spans="1:65" s="13" customFormat="1" x14ac:dyDescent="0.2">
      <c r="B297" s="168"/>
      <c r="D297" s="159" t="s">
        <v>354</v>
      </c>
      <c r="E297" s="169" t="s">
        <v>1</v>
      </c>
      <c r="F297" s="170" t="s">
        <v>2037</v>
      </c>
      <c r="H297" s="171">
        <v>1.62</v>
      </c>
      <c r="L297" s="168"/>
      <c r="M297" s="172"/>
      <c r="N297" s="173"/>
      <c r="O297" s="173"/>
      <c r="P297" s="173"/>
      <c r="Q297" s="173"/>
      <c r="R297" s="173"/>
      <c r="S297" s="173"/>
      <c r="T297" s="174"/>
      <c r="AT297" s="169" t="s">
        <v>354</v>
      </c>
      <c r="AU297" s="169" t="s">
        <v>80</v>
      </c>
      <c r="AV297" s="13" t="s">
        <v>80</v>
      </c>
      <c r="AW297" s="13" t="s">
        <v>27</v>
      </c>
      <c r="AX297" s="13" t="s">
        <v>70</v>
      </c>
      <c r="AY297" s="169" t="s">
        <v>140</v>
      </c>
    </row>
    <row r="298" spans="1:65" s="13" customFormat="1" x14ac:dyDescent="0.2">
      <c r="B298" s="168"/>
      <c r="D298" s="159" t="s">
        <v>354</v>
      </c>
      <c r="E298" s="169" t="s">
        <v>1</v>
      </c>
      <c r="F298" s="170" t="s">
        <v>2038</v>
      </c>
      <c r="H298" s="171">
        <v>1.68</v>
      </c>
      <c r="L298" s="168"/>
      <c r="M298" s="172"/>
      <c r="N298" s="173"/>
      <c r="O298" s="173"/>
      <c r="P298" s="173"/>
      <c r="Q298" s="173"/>
      <c r="R298" s="173"/>
      <c r="S298" s="173"/>
      <c r="T298" s="174"/>
      <c r="AT298" s="169" t="s">
        <v>354</v>
      </c>
      <c r="AU298" s="169" t="s">
        <v>80</v>
      </c>
      <c r="AV298" s="13" t="s">
        <v>80</v>
      </c>
      <c r="AW298" s="13" t="s">
        <v>27</v>
      </c>
      <c r="AX298" s="13" t="s">
        <v>70</v>
      </c>
      <c r="AY298" s="169" t="s">
        <v>140</v>
      </c>
    </row>
    <row r="299" spans="1:65" s="13" customFormat="1" x14ac:dyDescent="0.2">
      <c r="B299" s="168"/>
      <c r="D299" s="159" t="s">
        <v>354</v>
      </c>
      <c r="E299" s="169" t="s">
        <v>1</v>
      </c>
      <c r="F299" s="170" t="s">
        <v>2039</v>
      </c>
      <c r="H299" s="171">
        <v>4.21</v>
      </c>
      <c r="L299" s="168"/>
      <c r="M299" s="172"/>
      <c r="N299" s="173"/>
      <c r="O299" s="173"/>
      <c r="P299" s="173"/>
      <c r="Q299" s="173"/>
      <c r="R299" s="173"/>
      <c r="S299" s="173"/>
      <c r="T299" s="174"/>
      <c r="AT299" s="169" t="s">
        <v>354</v>
      </c>
      <c r="AU299" s="169" t="s">
        <v>80</v>
      </c>
      <c r="AV299" s="13" t="s">
        <v>80</v>
      </c>
      <c r="AW299" s="13" t="s">
        <v>27</v>
      </c>
      <c r="AX299" s="13" t="s">
        <v>70</v>
      </c>
      <c r="AY299" s="169" t="s">
        <v>140</v>
      </c>
    </row>
    <row r="300" spans="1:65" s="15" customFormat="1" x14ac:dyDescent="0.2">
      <c r="B300" s="182"/>
      <c r="D300" s="159" t="s">
        <v>354</v>
      </c>
      <c r="E300" s="183" t="s">
        <v>1</v>
      </c>
      <c r="F300" s="184" t="s">
        <v>2040</v>
      </c>
      <c r="H300" s="183" t="s">
        <v>1</v>
      </c>
      <c r="L300" s="182"/>
      <c r="M300" s="185"/>
      <c r="N300" s="186"/>
      <c r="O300" s="186"/>
      <c r="P300" s="186"/>
      <c r="Q300" s="186"/>
      <c r="R300" s="186"/>
      <c r="S300" s="186"/>
      <c r="T300" s="187"/>
      <c r="AT300" s="183" t="s">
        <v>354</v>
      </c>
      <c r="AU300" s="183" t="s">
        <v>80</v>
      </c>
      <c r="AV300" s="15" t="s">
        <v>78</v>
      </c>
      <c r="AW300" s="15" t="s">
        <v>27</v>
      </c>
      <c r="AX300" s="15" t="s">
        <v>70</v>
      </c>
      <c r="AY300" s="183" t="s">
        <v>140</v>
      </c>
    </row>
    <row r="301" spans="1:65" s="13" customFormat="1" x14ac:dyDescent="0.2">
      <c r="B301" s="168"/>
      <c r="D301" s="159" t="s">
        <v>354</v>
      </c>
      <c r="E301" s="169" t="s">
        <v>1</v>
      </c>
      <c r="F301" s="170" t="s">
        <v>2041</v>
      </c>
      <c r="H301" s="171">
        <v>2.69</v>
      </c>
      <c r="L301" s="168"/>
      <c r="M301" s="172"/>
      <c r="N301" s="173"/>
      <c r="O301" s="173"/>
      <c r="P301" s="173"/>
      <c r="Q301" s="173"/>
      <c r="R301" s="173"/>
      <c r="S301" s="173"/>
      <c r="T301" s="174"/>
      <c r="AT301" s="169" t="s">
        <v>354</v>
      </c>
      <c r="AU301" s="169" t="s">
        <v>80</v>
      </c>
      <c r="AV301" s="13" t="s">
        <v>80</v>
      </c>
      <c r="AW301" s="13" t="s">
        <v>27</v>
      </c>
      <c r="AX301" s="13" t="s">
        <v>70</v>
      </c>
      <c r="AY301" s="169" t="s">
        <v>140</v>
      </c>
    </row>
    <row r="302" spans="1:65" s="13" customFormat="1" x14ac:dyDescent="0.2">
      <c r="B302" s="168"/>
      <c r="D302" s="159" t="s">
        <v>354</v>
      </c>
      <c r="E302" s="169" t="s">
        <v>1</v>
      </c>
      <c r="F302" s="170" t="s">
        <v>2042</v>
      </c>
      <c r="H302" s="171">
        <v>1.63</v>
      </c>
      <c r="L302" s="168"/>
      <c r="M302" s="172"/>
      <c r="N302" s="173"/>
      <c r="O302" s="173"/>
      <c r="P302" s="173"/>
      <c r="Q302" s="173"/>
      <c r="R302" s="173"/>
      <c r="S302" s="173"/>
      <c r="T302" s="174"/>
      <c r="AT302" s="169" t="s">
        <v>354</v>
      </c>
      <c r="AU302" s="169" t="s">
        <v>80</v>
      </c>
      <c r="AV302" s="13" t="s">
        <v>80</v>
      </c>
      <c r="AW302" s="13" t="s">
        <v>27</v>
      </c>
      <c r="AX302" s="13" t="s">
        <v>70</v>
      </c>
      <c r="AY302" s="169" t="s">
        <v>140</v>
      </c>
    </row>
    <row r="303" spans="1:65" s="13" customFormat="1" x14ac:dyDescent="0.2">
      <c r="B303" s="168"/>
      <c r="D303" s="159" t="s">
        <v>354</v>
      </c>
      <c r="E303" s="169" t="s">
        <v>1</v>
      </c>
      <c r="F303" s="170" t="s">
        <v>2043</v>
      </c>
      <c r="H303" s="171">
        <v>14.83</v>
      </c>
      <c r="L303" s="168"/>
      <c r="M303" s="172"/>
      <c r="N303" s="173"/>
      <c r="O303" s="173"/>
      <c r="P303" s="173"/>
      <c r="Q303" s="173"/>
      <c r="R303" s="173"/>
      <c r="S303" s="173"/>
      <c r="T303" s="174"/>
      <c r="AT303" s="169" t="s">
        <v>354</v>
      </c>
      <c r="AU303" s="169" t="s">
        <v>80</v>
      </c>
      <c r="AV303" s="13" t="s">
        <v>80</v>
      </c>
      <c r="AW303" s="13" t="s">
        <v>27</v>
      </c>
      <c r="AX303" s="13" t="s">
        <v>70</v>
      </c>
      <c r="AY303" s="169" t="s">
        <v>140</v>
      </c>
    </row>
    <row r="304" spans="1:65" s="15" customFormat="1" x14ac:dyDescent="0.2">
      <c r="B304" s="182"/>
      <c r="D304" s="159" t="s">
        <v>354</v>
      </c>
      <c r="E304" s="183" t="s">
        <v>1</v>
      </c>
      <c r="F304" s="184" t="s">
        <v>2044</v>
      </c>
      <c r="H304" s="183" t="s">
        <v>1</v>
      </c>
      <c r="L304" s="182"/>
      <c r="M304" s="185"/>
      <c r="N304" s="186"/>
      <c r="O304" s="186"/>
      <c r="P304" s="186"/>
      <c r="Q304" s="186"/>
      <c r="R304" s="186"/>
      <c r="S304" s="186"/>
      <c r="T304" s="187"/>
      <c r="AT304" s="183" t="s">
        <v>354</v>
      </c>
      <c r="AU304" s="183" t="s">
        <v>80</v>
      </c>
      <c r="AV304" s="15" t="s">
        <v>78</v>
      </c>
      <c r="AW304" s="15" t="s">
        <v>27</v>
      </c>
      <c r="AX304" s="15" t="s">
        <v>70</v>
      </c>
      <c r="AY304" s="183" t="s">
        <v>140</v>
      </c>
    </row>
    <row r="305" spans="1:65" s="13" customFormat="1" x14ac:dyDescent="0.2">
      <c r="B305" s="168"/>
      <c r="D305" s="159" t="s">
        <v>354</v>
      </c>
      <c r="E305" s="169" t="s">
        <v>1</v>
      </c>
      <c r="F305" s="170" t="s">
        <v>2045</v>
      </c>
      <c r="H305" s="171">
        <v>2.27</v>
      </c>
      <c r="L305" s="168"/>
      <c r="M305" s="172"/>
      <c r="N305" s="173"/>
      <c r="O305" s="173"/>
      <c r="P305" s="173"/>
      <c r="Q305" s="173"/>
      <c r="R305" s="173"/>
      <c r="S305" s="173"/>
      <c r="T305" s="174"/>
      <c r="AT305" s="169" t="s">
        <v>354</v>
      </c>
      <c r="AU305" s="169" t="s">
        <v>80</v>
      </c>
      <c r="AV305" s="13" t="s">
        <v>80</v>
      </c>
      <c r="AW305" s="13" t="s">
        <v>27</v>
      </c>
      <c r="AX305" s="13" t="s">
        <v>70</v>
      </c>
      <c r="AY305" s="169" t="s">
        <v>140</v>
      </c>
    </row>
    <row r="306" spans="1:65" s="13" customFormat="1" x14ac:dyDescent="0.2">
      <c r="B306" s="168"/>
      <c r="D306" s="159" t="s">
        <v>354</v>
      </c>
      <c r="E306" s="169" t="s">
        <v>1</v>
      </c>
      <c r="F306" s="170" t="s">
        <v>2046</v>
      </c>
      <c r="H306" s="171">
        <v>2.23</v>
      </c>
      <c r="L306" s="168"/>
      <c r="M306" s="172"/>
      <c r="N306" s="173"/>
      <c r="O306" s="173"/>
      <c r="P306" s="173"/>
      <c r="Q306" s="173"/>
      <c r="R306" s="173"/>
      <c r="S306" s="173"/>
      <c r="T306" s="174"/>
      <c r="AT306" s="169" t="s">
        <v>354</v>
      </c>
      <c r="AU306" s="169" t="s">
        <v>80</v>
      </c>
      <c r="AV306" s="13" t="s">
        <v>80</v>
      </c>
      <c r="AW306" s="13" t="s">
        <v>27</v>
      </c>
      <c r="AX306" s="13" t="s">
        <v>70</v>
      </c>
      <c r="AY306" s="169" t="s">
        <v>140</v>
      </c>
    </row>
    <row r="307" spans="1:65" s="14" customFormat="1" x14ac:dyDescent="0.2">
      <c r="B307" s="175"/>
      <c r="D307" s="159" t="s">
        <v>354</v>
      </c>
      <c r="E307" s="176" t="s">
        <v>1</v>
      </c>
      <c r="F307" s="177" t="s">
        <v>363</v>
      </c>
      <c r="H307" s="178">
        <v>177.59</v>
      </c>
      <c r="L307" s="175"/>
      <c r="M307" s="179"/>
      <c r="N307" s="180"/>
      <c r="O307" s="180"/>
      <c r="P307" s="180"/>
      <c r="Q307" s="180"/>
      <c r="R307" s="180"/>
      <c r="S307" s="180"/>
      <c r="T307" s="181"/>
      <c r="AT307" s="176" t="s">
        <v>354</v>
      </c>
      <c r="AU307" s="176" t="s">
        <v>80</v>
      </c>
      <c r="AV307" s="14" t="s">
        <v>160</v>
      </c>
      <c r="AW307" s="14" t="s">
        <v>27</v>
      </c>
      <c r="AX307" s="14" t="s">
        <v>78</v>
      </c>
      <c r="AY307" s="176" t="s">
        <v>140</v>
      </c>
    </row>
    <row r="308" spans="1:65" s="12" customFormat="1" ht="22.9" customHeight="1" x14ac:dyDescent="0.2">
      <c r="B308" s="134"/>
      <c r="D308" s="135" t="s">
        <v>69</v>
      </c>
      <c r="E308" s="144" t="s">
        <v>139</v>
      </c>
      <c r="F308" s="144" t="s">
        <v>1307</v>
      </c>
      <c r="J308" s="145">
        <f>BK308</f>
        <v>0</v>
      </c>
      <c r="L308" s="134"/>
      <c r="M308" s="138"/>
      <c r="N308" s="139"/>
      <c r="O308" s="139"/>
      <c r="P308" s="140">
        <f>SUM(P309:P321)</f>
        <v>262.85640000000001</v>
      </c>
      <c r="Q308" s="139"/>
      <c r="R308" s="140">
        <f>SUM(R309:R321)</f>
        <v>321.98849999999999</v>
      </c>
      <c r="S308" s="139"/>
      <c r="T308" s="141">
        <f>SUM(T309:T321)</f>
        <v>0</v>
      </c>
      <c r="AR308" s="135" t="s">
        <v>78</v>
      </c>
      <c r="AT308" s="142" t="s">
        <v>69</v>
      </c>
      <c r="AU308" s="142" t="s">
        <v>78</v>
      </c>
      <c r="AY308" s="135" t="s">
        <v>140</v>
      </c>
      <c r="BK308" s="143">
        <f>SUM(BK309:BK321)</f>
        <v>0</v>
      </c>
    </row>
    <row r="309" spans="1:65" s="2" customFormat="1" ht="16.5" customHeight="1" x14ac:dyDescent="0.2">
      <c r="A309" s="30"/>
      <c r="B309" s="146"/>
      <c r="C309" s="147" t="s">
        <v>262</v>
      </c>
      <c r="D309" s="147" t="s">
        <v>143</v>
      </c>
      <c r="E309" s="148" t="s">
        <v>2067</v>
      </c>
      <c r="F309" s="149" t="s">
        <v>2068</v>
      </c>
      <c r="G309" s="150" t="s">
        <v>351</v>
      </c>
      <c r="H309" s="151">
        <v>3625</v>
      </c>
      <c r="I309" s="275"/>
      <c r="J309" s="152">
        <f>ROUND(I309*H309,2)</f>
        <v>0</v>
      </c>
      <c r="K309" s="149"/>
      <c r="L309" s="31"/>
      <c r="M309" s="153" t="s">
        <v>1</v>
      </c>
      <c r="N309" s="154" t="s">
        <v>36</v>
      </c>
      <c r="O309" s="155">
        <v>2.9000000000000001E-2</v>
      </c>
      <c r="P309" s="155">
        <f>O309*H309</f>
        <v>105.125</v>
      </c>
      <c r="Q309" s="155">
        <v>0</v>
      </c>
      <c r="R309" s="155">
        <f>Q309*H309</f>
        <v>0</v>
      </c>
      <c r="S309" s="155">
        <v>0</v>
      </c>
      <c r="T309" s="156">
        <f>S309*H309</f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7" t="s">
        <v>160</v>
      </c>
      <c r="AT309" s="157" t="s">
        <v>143</v>
      </c>
      <c r="AU309" s="157" t="s">
        <v>80</v>
      </c>
      <c r="AY309" s="18" t="s">
        <v>140</v>
      </c>
      <c r="BE309" s="158">
        <f>IF(N309="základní",J309,0)</f>
        <v>0</v>
      </c>
      <c r="BF309" s="158">
        <f>IF(N309="snížená",J309,0)</f>
        <v>0</v>
      </c>
      <c r="BG309" s="158">
        <f>IF(N309="zákl. přenesená",J309,0)</f>
        <v>0</v>
      </c>
      <c r="BH309" s="158">
        <f>IF(N309="sníž. přenesená",J309,0)</f>
        <v>0</v>
      </c>
      <c r="BI309" s="158">
        <f>IF(N309="nulová",J309,0)</f>
        <v>0</v>
      </c>
      <c r="BJ309" s="18" t="s">
        <v>78</v>
      </c>
      <c r="BK309" s="158">
        <f>ROUND(I309*H309,2)</f>
        <v>0</v>
      </c>
      <c r="BL309" s="18" t="s">
        <v>160</v>
      </c>
      <c r="BM309" s="157" t="s">
        <v>2069</v>
      </c>
    </row>
    <row r="310" spans="1:65" s="2" customFormat="1" x14ac:dyDescent="0.2">
      <c r="A310" s="30"/>
      <c r="B310" s="31"/>
      <c r="C310" s="30"/>
      <c r="D310" s="159" t="s">
        <v>149</v>
      </c>
      <c r="E310" s="30"/>
      <c r="F310" s="160" t="s">
        <v>2070</v>
      </c>
      <c r="G310" s="30"/>
      <c r="H310" s="30"/>
      <c r="I310" s="30"/>
      <c r="J310" s="30"/>
      <c r="K310" s="30"/>
      <c r="L310" s="31"/>
      <c r="M310" s="161"/>
      <c r="N310" s="162"/>
      <c r="O310" s="56"/>
      <c r="P310" s="56"/>
      <c r="Q310" s="56"/>
      <c r="R310" s="56"/>
      <c r="S310" s="56"/>
      <c r="T310" s="57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T310" s="18" t="s">
        <v>149</v>
      </c>
      <c r="AU310" s="18" t="s">
        <v>80</v>
      </c>
    </row>
    <row r="311" spans="1:65" s="13" customFormat="1" x14ac:dyDescent="0.2">
      <c r="B311" s="168"/>
      <c r="D311" s="159" t="s">
        <v>354</v>
      </c>
      <c r="E311" s="169" t="s">
        <v>1</v>
      </c>
      <c r="F311" s="170" t="s">
        <v>2071</v>
      </c>
      <c r="H311" s="171">
        <v>3625</v>
      </c>
      <c r="L311" s="168"/>
      <c r="M311" s="172"/>
      <c r="N311" s="173"/>
      <c r="O311" s="173"/>
      <c r="P311" s="173"/>
      <c r="Q311" s="173"/>
      <c r="R311" s="173"/>
      <c r="S311" s="173"/>
      <c r="T311" s="174"/>
      <c r="AT311" s="169" t="s">
        <v>354</v>
      </c>
      <c r="AU311" s="169" t="s">
        <v>80</v>
      </c>
      <c r="AV311" s="13" t="s">
        <v>80</v>
      </c>
      <c r="AW311" s="13" t="s">
        <v>27</v>
      </c>
      <c r="AX311" s="13" t="s">
        <v>78</v>
      </c>
      <c r="AY311" s="169" t="s">
        <v>140</v>
      </c>
    </row>
    <row r="312" spans="1:65" s="2" customFormat="1" ht="16.5" customHeight="1" x14ac:dyDescent="0.2">
      <c r="A312" s="30"/>
      <c r="B312" s="146"/>
      <c r="C312" s="147" t="s">
        <v>266</v>
      </c>
      <c r="D312" s="147" t="s">
        <v>143</v>
      </c>
      <c r="E312" s="148" t="s">
        <v>2072</v>
      </c>
      <c r="F312" s="149" t="s">
        <v>2073</v>
      </c>
      <c r="G312" s="150" t="s">
        <v>351</v>
      </c>
      <c r="H312" s="151">
        <v>2590</v>
      </c>
      <c r="I312" s="275"/>
      <c r="J312" s="152">
        <f>ROUND(I312*H312,2)</f>
        <v>0</v>
      </c>
      <c r="K312" s="149"/>
      <c r="L312" s="31"/>
      <c r="M312" s="153" t="s">
        <v>1</v>
      </c>
      <c r="N312" s="154" t="s">
        <v>36</v>
      </c>
      <c r="O312" s="155">
        <v>2.7E-2</v>
      </c>
      <c r="P312" s="155">
        <f>O312*H312</f>
        <v>69.929999999999993</v>
      </c>
      <c r="Q312" s="155">
        <v>0</v>
      </c>
      <c r="R312" s="155">
        <f>Q312*H312</f>
        <v>0</v>
      </c>
      <c r="S312" s="155">
        <v>0</v>
      </c>
      <c r="T312" s="156">
        <f>S312*H312</f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57" t="s">
        <v>160</v>
      </c>
      <c r="AT312" s="157" t="s">
        <v>143</v>
      </c>
      <c r="AU312" s="157" t="s">
        <v>80</v>
      </c>
      <c r="AY312" s="18" t="s">
        <v>140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8" t="s">
        <v>78</v>
      </c>
      <c r="BK312" s="158">
        <f>ROUND(I312*H312,2)</f>
        <v>0</v>
      </c>
      <c r="BL312" s="18" t="s">
        <v>160</v>
      </c>
      <c r="BM312" s="157" t="s">
        <v>2074</v>
      </c>
    </row>
    <row r="313" spans="1:65" s="2" customFormat="1" x14ac:dyDescent="0.2">
      <c r="A313" s="30"/>
      <c r="B313" s="31"/>
      <c r="C313" s="30"/>
      <c r="D313" s="159" t="s">
        <v>149</v>
      </c>
      <c r="E313" s="30"/>
      <c r="F313" s="160" t="s">
        <v>2075</v>
      </c>
      <c r="G313" s="30"/>
      <c r="H313" s="30"/>
      <c r="I313" s="30"/>
      <c r="J313" s="30"/>
      <c r="K313" s="30"/>
      <c r="L313" s="31"/>
      <c r="M313" s="161"/>
      <c r="N313" s="162"/>
      <c r="O313" s="56"/>
      <c r="P313" s="56"/>
      <c r="Q313" s="56"/>
      <c r="R313" s="56"/>
      <c r="S313" s="56"/>
      <c r="T313" s="57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T313" s="18" t="s">
        <v>149</v>
      </c>
      <c r="AU313" s="18" t="s">
        <v>80</v>
      </c>
    </row>
    <row r="314" spans="1:65" s="13" customFormat="1" x14ac:dyDescent="0.2">
      <c r="B314" s="168"/>
      <c r="D314" s="159" t="s">
        <v>354</v>
      </c>
      <c r="E314" s="169" t="s">
        <v>1</v>
      </c>
      <c r="F314" s="170" t="s">
        <v>2076</v>
      </c>
      <c r="H314" s="171">
        <v>2590</v>
      </c>
      <c r="L314" s="168"/>
      <c r="M314" s="172"/>
      <c r="N314" s="173"/>
      <c r="O314" s="173"/>
      <c r="P314" s="173"/>
      <c r="Q314" s="173"/>
      <c r="R314" s="173"/>
      <c r="S314" s="173"/>
      <c r="T314" s="174"/>
      <c r="AT314" s="169" t="s">
        <v>354</v>
      </c>
      <c r="AU314" s="169" t="s">
        <v>80</v>
      </c>
      <c r="AV314" s="13" t="s">
        <v>80</v>
      </c>
      <c r="AW314" s="13" t="s">
        <v>27</v>
      </c>
      <c r="AX314" s="13" t="s">
        <v>78</v>
      </c>
      <c r="AY314" s="169" t="s">
        <v>140</v>
      </c>
    </row>
    <row r="315" spans="1:65" s="2" customFormat="1" ht="16.5" customHeight="1" x14ac:dyDescent="0.2">
      <c r="A315" s="30"/>
      <c r="B315" s="146"/>
      <c r="C315" s="147" t="s">
        <v>271</v>
      </c>
      <c r="D315" s="147" t="s">
        <v>143</v>
      </c>
      <c r="E315" s="148" t="s">
        <v>2077</v>
      </c>
      <c r="F315" s="149" t="s">
        <v>2078</v>
      </c>
      <c r="G315" s="150" t="s">
        <v>351</v>
      </c>
      <c r="H315" s="151">
        <v>933.3</v>
      </c>
      <c r="I315" s="275"/>
      <c r="J315" s="152">
        <f>ROUND(I315*H315,2)</f>
        <v>0</v>
      </c>
      <c r="K315" s="149"/>
      <c r="L315" s="31"/>
      <c r="M315" s="153" t="s">
        <v>1</v>
      </c>
      <c r="N315" s="154" t="s">
        <v>36</v>
      </c>
      <c r="O315" s="155">
        <v>5.8000000000000003E-2</v>
      </c>
      <c r="P315" s="155">
        <f>O315*H315</f>
        <v>54.131399999999999</v>
      </c>
      <c r="Q315" s="155">
        <v>0.34499999999999997</v>
      </c>
      <c r="R315" s="155">
        <f>Q315*H315</f>
        <v>321.98849999999999</v>
      </c>
      <c r="S315" s="155">
        <v>0</v>
      </c>
      <c r="T315" s="156">
        <f>S315*H315</f>
        <v>0</v>
      </c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R315" s="157" t="s">
        <v>160</v>
      </c>
      <c r="AT315" s="157" t="s">
        <v>143</v>
      </c>
      <c r="AU315" s="157" t="s">
        <v>80</v>
      </c>
      <c r="AY315" s="18" t="s">
        <v>140</v>
      </c>
      <c r="BE315" s="158">
        <f>IF(N315="základní",J315,0)</f>
        <v>0</v>
      </c>
      <c r="BF315" s="158">
        <f>IF(N315="snížená",J315,0)</f>
        <v>0</v>
      </c>
      <c r="BG315" s="158">
        <f>IF(N315="zákl. přenesená",J315,0)</f>
        <v>0</v>
      </c>
      <c r="BH315" s="158">
        <f>IF(N315="sníž. přenesená",J315,0)</f>
        <v>0</v>
      </c>
      <c r="BI315" s="158">
        <f>IF(N315="nulová",J315,0)</f>
        <v>0</v>
      </c>
      <c r="BJ315" s="18" t="s">
        <v>78</v>
      </c>
      <c r="BK315" s="158">
        <f>ROUND(I315*H315,2)</f>
        <v>0</v>
      </c>
      <c r="BL315" s="18" t="s">
        <v>160</v>
      </c>
      <c r="BM315" s="157" t="s">
        <v>2079</v>
      </c>
    </row>
    <row r="316" spans="1:65" s="2" customFormat="1" x14ac:dyDescent="0.2">
      <c r="A316" s="30"/>
      <c r="B316" s="31"/>
      <c r="C316" s="30"/>
      <c r="D316" s="159" t="s">
        <v>149</v>
      </c>
      <c r="E316" s="30"/>
      <c r="F316" s="160" t="s">
        <v>2080</v>
      </c>
      <c r="G316" s="30"/>
      <c r="H316" s="30"/>
      <c r="I316" s="30"/>
      <c r="J316" s="30"/>
      <c r="K316" s="30"/>
      <c r="L316" s="31"/>
      <c r="M316" s="161"/>
      <c r="N316" s="162"/>
      <c r="O316" s="56"/>
      <c r="P316" s="56"/>
      <c r="Q316" s="56"/>
      <c r="R316" s="56"/>
      <c r="S316" s="56"/>
      <c r="T316" s="57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T316" s="18" t="s">
        <v>149</v>
      </c>
      <c r="AU316" s="18" t="s">
        <v>80</v>
      </c>
    </row>
    <row r="317" spans="1:65" s="13" customFormat="1" x14ac:dyDescent="0.2">
      <c r="B317" s="168"/>
      <c r="D317" s="159" t="s">
        <v>354</v>
      </c>
      <c r="E317" s="169" t="s">
        <v>1</v>
      </c>
      <c r="F317" s="170" t="s">
        <v>2081</v>
      </c>
      <c r="H317" s="171">
        <v>933.3</v>
      </c>
      <c r="L317" s="168"/>
      <c r="M317" s="172"/>
      <c r="N317" s="173"/>
      <c r="O317" s="173"/>
      <c r="P317" s="173"/>
      <c r="Q317" s="173"/>
      <c r="R317" s="173"/>
      <c r="S317" s="173"/>
      <c r="T317" s="174"/>
      <c r="AT317" s="169" t="s">
        <v>354</v>
      </c>
      <c r="AU317" s="169" t="s">
        <v>80</v>
      </c>
      <c r="AV317" s="13" t="s">
        <v>80</v>
      </c>
      <c r="AW317" s="13" t="s">
        <v>27</v>
      </c>
      <c r="AX317" s="13" t="s">
        <v>78</v>
      </c>
      <c r="AY317" s="169" t="s">
        <v>140</v>
      </c>
    </row>
    <row r="318" spans="1:65" s="2" customFormat="1" ht="16.5" customHeight="1" x14ac:dyDescent="0.2">
      <c r="A318" s="30"/>
      <c r="B318" s="146"/>
      <c r="C318" s="147" t="s">
        <v>276</v>
      </c>
      <c r="D318" s="147" t="s">
        <v>143</v>
      </c>
      <c r="E318" s="148" t="s">
        <v>2082</v>
      </c>
      <c r="F318" s="149" t="s">
        <v>2083</v>
      </c>
      <c r="G318" s="150" t="s">
        <v>351</v>
      </c>
      <c r="H318" s="151">
        <v>2590</v>
      </c>
      <c r="I318" s="275"/>
      <c r="J318" s="152">
        <f>ROUND(I318*H318,2)</f>
        <v>0</v>
      </c>
      <c r="K318" s="149"/>
      <c r="L318" s="31"/>
      <c r="M318" s="153" t="s">
        <v>1</v>
      </c>
      <c r="N318" s="154" t="s">
        <v>36</v>
      </c>
      <c r="O318" s="155">
        <v>1.2999999999999999E-2</v>
      </c>
      <c r="P318" s="155">
        <f>O318*H318</f>
        <v>33.67</v>
      </c>
      <c r="Q318" s="155">
        <v>0</v>
      </c>
      <c r="R318" s="155">
        <f>Q318*H318</f>
        <v>0</v>
      </c>
      <c r="S318" s="155">
        <v>0</v>
      </c>
      <c r="T318" s="156">
        <f>S318*H318</f>
        <v>0</v>
      </c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R318" s="157" t="s">
        <v>160</v>
      </c>
      <c r="AT318" s="157" t="s">
        <v>143</v>
      </c>
      <c r="AU318" s="157" t="s">
        <v>80</v>
      </c>
      <c r="AY318" s="18" t="s">
        <v>140</v>
      </c>
      <c r="BE318" s="158">
        <f>IF(N318="základní",J318,0)</f>
        <v>0</v>
      </c>
      <c r="BF318" s="158">
        <f>IF(N318="snížená",J318,0)</f>
        <v>0</v>
      </c>
      <c r="BG318" s="158">
        <f>IF(N318="zákl. přenesená",J318,0)</f>
        <v>0</v>
      </c>
      <c r="BH318" s="158">
        <f>IF(N318="sníž. přenesená",J318,0)</f>
        <v>0</v>
      </c>
      <c r="BI318" s="158">
        <f>IF(N318="nulová",J318,0)</f>
        <v>0</v>
      </c>
      <c r="BJ318" s="18" t="s">
        <v>78</v>
      </c>
      <c r="BK318" s="158">
        <f>ROUND(I318*H318,2)</f>
        <v>0</v>
      </c>
      <c r="BL318" s="18" t="s">
        <v>160</v>
      </c>
      <c r="BM318" s="157" t="s">
        <v>2084</v>
      </c>
    </row>
    <row r="319" spans="1:65" s="2" customFormat="1" x14ac:dyDescent="0.2">
      <c r="A319" s="30"/>
      <c r="B319" s="31"/>
      <c r="C319" s="30"/>
      <c r="D319" s="159" t="s">
        <v>149</v>
      </c>
      <c r="E319" s="30"/>
      <c r="F319" s="160" t="s">
        <v>2085</v>
      </c>
      <c r="G319" s="30"/>
      <c r="H319" s="30"/>
      <c r="I319" s="30"/>
      <c r="J319" s="30"/>
      <c r="K319" s="30"/>
      <c r="L319" s="31"/>
      <c r="M319" s="161"/>
      <c r="N319" s="162"/>
      <c r="O319" s="56"/>
      <c r="P319" s="56"/>
      <c r="Q319" s="56"/>
      <c r="R319" s="56"/>
      <c r="S319" s="56"/>
      <c r="T319" s="57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T319" s="18" t="s">
        <v>149</v>
      </c>
      <c r="AU319" s="18" t="s">
        <v>80</v>
      </c>
    </row>
    <row r="320" spans="1:65" s="15" customFormat="1" x14ac:dyDescent="0.2">
      <c r="B320" s="182"/>
      <c r="D320" s="159" t="s">
        <v>354</v>
      </c>
      <c r="E320" s="183" t="s">
        <v>1</v>
      </c>
      <c r="F320" s="184" t="s">
        <v>2086</v>
      </c>
      <c r="H320" s="183" t="s">
        <v>1</v>
      </c>
      <c r="L320" s="182"/>
      <c r="M320" s="185"/>
      <c r="N320" s="186"/>
      <c r="O320" s="186"/>
      <c r="P320" s="186"/>
      <c r="Q320" s="186"/>
      <c r="R320" s="186"/>
      <c r="S320" s="186"/>
      <c r="T320" s="187"/>
      <c r="AT320" s="183" t="s">
        <v>354</v>
      </c>
      <c r="AU320" s="183" t="s">
        <v>80</v>
      </c>
      <c r="AV320" s="15" t="s">
        <v>78</v>
      </c>
      <c r="AW320" s="15" t="s">
        <v>27</v>
      </c>
      <c r="AX320" s="15" t="s">
        <v>70</v>
      </c>
      <c r="AY320" s="183" t="s">
        <v>140</v>
      </c>
    </row>
    <row r="321" spans="1:65" s="13" customFormat="1" x14ac:dyDescent="0.2">
      <c r="B321" s="168"/>
      <c r="D321" s="159" t="s">
        <v>354</v>
      </c>
      <c r="E321" s="169" t="s">
        <v>1</v>
      </c>
      <c r="F321" s="170" t="s">
        <v>2076</v>
      </c>
      <c r="H321" s="171">
        <v>2590</v>
      </c>
      <c r="L321" s="168"/>
      <c r="M321" s="172"/>
      <c r="N321" s="173"/>
      <c r="O321" s="173"/>
      <c r="P321" s="173"/>
      <c r="Q321" s="173"/>
      <c r="R321" s="173"/>
      <c r="S321" s="173"/>
      <c r="T321" s="174"/>
      <c r="AT321" s="169" t="s">
        <v>354</v>
      </c>
      <c r="AU321" s="169" t="s">
        <v>80</v>
      </c>
      <c r="AV321" s="13" t="s">
        <v>80</v>
      </c>
      <c r="AW321" s="13" t="s">
        <v>27</v>
      </c>
      <c r="AX321" s="13" t="s">
        <v>78</v>
      </c>
      <c r="AY321" s="169" t="s">
        <v>140</v>
      </c>
    </row>
    <row r="322" spans="1:65" s="12" customFormat="1" ht="22.9" customHeight="1" x14ac:dyDescent="0.2">
      <c r="B322" s="134"/>
      <c r="D322" s="135" t="s">
        <v>69</v>
      </c>
      <c r="E322" s="144" t="s">
        <v>178</v>
      </c>
      <c r="F322" s="144" t="s">
        <v>1025</v>
      </c>
      <c r="J322" s="145">
        <f>BK322</f>
        <v>0</v>
      </c>
      <c r="L322" s="134"/>
      <c r="M322" s="138"/>
      <c r="N322" s="139"/>
      <c r="O322" s="139"/>
      <c r="P322" s="140">
        <f>SUM(P323:P363)</f>
        <v>220.39490000000001</v>
      </c>
      <c r="Q322" s="139"/>
      <c r="R322" s="140">
        <f>SUM(R323:R363)</f>
        <v>101.56431824999999</v>
      </c>
      <c r="S322" s="139"/>
      <c r="T322" s="141">
        <f>SUM(T323:T363)</f>
        <v>0</v>
      </c>
      <c r="AR322" s="135" t="s">
        <v>78</v>
      </c>
      <c r="AT322" s="142" t="s">
        <v>69</v>
      </c>
      <c r="AU322" s="142" t="s">
        <v>78</v>
      </c>
      <c r="AY322" s="135" t="s">
        <v>140</v>
      </c>
      <c r="BK322" s="143">
        <f>SUM(BK323:BK363)</f>
        <v>0</v>
      </c>
    </row>
    <row r="323" spans="1:65" s="2" customFormat="1" ht="16.5" customHeight="1" x14ac:dyDescent="0.2">
      <c r="A323" s="30"/>
      <c r="B323" s="146"/>
      <c r="C323" s="147" t="s">
        <v>281</v>
      </c>
      <c r="D323" s="147" t="s">
        <v>143</v>
      </c>
      <c r="E323" s="148" t="s">
        <v>2087</v>
      </c>
      <c r="F323" s="149" t="s">
        <v>2088</v>
      </c>
      <c r="G323" s="150" t="s">
        <v>1015</v>
      </c>
      <c r="H323" s="151">
        <v>1</v>
      </c>
      <c r="I323" s="275"/>
      <c r="J323" s="152">
        <f>ROUND(I323*H323,2)</f>
        <v>0</v>
      </c>
      <c r="K323" s="149"/>
      <c r="L323" s="31"/>
      <c r="M323" s="153" t="s">
        <v>1</v>
      </c>
      <c r="N323" s="154" t="s">
        <v>36</v>
      </c>
      <c r="O323" s="155">
        <v>0</v>
      </c>
      <c r="P323" s="155">
        <f>O323*H323</f>
        <v>0</v>
      </c>
      <c r="Q323" s="155">
        <v>0</v>
      </c>
      <c r="R323" s="155">
        <f>Q323*H323</f>
        <v>0</v>
      </c>
      <c r="S323" s="155">
        <v>0</v>
      </c>
      <c r="T323" s="156">
        <f>S323*H323</f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160</v>
      </c>
      <c r="AT323" s="157" t="s">
        <v>143</v>
      </c>
      <c r="AU323" s="157" t="s">
        <v>80</v>
      </c>
      <c r="AY323" s="18" t="s">
        <v>140</v>
      </c>
      <c r="BE323" s="158">
        <f>IF(N323="základní",J323,0)</f>
        <v>0</v>
      </c>
      <c r="BF323" s="158">
        <f>IF(N323="snížená",J323,0)</f>
        <v>0</v>
      </c>
      <c r="BG323" s="158">
        <f>IF(N323="zákl. přenesená",J323,0)</f>
        <v>0</v>
      </c>
      <c r="BH323" s="158">
        <f>IF(N323="sníž. přenesená",J323,0)</f>
        <v>0</v>
      </c>
      <c r="BI323" s="158">
        <f>IF(N323="nulová",J323,0)</f>
        <v>0</v>
      </c>
      <c r="BJ323" s="18" t="s">
        <v>78</v>
      </c>
      <c r="BK323" s="158">
        <f>ROUND(I323*H323,2)</f>
        <v>0</v>
      </c>
      <c r="BL323" s="18" t="s">
        <v>160</v>
      </c>
      <c r="BM323" s="157" t="s">
        <v>2089</v>
      </c>
    </row>
    <row r="324" spans="1:65" s="2" customFormat="1" x14ac:dyDescent="0.2">
      <c r="A324" s="30"/>
      <c r="B324" s="31"/>
      <c r="C324" s="30"/>
      <c r="D324" s="159" t="s">
        <v>149</v>
      </c>
      <c r="E324" s="30"/>
      <c r="F324" s="160" t="s">
        <v>2090</v>
      </c>
      <c r="G324" s="30"/>
      <c r="H324" s="30"/>
      <c r="I324" s="30"/>
      <c r="J324" s="30"/>
      <c r="K324" s="30"/>
      <c r="L324" s="31"/>
      <c r="M324" s="161"/>
      <c r="N324" s="162"/>
      <c r="O324" s="56"/>
      <c r="P324" s="56"/>
      <c r="Q324" s="56"/>
      <c r="R324" s="56"/>
      <c r="S324" s="56"/>
      <c r="T324" s="57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T324" s="18" t="s">
        <v>149</v>
      </c>
      <c r="AU324" s="18" t="s">
        <v>80</v>
      </c>
    </row>
    <row r="325" spans="1:65" s="2" customFormat="1" ht="19.5" x14ac:dyDescent="0.2">
      <c r="A325" s="30"/>
      <c r="B325" s="31"/>
      <c r="C325" s="30"/>
      <c r="D325" s="159" t="s">
        <v>154</v>
      </c>
      <c r="E325" s="30"/>
      <c r="F325" s="163" t="s">
        <v>2091</v>
      </c>
      <c r="G325" s="30"/>
      <c r="H325" s="30"/>
      <c r="I325" s="30"/>
      <c r="J325" s="30"/>
      <c r="K325" s="30"/>
      <c r="L325" s="31"/>
      <c r="M325" s="161"/>
      <c r="N325" s="162"/>
      <c r="O325" s="56"/>
      <c r="P325" s="56"/>
      <c r="Q325" s="56"/>
      <c r="R325" s="56"/>
      <c r="S325" s="56"/>
      <c r="T325" s="57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T325" s="18" t="s">
        <v>154</v>
      </c>
      <c r="AU325" s="18" t="s">
        <v>80</v>
      </c>
    </row>
    <row r="326" spans="1:65" s="2" customFormat="1" ht="16.5" customHeight="1" x14ac:dyDescent="0.2">
      <c r="A326" s="30"/>
      <c r="B326" s="146"/>
      <c r="C326" s="147" t="s">
        <v>285</v>
      </c>
      <c r="D326" s="147" t="s">
        <v>143</v>
      </c>
      <c r="E326" s="148" t="s">
        <v>2092</v>
      </c>
      <c r="F326" s="149" t="s">
        <v>2093</v>
      </c>
      <c r="G326" s="150" t="s">
        <v>358</v>
      </c>
      <c r="H326" s="151">
        <v>4</v>
      </c>
      <c r="I326" s="275"/>
      <c r="J326" s="152">
        <f>ROUND(I326*H326,2)</f>
        <v>0</v>
      </c>
      <c r="K326" s="149"/>
      <c r="L326" s="31"/>
      <c r="M326" s="153" t="s">
        <v>1</v>
      </c>
      <c r="N326" s="154" t="s">
        <v>36</v>
      </c>
      <c r="O326" s="155">
        <v>0.2</v>
      </c>
      <c r="P326" s="155">
        <f>O326*H326</f>
        <v>0.8</v>
      </c>
      <c r="Q326" s="155">
        <v>6.9999999999999999E-4</v>
      </c>
      <c r="R326" s="155">
        <f>Q326*H326</f>
        <v>2.8E-3</v>
      </c>
      <c r="S326" s="155">
        <v>0</v>
      </c>
      <c r="T326" s="156">
        <f>S326*H326</f>
        <v>0</v>
      </c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R326" s="157" t="s">
        <v>160</v>
      </c>
      <c r="AT326" s="157" t="s">
        <v>143</v>
      </c>
      <c r="AU326" s="157" t="s">
        <v>80</v>
      </c>
      <c r="AY326" s="18" t="s">
        <v>140</v>
      </c>
      <c r="BE326" s="158">
        <f>IF(N326="základní",J326,0)</f>
        <v>0</v>
      </c>
      <c r="BF326" s="158">
        <f>IF(N326="snížená",J326,0)</f>
        <v>0</v>
      </c>
      <c r="BG326" s="158">
        <f>IF(N326="zákl. přenesená",J326,0)</f>
        <v>0</v>
      </c>
      <c r="BH326" s="158">
        <f>IF(N326="sníž. přenesená",J326,0)</f>
        <v>0</v>
      </c>
      <c r="BI326" s="158">
        <f>IF(N326="nulová",J326,0)</f>
        <v>0</v>
      </c>
      <c r="BJ326" s="18" t="s">
        <v>78</v>
      </c>
      <c r="BK326" s="158">
        <f>ROUND(I326*H326,2)</f>
        <v>0</v>
      </c>
      <c r="BL326" s="18" t="s">
        <v>160</v>
      </c>
      <c r="BM326" s="157" t="s">
        <v>2094</v>
      </c>
    </row>
    <row r="327" spans="1:65" s="2" customFormat="1" x14ac:dyDescent="0.2">
      <c r="A327" s="30"/>
      <c r="B327" s="31"/>
      <c r="C327" s="30"/>
      <c r="D327" s="159" t="s">
        <v>149</v>
      </c>
      <c r="E327" s="30"/>
      <c r="F327" s="160" t="s">
        <v>2095</v>
      </c>
      <c r="G327" s="30"/>
      <c r="H327" s="30"/>
      <c r="I327" s="30"/>
      <c r="J327" s="30"/>
      <c r="K327" s="30"/>
      <c r="L327" s="31"/>
      <c r="M327" s="161"/>
      <c r="N327" s="162"/>
      <c r="O327" s="56"/>
      <c r="P327" s="56"/>
      <c r="Q327" s="56"/>
      <c r="R327" s="56"/>
      <c r="S327" s="56"/>
      <c r="T327" s="57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T327" s="18" t="s">
        <v>149</v>
      </c>
      <c r="AU327" s="18" t="s">
        <v>80</v>
      </c>
    </row>
    <row r="328" spans="1:65" s="13" customFormat="1" x14ac:dyDescent="0.2">
      <c r="B328" s="168"/>
      <c r="D328" s="159" t="s">
        <v>354</v>
      </c>
      <c r="E328" s="169" t="s">
        <v>1</v>
      </c>
      <c r="F328" s="170" t="s">
        <v>2096</v>
      </c>
      <c r="H328" s="171">
        <v>4</v>
      </c>
      <c r="L328" s="168"/>
      <c r="M328" s="172"/>
      <c r="N328" s="173"/>
      <c r="O328" s="173"/>
      <c r="P328" s="173"/>
      <c r="Q328" s="173"/>
      <c r="R328" s="173"/>
      <c r="S328" s="173"/>
      <c r="T328" s="174"/>
      <c r="AT328" s="169" t="s">
        <v>354</v>
      </c>
      <c r="AU328" s="169" t="s">
        <v>80</v>
      </c>
      <c r="AV328" s="13" t="s">
        <v>80</v>
      </c>
      <c r="AW328" s="13" t="s">
        <v>27</v>
      </c>
      <c r="AX328" s="13" t="s">
        <v>78</v>
      </c>
      <c r="AY328" s="169" t="s">
        <v>140</v>
      </c>
    </row>
    <row r="329" spans="1:65" s="2" customFormat="1" ht="16.5" customHeight="1" x14ac:dyDescent="0.2">
      <c r="A329" s="30"/>
      <c r="B329" s="146"/>
      <c r="C329" s="195" t="s">
        <v>289</v>
      </c>
      <c r="D329" s="195" t="s">
        <v>753</v>
      </c>
      <c r="E329" s="196" t="s">
        <v>2097</v>
      </c>
      <c r="F329" s="197" t="s">
        <v>2098</v>
      </c>
      <c r="G329" s="198" t="s">
        <v>358</v>
      </c>
      <c r="H329" s="199">
        <v>2</v>
      </c>
      <c r="I329" s="275"/>
      <c r="J329" s="200">
        <f>ROUND(I329*H329,2)</f>
        <v>0</v>
      </c>
      <c r="K329" s="197"/>
      <c r="L329" s="201"/>
      <c r="M329" s="202" t="s">
        <v>1</v>
      </c>
      <c r="N329" s="203" t="s">
        <v>36</v>
      </c>
      <c r="O329" s="155">
        <v>0</v>
      </c>
      <c r="P329" s="155">
        <f>O329*H329</f>
        <v>0</v>
      </c>
      <c r="Q329" s="155">
        <v>2.5000000000000001E-3</v>
      </c>
      <c r="R329" s="155">
        <f>Q329*H329</f>
        <v>5.0000000000000001E-3</v>
      </c>
      <c r="S329" s="155">
        <v>0</v>
      </c>
      <c r="T329" s="156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7" t="s">
        <v>174</v>
      </c>
      <c r="AT329" s="157" t="s">
        <v>753</v>
      </c>
      <c r="AU329" s="157" t="s">
        <v>80</v>
      </c>
      <c r="AY329" s="18" t="s">
        <v>140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18" t="s">
        <v>78</v>
      </c>
      <c r="BK329" s="158">
        <f>ROUND(I329*H329,2)</f>
        <v>0</v>
      </c>
      <c r="BL329" s="18" t="s">
        <v>160</v>
      </c>
      <c r="BM329" s="157" t="s">
        <v>2099</v>
      </c>
    </row>
    <row r="330" spans="1:65" s="2" customFormat="1" x14ac:dyDescent="0.2">
      <c r="A330" s="30"/>
      <c r="B330" s="31"/>
      <c r="C330" s="30"/>
      <c r="D330" s="159" t="s">
        <v>149</v>
      </c>
      <c r="E330" s="30"/>
      <c r="F330" s="160" t="s">
        <v>2098</v>
      </c>
      <c r="G330" s="30"/>
      <c r="H330" s="30"/>
      <c r="I330" s="30"/>
      <c r="J330" s="30"/>
      <c r="K330" s="30"/>
      <c r="L330" s="31"/>
      <c r="M330" s="161"/>
      <c r="N330" s="162"/>
      <c r="O330" s="56"/>
      <c r="P330" s="56"/>
      <c r="Q330" s="56"/>
      <c r="R330" s="56"/>
      <c r="S330" s="56"/>
      <c r="T330" s="57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T330" s="18" t="s">
        <v>149</v>
      </c>
      <c r="AU330" s="18" t="s">
        <v>80</v>
      </c>
    </row>
    <row r="331" spans="1:65" s="13" customFormat="1" x14ac:dyDescent="0.2">
      <c r="B331" s="168"/>
      <c r="D331" s="159" t="s">
        <v>354</v>
      </c>
      <c r="E331" s="169" t="s">
        <v>1</v>
      </c>
      <c r="F331" s="170" t="s">
        <v>2100</v>
      </c>
      <c r="H331" s="171">
        <v>2</v>
      </c>
      <c r="L331" s="168"/>
      <c r="M331" s="172"/>
      <c r="N331" s="173"/>
      <c r="O331" s="173"/>
      <c r="P331" s="173"/>
      <c r="Q331" s="173"/>
      <c r="R331" s="173"/>
      <c r="S331" s="173"/>
      <c r="T331" s="174"/>
      <c r="AT331" s="169" t="s">
        <v>354</v>
      </c>
      <c r="AU331" s="169" t="s">
        <v>80</v>
      </c>
      <c r="AV331" s="13" t="s">
        <v>80</v>
      </c>
      <c r="AW331" s="13" t="s">
        <v>27</v>
      </c>
      <c r="AX331" s="13" t="s">
        <v>78</v>
      </c>
      <c r="AY331" s="169" t="s">
        <v>140</v>
      </c>
    </row>
    <row r="332" spans="1:65" s="2" customFormat="1" ht="16.5" customHeight="1" x14ac:dyDescent="0.2">
      <c r="A332" s="30"/>
      <c r="B332" s="146"/>
      <c r="C332" s="195" t="s">
        <v>293</v>
      </c>
      <c r="D332" s="195" t="s">
        <v>753</v>
      </c>
      <c r="E332" s="196" t="s">
        <v>2101</v>
      </c>
      <c r="F332" s="197" t="s">
        <v>2102</v>
      </c>
      <c r="G332" s="198" t="s">
        <v>358</v>
      </c>
      <c r="H332" s="199">
        <v>2</v>
      </c>
      <c r="I332" s="275"/>
      <c r="J332" s="200">
        <f>ROUND(I332*H332,2)</f>
        <v>0</v>
      </c>
      <c r="K332" s="197"/>
      <c r="L332" s="201"/>
      <c r="M332" s="202" t="s">
        <v>1</v>
      </c>
      <c r="N332" s="203" t="s">
        <v>36</v>
      </c>
      <c r="O332" s="155">
        <v>0</v>
      </c>
      <c r="P332" s="155">
        <f>O332*H332</f>
        <v>0</v>
      </c>
      <c r="Q332" s="155">
        <v>1.6999999999999999E-3</v>
      </c>
      <c r="R332" s="155">
        <f>Q332*H332</f>
        <v>3.3999999999999998E-3</v>
      </c>
      <c r="S332" s="155">
        <v>0</v>
      </c>
      <c r="T332" s="156">
        <f>S332*H332</f>
        <v>0</v>
      </c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R332" s="157" t="s">
        <v>174</v>
      </c>
      <c r="AT332" s="157" t="s">
        <v>753</v>
      </c>
      <c r="AU332" s="157" t="s">
        <v>80</v>
      </c>
      <c r="AY332" s="18" t="s">
        <v>140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8" t="s">
        <v>78</v>
      </c>
      <c r="BK332" s="158">
        <f>ROUND(I332*H332,2)</f>
        <v>0</v>
      </c>
      <c r="BL332" s="18" t="s">
        <v>160</v>
      </c>
      <c r="BM332" s="157" t="s">
        <v>2103</v>
      </c>
    </row>
    <row r="333" spans="1:65" s="2" customFormat="1" x14ac:dyDescent="0.2">
      <c r="A333" s="30"/>
      <c r="B333" s="31"/>
      <c r="C333" s="30"/>
      <c r="D333" s="159" t="s">
        <v>149</v>
      </c>
      <c r="E333" s="30"/>
      <c r="F333" s="160" t="s">
        <v>2102</v>
      </c>
      <c r="G333" s="30"/>
      <c r="H333" s="30"/>
      <c r="I333" s="30"/>
      <c r="J333" s="30"/>
      <c r="K333" s="30"/>
      <c r="L333" s="31"/>
      <c r="M333" s="161"/>
      <c r="N333" s="162"/>
      <c r="O333" s="56"/>
      <c r="P333" s="56"/>
      <c r="Q333" s="56"/>
      <c r="R333" s="56"/>
      <c r="S333" s="56"/>
      <c r="T333" s="57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T333" s="18" t="s">
        <v>149</v>
      </c>
      <c r="AU333" s="18" t="s">
        <v>80</v>
      </c>
    </row>
    <row r="334" spans="1:65" s="13" customFormat="1" x14ac:dyDescent="0.2">
      <c r="B334" s="168"/>
      <c r="D334" s="159" t="s">
        <v>354</v>
      </c>
      <c r="E334" s="169" t="s">
        <v>1</v>
      </c>
      <c r="F334" s="170" t="s">
        <v>2104</v>
      </c>
      <c r="H334" s="171">
        <v>2</v>
      </c>
      <c r="L334" s="168"/>
      <c r="M334" s="172"/>
      <c r="N334" s="173"/>
      <c r="O334" s="173"/>
      <c r="P334" s="173"/>
      <c r="Q334" s="173"/>
      <c r="R334" s="173"/>
      <c r="S334" s="173"/>
      <c r="T334" s="174"/>
      <c r="AT334" s="169" t="s">
        <v>354</v>
      </c>
      <c r="AU334" s="169" t="s">
        <v>80</v>
      </c>
      <c r="AV334" s="13" t="s">
        <v>80</v>
      </c>
      <c r="AW334" s="13" t="s">
        <v>27</v>
      </c>
      <c r="AX334" s="13" t="s">
        <v>78</v>
      </c>
      <c r="AY334" s="169" t="s">
        <v>140</v>
      </c>
    </row>
    <row r="335" spans="1:65" s="2" customFormat="1" ht="16.5" customHeight="1" x14ac:dyDescent="0.2">
      <c r="A335" s="30"/>
      <c r="B335" s="146"/>
      <c r="C335" s="147" t="s">
        <v>297</v>
      </c>
      <c r="D335" s="147" t="s">
        <v>143</v>
      </c>
      <c r="E335" s="148" t="s">
        <v>2105</v>
      </c>
      <c r="F335" s="149" t="s">
        <v>2106</v>
      </c>
      <c r="G335" s="150" t="s">
        <v>358</v>
      </c>
      <c r="H335" s="151">
        <v>2</v>
      </c>
      <c r="I335" s="275"/>
      <c r="J335" s="152">
        <f>ROUND(I335*H335,2)</f>
        <v>0</v>
      </c>
      <c r="K335" s="149"/>
      <c r="L335" s="31"/>
      <c r="M335" s="153" t="s">
        <v>1</v>
      </c>
      <c r="N335" s="154" t="s">
        <v>36</v>
      </c>
      <c r="O335" s="155">
        <v>0.54900000000000004</v>
      </c>
      <c r="P335" s="155">
        <f>O335*H335</f>
        <v>1.0980000000000001</v>
      </c>
      <c r="Q335" s="155">
        <v>0.11241</v>
      </c>
      <c r="R335" s="155">
        <f>Q335*H335</f>
        <v>0.22481999999999999</v>
      </c>
      <c r="S335" s="155">
        <v>0</v>
      </c>
      <c r="T335" s="156">
        <f>S335*H335</f>
        <v>0</v>
      </c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R335" s="157" t="s">
        <v>160</v>
      </c>
      <c r="AT335" s="157" t="s">
        <v>143</v>
      </c>
      <c r="AU335" s="157" t="s">
        <v>80</v>
      </c>
      <c r="AY335" s="18" t="s">
        <v>140</v>
      </c>
      <c r="BE335" s="158">
        <f>IF(N335="základní",J335,0)</f>
        <v>0</v>
      </c>
      <c r="BF335" s="158">
        <f>IF(N335="snížená",J335,0)</f>
        <v>0</v>
      </c>
      <c r="BG335" s="158">
        <f>IF(N335="zákl. přenesená",J335,0)</f>
        <v>0</v>
      </c>
      <c r="BH335" s="158">
        <f>IF(N335="sníž. přenesená",J335,0)</f>
        <v>0</v>
      </c>
      <c r="BI335" s="158">
        <f>IF(N335="nulová",J335,0)</f>
        <v>0</v>
      </c>
      <c r="BJ335" s="18" t="s">
        <v>78</v>
      </c>
      <c r="BK335" s="158">
        <f>ROUND(I335*H335,2)</f>
        <v>0</v>
      </c>
      <c r="BL335" s="18" t="s">
        <v>160</v>
      </c>
      <c r="BM335" s="157" t="s">
        <v>2107</v>
      </c>
    </row>
    <row r="336" spans="1:65" s="2" customFormat="1" x14ac:dyDescent="0.2">
      <c r="A336" s="30"/>
      <c r="B336" s="31"/>
      <c r="C336" s="30"/>
      <c r="D336" s="159" t="s">
        <v>149</v>
      </c>
      <c r="E336" s="30"/>
      <c r="F336" s="160" t="s">
        <v>2108</v>
      </c>
      <c r="G336" s="30"/>
      <c r="H336" s="30"/>
      <c r="I336" s="30"/>
      <c r="J336" s="30"/>
      <c r="K336" s="30"/>
      <c r="L336" s="31"/>
      <c r="M336" s="161"/>
      <c r="N336" s="162"/>
      <c r="O336" s="56"/>
      <c r="P336" s="56"/>
      <c r="Q336" s="56"/>
      <c r="R336" s="56"/>
      <c r="S336" s="56"/>
      <c r="T336" s="57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T336" s="18" t="s">
        <v>149</v>
      </c>
      <c r="AU336" s="18" t="s">
        <v>80</v>
      </c>
    </row>
    <row r="337" spans="1:65" s="13" customFormat="1" x14ac:dyDescent="0.2">
      <c r="B337" s="168"/>
      <c r="D337" s="159" t="s">
        <v>354</v>
      </c>
      <c r="E337" s="169" t="s">
        <v>1</v>
      </c>
      <c r="F337" s="170" t="s">
        <v>1337</v>
      </c>
      <c r="H337" s="171">
        <v>2</v>
      </c>
      <c r="L337" s="168"/>
      <c r="M337" s="172"/>
      <c r="N337" s="173"/>
      <c r="O337" s="173"/>
      <c r="P337" s="173"/>
      <c r="Q337" s="173"/>
      <c r="R337" s="173"/>
      <c r="S337" s="173"/>
      <c r="T337" s="174"/>
      <c r="AT337" s="169" t="s">
        <v>354</v>
      </c>
      <c r="AU337" s="169" t="s">
        <v>80</v>
      </c>
      <c r="AV337" s="13" t="s">
        <v>80</v>
      </c>
      <c r="AW337" s="13" t="s">
        <v>27</v>
      </c>
      <c r="AX337" s="13" t="s">
        <v>78</v>
      </c>
      <c r="AY337" s="169" t="s">
        <v>140</v>
      </c>
    </row>
    <row r="338" spans="1:65" s="2" customFormat="1" ht="16.5" customHeight="1" x14ac:dyDescent="0.2">
      <c r="A338" s="30"/>
      <c r="B338" s="146"/>
      <c r="C338" s="195" t="s">
        <v>301</v>
      </c>
      <c r="D338" s="195" t="s">
        <v>753</v>
      </c>
      <c r="E338" s="196" t="s">
        <v>2109</v>
      </c>
      <c r="F338" s="197" t="s">
        <v>2110</v>
      </c>
      <c r="G338" s="198" t="s">
        <v>358</v>
      </c>
      <c r="H338" s="199">
        <v>2</v>
      </c>
      <c r="I338" s="275"/>
      <c r="J338" s="200">
        <f>ROUND(I338*H338,2)</f>
        <v>0</v>
      </c>
      <c r="K338" s="197"/>
      <c r="L338" s="201"/>
      <c r="M338" s="202" t="s">
        <v>1</v>
      </c>
      <c r="N338" s="203" t="s">
        <v>36</v>
      </c>
      <c r="O338" s="155">
        <v>0</v>
      </c>
      <c r="P338" s="155">
        <f>O338*H338</f>
        <v>0</v>
      </c>
      <c r="Q338" s="155">
        <v>6.1000000000000004E-3</v>
      </c>
      <c r="R338" s="155">
        <f>Q338*H338</f>
        <v>1.2200000000000001E-2</v>
      </c>
      <c r="S338" s="155">
        <v>0</v>
      </c>
      <c r="T338" s="156">
        <f>S338*H338</f>
        <v>0</v>
      </c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R338" s="157" t="s">
        <v>174</v>
      </c>
      <c r="AT338" s="157" t="s">
        <v>753</v>
      </c>
      <c r="AU338" s="157" t="s">
        <v>80</v>
      </c>
      <c r="AY338" s="18" t="s">
        <v>140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8" t="s">
        <v>78</v>
      </c>
      <c r="BK338" s="158">
        <f>ROUND(I338*H338,2)</f>
        <v>0</v>
      </c>
      <c r="BL338" s="18" t="s">
        <v>160</v>
      </c>
      <c r="BM338" s="157" t="s">
        <v>2111</v>
      </c>
    </row>
    <row r="339" spans="1:65" s="2" customFormat="1" x14ac:dyDescent="0.2">
      <c r="A339" s="30"/>
      <c r="B339" s="31"/>
      <c r="C339" s="30"/>
      <c r="D339" s="159" t="s">
        <v>149</v>
      </c>
      <c r="E339" s="30"/>
      <c r="F339" s="160" t="s">
        <v>2110</v>
      </c>
      <c r="G339" s="30"/>
      <c r="H339" s="30"/>
      <c r="I339" s="30"/>
      <c r="J339" s="30"/>
      <c r="K339" s="30"/>
      <c r="L339" s="31"/>
      <c r="M339" s="161"/>
      <c r="N339" s="162"/>
      <c r="O339" s="56"/>
      <c r="P339" s="56"/>
      <c r="Q339" s="56"/>
      <c r="R339" s="56"/>
      <c r="S339" s="56"/>
      <c r="T339" s="57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T339" s="18" t="s">
        <v>149</v>
      </c>
      <c r="AU339" s="18" t="s">
        <v>80</v>
      </c>
    </row>
    <row r="340" spans="1:65" s="2" customFormat="1" ht="16.5" customHeight="1" x14ac:dyDescent="0.2">
      <c r="A340" s="30"/>
      <c r="B340" s="146"/>
      <c r="C340" s="147" t="s">
        <v>306</v>
      </c>
      <c r="D340" s="147" t="s">
        <v>143</v>
      </c>
      <c r="E340" s="148" t="s">
        <v>2112</v>
      </c>
      <c r="F340" s="149" t="s">
        <v>2113</v>
      </c>
      <c r="G340" s="150" t="s">
        <v>830</v>
      </c>
      <c r="H340" s="151">
        <v>26.6</v>
      </c>
      <c r="I340" s="275"/>
      <c r="J340" s="152">
        <f>ROUND(I340*H340,2)</f>
        <v>0</v>
      </c>
      <c r="K340" s="149"/>
      <c r="L340" s="31"/>
      <c r="M340" s="153" t="s">
        <v>1</v>
      </c>
      <c r="N340" s="154" t="s">
        <v>36</v>
      </c>
      <c r="O340" s="155">
        <v>1.948</v>
      </c>
      <c r="P340" s="155">
        <f>O340*H340</f>
        <v>51.816800000000001</v>
      </c>
      <c r="Q340" s="155">
        <v>0</v>
      </c>
      <c r="R340" s="155">
        <f>Q340*H340</f>
        <v>0</v>
      </c>
      <c r="S340" s="155">
        <v>0</v>
      </c>
      <c r="T340" s="156">
        <f>S340*H340</f>
        <v>0</v>
      </c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R340" s="157" t="s">
        <v>160</v>
      </c>
      <c r="AT340" s="157" t="s">
        <v>143</v>
      </c>
      <c r="AU340" s="157" t="s">
        <v>80</v>
      </c>
      <c r="AY340" s="18" t="s">
        <v>140</v>
      </c>
      <c r="BE340" s="158">
        <f>IF(N340="základní",J340,0)</f>
        <v>0</v>
      </c>
      <c r="BF340" s="158">
        <f>IF(N340="snížená",J340,0)</f>
        <v>0</v>
      </c>
      <c r="BG340" s="158">
        <f>IF(N340="zákl. přenesená",J340,0)</f>
        <v>0</v>
      </c>
      <c r="BH340" s="158">
        <f>IF(N340="sníž. přenesená",J340,0)</f>
        <v>0</v>
      </c>
      <c r="BI340" s="158">
        <f>IF(N340="nulová",J340,0)</f>
        <v>0</v>
      </c>
      <c r="BJ340" s="18" t="s">
        <v>78</v>
      </c>
      <c r="BK340" s="158">
        <f>ROUND(I340*H340,2)</f>
        <v>0</v>
      </c>
      <c r="BL340" s="18" t="s">
        <v>160</v>
      </c>
      <c r="BM340" s="157" t="s">
        <v>2114</v>
      </c>
    </row>
    <row r="341" spans="1:65" s="2" customFormat="1" x14ac:dyDescent="0.2">
      <c r="A341" s="30"/>
      <c r="B341" s="31"/>
      <c r="C341" s="30"/>
      <c r="D341" s="159" t="s">
        <v>149</v>
      </c>
      <c r="E341" s="30"/>
      <c r="F341" s="160" t="s">
        <v>2115</v>
      </c>
      <c r="G341" s="30"/>
      <c r="H341" s="30"/>
      <c r="I341" s="30"/>
      <c r="J341" s="30"/>
      <c r="K341" s="30"/>
      <c r="L341" s="31"/>
      <c r="M341" s="161"/>
      <c r="N341" s="162"/>
      <c r="O341" s="56"/>
      <c r="P341" s="56"/>
      <c r="Q341" s="56"/>
      <c r="R341" s="56"/>
      <c r="S341" s="56"/>
      <c r="T341" s="57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T341" s="18" t="s">
        <v>149</v>
      </c>
      <c r="AU341" s="18" t="s">
        <v>80</v>
      </c>
    </row>
    <row r="342" spans="1:65" s="2" customFormat="1" ht="19.5" x14ac:dyDescent="0.2">
      <c r="A342" s="30"/>
      <c r="B342" s="31"/>
      <c r="C342" s="30"/>
      <c r="D342" s="159" t="s">
        <v>154</v>
      </c>
      <c r="E342" s="30"/>
      <c r="F342" s="163" t="s">
        <v>2116</v>
      </c>
      <c r="G342" s="30"/>
      <c r="H342" s="30"/>
      <c r="I342" s="30"/>
      <c r="J342" s="30"/>
      <c r="K342" s="30"/>
      <c r="L342" s="31"/>
      <c r="M342" s="161"/>
      <c r="N342" s="162"/>
      <c r="O342" s="56"/>
      <c r="P342" s="56"/>
      <c r="Q342" s="56"/>
      <c r="R342" s="56"/>
      <c r="S342" s="56"/>
      <c r="T342" s="57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T342" s="18" t="s">
        <v>154</v>
      </c>
      <c r="AU342" s="18" t="s">
        <v>80</v>
      </c>
    </row>
    <row r="343" spans="1:65" s="13" customFormat="1" x14ac:dyDescent="0.2">
      <c r="B343" s="168"/>
      <c r="D343" s="159" t="s">
        <v>354</v>
      </c>
      <c r="E343" s="169" t="s">
        <v>1</v>
      </c>
      <c r="F343" s="170" t="s">
        <v>2117</v>
      </c>
      <c r="H343" s="171">
        <v>8.1</v>
      </c>
      <c r="L343" s="168"/>
      <c r="M343" s="172"/>
      <c r="N343" s="173"/>
      <c r="O343" s="173"/>
      <c r="P343" s="173"/>
      <c r="Q343" s="173"/>
      <c r="R343" s="173"/>
      <c r="S343" s="173"/>
      <c r="T343" s="174"/>
      <c r="AT343" s="169" t="s">
        <v>354</v>
      </c>
      <c r="AU343" s="169" t="s">
        <v>80</v>
      </c>
      <c r="AV343" s="13" t="s">
        <v>80</v>
      </c>
      <c r="AW343" s="13" t="s">
        <v>27</v>
      </c>
      <c r="AX343" s="13" t="s">
        <v>70</v>
      </c>
      <c r="AY343" s="169" t="s">
        <v>140</v>
      </c>
    </row>
    <row r="344" spans="1:65" s="13" customFormat="1" x14ac:dyDescent="0.2">
      <c r="B344" s="168"/>
      <c r="D344" s="159" t="s">
        <v>354</v>
      </c>
      <c r="E344" s="169" t="s">
        <v>1</v>
      </c>
      <c r="F344" s="170" t="s">
        <v>2118</v>
      </c>
      <c r="H344" s="171">
        <v>10.5</v>
      </c>
      <c r="L344" s="168"/>
      <c r="M344" s="172"/>
      <c r="N344" s="173"/>
      <c r="O344" s="173"/>
      <c r="P344" s="173"/>
      <c r="Q344" s="173"/>
      <c r="R344" s="173"/>
      <c r="S344" s="173"/>
      <c r="T344" s="174"/>
      <c r="AT344" s="169" t="s">
        <v>354</v>
      </c>
      <c r="AU344" s="169" t="s">
        <v>80</v>
      </c>
      <c r="AV344" s="13" t="s">
        <v>80</v>
      </c>
      <c r="AW344" s="13" t="s">
        <v>27</v>
      </c>
      <c r="AX344" s="13" t="s">
        <v>70</v>
      </c>
      <c r="AY344" s="169" t="s">
        <v>140</v>
      </c>
    </row>
    <row r="345" spans="1:65" s="13" customFormat="1" x14ac:dyDescent="0.2">
      <c r="B345" s="168"/>
      <c r="D345" s="159" t="s">
        <v>354</v>
      </c>
      <c r="E345" s="169" t="s">
        <v>1</v>
      </c>
      <c r="F345" s="170" t="s">
        <v>2119</v>
      </c>
      <c r="H345" s="171">
        <v>8</v>
      </c>
      <c r="L345" s="168"/>
      <c r="M345" s="172"/>
      <c r="N345" s="173"/>
      <c r="O345" s="173"/>
      <c r="P345" s="173"/>
      <c r="Q345" s="173"/>
      <c r="R345" s="173"/>
      <c r="S345" s="173"/>
      <c r="T345" s="174"/>
      <c r="AT345" s="169" t="s">
        <v>354</v>
      </c>
      <c r="AU345" s="169" t="s">
        <v>80</v>
      </c>
      <c r="AV345" s="13" t="s">
        <v>80</v>
      </c>
      <c r="AW345" s="13" t="s">
        <v>27</v>
      </c>
      <c r="AX345" s="13" t="s">
        <v>70</v>
      </c>
      <c r="AY345" s="169" t="s">
        <v>140</v>
      </c>
    </row>
    <row r="346" spans="1:65" s="14" customFormat="1" x14ac:dyDescent="0.2">
      <c r="B346" s="175"/>
      <c r="D346" s="159" t="s">
        <v>354</v>
      </c>
      <c r="E346" s="176" t="s">
        <v>1</v>
      </c>
      <c r="F346" s="177" t="s">
        <v>363</v>
      </c>
      <c r="H346" s="178">
        <v>26.6</v>
      </c>
      <c r="L346" s="175"/>
      <c r="M346" s="179"/>
      <c r="N346" s="180"/>
      <c r="O346" s="180"/>
      <c r="P346" s="180"/>
      <c r="Q346" s="180"/>
      <c r="R346" s="180"/>
      <c r="S346" s="180"/>
      <c r="T346" s="181"/>
      <c r="AT346" s="176" t="s">
        <v>354</v>
      </c>
      <c r="AU346" s="176" t="s">
        <v>80</v>
      </c>
      <c r="AV346" s="14" t="s">
        <v>160</v>
      </c>
      <c r="AW346" s="14" t="s">
        <v>27</v>
      </c>
      <c r="AX346" s="14" t="s">
        <v>78</v>
      </c>
      <c r="AY346" s="176" t="s">
        <v>140</v>
      </c>
    </row>
    <row r="347" spans="1:65" s="2" customFormat="1" ht="16.5" customHeight="1" x14ac:dyDescent="0.2">
      <c r="A347" s="30"/>
      <c r="B347" s="146"/>
      <c r="C347" s="195" t="s">
        <v>312</v>
      </c>
      <c r="D347" s="195" t="s">
        <v>753</v>
      </c>
      <c r="E347" s="196" t="s">
        <v>2120</v>
      </c>
      <c r="F347" s="197" t="s">
        <v>2121</v>
      </c>
      <c r="G347" s="198" t="s">
        <v>830</v>
      </c>
      <c r="H347" s="199">
        <v>26.866</v>
      </c>
      <c r="I347" s="275"/>
      <c r="J347" s="200">
        <f>ROUND(I347*H347,2)</f>
        <v>0</v>
      </c>
      <c r="K347" s="197"/>
      <c r="L347" s="201"/>
      <c r="M347" s="202" t="s">
        <v>1</v>
      </c>
      <c r="N347" s="203" t="s">
        <v>36</v>
      </c>
      <c r="O347" s="155">
        <v>0</v>
      </c>
      <c r="P347" s="155">
        <f>O347*H347</f>
        <v>0</v>
      </c>
      <c r="Q347" s="155">
        <v>0.6</v>
      </c>
      <c r="R347" s="155">
        <f>Q347*H347</f>
        <v>16.119599999999998</v>
      </c>
      <c r="S347" s="155">
        <v>0</v>
      </c>
      <c r="T347" s="156">
        <f>S347*H347</f>
        <v>0</v>
      </c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R347" s="157" t="s">
        <v>174</v>
      </c>
      <c r="AT347" s="157" t="s">
        <v>753</v>
      </c>
      <c r="AU347" s="157" t="s">
        <v>80</v>
      </c>
      <c r="AY347" s="18" t="s">
        <v>140</v>
      </c>
      <c r="BE347" s="158">
        <f>IF(N347="základní",J347,0)</f>
        <v>0</v>
      </c>
      <c r="BF347" s="158">
        <f>IF(N347="snížená",J347,0)</f>
        <v>0</v>
      </c>
      <c r="BG347" s="158">
        <f>IF(N347="zákl. přenesená",J347,0)</f>
        <v>0</v>
      </c>
      <c r="BH347" s="158">
        <f>IF(N347="sníž. přenesená",J347,0)</f>
        <v>0</v>
      </c>
      <c r="BI347" s="158">
        <f>IF(N347="nulová",J347,0)</f>
        <v>0</v>
      </c>
      <c r="BJ347" s="18" t="s">
        <v>78</v>
      </c>
      <c r="BK347" s="158">
        <f>ROUND(I347*H347,2)</f>
        <v>0</v>
      </c>
      <c r="BL347" s="18" t="s">
        <v>160</v>
      </c>
      <c r="BM347" s="157" t="s">
        <v>2122</v>
      </c>
    </row>
    <row r="348" spans="1:65" s="2" customFormat="1" x14ac:dyDescent="0.2">
      <c r="A348" s="30"/>
      <c r="B348" s="31"/>
      <c r="C348" s="30"/>
      <c r="D348" s="159" t="s">
        <v>149</v>
      </c>
      <c r="E348" s="30"/>
      <c r="F348" s="160" t="s">
        <v>2121</v>
      </c>
      <c r="G348" s="30"/>
      <c r="H348" s="30"/>
      <c r="I348" s="30"/>
      <c r="J348" s="30"/>
      <c r="K348" s="30"/>
      <c r="L348" s="31"/>
      <c r="M348" s="161"/>
      <c r="N348" s="162"/>
      <c r="O348" s="56"/>
      <c r="P348" s="56"/>
      <c r="Q348" s="56"/>
      <c r="R348" s="56"/>
      <c r="S348" s="56"/>
      <c r="T348" s="57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T348" s="18" t="s">
        <v>149</v>
      </c>
      <c r="AU348" s="18" t="s">
        <v>80</v>
      </c>
    </row>
    <row r="349" spans="1:65" s="13" customFormat="1" x14ac:dyDescent="0.2">
      <c r="B349" s="168"/>
      <c r="D349" s="159" t="s">
        <v>354</v>
      </c>
      <c r="F349" s="170" t="s">
        <v>2123</v>
      </c>
      <c r="H349" s="171">
        <v>26.866</v>
      </c>
      <c r="L349" s="168"/>
      <c r="M349" s="172"/>
      <c r="N349" s="173"/>
      <c r="O349" s="173"/>
      <c r="P349" s="173"/>
      <c r="Q349" s="173"/>
      <c r="R349" s="173"/>
      <c r="S349" s="173"/>
      <c r="T349" s="174"/>
      <c r="AT349" s="169" t="s">
        <v>354</v>
      </c>
      <c r="AU349" s="169" t="s">
        <v>80</v>
      </c>
      <c r="AV349" s="13" t="s">
        <v>80</v>
      </c>
      <c r="AW349" s="13" t="s">
        <v>3</v>
      </c>
      <c r="AX349" s="13" t="s">
        <v>78</v>
      </c>
      <c r="AY349" s="169" t="s">
        <v>140</v>
      </c>
    </row>
    <row r="350" spans="1:65" s="2" customFormat="1" ht="16.5" customHeight="1" x14ac:dyDescent="0.2">
      <c r="A350" s="30"/>
      <c r="B350" s="146"/>
      <c r="C350" s="147" t="s">
        <v>318</v>
      </c>
      <c r="D350" s="147" t="s">
        <v>143</v>
      </c>
      <c r="E350" s="148" t="s">
        <v>2124</v>
      </c>
      <c r="F350" s="149" t="s">
        <v>2125</v>
      </c>
      <c r="G350" s="150" t="s">
        <v>830</v>
      </c>
      <c r="H350" s="151">
        <v>11.3</v>
      </c>
      <c r="I350" s="275"/>
      <c r="J350" s="152">
        <f>ROUND(I350*H350,2)</f>
        <v>0</v>
      </c>
      <c r="K350" s="149"/>
      <c r="L350" s="31"/>
      <c r="M350" s="153" t="s">
        <v>1</v>
      </c>
      <c r="N350" s="154" t="s">
        <v>36</v>
      </c>
      <c r="O350" s="155">
        <v>5.8419999999999996</v>
      </c>
      <c r="P350" s="155">
        <f>O350*H350</f>
        <v>66.014600000000002</v>
      </c>
      <c r="Q350" s="155">
        <v>0</v>
      </c>
      <c r="R350" s="155">
        <f>Q350*H350</f>
        <v>0</v>
      </c>
      <c r="S350" s="155">
        <v>0</v>
      </c>
      <c r="T350" s="156">
        <f>S350*H350</f>
        <v>0</v>
      </c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R350" s="157" t="s">
        <v>160</v>
      </c>
      <c r="AT350" s="157" t="s">
        <v>143</v>
      </c>
      <c r="AU350" s="157" t="s">
        <v>80</v>
      </c>
      <c r="AY350" s="18" t="s">
        <v>140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8" t="s">
        <v>78</v>
      </c>
      <c r="BK350" s="158">
        <f>ROUND(I350*H350,2)</f>
        <v>0</v>
      </c>
      <c r="BL350" s="18" t="s">
        <v>160</v>
      </c>
      <c r="BM350" s="157" t="s">
        <v>2126</v>
      </c>
    </row>
    <row r="351" spans="1:65" s="2" customFormat="1" x14ac:dyDescent="0.2">
      <c r="A351" s="30"/>
      <c r="B351" s="31"/>
      <c r="C351" s="30"/>
      <c r="D351" s="159" t="s">
        <v>149</v>
      </c>
      <c r="E351" s="30"/>
      <c r="F351" s="160" t="s">
        <v>2127</v>
      </c>
      <c r="G351" s="30"/>
      <c r="H351" s="30"/>
      <c r="I351" s="30"/>
      <c r="J351" s="30"/>
      <c r="K351" s="30"/>
      <c r="L351" s="31"/>
      <c r="M351" s="161"/>
      <c r="N351" s="162"/>
      <c r="O351" s="56"/>
      <c r="P351" s="56"/>
      <c r="Q351" s="56"/>
      <c r="R351" s="56"/>
      <c r="S351" s="56"/>
      <c r="T351" s="57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T351" s="18" t="s">
        <v>149</v>
      </c>
      <c r="AU351" s="18" t="s">
        <v>80</v>
      </c>
    </row>
    <row r="352" spans="1:65" s="2" customFormat="1" ht="19.5" x14ac:dyDescent="0.2">
      <c r="A352" s="30"/>
      <c r="B352" s="31"/>
      <c r="C352" s="30"/>
      <c r="D352" s="159" t="s">
        <v>154</v>
      </c>
      <c r="E352" s="30"/>
      <c r="F352" s="163" t="s">
        <v>2116</v>
      </c>
      <c r="G352" s="30"/>
      <c r="H352" s="30"/>
      <c r="I352" s="30"/>
      <c r="J352" s="30"/>
      <c r="K352" s="30"/>
      <c r="L352" s="31"/>
      <c r="M352" s="161"/>
      <c r="N352" s="162"/>
      <c r="O352" s="56"/>
      <c r="P352" s="56"/>
      <c r="Q352" s="56"/>
      <c r="R352" s="56"/>
      <c r="S352" s="56"/>
      <c r="T352" s="57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T352" s="18" t="s">
        <v>154</v>
      </c>
      <c r="AU352" s="18" t="s">
        <v>80</v>
      </c>
    </row>
    <row r="353" spans="1:65" s="13" customFormat="1" x14ac:dyDescent="0.2">
      <c r="B353" s="168"/>
      <c r="D353" s="159" t="s">
        <v>354</v>
      </c>
      <c r="E353" s="169" t="s">
        <v>1</v>
      </c>
      <c r="F353" s="170" t="s">
        <v>2128</v>
      </c>
      <c r="H353" s="171">
        <v>11.3</v>
      </c>
      <c r="L353" s="168"/>
      <c r="M353" s="172"/>
      <c r="N353" s="173"/>
      <c r="O353" s="173"/>
      <c r="P353" s="173"/>
      <c r="Q353" s="173"/>
      <c r="R353" s="173"/>
      <c r="S353" s="173"/>
      <c r="T353" s="174"/>
      <c r="AT353" s="169" t="s">
        <v>354</v>
      </c>
      <c r="AU353" s="169" t="s">
        <v>80</v>
      </c>
      <c r="AV353" s="13" t="s">
        <v>80</v>
      </c>
      <c r="AW353" s="13" t="s">
        <v>27</v>
      </c>
      <c r="AX353" s="13" t="s">
        <v>78</v>
      </c>
      <c r="AY353" s="169" t="s">
        <v>140</v>
      </c>
    </row>
    <row r="354" spans="1:65" s="2" customFormat="1" ht="16.5" customHeight="1" x14ac:dyDescent="0.2">
      <c r="A354" s="30"/>
      <c r="B354" s="146"/>
      <c r="C354" s="195" t="s">
        <v>325</v>
      </c>
      <c r="D354" s="195" t="s">
        <v>753</v>
      </c>
      <c r="E354" s="196" t="s">
        <v>2129</v>
      </c>
      <c r="F354" s="197" t="s">
        <v>2130</v>
      </c>
      <c r="G354" s="198" t="s">
        <v>830</v>
      </c>
      <c r="H354" s="199">
        <v>11.413</v>
      </c>
      <c r="I354" s="275"/>
      <c r="J354" s="200">
        <f>ROUND(I354*H354,2)</f>
        <v>0</v>
      </c>
      <c r="K354" s="197"/>
      <c r="L354" s="201"/>
      <c r="M354" s="202" t="s">
        <v>1</v>
      </c>
      <c r="N354" s="203" t="s">
        <v>36</v>
      </c>
      <c r="O354" s="155">
        <v>0</v>
      </c>
      <c r="P354" s="155">
        <f>O354*H354</f>
        <v>0</v>
      </c>
      <c r="Q354" s="155">
        <v>1.3839999999999999</v>
      </c>
      <c r="R354" s="155">
        <f>Q354*H354</f>
        <v>15.795591999999999</v>
      </c>
      <c r="S354" s="155">
        <v>0</v>
      </c>
      <c r="T354" s="156">
        <f>S354*H354</f>
        <v>0</v>
      </c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R354" s="157" t="s">
        <v>174</v>
      </c>
      <c r="AT354" s="157" t="s">
        <v>753</v>
      </c>
      <c r="AU354" s="157" t="s">
        <v>80</v>
      </c>
      <c r="AY354" s="18" t="s">
        <v>140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8" t="s">
        <v>78</v>
      </c>
      <c r="BK354" s="158">
        <f>ROUND(I354*H354,2)</f>
        <v>0</v>
      </c>
      <c r="BL354" s="18" t="s">
        <v>160</v>
      </c>
      <c r="BM354" s="157" t="s">
        <v>2131</v>
      </c>
    </row>
    <row r="355" spans="1:65" s="2" customFormat="1" x14ac:dyDescent="0.2">
      <c r="A355" s="30"/>
      <c r="B355" s="31"/>
      <c r="C355" s="30"/>
      <c r="D355" s="159" t="s">
        <v>149</v>
      </c>
      <c r="E355" s="30"/>
      <c r="F355" s="160" t="s">
        <v>2130</v>
      </c>
      <c r="G355" s="30"/>
      <c r="H355" s="30"/>
      <c r="I355" s="30"/>
      <c r="J355" s="30"/>
      <c r="K355" s="30"/>
      <c r="L355" s="31"/>
      <c r="M355" s="161"/>
      <c r="N355" s="162"/>
      <c r="O355" s="56"/>
      <c r="P355" s="56"/>
      <c r="Q355" s="56"/>
      <c r="R355" s="56"/>
      <c r="S355" s="56"/>
      <c r="T355" s="57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T355" s="18" t="s">
        <v>149</v>
      </c>
      <c r="AU355" s="18" t="s">
        <v>80</v>
      </c>
    </row>
    <row r="356" spans="1:65" s="13" customFormat="1" x14ac:dyDescent="0.2">
      <c r="B356" s="168"/>
      <c r="D356" s="159" t="s">
        <v>354</v>
      </c>
      <c r="F356" s="170" t="s">
        <v>2132</v>
      </c>
      <c r="H356" s="171">
        <v>11.413</v>
      </c>
      <c r="L356" s="168"/>
      <c r="M356" s="172"/>
      <c r="N356" s="173"/>
      <c r="O356" s="173"/>
      <c r="P356" s="173"/>
      <c r="Q356" s="173"/>
      <c r="R356" s="173"/>
      <c r="S356" s="173"/>
      <c r="T356" s="174"/>
      <c r="AT356" s="169" t="s">
        <v>354</v>
      </c>
      <c r="AU356" s="169" t="s">
        <v>80</v>
      </c>
      <c r="AV356" s="13" t="s">
        <v>80</v>
      </c>
      <c r="AW356" s="13" t="s">
        <v>3</v>
      </c>
      <c r="AX356" s="13" t="s">
        <v>78</v>
      </c>
      <c r="AY356" s="169" t="s">
        <v>140</v>
      </c>
    </row>
    <row r="357" spans="1:65" s="2" customFormat="1" ht="16.5" customHeight="1" x14ac:dyDescent="0.2">
      <c r="A357" s="30"/>
      <c r="B357" s="146"/>
      <c r="C357" s="147" t="s">
        <v>330</v>
      </c>
      <c r="D357" s="147" t="s">
        <v>143</v>
      </c>
      <c r="E357" s="148" t="s">
        <v>2133</v>
      </c>
      <c r="F357" s="149" t="s">
        <v>2134</v>
      </c>
      <c r="G357" s="150" t="s">
        <v>505</v>
      </c>
      <c r="H357" s="151">
        <v>27.625</v>
      </c>
      <c r="I357" s="275"/>
      <c r="J357" s="152">
        <f>ROUND(I357*H357,2)</f>
        <v>0</v>
      </c>
      <c r="K357" s="149"/>
      <c r="L357" s="31"/>
      <c r="M357" s="153" t="s">
        <v>1</v>
      </c>
      <c r="N357" s="154" t="s">
        <v>36</v>
      </c>
      <c r="O357" s="155">
        <v>3.6440000000000001</v>
      </c>
      <c r="P357" s="155">
        <f>O357*H357</f>
        <v>100.66550000000001</v>
      </c>
      <c r="Q357" s="155">
        <v>2.5122499999999999</v>
      </c>
      <c r="R357" s="155">
        <f>Q357*H357</f>
        <v>69.400906249999991</v>
      </c>
      <c r="S357" s="155">
        <v>0</v>
      </c>
      <c r="T357" s="156">
        <f>S357*H357</f>
        <v>0</v>
      </c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R357" s="157" t="s">
        <v>160</v>
      </c>
      <c r="AT357" s="157" t="s">
        <v>143</v>
      </c>
      <c r="AU357" s="157" t="s">
        <v>80</v>
      </c>
      <c r="AY357" s="18" t="s">
        <v>140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8" t="s">
        <v>78</v>
      </c>
      <c r="BK357" s="158">
        <f>ROUND(I357*H357,2)</f>
        <v>0</v>
      </c>
      <c r="BL357" s="18" t="s">
        <v>160</v>
      </c>
      <c r="BM357" s="157" t="s">
        <v>2135</v>
      </c>
    </row>
    <row r="358" spans="1:65" s="2" customFormat="1" x14ac:dyDescent="0.2">
      <c r="A358" s="30"/>
      <c r="B358" s="31"/>
      <c r="C358" s="30"/>
      <c r="D358" s="159" t="s">
        <v>149</v>
      </c>
      <c r="E358" s="30"/>
      <c r="F358" s="160" t="s">
        <v>2136</v>
      </c>
      <c r="G358" s="30"/>
      <c r="H358" s="30"/>
      <c r="I358" s="30"/>
      <c r="J358" s="30"/>
      <c r="K358" s="30"/>
      <c r="L358" s="31"/>
      <c r="M358" s="161"/>
      <c r="N358" s="162"/>
      <c r="O358" s="56"/>
      <c r="P358" s="56"/>
      <c r="Q358" s="56"/>
      <c r="R358" s="56"/>
      <c r="S358" s="56"/>
      <c r="T358" s="57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T358" s="18" t="s">
        <v>149</v>
      </c>
      <c r="AU358" s="18" t="s">
        <v>80</v>
      </c>
    </row>
    <row r="359" spans="1:65" s="13" customFormat="1" x14ac:dyDescent="0.2">
      <c r="B359" s="168"/>
      <c r="D359" s="159" t="s">
        <v>354</v>
      </c>
      <c r="E359" s="169" t="s">
        <v>1</v>
      </c>
      <c r="F359" s="170" t="s">
        <v>2137</v>
      </c>
      <c r="H359" s="171">
        <v>4.4550000000000001</v>
      </c>
      <c r="L359" s="168"/>
      <c r="M359" s="172"/>
      <c r="N359" s="173"/>
      <c r="O359" s="173"/>
      <c r="P359" s="173"/>
      <c r="Q359" s="173"/>
      <c r="R359" s="173"/>
      <c r="S359" s="173"/>
      <c r="T359" s="174"/>
      <c r="AT359" s="169" t="s">
        <v>354</v>
      </c>
      <c r="AU359" s="169" t="s">
        <v>80</v>
      </c>
      <c r="AV359" s="13" t="s">
        <v>80</v>
      </c>
      <c r="AW359" s="13" t="s">
        <v>27</v>
      </c>
      <c r="AX359" s="13" t="s">
        <v>70</v>
      </c>
      <c r="AY359" s="169" t="s">
        <v>140</v>
      </c>
    </row>
    <row r="360" spans="1:65" s="13" customFormat="1" x14ac:dyDescent="0.2">
      <c r="B360" s="168"/>
      <c r="D360" s="159" t="s">
        <v>354</v>
      </c>
      <c r="E360" s="169" t="s">
        <v>1</v>
      </c>
      <c r="F360" s="170" t="s">
        <v>2138</v>
      </c>
      <c r="H360" s="171">
        <v>5.7750000000000004</v>
      </c>
      <c r="L360" s="168"/>
      <c r="M360" s="172"/>
      <c r="N360" s="173"/>
      <c r="O360" s="173"/>
      <c r="P360" s="173"/>
      <c r="Q360" s="173"/>
      <c r="R360" s="173"/>
      <c r="S360" s="173"/>
      <c r="T360" s="174"/>
      <c r="AT360" s="169" t="s">
        <v>354</v>
      </c>
      <c r="AU360" s="169" t="s">
        <v>80</v>
      </c>
      <c r="AV360" s="13" t="s">
        <v>80</v>
      </c>
      <c r="AW360" s="13" t="s">
        <v>27</v>
      </c>
      <c r="AX360" s="13" t="s">
        <v>70</v>
      </c>
      <c r="AY360" s="169" t="s">
        <v>140</v>
      </c>
    </row>
    <row r="361" spans="1:65" s="13" customFormat="1" x14ac:dyDescent="0.2">
      <c r="B361" s="168"/>
      <c r="D361" s="159" t="s">
        <v>354</v>
      </c>
      <c r="E361" s="169" t="s">
        <v>1</v>
      </c>
      <c r="F361" s="170" t="s">
        <v>2139</v>
      </c>
      <c r="H361" s="171">
        <v>4.4000000000000004</v>
      </c>
      <c r="L361" s="168"/>
      <c r="M361" s="172"/>
      <c r="N361" s="173"/>
      <c r="O361" s="173"/>
      <c r="P361" s="173"/>
      <c r="Q361" s="173"/>
      <c r="R361" s="173"/>
      <c r="S361" s="173"/>
      <c r="T361" s="174"/>
      <c r="AT361" s="169" t="s">
        <v>354</v>
      </c>
      <c r="AU361" s="169" t="s">
        <v>80</v>
      </c>
      <c r="AV361" s="13" t="s">
        <v>80</v>
      </c>
      <c r="AW361" s="13" t="s">
        <v>27</v>
      </c>
      <c r="AX361" s="13" t="s">
        <v>70</v>
      </c>
      <c r="AY361" s="169" t="s">
        <v>140</v>
      </c>
    </row>
    <row r="362" spans="1:65" s="13" customFormat="1" x14ac:dyDescent="0.2">
      <c r="B362" s="168"/>
      <c r="D362" s="159" t="s">
        <v>354</v>
      </c>
      <c r="E362" s="169" t="s">
        <v>1</v>
      </c>
      <c r="F362" s="170" t="s">
        <v>2140</v>
      </c>
      <c r="H362" s="171">
        <v>12.994999999999999</v>
      </c>
      <c r="L362" s="168"/>
      <c r="M362" s="172"/>
      <c r="N362" s="173"/>
      <c r="O362" s="173"/>
      <c r="P362" s="173"/>
      <c r="Q362" s="173"/>
      <c r="R362" s="173"/>
      <c r="S362" s="173"/>
      <c r="T362" s="174"/>
      <c r="AT362" s="169" t="s">
        <v>354</v>
      </c>
      <c r="AU362" s="169" t="s">
        <v>80</v>
      </c>
      <c r="AV362" s="13" t="s">
        <v>80</v>
      </c>
      <c r="AW362" s="13" t="s">
        <v>27</v>
      </c>
      <c r="AX362" s="13" t="s">
        <v>70</v>
      </c>
      <c r="AY362" s="169" t="s">
        <v>140</v>
      </c>
    </row>
    <row r="363" spans="1:65" s="14" customFormat="1" x14ac:dyDescent="0.2">
      <c r="B363" s="175"/>
      <c r="D363" s="159" t="s">
        <v>354</v>
      </c>
      <c r="E363" s="176" t="s">
        <v>1</v>
      </c>
      <c r="F363" s="177" t="s">
        <v>363</v>
      </c>
      <c r="H363" s="178">
        <v>27.625</v>
      </c>
      <c r="L363" s="175"/>
      <c r="M363" s="179"/>
      <c r="N363" s="180"/>
      <c r="O363" s="180"/>
      <c r="P363" s="180"/>
      <c r="Q363" s="180"/>
      <c r="R363" s="180"/>
      <c r="S363" s="180"/>
      <c r="T363" s="181"/>
      <c r="AT363" s="176" t="s">
        <v>354</v>
      </c>
      <c r="AU363" s="176" t="s">
        <v>80</v>
      </c>
      <c r="AV363" s="14" t="s">
        <v>160</v>
      </c>
      <c r="AW363" s="14" t="s">
        <v>27</v>
      </c>
      <c r="AX363" s="14" t="s">
        <v>78</v>
      </c>
      <c r="AY363" s="176" t="s">
        <v>140</v>
      </c>
    </row>
    <row r="364" spans="1:65" s="12" customFormat="1" ht="22.9" customHeight="1" x14ac:dyDescent="0.2">
      <c r="B364" s="134"/>
      <c r="D364" s="135" t="s">
        <v>69</v>
      </c>
      <c r="E364" s="144" t="s">
        <v>1036</v>
      </c>
      <c r="F364" s="144" t="s">
        <v>1037</v>
      </c>
      <c r="J364" s="145">
        <f>BK364</f>
        <v>0</v>
      </c>
      <c r="L364" s="134"/>
      <c r="M364" s="138"/>
      <c r="N364" s="139"/>
      <c r="O364" s="139"/>
      <c r="P364" s="140">
        <f>SUM(P365:P366)</f>
        <v>41.741633999999998</v>
      </c>
      <c r="Q364" s="139"/>
      <c r="R364" s="140">
        <f>SUM(R365:R366)</f>
        <v>0</v>
      </c>
      <c r="S364" s="139"/>
      <c r="T364" s="141">
        <f>SUM(T365:T366)</f>
        <v>0</v>
      </c>
      <c r="AR364" s="135" t="s">
        <v>78</v>
      </c>
      <c r="AT364" s="142" t="s">
        <v>69</v>
      </c>
      <c r="AU364" s="142" t="s">
        <v>78</v>
      </c>
      <c r="AY364" s="135" t="s">
        <v>140</v>
      </c>
      <c r="BK364" s="143">
        <f>SUM(BK365:BK366)</f>
        <v>0</v>
      </c>
    </row>
    <row r="365" spans="1:65" s="2" customFormat="1" ht="21.75" customHeight="1" x14ac:dyDescent="0.2">
      <c r="A365" s="30"/>
      <c r="B365" s="146"/>
      <c r="C365" s="147" t="s">
        <v>331</v>
      </c>
      <c r="D365" s="147" t="s">
        <v>143</v>
      </c>
      <c r="E365" s="148" t="s">
        <v>2141</v>
      </c>
      <c r="F365" s="149" t="s">
        <v>2142</v>
      </c>
      <c r="G365" s="150" t="s">
        <v>731</v>
      </c>
      <c r="H365" s="151">
        <v>632.44899999999996</v>
      </c>
      <c r="I365" s="275"/>
      <c r="J365" s="152">
        <f>ROUND(I365*H365,2)</f>
        <v>0</v>
      </c>
      <c r="K365" s="149"/>
      <c r="L365" s="31"/>
      <c r="M365" s="153" t="s">
        <v>1</v>
      </c>
      <c r="N365" s="154" t="s">
        <v>36</v>
      </c>
      <c r="O365" s="155">
        <v>6.6000000000000003E-2</v>
      </c>
      <c r="P365" s="155">
        <f>O365*H365</f>
        <v>41.741633999999998</v>
      </c>
      <c r="Q365" s="155">
        <v>0</v>
      </c>
      <c r="R365" s="155">
        <f>Q365*H365</f>
        <v>0</v>
      </c>
      <c r="S365" s="155">
        <v>0</v>
      </c>
      <c r="T365" s="156">
        <f>S365*H365</f>
        <v>0</v>
      </c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R365" s="157" t="s">
        <v>160</v>
      </c>
      <c r="AT365" s="157" t="s">
        <v>143</v>
      </c>
      <c r="AU365" s="157" t="s">
        <v>80</v>
      </c>
      <c r="AY365" s="18" t="s">
        <v>140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8" t="s">
        <v>78</v>
      </c>
      <c r="BK365" s="158">
        <f>ROUND(I365*H365,2)</f>
        <v>0</v>
      </c>
      <c r="BL365" s="18" t="s">
        <v>160</v>
      </c>
      <c r="BM365" s="157" t="s">
        <v>2143</v>
      </c>
    </row>
    <row r="366" spans="1:65" s="2" customFormat="1" ht="19.5" x14ac:dyDescent="0.2">
      <c r="A366" s="30"/>
      <c r="B366" s="31"/>
      <c r="C366" s="30"/>
      <c r="D366" s="159" t="s">
        <v>149</v>
      </c>
      <c r="E366" s="30"/>
      <c r="F366" s="160" t="s">
        <v>2144</v>
      </c>
      <c r="G366" s="30"/>
      <c r="H366" s="30"/>
      <c r="I366" s="30"/>
      <c r="J366" s="30"/>
      <c r="K366" s="30"/>
      <c r="L366" s="31"/>
      <c r="M366" s="161"/>
      <c r="N366" s="162"/>
      <c r="O366" s="56"/>
      <c r="P366" s="56"/>
      <c r="Q366" s="56"/>
      <c r="R366" s="56"/>
      <c r="S366" s="56"/>
      <c r="T366" s="57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T366" s="18" t="s">
        <v>149</v>
      </c>
      <c r="AU366" s="18" t="s">
        <v>80</v>
      </c>
    </row>
    <row r="367" spans="1:65" s="12" customFormat="1" ht="25.9" customHeight="1" x14ac:dyDescent="0.2">
      <c r="B367" s="134"/>
      <c r="D367" s="135" t="s">
        <v>69</v>
      </c>
      <c r="E367" s="136" t="s">
        <v>1695</v>
      </c>
      <c r="F367" s="136" t="s">
        <v>1696</v>
      </c>
      <c r="J367" s="137">
        <f>BK367</f>
        <v>0</v>
      </c>
      <c r="L367" s="134"/>
      <c r="M367" s="138"/>
      <c r="N367" s="139"/>
      <c r="O367" s="139"/>
      <c r="P367" s="140">
        <f>P368</f>
        <v>18.762089999999997</v>
      </c>
      <c r="Q367" s="139"/>
      <c r="R367" s="140">
        <f>R368</f>
        <v>0.126</v>
      </c>
      <c r="S367" s="139"/>
      <c r="T367" s="141">
        <f>T368</f>
        <v>0</v>
      </c>
      <c r="AR367" s="135" t="s">
        <v>80</v>
      </c>
      <c r="AT367" s="142" t="s">
        <v>69</v>
      </c>
      <c r="AU367" s="142" t="s">
        <v>70</v>
      </c>
      <c r="AY367" s="135" t="s">
        <v>140</v>
      </c>
      <c r="BK367" s="143">
        <f>BK368</f>
        <v>0</v>
      </c>
    </row>
    <row r="368" spans="1:65" s="12" customFormat="1" ht="22.9" customHeight="1" x14ac:dyDescent="0.2">
      <c r="B368" s="134"/>
      <c r="D368" s="135" t="s">
        <v>69</v>
      </c>
      <c r="E368" s="144" t="s">
        <v>2145</v>
      </c>
      <c r="F368" s="144" t="s">
        <v>2146</v>
      </c>
      <c r="J368" s="145">
        <f>BK368</f>
        <v>0</v>
      </c>
      <c r="L368" s="134"/>
      <c r="M368" s="138"/>
      <c r="N368" s="139"/>
      <c r="O368" s="139"/>
      <c r="P368" s="140">
        <f>SUM(P369:P392)</f>
        <v>18.762089999999997</v>
      </c>
      <c r="Q368" s="139"/>
      <c r="R368" s="140">
        <f>SUM(R369:R392)</f>
        <v>0.126</v>
      </c>
      <c r="S368" s="139"/>
      <c r="T368" s="141">
        <f>SUM(T369:T392)</f>
        <v>0</v>
      </c>
      <c r="AR368" s="135" t="s">
        <v>80</v>
      </c>
      <c r="AT368" s="142" t="s">
        <v>69</v>
      </c>
      <c r="AU368" s="142" t="s">
        <v>78</v>
      </c>
      <c r="AY368" s="135" t="s">
        <v>140</v>
      </c>
      <c r="BK368" s="143">
        <f>SUM(BK369:BK392)</f>
        <v>0</v>
      </c>
    </row>
    <row r="369" spans="1:65" s="2" customFormat="1" ht="16.5" customHeight="1" x14ac:dyDescent="0.2">
      <c r="A369" s="30"/>
      <c r="B369" s="146"/>
      <c r="C369" s="147" t="s">
        <v>634</v>
      </c>
      <c r="D369" s="147" t="s">
        <v>143</v>
      </c>
      <c r="E369" s="148" t="s">
        <v>2147</v>
      </c>
      <c r="F369" s="149" t="s">
        <v>2148</v>
      </c>
      <c r="G369" s="150" t="s">
        <v>351</v>
      </c>
      <c r="H369" s="151">
        <v>107.934</v>
      </c>
      <c r="I369" s="275"/>
      <c r="J369" s="152">
        <f>ROUND(I369*H369,2)</f>
        <v>0</v>
      </c>
      <c r="K369" s="149"/>
      <c r="L369" s="31"/>
      <c r="M369" s="153" t="s">
        <v>1</v>
      </c>
      <c r="N369" s="154" t="s">
        <v>36</v>
      </c>
      <c r="O369" s="155">
        <v>5.3999999999999999E-2</v>
      </c>
      <c r="P369" s="155">
        <f>O369*H369</f>
        <v>5.828436</v>
      </c>
      <c r="Q369" s="155">
        <v>0</v>
      </c>
      <c r="R369" s="155">
        <f>Q369*H369</f>
        <v>0</v>
      </c>
      <c r="S369" s="155">
        <v>0</v>
      </c>
      <c r="T369" s="156">
        <f>S369*H369</f>
        <v>0</v>
      </c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R369" s="157" t="s">
        <v>205</v>
      </c>
      <c r="AT369" s="157" t="s">
        <v>143</v>
      </c>
      <c r="AU369" s="157" t="s">
        <v>80</v>
      </c>
      <c r="AY369" s="18" t="s">
        <v>140</v>
      </c>
      <c r="BE369" s="158">
        <f>IF(N369="základní",J369,0)</f>
        <v>0</v>
      </c>
      <c r="BF369" s="158">
        <f>IF(N369="snížená",J369,0)</f>
        <v>0</v>
      </c>
      <c r="BG369" s="158">
        <f>IF(N369="zákl. přenesená",J369,0)</f>
        <v>0</v>
      </c>
      <c r="BH369" s="158">
        <f>IF(N369="sníž. přenesená",J369,0)</f>
        <v>0</v>
      </c>
      <c r="BI369" s="158">
        <f>IF(N369="nulová",J369,0)</f>
        <v>0</v>
      </c>
      <c r="BJ369" s="18" t="s">
        <v>78</v>
      </c>
      <c r="BK369" s="158">
        <f>ROUND(I369*H369,2)</f>
        <v>0</v>
      </c>
      <c r="BL369" s="18" t="s">
        <v>205</v>
      </c>
      <c r="BM369" s="157" t="s">
        <v>2149</v>
      </c>
    </row>
    <row r="370" spans="1:65" s="2" customFormat="1" x14ac:dyDescent="0.2">
      <c r="A370" s="30"/>
      <c r="B370" s="31"/>
      <c r="C370" s="30"/>
      <c r="D370" s="159" t="s">
        <v>149</v>
      </c>
      <c r="E370" s="30"/>
      <c r="F370" s="160" t="s">
        <v>2150</v>
      </c>
      <c r="G370" s="30"/>
      <c r="H370" s="30"/>
      <c r="I370" s="30"/>
      <c r="J370" s="30"/>
      <c r="K370" s="30"/>
      <c r="L370" s="31"/>
      <c r="M370" s="161"/>
      <c r="N370" s="162"/>
      <c r="O370" s="56"/>
      <c r="P370" s="56"/>
      <c r="Q370" s="56"/>
      <c r="R370" s="56"/>
      <c r="S370" s="56"/>
      <c r="T370" s="57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T370" s="18" t="s">
        <v>149</v>
      </c>
      <c r="AU370" s="18" t="s">
        <v>80</v>
      </c>
    </row>
    <row r="371" spans="1:65" s="15" customFormat="1" x14ac:dyDescent="0.2">
      <c r="B371" s="182"/>
      <c r="D371" s="159" t="s">
        <v>354</v>
      </c>
      <c r="E371" s="183" t="s">
        <v>1</v>
      </c>
      <c r="F371" s="184" t="s">
        <v>2151</v>
      </c>
      <c r="H371" s="183" t="s">
        <v>1</v>
      </c>
      <c r="L371" s="182"/>
      <c r="M371" s="185"/>
      <c r="N371" s="186"/>
      <c r="O371" s="186"/>
      <c r="P371" s="186"/>
      <c r="Q371" s="186"/>
      <c r="R371" s="186"/>
      <c r="S371" s="186"/>
      <c r="T371" s="187"/>
      <c r="AT371" s="183" t="s">
        <v>354</v>
      </c>
      <c r="AU371" s="183" t="s">
        <v>80</v>
      </c>
      <c r="AV371" s="15" t="s">
        <v>78</v>
      </c>
      <c r="AW371" s="15" t="s">
        <v>27</v>
      </c>
      <c r="AX371" s="15" t="s">
        <v>70</v>
      </c>
      <c r="AY371" s="183" t="s">
        <v>140</v>
      </c>
    </row>
    <row r="372" spans="1:65" s="13" customFormat="1" x14ac:dyDescent="0.2">
      <c r="B372" s="168"/>
      <c r="D372" s="159" t="s">
        <v>354</v>
      </c>
      <c r="E372" s="169" t="s">
        <v>1</v>
      </c>
      <c r="F372" s="170" t="s">
        <v>2152</v>
      </c>
      <c r="H372" s="171">
        <v>17.658000000000001</v>
      </c>
      <c r="L372" s="168"/>
      <c r="M372" s="172"/>
      <c r="N372" s="173"/>
      <c r="O372" s="173"/>
      <c r="P372" s="173"/>
      <c r="Q372" s="173"/>
      <c r="R372" s="173"/>
      <c r="S372" s="173"/>
      <c r="T372" s="174"/>
      <c r="AT372" s="169" t="s">
        <v>354</v>
      </c>
      <c r="AU372" s="169" t="s">
        <v>80</v>
      </c>
      <c r="AV372" s="13" t="s">
        <v>80</v>
      </c>
      <c r="AW372" s="13" t="s">
        <v>27</v>
      </c>
      <c r="AX372" s="13" t="s">
        <v>70</v>
      </c>
      <c r="AY372" s="169" t="s">
        <v>140</v>
      </c>
    </row>
    <row r="373" spans="1:65" s="13" customFormat="1" x14ac:dyDescent="0.2">
      <c r="B373" s="168"/>
      <c r="D373" s="159" t="s">
        <v>354</v>
      </c>
      <c r="E373" s="169" t="s">
        <v>1</v>
      </c>
      <c r="F373" s="170" t="s">
        <v>2153</v>
      </c>
      <c r="H373" s="171">
        <v>22.89</v>
      </c>
      <c r="L373" s="168"/>
      <c r="M373" s="172"/>
      <c r="N373" s="173"/>
      <c r="O373" s="173"/>
      <c r="P373" s="173"/>
      <c r="Q373" s="173"/>
      <c r="R373" s="173"/>
      <c r="S373" s="173"/>
      <c r="T373" s="174"/>
      <c r="AT373" s="169" t="s">
        <v>354</v>
      </c>
      <c r="AU373" s="169" t="s">
        <v>80</v>
      </c>
      <c r="AV373" s="13" t="s">
        <v>80</v>
      </c>
      <c r="AW373" s="13" t="s">
        <v>27</v>
      </c>
      <c r="AX373" s="13" t="s">
        <v>70</v>
      </c>
      <c r="AY373" s="169" t="s">
        <v>140</v>
      </c>
    </row>
    <row r="374" spans="1:65" s="13" customFormat="1" x14ac:dyDescent="0.2">
      <c r="B374" s="168"/>
      <c r="D374" s="159" t="s">
        <v>354</v>
      </c>
      <c r="E374" s="169" t="s">
        <v>1</v>
      </c>
      <c r="F374" s="170" t="s">
        <v>2154</v>
      </c>
      <c r="H374" s="171">
        <v>17.440000000000001</v>
      </c>
      <c r="L374" s="168"/>
      <c r="M374" s="172"/>
      <c r="N374" s="173"/>
      <c r="O374" s="173"/>
      <c r="P374" s="173"/>
      <c r="Q374" s="173"/>
      <c r="R374" s="173"/>
      <c r="S374" s="173"/>
      <c r="T374" s="174"/>
      <c r="AT374" s="169" t="s">
        <v>354</v>
      </c>
      <c r="AU374" s="169" t="s">
        <v>80</v>
      </c>
      <c r="AV374" s="13" t="s">
        <v>80</v>
      </c>
      <c r="AW374" s="13" t="s">
        <v>27</v>
      </c>
      <c r="AX374" s="13" t="s">
        <v>70</v>
      </c>
      <c r="AY374" s="169" t="s">
        <v>140</v>
      </c>
    </row>
    <row r="375" spans="1:65" s="13" customFormat="1" x14ac:dyDescent="0.2">
      <c r="B375" s="168"/>
      <c r="D375" s="159" t="s">
        <v>354</v>
      </c>
      <c r="E375" s="169" t="s">
        <v>1</v>
      </c>
      <c r="F375" s="170" t="s">
        <v>2155</v>
      </c>
      <c r="H375" s="171">
        <v>49.945999999999998</v>
      </c>
      <c r="L375" s="168"/>
      <c r="M375" s="172"/>
      <c r="N375" s="173"/>
      <c r="O375" s="173"/>
      <c r="P375" s="173"/>
      <c r="Q375" s="173"/>
      <c r="R375" s="173"/>
      <c r="S375" s="173"/>
      <c r="T375" s="174"/>
      <c r="AT375" s="169" t="s">
        <v>354</v>
      </c>
      <c r="AU375" s="169" t="s">
        <v>80</v>
      </c>
      <c r="AV375" s="13" t="s">
        <v>80</v>
      </c>
      <c r="AW375" s="13" t="s">
        <v>27</v>
      </c>
      <c r="AX375" s="13" t="s">
        <v>70</v>
      </c>
      <c r="AY375" s="169" t="s">
        <v>140</v>
      </c>
    </row>
    <row r="376" spans="1:65" s="14" customFormat="1" x14ac:dyDescent="0.2">
      <c r="B376" s="175"/>
      <c r="D376" s="159" t="s">
        <v>354</v>
      </c>
      <c r="E376" s="176" t="s">
        <v>1</v>
      </c>
      <c r="F376" s="177" t="s">
        <v>363</v>
      </c>
      <c r="H376" s="178">
        <v>107.934</v>
      </c>
      <c r="L376" s="175"/>
      <c r="M376" s="179"/>
      <c r="N376" s="180"/>
      <c r="O376" s="180"/>
      <c r="P376" s="180"/>
      <c r="Q376" s="180"/>
      <c r="R376" s="180"/>
      <c r="S376" s="180"/>
      <c r="T376" s="181"/>
      <c r="AT376" s="176" t="s">
        <v>354</v>
      </c>
      <c r="AU376" s="176" t="s">
        <v>80</v>
      </c>
      <c r="AV376" s="14" t="s">
        <v>160</v>
      </c>
      <c r="AW376" s="14" t="s">
        <v>27</v>
      </c>
      <c r="AX376" s="14" t="s">
        <v>78</v>
      </c>
      <c r="AY376" s="176" t="s">
        <v>140</v>
      </c>
    </row>
    <row r="377" spans="1:65" s="2" customFormat="1" ht="16.5" customHeight="1" x14ac:dyDescent="0.2">
      <c r="A377" s="30"/>
      <c r="B377" s="146"/>
      <c r="C377" s="195" t="s">
        <v>640</v>
      </c>
      <c r="D377" s="195" t="s">
        <v>753</v>
      </c>
      <c r="E377" s="196" t="s">
        <v>2156</v>
      </c>
      <c r="F377" s="197" t="s">
        <v>2157</v>
      </c>
      <c r="G377" s="198" t="s">
        <v>731</v>
      </c>
      <c r="H377" s="199">
        <v>3.6999999999999998E-2</v>
      </c>
      <c r="I377" s="275"/>
      <c r="J377" s="200">
        <f>ROUND(I377*H377,2)</f>
        <v>0</v>
      </c>
      <c r="K377" s="197"/>
      <c r="L377" s="201"/>
      <c r="M377" s="202" t="s">
        <v>1</v>
      </c>
      <c r="N377" s="203" t="s">
        <v>36</v>
      </c>
      <c r="O377" s="155">
        <v>0</v>
      </c>
      <c r="P377" s="155">
        <f>O377*H377</f>
        <v>0</v>
      </c>
      <c r="Q377" s="155">
        <v>1</v>
      </c>
      <c r="R377" s="155">
        <f>Q377*H377</f>
        <v>3.6999999999999998E-2</v>
      </c>
      <c r="S377" s="155">
        <v>0</v>
      </c>
      <c r="T377" s="156">
        <f>S377*H377</f>
        <v>0</v>
      </c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R377" s="157" t="s">
        <v>276</v>
      </c>
      <c r="AT377" s="157" t="s">
        <v>753</v>
      </c>
      <c r="AU377" s="157" t="s">
        <v>80</v>
      </c>
      <c r="AY377" s="18" t="s">
        <v>140</v>
      </c>
      <c r="BE377" s="158">
        <f>IF(N377="základní",J377,0)</f>
        <v>0</v>
      </c>
      <c r="BF377" s="158">
        <f>IF(N377="snížená",J377,0)</f>
        <v>0</v>
      </c>
      <c r="BG377" s="158">
        <f>IF(N377="zákl. přenesená",J377,0)</f>
        <v>0</v>
      </c>
      <c r="BH377" s="158">
        <f>IF(N377="sníž. přenesená",J377,0)</f>
        <v>0</v>
      </c>
      <c r="BI377" s="158">
        <f>IF(N377="nulová",J377,0)</f>
        <v>0</v>
      </c>
      <c r="BJ377" s="18" t="s">
        <v>78</v>
      </c>
      <c r="BK377" s="158">
        <f>ROUND(I377*H377,2)</f>
        <v>0</v>
      </c>
      <c r="BL377" s="18" t="s">
        <v>205</v>
      </c>
      <c r="BM377" s="157" t="s">
        <v>2158</v>
      </c>
    </row>
    <row r="378" spans="1:65" s="2" customFormat="1" x14ac:dyDescent="0.2">
      <c r="A378" s="30"/>
      <c r="B378" s="31"/>
      <c r="C378" s="30"/>
      <c r="D378" s="159" t="s">
        <v>149</v>
      </c>
      <c r="E378" s="30"/>
      <c r="F378" s="160" t="s">
        <v>2157</v>
      </c>
      <c r="G378" s="30"/>
      <c r="H378" s="30"/>
      <c r="I378" s="30"/>
      <c r="J378" s="30"/>
      <c r="K378" s="30"/>
      <c r="L378" s="31"/>
      <c r="M378" s="161"/>
      <c r="N378" s="162"/>
      <c r="O378" s="56"/>
      <c r="P378" s="56"/>
      <c r="Q378" s="56"/>
      <c r="R378" s="56"/>
      <c r="S378" s="56"/>
      <c r="T378" s="57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T378" s="18" t="s">
        <v>149</v>
      </c>
      <c r="AU378" s="18" t="s">
        <v>80</v>
      </c>
    </row>
    <row r="379" spans="1:65" s="13" customFormat="1" x14ac:dyDescent="0.2">
      <c r="B379" s="168"/>
      <c r="D379" s="159" t="s">
        <v>354</v>
      </c>
      <c r="F379" s="170" t="s">
        <v>2159</v>
      </c>
      <c r="H379" s="171">
        <v>3.6999999999999998E-2</v>
      </c>
      <c r="L379" s="168"/>
      <c r="M379" s="172"/>
      <c r="N379" s="173"/>
      <c r="O379" s="173"/>
      <c r="P379" s="173"/>
      <c r="Q379" s="173"/>
      <c r="R379" s="173"/>
      <c r="S379" s="173"/>
      <c r="T379" s="174"/>
      <c r="AT379" s="169" t="s">
        <v>354</v>
      </c>
      <c r="AU379" s="169" t="s">
        <v>80</v>
      </c>
      <c r="AV379" s="13" t="s">
        <v>80</v>
      </c>
      <c r="AW379" s="13" t="s">
        <v>3</v>
      </c>
      <c r="AX379" s="13" t="s">
        <v>78</v>
      </c>
      <c r="AY379" s="169" t="s">
        <v>140</v>
      </c>
    </row>
    <row r="380" spans="1:65" s="2" customFormat="1" ht="16.5" customHeight="1" x14ac:dyDescent="0.2">
      <c r="A380" s="30"/>
      <c r="B380" s="146"/>
      <c r="C380" s="147" t="s">
        <v>645</v>
      </c>
      <c r="D380" s="147" t="s">
        <v>143</v>
      </c>
      <c r="E380" s="148" t="s">
        <v>2160</v>
      </c>
      <c r="F380" s="149" t="s">
        <v>2161</v>
      </c>
      <c r="G380" s="150" t="s">
        <v>351</v>
      </c>
      <c r="H380" s="151">
        <v>215.86799999999999</v>
      </c>
      <c r="I380" s="275"/>
      <c r="J380" s="152">
        <f>ROUND(I380*H380,2)</f>
        <v>0</v>
      </c>
      <c r="K380" s="149"/>
      <c r="L380" s="31"/>
      <c r="M380" s="153" t="s">
        <v>1</v>
      </c>
      <c r="N380" s="154" t="s">
        <v>36</v>
      </c>
      <c r="O380" s="155">
        <v>5.8999999999999997E-2</v>
      </c>
      <c r="P380" s="155">
        <f>O380*H380</f>
        <v>12.736211999999998</v>
      </c>
      <c r="Q380" s="155">
        <v>0</v>
      </c>
      <c r="R380" s="155">
        <f>Q380*H380</f>
        <v>0</v>
      </c>
      <c r="S380" s="155">
        <v>0</v>
      </c>
      <c r="T380" s="156">
        <f>S380*H380</f>
        <v>0</v>
      </c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R380" s="157" t="s">
        <v>205</v>
      </c>
      <c r="AT380" s="157" t="s">
        <v>143</v>
      </c>
      <c r="AU380" s="157" t="s">
        <v>80</v>
      </c>
      <c r="AY380" s="18" t="s">
        <v>140</v>
      </c>
      <c r="BE380" s="158">
        <f>IF(N380="základní",J380,0)</f>
        <v>0</v>
      </c>
      <c r="BF380" s="158">
        <f>IF(N380="snížená",J380,0)</f>
        <v>0</v>
      </c>
      <c r="BG380" s="158">
        <f>IF(N380="zákl. přenesená",J380,0)</f>
        <v>0</v>
      </c>
      <c r="BH380" s="158">
        <f>IF(N380="sníž. přenesená",J380,0)</f>
        <v>0</v>
      </c>
      <c r="BI380" s="158">
        <f>IF(N380="nulová",J380,0)</f>
        <v>0</v>
      </c>
      <c r="BJ380" s="18" t="s">
        <v>78</v>
      </c>
      <c r="BK380" s="158">
        <f>ROUND(I380*H380,2)</f>
        <v>0</v>
      </c>
      <c r="BL380" s="18" t="s">
        <v>205</v>
      </c>
      <c r="BM380" s="157" t="s">
        <v>2162</v>
      </c>
    </row>
    <row r="381" spans="1:65" s="2" customFormat="1" x14ac:dyDescent="0.2">
      <c r="A381" s="30"/>
      <c r="B381" s="31"/>
      <c r="C381" s="30"/>
      <c r="D381" s="159" t="s">
        <v>149</v>
      </c>
      <c r="E381" s="30"/>
      <c r="F381" s="160" t="s">
        <v>2163</v>
      </c>
      <c r="G381" s="30"/>
      <c r="H381" s="30"/>
      <c r="I381" s="30"/>
      <c r="J381" s="30"/>
      <c r="K381" s="30"/>
      <c r="L381" s="31"/>
      <c r="M381" s="161"/>
      <c r="N381" s="162"/>
      <c r="O381" s="56"/>
      <c r="P381" s="56"/>
      <c r="Q381" s="56"/>
      <c r="R381" s="56"/>
      <c r="S381" s="56"/>
      <c r="T381" s="57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T381" s="18" t="s">
        <v>149</v>
      </c>
      <c r="AU381" s="18" t="s">
        <v>80</v>
      </c>
    </row>
    <row r="382" spans="1:65" s="15" customFormat="1" x14ac:dyDescent="0.2">
      <c r="B382" s="182"/>
      <c r="D382" s="159" t="s">
        <v>354</v>
      </c>
      <c r="E382" s="183" t="s">
        <v>1</v>
      </c>
      <c r="F382" s="184" t="s">
        <v>2164</v>
      </c>
      <c r="H382" s="183" t="s">
        <v>1</v>
      </c>
      <c r="L382" s="182"/>
      <c r="M382" s="185"/>
      <c r="N382" s="186"/>
      <c r="O382" s="186"/>
      <c r="P382" s="186"/>
      <c r="Q382" s="186"/>
      <c r="R382" s="186"/>
      <c r="S382" s="186"/>
      <c r="T382" s="187"/>
      <c r="AT382" s="183" t="s">
        <v>354</v>
      </c>
      <c r="AU382" s="183" t="s">
        <v>80</v>
      </c>
      <c r="AV382" s="15" t="s">
        <v>78</v>
      </c>
      <c r="AW382" s="15" t="s">
        <v>27</v>
      </c>
      <c r="AX382" s="15" t="s">
        <v>70</v>
      </c>
      <c r="AY382" s="183" t="s">
        <v>140</v>
      </c>
    </row>
    <row r="383" spans="1:65" s="13" customFormat="1" x14ac:dyDescent="0.2">
      <c r="B383" s="168"/>
      <c r="D383" s="159" t="s">
        <v>354</v>
      </c>
      <c r="E383" s="169" t="s">
        <v>1</v>
      </c>
      <c r="F383" s="170" t="s">
        <v>2165</v>
      </c>
      <c r="H383" s="171">
        <v>35.316000000000003</v>
      </c>
      <c r="L383" s="168"/>
      <c r="M383" s="172"/>
      <c r="N383" s="173"/>
      <c r="O383" s="173"/>
      <c r="P383" s="173"/>
      <c r="Q383" s="173"/>
      <c r="R383" s="173"/>
      <c r="S383" s="173"/>
      <c r="T383" s="174"/>
      <c r="AT383" s="169" t="s">
        <v>354</v>
      </c>
      <c r="AU383" s="169" t="s">
        <v>80</v>
      </c>
      <c r="AV383" s="13" t="s">
        <v>80</v>
      </c>
      <c r="AW383" s="13" t="s">
        <v>27</v>
      </c>
      <c r="AX383" s="13" t="s">
        <v>70</v>
      </c>
      <c r="AY383" s="169" t="s">
        <v>140</v>
      </c>
    </row>
    <row r="384" spans="1:65" s="13" customFormat="1" x14ac:dyDescent="0.2">
      <c r="B384" s="168"/>
      <c r="D384" s="159" t="s">
        <v>354</v>
      </c>
      <c r="E384" s="169" t="s">
        <v>1</v>
      </c>
      <c r="F384" s="170" t="s">
        <v>2166</v>
      </c>
      <c r="H384" s="171">
        <v>45.78</v>
      </c>
      <c r="L384" s="168"/>
      <c r="M384" s="172"/>
      <c r="N384" s="173"/>
      <c r="O384" s="173"/>
      <c r="P384" s="173"/>
      <c r="Q384" s="173"/>
      <c r="R384" s="173"/>
      <c r="S384" s="173"/>
      <c r="T384" s="174"/>
      <c r="AT384" s="169" t="s">
        <v>354</v>
      </c>
      <c r="AU384" s="169" t="s">
        <v>80</v>
      </c>
      <c r="AV384" s="13" t="s">
        <v>80</v>
      </c>
      <c r="AW384" s="13" t="s">
        <v>27</v>
      </c>
      <c r="AX384" s="13" t="s">
        <v>70</v>
      </c>
      <c r="AY384" s="169" t="s">
        <v>140</v>
      </c>
    </row>
    <row r="385" spans="1:65" s="13" customFormat="1" x14ac:dyDescent="0.2">
      <c r="B385" s="168"/>
      <c r="D385" s="159" t="s">
        <v>354</v>
      </c>
      <c r="E385" s="169" t="s">
        <v>1</v>
      </c>
      <c r="F385" s="170" t="s">
        <v>2167</v>
      </c>
      <c r="H385" s="171">
        <v>34.880000000000003</v>
      </c>
      <c r="L385" s="168"/>
      <c r="M385" s="172"/>
      <c r="N385" s="173"/>
      <c r="O385" s="173"/>
      <c r="P385" s="173"/>
      <c r="Q385" s="173"/>
      <c r="R385" s="173"/>
      <c r="S385" s="173"/>
      <c r="T385" s="174"/>
      <c r="AT385" s="169" t="s">
        <v>354</v>
      </c>
      <c r="AU385" s="169" t="s">
        <v>80</v>
      </c>
      <c r="AV385" s="13" t="s">
        <v>80</v>
      </c>
      <c r="AW385" s="13" t="s">
        <v>27</v>
      </c>
      <c r="AX385" s="13" t="s">
        <v>70</v>
      </c>
      <c r="AY385" s="169" t="s">
        <v>140</v>
      </c>
    </row>
    <row r="386" spans="1:65" s="13" customFormat="1" x14ac:dyDescent="0.2">
      <c r="B386" s="168"/>
      <c r="D386" s="159" t="s">
        <v>354</v>
      </c>
      <c r="E386" s="169" t="s">
        <v>1</v>
      </c>
      <c r="F386" s="170" t="s">
        <v>2168</v>
      </c>
      <c r="H386" s="171">
        <v>99.891999999999996</v>
      </c>
      <c r="L386" s="168"/>
      <c r="M386" s="172"/>
      <c r="N386" s="173"/>
      <c r="O386" s="173"/>
      <c r="P386" s="173"/>
      <c r="Q386" s="173"/>
      <c r="R386" s="173"/>
      <c r="S386" s="173"/>
      <c r="T386" s="174"/>
      <c r="AT386" s="169" t="s">
        <v>354</v>
      </c>
      <c r="AU386" s="169" t="s">
        <v>80</v>
      </c>
      <c r="AV386" s="13" t="s">
        <v>80</v>
      </c>
      <c r="AW386" s="13" t="s">
        <v>27</v>
      </c>
      <c r="AX386" s="13" t="s">
        <v>70</v>
      </c>
      <c r="AY386" s="169" t="s">
        <v>140</v>
      </c>
    </row>
    <row r="387" spans="1:65" s="14" customFormat="1" x14ac:dyDescent="0.2">
      <c r="B387" s="175"/>
      <c r="D387" s="159" t="s">
        <v>354</v>
      </c>
      <c r="E387" s="176" t="s">
        <v>1</v>
      </c>
      <c r="F387" s="177" t="s">
        <v>363</v>
      </c>
      <c r="H387" s="178">
        <v>215.86799999999999</v>
      </c>
      <c r="L387" s="175"/>
      <c r="M387" s="179"/>
      <c r="N387" s="180"/>
      <c r="O387" s="180"/>
      <c r="P387" s="180"/>
      <c r="Q387" s="180"/>
      <c r="R387" s="180"/>
      <c r="S387" s="180"/>
      <c r="T387" s="181"/>
      <c r="AT387" s="176" t="s">
        <v>354</v>
      </c>
      <c r="AU387" s="176" t="s">
        <v>80</v>
      </c>
      <c r="AV387" s="14" t="s">
        <v>160</v>
      </c>
      <c r="AW387" s="14" t="s">
        <v>27</v>
      </c>
      <c r="AX387" s="14" t="s">
        <v>78</v>
      </c>
      <c r="AY387" s="176" t="s">
        <v>140</v>
      </c>
    </row>
    <row r="388" spans="1:65" s="2" customFormat="1" ht="16.5" customHeight="1" x14ac:dyDescent="0.2">
      <c r="A388" s="30"/>
      <c r="B388" s="146"/>
      <c r="C388" s="195" t="s">
        <v>651</v>
      </c>
      <c r="D388" s="195" t="s">
        <v>753</v>
      </c>
      <c r="E388" s="196" t="s">
        <v>2169</v>
      </c>
      <c r="F388" s="197" t="s">
        <v>2170</v>
      </c>
      <c r="G388" s="198" t="s">
        <v>731</v>
      </c>
      <c r="H388" s="199">
        <v>8.8999999999999996E-2</v>
      </c>
      <c r="I388" s="275"/>
      <c r="J388" s="200">
        <f>ROUND(I388*H388,2)</f>
        <v>0</v>
      </c>
      <c r="K388" s="197"/>
      <c r="L388" s="201"/>
      <c r="M388" s="202" t="s">
        <v>1</v>
      </c>
      <c r="N388" s="203" t="s">
        <v>36</v>
      </c>
      <c r="O388" s="155">
        <v>0</v>
      </c>
      <c r="P388" s="155">
        <f>O388*H388</f>
        <v>0</v>
      </c>
      <c r="Q388" s="155">
        <v>1</v>
      </c>
      <c r="R388" s="155">
        <f>Q388*H388</f>
        <v>8.8999999999999996E-2</v>
      </c>
      <c r="S388" s="155">
        <v>0</v>
      </c>
      <c r="T388" s="156">
        <f>S388*H388</f>
        <v>0</v>
      </c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R388" s="157" t="s">
        <v>276</v>
      </c>
      <c r="AT388" s="157" t="s">
        <v>753</v>
      </c>
      <c r="AU388" s="157" t="s">
        <v>80</v>
      </c>
      <c r="AY388" s="18" t="s">
        <v>140</v>
      </c>
      <c r="BE388" s="158">
        <f>IF(N388="základní",J388,0)</f>
        <v>0</v>
      </c>
      <c r="BF388" s="158">
        <f>IF(N388="snížená",J388,0)</f>
        <v>0</v>
      </c>
      <c r="BG388" s="158">
        <f>IF(N388="zákl. přenesená",J388,0)</f>
        <v>0</v>
      </c>
      <c r="BH388" s="158">
        <f>IF(N388="sníž. přenesená",J388,0)</f>
        <v>0</v>
      </c>
      <c r="BI388" s="158">
        <f>IF(N388="nulová",J388,0)</f>
        <v>0</v>
      </c>
      <c r="BJ388" s="18" t="s">
        <v>78</v>
      </c>
      <c r="BK388" s="158">
        <f>ROUND(I388*H388,2)</f>
        <v>0</v>
      </c>
      <c r="BL388" s="18" t="s">
        <v>205</v>
      </c>
      <c r="BM388" s="157" t="s">
        <v>2171</v>
      </c>
    </row>
    <row r="389" spans="1:65" s="2" customFormat="1" x14ac:dyDescent="0.2">
      <c r="A389" s="30"/>
      <c r="B389" s="31"/>
      <c r="C389" s="30"/>
      <c r="D389" s="159" t="s">
        <v>149</v>
      </c>
      <c r="E389" s="30"/>
      <c r="F389" s="160" t="s">
        <v>2170</v>
      </c>
      <c r="G389" s="30"/>
      <c r="H389" s="30"/>
      <c r="I389" s="30"/>
      <c r="J389" s="30"/>
      <c r="K389" s="30"/>
      <c r="L389" s="31"/>
      <c r="M389" s="161"/>
      <c r="N389" s="162"/>
      <c r="O389" s="56"/>
      <c r="P389" s="56"/>
      <c r="Q389" s="56"/>
      <c r="R389" s="56"/>
      <c r="S389" s="56"/>
      <c r="T389" s="57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T389" s="18" t="s">
        <v>149</v>
      </c>
      <c r="AU389" s="18" t="s">
        <v>80</v>
      </c>
    </row>
    <row r="390" spans="1:65" s="13" customFormat="1" x14ac:dyDescent="0.2">
      <c r="B390" s="168"/>
      <c r="D390" s="159" t="s">
        <v>354</v>
      </c>
      <c r="F390" s="170" t="s">
        <v>2172</v>
      </c>
      <c r="H390" s="171">
        <v>8.8999999999999996E-2</v>
      </c>
      <c r="L390" s="168"/>
      <c r="M390" s="172"/>
      <c r="N390" s="173"/>
      <c r="O390" s="173"/>
      <c r="P390" s="173"/>
      <c r="Q390" s="173"/>
      <c r="R390" s="173"/>
      <c r="S390" s="173"/>
      <c r="T390" s="174"/>
      <c r="AT390" s="169" t="s">
        <v>354</v>
      </c>
      <c r="AU390" s="169" t="s">
        <v>80</v>
      </c>
      <c r="AV390" s="13" t="s">
        <v>80</v>
      </c>
      <c r="AW390" s="13" t="s">
        <v>3</v>
      </c>
      <c r="AX390" s="13" t="s">
        <v>78</v>
      </c>
      <c r="AY390" s="169" t="s">
        <v>140</v>
      </c>
    </row>
    <row r="391" spans="1:65" s="2" customFormat="1" ht="16.5" customHeight="1" x14ac:dyDescent="0.2">
      <c r="A391" s="30"/>
      <c r="B391" s="146"/>
      <c r="C391" s="147" t="s">
        <v>657</v>
      </c>
      <c r="D391" s="147" t="s">
        <v>143</v>
      </c>
      <c r="E391" s="148" t="s">
        <v>2173</v>
      </c>
      <c r="F391" s="149" t="s">
        <v>2174</v>
      </c>
      <c r="G391" s="150" t="s">
        <v>731</v>
      </c>
      <c r="H391" s="151">
        <v>0.126</v>
      </c>
      <c r="I391" s="275"/>
      <c r="J391" s="152">
        <f>ROUND(I391*H391,2)</f>
        <v>0</v>
      </c>
      <c r="K391" s="149"/>
      <c r="L391" s="31"/>
      <c r="M391" s="153" t="s">
        <v>1</v>
      </c>
      <c r="N391" s="154" t="s">
        <v>36</v>
      </c>
      <c r="O391" s="155">
        <v>1.5669999999999999</v>
      </c>
      <c r="P391" s="155">
        <f>O391*H391</f>
        <v>0.19744200000000001</v>
      </c>
      <c r="Q391" s="155">
        <v>0</v>
      </c>
      <c r="R391" s="155">
        <f>Q391*H391</f>
        <v>0</v>
      </c>
      <c r="S391" s="155">
        <v>0</v>
      </c>
      <c r="T391" s="156">
        <f>S391*H391</f>
        <v>0</v>
      </c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R391" s="157" t="s">
        <v>205</v>
      </c>
      <c r="AT391" s="157" t="s">
        <v>143</v>
      </c>
      <c r="AU391" s="157" t="s">
        <v>80</v>
      </c>
      <c r="AY391" s="18" t="s">
        <v>140</v>
      </c>
      <c r="BE391" s="158">
        <f>IF(N391="základní",J391,0)</f>
        <v>0</v>
      </c>
      <c r="BF391" s="158">
        <f>IF(N391="snížená",J391,0)</f>
        <v>0</v>
      </c>
      <c r="BG391" s="158">
        <f>IF(N391="zákl. přenesená",J391,0)</f>
        <v>0</v>
      </c>
      <c r="BH391" s="158">
        <f>IF(N391="sníž. přenesená",J391,0)</f>
        <v>0</v>
      </c>
      <c r="BI391" s="158">
        <f>IF(N391="nulová",J391,0)</f>
        <v>0</v>
      </c>
      <c r="BJ391" s="18" t="s">
        <v>78</v>
      </c>
      <c r="BK391" s="158">
        <f>ROUND(I391*H391,2)</f>
        <v>0</v>
      </c>
      <c r="BL391" s="18" t="s">
        <v>205</v>
      </c>
      <c r="BM391" s="157" t="s">
        <v>2175</v>
      </c>
    </row>
    <row r="392" spans="1:65" s="2" customFormat="1" ht="19.5" x14ac:dyDescent="0.2">
      <c r="A392" s="30"/>
      <c r="B392" s="31"/>
      <c r="C392" s="30"/>
      <c r="D392" s="159" t="s">
        <v>149</v>
      </c>
      <c r="E392" s="30"/>
      <c r="F392" s="160" t="s">
        <v>2176</v>
      </c>
      <c r="G392" s="30"/>
      <c r="H392" s="30"/>
      <c r="I392" s="30"/>
      <c r="J392" s="30"/>
      <c r="K392" s="30"/>
      <c r="L392" s="31"/>
      <c r="M392" s="164"/>
      <c r="N392" s="165"/>
      <c r="O392" s="166"/>
      <c r="P392" s="166"/>
      <c r="Q392" s="166"/>
      <c r="R392" s="166"/>
      <c r="S392" s="166"/>
      <c r="T392" s="167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T392" s="18" t="s">
        <v>149</v>
      </c>
      <c r="AU392" s="18" t="s">
        <v>80</v>
      </c>
    </row>
    <row r="393" spans="1:65" s="2" customFormat="1" ht="6.95" customHeight="1" x14ac:dyDescent="0.2">
      <c r="A393" s="30"/>
      <c r="B393" s="45"/>
      <c r="C393" s="46"/>
      <c r="D393" s="46"/>
      <c r="E393" s="46"/>
      <c r="F393" s="46"/>
      <c r="G393" s="46"/>
      <c r="H393" s="46"/>
      <c r="I393" s="46"/>
      <c r="J393" s="46"/>
      <c r="K393" s="46"/>
      <c r="L393" s="31"/>
      <c r="M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</row>
  </sheetData>
  <autoFilter ref="C128:K392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21</vt:i4>
      </vt:variant>
    </vt:vector>
  </HeadingPairs>
  <TitlesOfParts>
    <vt:vector size="32" baseType="lpstr">
      <vt:lpstr>Rekapitulace stavby</vt:lpstr>
      <vt:lpstr>SO 00 - VRN</vt:lpstr>
      <vt:lpstr>03.01 - TERÉNNÍ ÚPRAVY</vt:lpstr>
      <vt:lpstr>03.02 - HRÁZ</vt:lpstr>
      <vt:lpstr>03.03 - SDRUŽENÝ FUNKČNÍ ...</vt:lpstr>
      <vt:lpstr>03.04 - ODPADNÍ KORYTO</vt:lpstr>
      <vt:lpstr>03.05 - ÚPRAVA RAKOVCE ...</vt:lpstr>
      <vt:lpstr>03.06 - NOUZOVÝ PŘELIV</vt:lpstr>
      <vt:lpstr>03.07 - OBSLUŽNÁ KOMUNIKACE</vt:lpstr>
      <vt:lpstr>03.08 - ÚPRAVY VEGETACE V...</vt:lpstr>
      <vt:lpstr>03.N - NEZPŮSOBILÉ VÝDAJE</vt:lpstr>
      <vt:lpstr>'03.01 - TERÉNNÍ ÚPRAVY'!Názvy_tisku</vt:lpstr>
      <vt:lpstr>'03.02 - HRÁZ'!Názvy_tisku</vt:lpstr>
      <vt:lpstr>'03.03 - SDRUŽENÝ FUNKČNÍ ...'!Názvy_tisku</vt:lpstr>
      <vt:lpstr>'03.04 - ODPADNÍ KORYTO'!Názvy_tisku</vt:lpstr>
      <vt:lpstr>'03.05 - ÚPRAVA RAKOVCE ...'!Názvy_tisku</vt:lpstr>
      <vt:lpstr>'03.06 - NOUZOVÝ PŘELIV'!Názvy_tisku</vt:lpstr>
      <vt:lpstr>'03.07 - OBSLUŽNÁ KOMUNIKACE'!Názvy_tisku</vt:lpstr>
      <vt:lpstr>'03.08 - ÚPRAVY VEGETACE V...'!Názvy_tisku</vt:lpstr>
      <vt:lpstr>'Rekapitulace stavby'!Názvy_tisku</vt:lpstr>
      <vt:lpstr>'SO 00 - VRN'!Názvy_tisku</vt:lpstr>
      <vt:lpstr>'03.01 - TERÉNNÍ ÚPRAVY'!Oblast_tisku</vt:lpstr>
      <vt:lpstr>'03.02 - HRÁZ'!Oblast_tisku</vt:lpstr>
      <vt:lpstr>'03.03 - SDRUŽENÝ FUNKČNÍ ...'!Oblast_tisku</vt:lpstr>
      <vt:lpstr>'03.04 - ODPADNÍ KORYTO'!Oblast_tisku</vt:lpstr>
      <vt:lpstr>'03.05 - ÚPRAVA RAKOVCE ...'!Oblast_tisku</vt:lpstr>
      <vt:lpstr>'03.06 - NOUZOVÝ PŘELIV'!Oblast_tisku</vt:lpstr>
      <vt:lpstr>'03.07 - OBSLUŽNÁ KOMUNIKACE'!Oblast_tisku</vt:lpstr>
      <vt:lpstr>'03.08 - ÚPRAVY VEGETACE V...'!Oblast_tisku</vt:lpstr>
      <vt:lpstr>'03.N - NEZPŮSOBILÉ VÝDAJE'!Oblast_tisku</vt:lpstr>
      <vt:lpstr>'Rekapitulace stavby'!Oblast_tisku</vt:lpstr>
      <vt:lpstr>'SO 00 -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Dědeček Petr, Ing.</dc:creator>
  <cp:lastModifiedBy>Holeckova</cp:lastModifiedBy>
  <cp:lastPrinted>2024-06-26T10:59:47Z</cp:lastPrinted>
  <dcterms:created xsi:type="dcterms:W3CDTF">2023-10-19T12:08:20Z</dcterms:created>
  <dcterms:modified xsi:type="dcterms:W3CDTF">2025-09-02T12:48:29Z</dcterms:modified>
</cp:coreProperties>
</file>