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I:\Obchod\Nabídky 2025\114-3-7 VT Olše km 66,380  - oprava stupně  OPŠ 092024\Dokumentace\"/>
    </mc:Choice>
  </mc:AlternateContent>
  <bookViews>
    <workbookView xWindow="0" yWindow="0" windowWidth="0" windowHeight="0"/>
  </bookViews>
  <sheets>
    <sheet name="Rekapitulace stavby" sheetId="1" r:id="rId1"/>
    <sheet name="01 - Oprava přelivné hrany" sheetId="2" r:id="rId2"/>
    <sheet name="02 - Jímkování" sheetId="3" r:id="rId3"/>
    <sheet name="03 - Nájezdová rampa" sheetId="4" r:id="rId4"/>
    <sheet name="04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Oprava přelivné hrany'!$C$123:$K$199</definedName>
    <definedName name="_xlnm.Print_Area" localSheetId="1">'01 - Oprava přelivné hrany'!$C$4:$J$76,'01 - Oprava přelivné hrany'!$C$82:$J$105,'01 - Oprava přelivné hrany'!$C$111:$J$199</definedName>
    <definedName name="_xlnm.Print_Titles" localSheetId="1">'01 - Oprava přelivné hrany'!$123:$123</definedName>
    <definedName name="_xlnm._FilterDatabase" localSheetId="2" hidden="1">'02 - Jímkování'!$C$117:$K$152</definedName>
    <definedName name="_xlnm.Print_Area" localSheetId="2">'02 - Jímkování'!$C$4:$J$76,'02 - Jímkování'!$C$82:$J$99,'02 - Jímkování'!$C$105:$J$152</definedName>
    <definedName name="_xlnm.Print_Titles" localSheetId="2">'02 - Jímkování'!$117:$117</definedName>
    <definedName name="_xlnm._FilterDatabase" localSheetId="3" hidden="1">'03 - Nájezdová rampa'!$C$117:$K$139</definedName>
    <definedName name="_xlnm.Print_Area" localSheetId="3">'03 - Nájezdová rampa'!$C$4:$J$76,'03 - Nájezdová rampa'!$C$82:$J$99,'03 - Nájezdová rampa'!$C$105:$J$139</definedName>
    <definedName name="_xlnm.Print_Titles" localSheetId="3">'03 - Nájezdová rampa'!$117:$117</definedName>
    <definedName name="_xlnm._FilterDatabase" localSheetId="4" hidden="1">'04 - VRN'!$C$118:$K$135</definedName>
    <definedName name="_xlnm.Print_Area" localSheetId="4">'04 - VRN'!$C$4:$J$76,'04 - VRN'!$C$82:$J$100,'04 - VRN'!$C$106:$J$135</definedName>
    <definedName name="_xlnm.Print_Titles" localSheetId="4">'04 - VRN'!$118:$118</definedName>
  </definedNames>
  <calcPr/>
</workbook>
</file>

<file path=xl/calcChain.xml><?xml version="1.0" encoding="utf-8"?>
<calcChain xmlns="http://schemas.openxmlformats.org/spreadsheetml/2006/main">
  <c i="5" l="1" r="T121"/>
  <c r="J37"/>
  <c r="J36"/>
  <c i="1" r="AY98"/>
  <c i="5" r="J35"/>
  <c i="1" r="AX98"/>
  <c i="5" r="BI133"/>
  <c r="BH133"/>
  <c r="BG133"/>
  <c r="BF133"/>
  <c r="T133"/>
  <c r="T132"/>
  <c r="R133"/>
  <c r="R132"/>
  <c r="P133"/>
  <c r="P132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91"/>
  <c r="J14"/>
  <c r="J12"/>
  <c r="J113"/>
  <c r="E7"/>
  <c r="E85"/>
  <c i="4" r="J37"/>
  <c r="J36"/>
  <c i="1" r="AY97"/>
  <c i="4" r="J35"/>
  <c i="1" r="AX97"/>
  <c i="4" r="BI137"/>
  <c r="BH137"/>
  <c r="BG137"/>
  <c r="BF137"/>
  <c r="T137"/>
  <c r="R137"/>
  <c r="P137"/>
  <c r="BI134"/>
  <c r="BH134"/>
  <c r="BG134"/>
  <c r="BF134"/>
  <c r="T134"/>
  <c r="R134"/>
  <c r="P134"/>
  <c r="BI129"/>
  <c r="BH129"/>
  <c r="BG129"/>
  <c r="BF129"/>
  <c r="T129"/>
  <c r="R129"/>
  <c r="P129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91"/>
  <c r="J20"/>
  <c r="J18"/>
  <c r="E18"/>
  <c r="F92"/>
  <c r="J17"/>
  <c r="J15"/>
  <c r="E15"/>
  <c r="F114"/>
  <c r="J14"/>
  <c r="J12"/>
  <c r="J112"/>
  <c r="E7"/>
  <c r="E85"/>
  <c i="3" r="J37"/>
  <c r="J36"/>
  <c i="1" r="AY96"/>
  <c i="3" r="J35"/>
  <c i="1" r="AX96"/>
  <c i="3"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6"/>
  <c r="BH126"/>
  <c r="BG126"/>
  <c r="BF126"/>
  <c r="T126"/>
  <c r="R126"/>
  <c r="P126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91"/>
  <c r="J14"/>
  <c r="J12"/>
  <c r="J112"/>
  <c r="E7"/>
  <c r="E108"/>
  <c i="2" r="J37"/>
  <c r="J36"/>
  <c i="1" r="AY95"/>
  <c i="2" r="J35"/>
  <c i="1" r="AX95"/>
  <c i="2" r="BI197"/>
  <c r="BH197"/>
  <c r="BG197"/>
  <c r="BF197"/>
  <c r="T197"/>
  <c r="T196"/>
  <c r="R197"/>
  <c r="R196"/>
  <c r="P197"/>
  <c r="P196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T152"/>
  <c r="R153"/>
  <c r="R152"/>
  <c r="P153"/>
  <c r="P152"/>
  <c r="BI150"/>
  <c r="BH150"/>
  <c r="BG150"/>
  <c r="BF150"/>
  <c r="T150"/>
  <c r="R150"/>
  <c r="P150"/>
  <c r="BI148"/>
  <c r="BH148"/>
  <c r="BG148"/>
  <c r="BF148"/>
  <c r="T148"/>
  <c r="R148"/>
  <c r="P148"/>
  <c r="BI143"/>
  <c r="BH143"/>
  <c r="BG143"/>
  <c r="BF143"/>
  <c r="T143"/>
  <c r="R143"/>
  <c r="P143"/>
  <c r="BI139"/>
  <c r="BH139"/>
  <c r="BG139"/>
  <c r="BF139"/>
  <c r="T139"/>
  <c r="R139"/>
  <c r="P139"/>
  <c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121"/>
  <c r="J17"/>
  <c r="J15"/>
  <c r="E15"/>
  <c r="F91"/>
  <c r="J14"/>
  <c r="J12"/>
  <c r="J118"/>
  <c r="E7"/>
  <c r="E114"/>
  <c i="1" r="L90"/>
  <c r="AM90"/>
  <c r="AM89"/>
  <c r="L89"/>
  <c r="AM87"/>
  <c r="L87"/>
  <c r="L85"/>
  <c r="L84"/>
  <c i="2" r="BK150"/>
  <c r="BK189"/>
  <c r="J139"/>
  <c r="BK192"/>
  <c r="J143"/>
  <c r="J184"/>
  <c i="3" r="BK121"/>
  <c r="BK134"/>
  <c i="4" r="BK129"/>
  <c i="5" r="BK129"/>
  <c i="2" r="BK153"/>
  <c r="BK177"/>
  <c r="BK143"/>
  <c i="3" r="BK129"/>
  <c i="4" r="J134"/>
  <c i="2" r="J177"/>
  <c r="BK184"/>
  <c r="BK165"/>
  <c r="BK134"/>
  <c r="J165"/>
  <c r="J148"/>
  <c i="3" r="J134"/>
  <c r="J129"/>
  <c i="4" r="BK134"/>
  <c i="5" r="BK122"/>
  <c i="2" r="BK131"/>
  <c r="J153"/>
  <c r="BK139"/>
  <c i="3" r="J143"/>
  <c i="4" r="J137"/>
  <c i="2" r="BK127"/>
  <c r="BK180"/>
  <c r="J197"/>
  <c r="J180"/>
  <c r="J168"/>
  <c r="J127"/>
  <c r="J134"/>
  <c i="3" r="J126"/>
  <c r="BK126"/>
  <c i="4" r="BK121"/>
  <c i="5" r="BK133"/>
  <c i="3" r="BK149"/>
  <c i="5" r="J129"/>
  <c i="2" r="J189"/>
  <c r="J192"/>
  <c r="BK197"/>
  <c i="3" r="BK143"/>
  <c i="4" r="J129"/>
  <c i="5" r="J122"/>
  <c i="2" r="J173"/>
  <c r="J161"/>
  <c r="BK168"/>
  <c r="J157"/>
  <c r="BK157"/>
  <c r="J131"/>
  <c r="J150"/>
  <c i="3" r="J138"/>
  <c i="4" r="BK137"/>
  <c i="5" r="J126"/>
  <c i="2" r="BK148"/>
  <c r="BK161"/>
  <c i="3" r="J149"/>
  <c r="BK138"/>
  <c i="4" r="J121"/>
  <c i="5" r="J133"/>
  <c i="2" r="BK173"/>
  <c i="1" r="AS94"/>
  <c i="3" r="J121"/>
  <c i="5" r="BK126"/>
  <c l="1" r="T120"/>
  <c r="T119"/>
  <c i="2" r="R126"/>
  <c r="T156"/>
  <c i="3" r="T120"/>
  <c r="T119"/>
  <c r="T118"/>
  <c i="4" r="R120"/>
  <c r="R119"/>
  <c r="R118"/>
  <c i="2" r="BK156"/>
  <c r="J156"/>
  <c r="J102"/>
  <c r="R188"/>
  <c i="3" r="R120"/>
  <c r="R119"/>
  <c r="R118"/>
  <c i="4" r="T120"/>
  <c r="T119"/>
  <c r="T118"/>
  <c r="BK120"/>
  <c r="J120"/>
  <c r="J98"/>
  <c i="2" r="BK126"/>
  <c r="J126"/>
  <c r="J98"/>
  <c r="T138"/>
  <c r="BK138"/>
  <c r="J138"/>
  <c r="J100"/>
  <c r="BK188"/>
  <c r="J188"/>
  <c r="J103"/>
  <c i="3" r="P120"/>
  <c r="P119"/>
  <c r="P118"/>
  <c i="1" r="AU96"/>
  <c i="2" r="T126"/>
  <c r="R138"/>
  <c r="R156"/>
  <c r="P188"/>
  <c i="5" r="P121"/>
  <c r="P120"/>
  <c r="P119"/>
  <c i="1" r="AU98"/>
  <c i="2" r="P126"/>
  <c r="P138"/>
  <c r="P156"/>
  <c r="T188"/>
  <c i="3" r="BK120"/>
  <c r="BK119"/>
  <c r="BK118"/>
  <c r="J118"/>
  <c r="J96"/>
  <c i="4" r="P120"/>
  <c r="P119"/>
  <c r="P118"/>
  <c i="1" r="AU97"/>
  <c i="5" r="BK121"/>
  <c r="J121"/>
  <c r="J98"/>
  <c r="R121"/>
  <c r="R120"/>
  <c r="R119"/>
  <c i="2" r="BK133"/>
  <c r="J133"/>
  <c r="J99"/>
  <c r="BK152"/>
  <c r="J152"/>
  <c r="J101"/>
  <c r="BK196"/>
  <c r="J196"/>
  <c r="J104"/>
  <c i="5" r="BK132"/>
  <c r="J132"/>
  <c r="J99"/>
  <c r="E109"/>
  <c r="BE126"/>
  <c r="J92"/>
  <c r="J91"/>
  <c r="F115"/>
  <c r="BE122"/>
  <c r="BE133"/>
  <c r="J89"/>
  <c i="4" r="BK119"/>
  <c r="J119"/>
  <c r="J97"/>
  <c i="5" r="F116"/>
  <c r="BE129"/>
  <c i="4" r="F91"/>
  <c r="J114"/>
  <c r="F115"/>
  <c r="BE137"/>
  <c i="3" r="J119"/>
  <c r="J97"/>
  <c r="J120"/>
  <c r="J98"/>
  <c i="4" r="J89"/>
  <c r="BE129"/>
  <c r="J92"/>
  <c r="BE121"/>
  <c r="E108"/>
  <c r="BE134"/>
  <c i="3" r="J91"/>
  <c r="J89"/>
  <c r="E85"/>
  <c r="J92"/>
  <c r="BE121"/>
  <c r="BE134"/>
  <c r="BE129"/>
  <c r="F114"/>
  <c r="BE138"/>
  <c r="BE126"/>
  <c i="2" r="BK125"/>
  <c r="BK124"/>
  <c r="J124"/>
  <c r="J96"/>
  <c i="3" r="BE149"/>
  <c r="F92"/>
  <c r="BE143"/>
  <c i="2" r="F92"/>
  <c r="BE131"/>
  <c r="F120"/>
  <c r="BE134"/>
  <c r="BE153"/>
  <c r="BE177"/>
  <c r="BE197"/>
  <c r="BE157"/>
  <c r="BE165"/>
  <c r="BE173"/>
  <c r="BE127"/>
  <c r="BE148"/>
  <c r="E85"/>
  <c r="J91"/>
  <c r="BE139"/>
  <c r="J89"/>
  <c r="J92"/>
  <c r="BE150"/>
  <c r="BE168"/>
  <c r="BE143"/>
  <c r="BE161"/>
  <c r="BE180"/>
  <c r="BE184"/>
  <c r="BE189"/>
  <c r="BE192"/>
  <c i="3" r="J34"/>
  <c i="1" r="AW96"/>
  <c i="4" r="F35"/>
  <c i="1" r="BB97"/>
  <c i="2" r="J34"/>
  <c i="1" r="AW95"/>
  <c i="5" r="F36"/>
  <c i="1" r="BC98"/>
  <c i="2" r="F34"/>
  <c i="1" r="BA95"/>
  <c i="3" r="F34"/>
  <c i="1" r="BA96"/>
  <c i="4" r="J34"/>
  <c i="1" r="AW97"/>
  <c i="5" r="J34"/>
  <c i="1" r="AW98"/>
  <c i="3" r="F37"/>
  <c i="1" r="BD96"/>
  <c i="4" r="F34"/>
  <c i="1" r="BA97"/>
  <c i="5" r="F34"/>
  <c i="1" r="BA98"/>
  <c i="2" r="F36"/>
  <c i="1" r="BC95"/>
  <c i="3" r="F35"/>
  <c i="1" r="BB96"/>
  <c i="3" r="J30"/>
  <c i="4" r="F37"/>
  <c i="1" r="BD97"/>
  <c i="2" r="F37"/>
  <c i="1" r="BD95"/>
  <c i="5" r="F35"/>
  <c i="1" r="BB98"/>
  <c i="2" r="F35"/>
  <c i="1" r="BB95"/>
  <c i="3" r="F36"/>
  <c i="1" r="BC96"/>
  <c i="4" r="F36"/>
  <c i="1" r="BC97"/>
  <c i="5" r="F37"/>
  <c i="1" r="BD98"/>
  <c i="2" l="1" r="P125"/>
  <c r="P124"/>
  <c i="1" r="AU95"/>
  <c i="2" r="T125"/>
  <c r="T124"/>
  <c r="R125"/>
  <c r="R124"/>
  <c i="5" r="BK120"/>
  <c r="J120"/>
  <c r="J97"/>
  <c i="4" r="BK118"/>
  <c r="J118"/>
  <c r="J96"/>
  <c i="1" r="AG96"/>
  <c i="2" r="J125"/>
  <c r="J97"/>
  <c i="1" r="AU94"/>
  <c i="4" r="F33"/>
  <c i="1" r="AZ97"/>
  <c r="BD94"/>
  <c r="W33"/>
  <c i="2" r="J33"/>
  <c i="1" r="AV95"/>
  <c r="AT95"/>
  <c i="2" r="F33"/>
  <c i="1" r="AZ95"/>
  <c i="2" r="J30"/>
  <c i="1" r="AG95"/>
  <c i="3" r="F33"/>
  <c i="1" r="AZ96"/>
  <c i="5" r="F33"/>
  <c i="1" r="AZ98"/>
  <c i="3" r="J33"/>
  <c i="1" r="AV96"/>
  <c r="AT96"/>
  <c r="AN96"/>
  <c i="4" r="J33"/>
  <c i="1" r="AV97"/>
  <c r="AT97"/>
  <c r="BC94"/>
  <c r="W32"/>
  <c r="BB94"/>
  <c r="W31"/>
  <c i="5" r="J33"/>
  <c i="1" r="AV98"/>
  <c r="AT98"/>
  <c r="BA94"/>
  <c r="W30"/>
  <c i="5" l="1" r="BK119"/>
  <c r="J119"/>
  <c r="J96"/>
  <c i="1" r="AN95"/>
  <c i="3" r="J39"/>
  <c i="2" r="J39"/>
  <c i="4" r="J30"/>
  <c i="1" r="AG97"/>
  <c r="AX94"/>
  <c r="AY94"/>
  <c r="AW94"/>
  <c r="AK30"/>
  <c r="AZ94"/>
  <c r="W29"/>
  <c i="4" l="1" r="J39"/>
  <c i="1" r="AN97"/>
  <c i="5" r="J30"/>
  <c i="1" r="AG98"/>
  <c r="AV94"/>
  <c r="AK29"/>
  <c i="5" l="1" r="J39"/>
  <c i="1" r="AN98"/>
  <c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<sst xmlns="http://schemas.openxmlformats.org/spreadsheetml/2006/main">
  <si>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</si>
  <si>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</si>
  <si>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</si>
  <si>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</si>
  <si>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</si>
  <si>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{120d7154-3851-48cb-9f02-b8fb6675f795}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</si>
  <si>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</si>
  <si>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</si>
  <si>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</si>
  <si>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</si>
  <si>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</si>
  <si>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</si>
  <si>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</si>
  <si>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</si>
  <si>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2025/B30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</si>
  <si>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</si>
  <si>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</si>
  <si>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VT Olše km 66,380 - oprava stupně, OPŠ 09/2024 č.stavby 8812</t>
  </si>
  <si>
    <t>KSO:</t>
  </si>
  <si>
    <t>CC-CZ:</t>
  </si>
  <si>
    <t>Místo:</t>
  </si>
  <si>
    <t xml:space="preserve"> </t>
  </si>
  <si>
    <t>Datum:</t>
  </si>
  <si>
    <t>15. 4. 2025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</si>
  <si>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</si>
  <si>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</si>
  <si>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</si>
  <si>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</si>
  <si>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</si>
  <si>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</si>
  <si>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</si>
  <si>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</si>
  <si>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</si>
  <si>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</si>
  <si>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</si>
  <si>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</si>
  <si>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</si>
  <si>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</si>
  <si>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</si>
  <si>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</si>
  <si>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</si>
  <si>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</si>
  <si>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</si>
  <si>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</si>
  <si>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</si>
  <si>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</si>
  <si>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</si>
  <si>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</si>
  <si>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</si>
  <si>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</si>
  <si>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</si>
  <si>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</si>
  <si>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</si>
  <si>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</si>
  <si>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</si>
  <si>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</si>
  <si>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</si>
  <si>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</si>
  <si>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</si>
  <si>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</si>
  <si>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</si>
  <si>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</si>
  <si>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</si>
  <si>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</si>
  <si>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</si>
  <si>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</si>
  <si>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</si>
  <si>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</si>
  <si>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</si>
  <si>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</si>
  <si>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</si>
  <si>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</si>
  <si>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</si>
  <si>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</si>
  <si>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</si>
  <si>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</si>
  <si>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</si>
  <si>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</si>
  <si>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</si>
  <si>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přelivné hrany</t>
  </si>
  <si>
    <t>STA</t>
  </si>
  <si>
    <t>1</t>
  </si>
  <si>
    <t>{5717241d-e7c6-424e-a4bf-60bfe81bc86e}</t>
  </si>
  <si>
    <t>2</t>
  </si>
  <si>
    <t>02</t>
  </si>
  <si>
    <t>Jímkování</t>
  </si>
  <si>
    <t>{70b11a76-450f-4e89-b9d4-9c923d5d4740}</t>
  </si>
  <si>
    <t>03</t>
  </si>
  <si>
    <t>Nájezdová rampa</t>
  </si>
  <si>
    <t>{fff3e15f-9232-4bb9-822c-f18920c83016}</t>
  </si>
  <si>
    <t>04</t>
  </si>
  <si>
    <t>VRN</t>
  </si>
  <si>
    <t>{9339e1ee-e480-43d3-8ccd-7218df2d7a26}</t>
  </si>
  <si>
    <t>KRYCÍ LIST SOUPISU PRACÍ</t>
  </si>
  <si>
    <t>Objekt:</t>
  </si>
  <si>
    <t>01 - Oprava přelivné hrany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</si>
  <si>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</si>
  <si>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</si>
  <si>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</si>
  <si>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</si>
  <si>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</si>
  <si>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</si>
  <si>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</si>
  <si>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</si>
  <si>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</si>
  <si>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</si>
  <si>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</si>
  <si>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</si>
  <si>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</si>
  <si>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</si>
  <si>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</si>
  <si>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</si>
  <si>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</si>
  <si>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</si>
  <si>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</si>
  <si>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</si>
  <si>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</si>
  <si>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</si>
  <si>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</si>
  <si>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</si>
  <si>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</si>
  <si>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</si>
  <si>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</si>
  <si>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</si>
  <si>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</si>
  <si>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</si>
  <si>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</si>
  <si>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153812111</t>
  </si>
  <si>
    <t>Trn z betonářské oceli včetně zainjektování D od 16 do 20 mm l přes 0,4 do 3 m</t>
  </si>
  <si>
    <t>kus</t>
  </si>
  <si>
    <t>4</t>
  </si>
  <si>
    <t>1808843343</t>
  </si>
  <si>
    <t>PP</t>
  </si>
  <si>
    <t>Trn z betonářské oceli včetně zainjektování při průměru oceli od 16 do 20 mm, délky přes 0,4 do 3,0 m</t>
  </si>
  <si>
    <t>Online PSC</t>
  </si>
  <si>
    <t>https://podminky.urs.cz/item/CS_URS_2025_01/153812111</t>
  </si>
  <si>
    <t>VV</t>
  </si>
  <si>
    <t>50</t>
  </si>
  <si>
    <t>M</t>
  </si>
  <si>
    <t>HLT.2022696</t>
  </si>
  <si>
    <t>Vytlač. lep. hm. HIT-HY 200-A 330/2</t>
  </si>
  <si>
    <t>8</t>
  </si>
  <si>
    <t>19408742</t>
  </si>
  <si>
    <t>Zakládání</t>
  </si>
  <si>
    <t>5</t>
  </si>
  <si>
    <t>223111116</t>
  </si>
  <si>
    <t>Rychlostní diamant vrtání jádrové D do 56 mm úklon do 45° hl do 25 m hor. V a VI</t>
  </si>
  <si>
    <t>m</t>
  </si>
  <si>
    <t>-949878777</t>
  </si>
  <si>
    <t>Rychlostní diamantové vrtání průměru do 56 mm, jádrové do úklonu 45° v hl 0 až 25 m v hornině tř. V a VI</t>
  </si>
  <si>
    <t>https://podminky.urs.cz/item/CS_URS_2025_01/223111116</t>
  </si>
  <si>
    <t>50*0,5</t>
  </si>
  <si>
    <t>3</t>
  </si>
  <si>
    <t>Svislé a kompletní konstrukce</t>
  </si>
  <si>
    <t>6</t>
  </si>
  <si>
    <t>321213345</t>
  </si>
  <si>
    <t>Zdivo nadzákladové z lomového kamene vodních staveb obkladní s vyspárováním</t>
  </si>
  <si>
    <t>m3</t>
  </si>
  <si>
    <t>-992242666</t>
  </si>
  <si>
    <t>Zdivo nadzákladové z lomového kamene vodních staveb přehrad, jezů a plavebních komor, spodní stavby vodních elektráren, odběrných věží a výpustných zařízení, opěrných zdí, šachet, šachtic a ostatních konstrukcí obkladní z lomového kamene lomařsky upraveného s vyspárováním, na cementovou maltu</t>
  </si>
  <si>
    <t>https://podminky.urs.cz/item/CS_URS_2025_01/321213345</t>
  </si>
  <si>
    <t>24,8*0,5*0,8</t>
  </si>
  <si>
    <t>7</t>
  </si>
  <si>
    <t>321222311</t>
  </si>
  <si>
    <t>Zdění obkladního zdiva vodních staveb kvádrového objem do 0,2 m3</t>
  </si>
  <si>
    <t>-2110359069</t>
  </si>
  <si>
    <t>Zdění obkladního zdiva vodních staveb přehrad, jezů a plavebních komor, spodní stavby vodních elektráren, odběrných věží a výpustných zařízení, opěrných zdí, šachet, šachtic a ostatních konstrukcí kvádrového s vyspárováním na maltu cementovou kvádrů objemu do 0,2 m3</t>
  </si>
  <si>
    <t>https://podminky.urs.cz/item/CS_URS_2025_01/321222311</t>
  </si>
  <si>
    <t>"přelivná hrana z kamenořezů"</t>
  </si>
  <si>
    <t>0,66*24,8</t>
  </si>
  <si>
    <t>RMAT0001</t>
  </si>
  <si>
    <t>Šablonový kvádr 0,8x0,3x0,5/0,56</t>
  </si>
  <si>
    <t>ks</t>
  </si>
  <si>
    <t>1892781674</t>
  </si>
  <si>
    <t>kámen</t>
  </si>
  <si>
    <t>9</t>
  </si>
  <si>
    <t>RMAT0002</t>
  </si>
  <si>
    <t>Šablonový kvádr 0,8x0,15x0,5/0,56</t>
  </si>
  <si>
    <t>1676146784</t>
  </si>
  <si>
    <t>Úpravy povrchů, podlahy a osazování výplní</t>
  </si>
  <si>
    <t>10</t>
  </si>
  <si>
    <t>628195001</t>
  </si>
  <si>
    <t>Očištění zdiva nebo betonu zdí a valů před započetím oprav ručně</t>
  </si>
  <si>
    <t>m2</t>
  </si>
  <si>
    <t>-1806218130</t>
  </si>
  <si>
    <t>https://podminky.urs.cz/item/CS_URS_2025_01/628195001</t>
  </si>
  <si>
    <t>Ostatní konstrukce a práce, bourání</t>
  </si>
  <si>
    <t>11</t>
  </si>
  <si>
    <t>941111121</t>
  </si>
  <si>
    <t>Montáž lešení řadového trubkového lehkého s podlahami zatížení do 200 kg/m2 š od 0,9 do 1,2 m v do 10 m</t>
  </si>
  <si>
    <t>-1747923992</t>
  </si>
  <si>
    <t>Lešení řadové trubkové lehké pracovní s podlahami s provozním zatížením tř. 3 do 200 kg/m2 šířky tř. W09 od 0,9 do 1,2 m, výšky výšky do 10 m montáž</t>
  </si>
  <si>
    <t>https://podminky.urs.cz/item/CS_URS_2025_01/941111121</t>
  </si>
  <si>
    <t>27*4</t>
  </si>
  <si>
    <t>941111221</t>
  </si>
  <si>
    <t>Příplatek k lešení řadovému trubkovému lehkému s podlahami do 200 kg/m2 š od 0,9 do 1,2 m v 10 m za každý den použití</t>
  </si>
  <si>
    <t>-525822716</t>
  </si>
  <si>
    <t>Lešení řadové trubkové lehké pracovní s podlahami s provozním zatížením tř. 3 do 200 kg/m2 šířky tř. W09 od 0,9 do 1,2 m, výšky výšky do 10 m příplatek k ceně za každý den použití</t>
  </si>
  <si>
    <t>https://podminky.urs.cz/item/CS_URS_2025_01/941111221</t>
  </si>
  <si>
    <t>108*30</t>
  </si>
  <si>
    <t>13</t>
  </si>
  <si>
    <t>941111821</t>
  </si>
  <si>
    <t>Demontáž lešení řadového trubkového lehkého s podlahami zatížení do 200 kg/m2 š od 0,9 do 1,2 m v do 10 m</t>
  </si>
  <si>
    <t>999383107</t>
  </si>
  <si>
    <t>Lešení řadové trubkové lehké pracovní s podlahami s provozním zatížením tř. 3 do 200 kg/m2 šířky tř. W09 od 0,9 do 1,2 m, výšky výšky do 10 m demontáž</t>
  </si>
  <si>
    <t>https://podminky.urs.cz/item/CS_URS_2025_01/941111821</t>
  </si>
  <si>
    <t>16</t>
  </si>
  <si>
    <t>960191241</t>
  </si>
  <si>
    <t>Bourání vodních staveb z kamenných kvádrů, z vodní hladiny</t>
  </si>
  <si>
    <t>1567713781</t>
  </si>
  <si>
    <t>Bourání konstrukcí vodních staveb z hladiny, s naložením vybouraných hmot a suti na dopravní prostředek nebo s odklizením na hromady do vzdálenosti 20 m z kamenných kvádrů</t>
  </si>
  <si>
    <t>https://podminky.urs.cz/item/CS_URS_2025_01/960191241</t>
  </si>
  <si>
    <t>"dl. 4,8 m x š. 1,3 m x tl. 0,5 m"</t>
  </si>
  <si>
    <t>4,8*1,3*0,5</t>
  </si>
  <si>
    <t>985131111</t>
  </si>
  <si>
    <t>Očištění ploch stěn, rubu kleneb a podlah tlakovou vodou</t>
  </si>
  <si>
    <t>-1991841280</t>
  </si>
  <si>
    <t>https://podminky.urs.cz/item/CS_URS_2025_01/985131111</t>
  </si>
  <si>
    <t>25*1,3</t>
  </si>
  <si>
    <t>985131311</t>
  </si>
  <si>
    <t>Ruční dočištění ploch stěn, rubu kleneb a podlah ocelových kartáči</t>
  </si>
  <si>
    <t>1084082620</t>
  </si>
  <si>
    <t>Očištění ploch stěn, rubu kleneb a podlah ruční dočištění ocelovými kartáči</t>
  </si>
  <si>
    <t>https://podminky.urs.cz/item/CS_URS_2025_01/985131311</t>
  </si>
  <si>
    <t>14</t>
  </si>
  <si>
    <t>993111111</t>
  </si>
  <si>
    <t>Dovoz a odvoz lešení řadového do 10 km včetně naložení a složení</t>
  </si>
  <si>
    <t>-1200267294</t>
  </si>
  <si>
    <t>Dovoz a odvoz lešení včetně naložení a složení řadového, na vzdálenost do 10 km</t>
  </si>
  <si>
    <t>https://podminky.urs.cz/item/CS_URS_2025_01/993111111</t>
  </si>
  <si>
    <t>108</t>
  </si>
  <si>
    <t>15</t>
  </si>
  <si>
    <t>993111119</t>
  </si>
  <si>
    <t>Příplatek k ceně dovozu a odvozu lešení řadového ZKD 10 km přes 10 km</t>
  </si>
  <si>
    <t>1556323879</t>
  </si>
  <si>
    <t>Dovoz a odvoz lešení včetně naložení a složení řadového, na vzdálenost Příplatek k ceně za každých dalších i započatých 10 km přes 10 km</t>
  </si>
  <si>
    <t>https://podminky.urs.cz/item/CS_URS_2025_01/993111119</t>
  </si>
  <si>
    <t>108*3</t>
  </si>
  <si>
    <t>997</t>
  </si>
  <si>
    <t>Doprava suti a vybouraných hmot</t>
  </si>
  <si>
    <t>18</t>
  </si>
  <si>
    <t>997013501</t>
  </si>
  <si>
    <t>Odvoz suti a vybouraných hmot na skládku nebo meziskládku do 1 km se složením</t>
  </si>
  <si>
    <t>t</t>
  </si>
  <si>
    <t>1916028186</t>
  </si>
  <si>
    <t>Odvoz suti a vybouraných hmot na skládku nebo meziskládku se složením, na vzdálenost do 1 km</t>
  </si>
  <si>
    <t>https://podminky.urs.cz/item/CS_URS_2025_01/997013501</t>
  </si>
  <si>
    <t>19</t>
  </si>
  <si>
    <t>997013509</t>
  </si>
  <si>
    <t>Příplatek k odvozu suti a vybouraných hmot na skládku ZKD 1 km přes 1 km</t>
  </si>
  <si>
    <t>2139251202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</si>
  <si>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</si>
  <si>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</si>
  <si>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8,58*15 'Přepočtené koeficientem množství</t>
  </si>
  <si>
    <t>998</t>
  </si>
  <si>
    <t>Přesun hmot</t>
  </si>
  <si>
    <t>17</t>
  </si>
  <si>
    <t>998323011</t>
  </si>
  <si>
    <t>Přesun hmot pro jezy a stupně</t>
  </si>
  <si>
    <t>-835511563</t>
  </si>
  <si>
    <t>Přesun hmot pro jezy a stupně dopravní vzdálenost do 500 m</t>
  </si>
  <si>
    <t>https://podminky.urs.cz/item/CS_URS_2025_01/998323011</t>
  </si>
  <si>
    <t>02 - Jímkování</t>
  </si>
  <si>
    <t>115101201</t>
  </si>
  <si>
    <t>Čerpání vody na dopravní výšku do 10 m průměrný přítok do 500 l/min</t>
  </si>
  <si>
    <t>hod</t>
  </si>
  <si>
    <t>1924305090</t>
  </si>
  <si>
    <t>Čerpání vody na dopravní výšku do 10 m s uvažovaným průměrným přítokem do 500 l/min</t>
  </si>
  <si>
    <t>https://podminky.urs.cz/item/CS_URS_2025_01/115101201</t>
  </si>
  <si>
    <t>"20 dní á 24 hod"</t>
  </si>
  <si>
    <t>20*24</t>
  </si>
  <si>
    <t>115101301</t>
  </si>
  <si>
    <t>Pohotovost čerpací soupravy pro dopravní výšku do 10 m přítok do 500 l/min</t>
  </si>
  <si>
    <t>den</t>
  </si>
  <si>
    <t>2024489689</t>
  </si>
  <si>
    <t>Pohotovost záložní čerpací soupravy pro dopravní výšku do 10 m s uvažovaným průměrným přítokem do 500 l/min</t>
  </si>
  <si>
    <t>https://podminky.urs.cz/item/CS_URS_2025_01/115101301</t>
  </si>
  <si>
    <t>122251105</t>
  </si>
  <si>
    <t>Odkopávky a prokopávky nezapažené v hornině třídy těžitelnosti I skupiny 3 objem do 1000 m3 strojně</t>
  </si>
  <si>
    <t>67735499</t>
  </si>
  <si>
    <t>Odkopávky a prokopávky nezapažené strojně v hornině třídy těžitelnosti I skupiny 3 přes 500 do 1 000 m3</t>
  </si>
  <si>
    <t>https://podminky.urs.cz/item/CS_URS_2025_01/122251105</t>
  </si>
  <si>
    <t>"nadjezí - 2x"</t>
  </si>
  <si>
    <t>25*3*2*2</t>
  </si>
  <si>
    <t>122251404</t>
  </si>
  <si>
    <t>Vykopávky v zemníku na suchu v hornině třídy těžitelnosti I skupiny 3 objem do 500 m3 strojně</t>
  </si>
  <si>
    <t>1835097380</t>
  </si>
  <si>
    <t>Vykopávky v zemnících na suchu strojně zapažených i nezapažených v hornině třídy těžitelnosti I skupiny 3 přes 100 do 500 m3</t>
  </si>
  <si>
    <t>https://podminky.urs.cz/item/CS_URS_2025_01/122251404</t>
  </si>
  <si>
    <t>300/2</t>
  </si>
  <si>
    <t>162251122</t>
  </si>
  <si>
    <t>Vodorovné přemístění přes 20 do 50 m výkopku/sypaniny z horniny třídy těžitelnosti II skupiny 4 a 5</t>
  </si>
  <si>
    <t>-1073122388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</si>
  <si>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</si>
  <si>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https://podminky.urs.cz/item/CS_URS_2025_01/162251122</t>
  </si>
  <si>
    <t>"ze zemníku na stavbu a zpět"</t>
  </si>
  <si>
    <t>150*2</t>
  </si>
  <si>
    <t>171153101</t>
  </si>
  <si>
    <t>Zemní hrázky melioračních kanálů z horniny třídy těžitelnosti I a II skupiny 1 až 4</t>
  </si>
  <si>
    <t>300944148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</si>
  <si>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</si>
  <si>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https://podminky.urs.cz/item/CS_URS_2025_01/171153101</t>
  </si>
  <si>
    <t>"nadjezí"</t>
  </si>
  <si>
    <t>"dl. 25 m , v. 2,0 m , š. 3,0 m , sklony 1:1 - 2x"</t>
  </si>
  <si>
    <t>25*3*2</t>
  </si>
  <si>
    <t>181006116</t>
  </si>
  <si>
    <t>Rozprostření zemin tl vrstvy do 0,5 m schopných zúrodnění v rovině a sklonu do 1:5</t>
  </si>
  <si>
    <t>-123233183</t>
  </si>
  <si>
    <t>Rozprostření zemin schopných zúrodnění v rovině a ve sklonu do 1:5, tloušťka vrstvy přes 0,40 do 0,50 m</t>
  </si>
  <si>
    <t>https://podminky.urs.cz/item/CS_URS_2025_01/181006116</t>
  </si>
  <si>
    <t>150/0,5</t>
  </si>
  <si>
    <t>03 - Nájezdová rampa</t>
  </si>
  <si>
    <t>124353101</t>
  </si>
  <si>
    <t>Vykopávky pro koryta vodotečí v hornině třídy těžitelnosti II skupiny 4 objem do 1000 m3 strojně</t>
  </si>
  <si>
    <t>-1955640119</t>
  </si>
  <si>
    <t>Vykopávky pro koryta vodotečí strojně v hornině třídy těžitelnosti II skupiny 4 přes 100 do 1 000 m3</t>
  </si>
  <si>
    <t>https://podminky.urs.cz/item/CS_URS_2025_01/124353101</t>
  </si>
  <si>
    <t>"1.etapa"</t>
  </si>
  <si>
    <t>2,5*10*8</t>
  </si>
  <si>
    <t>"2.etapa"</t>
  </si>
  <si>
    <t>0,5*10*6</t>
  </si>
  <si>
    <t>Součet</t>
  </si>
  <si>
    <t>124353119</t>
  </si>
  <si>
    <t>Příplatek k vykopávkám pro koryta vodotečí v hornině třídy těžitelnosti II skupiny 4 v tekoucí vodě při LTM</t>
  </si>
  <si>
    <t>1404164421</t>
  </si>
  <si>
    <t>Vykopávky pro koryta vodotečí strojně Příplatek k cenám za vykopávky pro koryta vodotečí v tekoucí vodě při LTM v hornině třídy těžitelnosti II skupiny 4</t>
  </si>
  <si>
    <t>https://podminky.urs.cz/item/CS_URS_2025_01/124353119</t>
  </si>
  <si>
    <t>"30%"</t>
  </si>
  <si>
    <t>230*0,3</t>
  </si>
  <si>
    <t>839487839</t>
  </si>
  <si>
    <t>171103201</t>
  </si>
  <si>
    <t>Uložení sypanin z horniny třídy těžitelnosti I a II skupiny 1 až 4 do hrází nádrží se zhutněním 100 % PS C s příměsí jílu do 20 %</t>
  </si>
  <si>
    <t>-179644518</t>
  </si>
  <si>
    <t>Uložení netříděných sypanin do zemních hrází z hornin třídy těžitelnosti I a II, skupiny 1 až 4 pro jakoukoliv šířku koruny přehradních a jiných vodních nádrží se zhutněním do 100 % PS - koef. C s příměsí jílové hlíny do 20 % objemu</t>
  </si>
  <si>
    <t>https://podminky.urs.cz/item/CS_URS_2025_01/171103201</t>
  </si>
  <si>
    <t>04 - VRN</t>
  </si>
  <si>
    <t>VRN - Vedlejší rozpočtové náklady</t>
  </si>
  <si>
    <t xml:space="preserve">    VRN3 - Zařízení staveniště</t>
  </si>
  <si>
    <t xml:space="preserve">    VRN4 - Inženýrská činnost</t>
  </si>
  <si>
    <t>Vedlejší rozpočtové náklady</t>
  </si>
  <si>
    <t>VRN3</t>
  </si>
  <si>
    <t>Zařízení staveniště</t>
  </si>
  <si>
    <t>030001000</t>
  </si>
  <si>
    <t>Zajištění a zabezpečení staveniště, zřízení a likvidace zařízení staveniště, včetně případných přípojek, přístupů, deponií apod.</t>
  </si>
  <si>
    <t>kpl</t>
  </si>
  <si>
    <t>1024</t>
  </si>
  <si>
    <t>1245587412</t>
  </si>
  <si>
    <t>https://podminky.urs.cz/item/CS_URS_2025_01/030001000</t>
  </si>
  <si>
    <t>3,33333333333333E-05*30000 'Přepočtené koeficientem množství</t>
  </si>
  <si>
    <t>031002000</t>
  </si>
  <si>
    <t xml:space="preserve">Zajištění slovení rybí obsádky k tomu oprávněnou osobou, včetně pořízení protokolu a  oznámení o zaháj. prací uživateli rybářského revíru</t>
  </si>
  <si>
    <t>-735779920</t>
  </si>
  <si>
    <t>Související (přípravné) práce pro zařízení staveniště</t>
  </si>
  <si>
    <t>https://podminky.urs.cz/item/CS_URS_2025_01/031002000</t>
  </si>
  <si>
    <t>034303000</t>
  </si>
  <si>
    <t>Dočasná dopravní opatření - úprava sjezdu do VZ</t>
  </si>
  <si>
    <t>540965745</t>
  </si>
  <si>
    <t>Dopravní značení na staveništi</t>
  </si>
  <si>
    <t>https://podminky.urs.cz/item/CS_URS_2025_01/034303000</t>
  </si>
  <si>
    <t>VRN4</t>
  </si>
  <si>
    <t>Inženýrská činnost</t>
  </si>
  <si>
    <t>041403000</t>
  </si>
  <si>
    <t>Bezpečnost a ochrana zdraví při práci na staveništi - norná stěna,sorbent</t>
  </si>
  <si>
    <t>-322760912</t>
  </si>
  <si>
    <t>Bezpečnost a ochrana zdraví při práci na staveništi</t>
  </si>
  <si>
    <t>https://podminky.urs.cz/item/CS_URS_2025_01/041403000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</si>
</sst>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53812111" TargetMode="External" /><Relationship Id="rId2" Type="http://schemas.openxmlformats.org/officeDocument/2006/relationships/hyperlink" Target="https://podminky.urs.cz/item/CS_URS_2025_01/223111116" TargetMode="External" /><Relationship Id="rId3" Type="http://schemas.openxmlformats.org/officeDocument/2006/relationships/hyperlink" Target="https://podminky.urs.cz/item/CS_URS_2025_01/321213345" TargetMode="External" /><Relationship Id="rId4" Type="http://schemas.openxmlformats.org/officeDocument/2006/relationships/hyperlink" Target="https://podminky.urs.cz/item/CS_URS_2025_01/321222311" TargetMode="External" /><Relationship Id="rId5" Type="http://schemas.openxmlformats.org/officeDocument/2006/relationships/hyperlink" Target="https://podminky.urs.cz/item/CS_URS_2025_01/628195001" TargetMode="External" /><Relationship Id="rId6" Type="http://schemas.openxmlformats.org/officeDocument/2006/relationships/hyperlink" Target="https://podminky.urs.cz/item/CS_URS_2025_01/941111121" TargetMode="External" /><Relationship Id="rId7" Type="http://schemas.openxmlformats.org/officeDocument/2006/relationships/hyperlink" Target="https://podminky.urs.cz/item/CS_URS_2025_01/941111221" TargetMode="External" /><Relationship Id="rId8" Type="http://schemas.openxmlformats.org/officeDocument/2006/relationships/hyperlink" Target="https://podminky.urs.cz/item/CS_URS_2025_01/941111821" TargetMode="External" /><Relationship Id="rId9" Type="http://schemas.openxmlformats.org/officeDocument/2006/relationships/hyperlink" Target="https://podminky.urs.cz/item/CS_URS_2025_01/960191241" TargetMode="External" /><Relationship Id="rId10" Type="http://schemas.openxmlformats.org/officeDocument/2006/relationships/hyperlink" Target="https://podminky.urs.cz/item/CS_URS_2025_01/985131111" TargetMode="External" /><Relationship Id="rId11" Type="http://schemas.openxmlformats.org/officeDocument/2006/relationships/hyperlink" Target="https://podminky.urs.cz/item/CS_URS_2025_01/985131311" TargetMode="External" /><Relationship Id="rId12" Type="http://schemas.openxmlformats.org/officeDocument/2006/relationships/hyperlink" Target="https://podminky.urs.cz/item/CS_URS_2025_01/993111111" TargetMode="External" /><Relationship Id="rId13" Type="http://schemas.openxmlformats.org/officeDocument/2006/relationships/hyperlink" Target="https://podminky.urs.cz/item/CS_URS_2025_01/993111119" TargetMode="External" /><Relationship Id="rId14" Type="http://schemas.openxmlformats.org/officeDocument/2006/relationships/hyperlink" Target="https://podminky.urs.cz/item/CS_URS_2025_01/997013501" TargetMode="External" /><Relationship Id="rId15" Type="http://schemas.openxmlformats.org/officeDocument/2006/relationships/hyperlink" Target="https://podminky.urs.cz/item/CS_URS_2025_01/997013509" TargetMode="External" /><Relationship Id="rId16" Type="http://schemas.openxmlformats.org/officeDocument/2006/relationships/hyperlink" Target="https://podminky.urs.cz/item/CS_URS_2025_01/998323011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5101201" TargetMode="External" /><Relationship Id="rId2" Type="http://schemas.openxmlformats.org/officeDocument/2006/relationships/hyperlink" Target="https://podminky.urs.cz/item/CS_URS_2025_01/115101301" TargetMode="External" /><Relationship Id="rId3" Type="http://schemas.openxmlformats.org/officeDocument/2006/relationships/hyperlink" Target="https://podminky.urs.cz/item/CS_URS_2025_01/122251105" TargetMode="External" /><Relationship Id="rId4" Type="http://schemas.openxmlformats.org/officeDocument/2006/relationships/hyperlink" Target="https://podminky.urs.cz/item/CS_URS_2025_01/122251404" TargetMode="External" /><Relationship Id="rId5" Type="http://schemas.openxmlformats.org/officeDocument/2006/relationships/hyperlink" Target="https://podminky.urs.cz/item/CS_URS_2025_01/162251122" TargetMode="External" /><Relationship Id="rId6" Type="http://schemas.openxmlformats.org/officeDocument/2006/relationships/hyperlink" Target="https://podminky.urs.cz/item/CS_URS_2025_01/171153101" TargetMode="External" /><Relationship Id="rId7" Type="http://schemas.openxmlformats.org/officeDocument/2006/relationships/hyperlink" Target="https://podminky.urs.cz/item/CS_URS_2025_01/181006116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4353101" TargetMode="External" /><Relationship Id="rId2" Type="http://schemas.openxmlformats.org/officeDocument/2006/relationships/hyperlink" Target="https://podminky.urs.cz/item/CS_URS_2025_01/124353119" TargetMode="External" /><Relationship Id="rId3" Type="http://schemas.openxmlformats.org/officeDocument/2006/relationships/hyperlink" Target="https://podminky.urs.cz/item/CS_URS_2025_01/162251122" TargetMode="External" /><Relationship Id="rId4" Type="http://schemas.openxmlformats.org/officeDocument/2006/relationships/hyperlink" Target="https://podminky.urs.cz/item/CS_URS_2025_01/171103201" TargetMode="External" /><Relationship Id="rId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31002000" TargetMode="External" /><Relationship Id="rId3" Type="http://schemas.openxmlformats.org/officeDocument/2006/relationships/hyperlink" Target="https://podminky.urs.cz/item/CS_URS_2025_01/034303000" TargetMode="External" /><Relationship Id="rId4" Type="http://schemas.openxmlformats.org/officeDocument/2006/relationships/hyperlink" Target="https://podminky.urs.cz/item/CS_URS_2025_01/041403000" TargetMode="External" /><Relationship Id="rId5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2025/B30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VT Olše km 66,380 - oprava stupně, OPŠ 09/2024 č.stavby 8812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15. 4. 2025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Oprava přelivné hrany'!J30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'01 - Oprava přelivné hrany'!P124</f>
        <v>0</v>
      </c>
      <c r="AV95" s="128">
        <f>'01 - Oprava přelivné hrany'!J33</f>
        <v>0</v>
      </c>
      <c r="AW95" s="128">
        <f>'01 - Oprava přelivné hrany'!J34</f>
        <v>0</v>
      </c>
      <c r="AX95" s="128">
        <f>'01 - Oprava přelivné hrany'!J35</f>
        <v>0</v>
      </c>
      <c r="AY95" s="128">
        <f>'01 - Oprava přelivné hrany'!J36</f>
        <v>0</v>
      </c>
      <c r="AZ95" s="128">
        <f>'01 - Oprava přelivné hrany'!F33</f>
        <v>0</v>
      </c>
      <c r="BA95" s="128">
        <f>'01 - Oprava přelivné hrany'!F34</f>
        <v>0</v>
      </c>
      <c r="BB95" s="128">
        <f>'01 - Oprava přelivné hrany'!F35</f>
        <v>0</v>
      </c>
      <c r="BC95" s="128">
        <f>'01 - Oprava přelivné hrany'!F36</f>
        <v>0</v>
      </c>
      <c r="BD95" s="130">
        <f>'01 - Oprava přelivné hrany'!F37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Jímkování'!J30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'02 - Jímkování'!P118</f>
        <v>0</v>
      </c>
      <c r="AV96" s="128">
        <f>'02 - Jímkování'!J33</f>
        <v>0</v>
      </c>
      <c r="AW96" s="128">
        <f>'02 - Jímkování'!J34</f>
        <v>0</v>
      </c>
      <c r="AX96" s="128">
        <f>'02 - Jímkování'!J35</f>
        <v>0</v>
      </c>
      <c r="AY96" s="128">
        <f>'02 - Jímkování'!J36</f>
        <v>0</v>
      </c>
      <c r="AZ96" s="128">
        <f>'02 - Jímkování'!F33</f>
        <v>0</v>
      </c>
      <c r="BA96" s="128">
        <f>'02 - Jímkování'!F34</f>
        <v>0</v>
      </c>
      <c r="BB96" s="128">
        <f>'02 - Jímkování'!F35</f>
        <v>0</v>
      </c>
      <c r="BC96" s="128">
        <f>'02 - Jímkování'!F36</f>
        <v>0</v>
      </c>
      <c r="BD96" s="130">
        <f>'02 - Jímkování'!F37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7" customFormat="1" ht="16.5" customHeight="1">
      <c r="A97" s="119" t="s">
        <v>77</v>
      </c>
      <c r="B97" s="120"/>
      <c r="C97" s="121"/>
      <c r="D97" s="122" t="s">
        <v>87</v>
      </c>
      <c r="E97" s="122"/>
      <c r="F97" s="122"/>
      <c r="G97" s="122"/>
      <c r="H97" s="122"/>
      <c r="I97" s="123"/>
      <c r="J97" s="122" t="s">
        <v>88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Nájezdová rampa'!J30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'03 - Nájezdová rampa'!P118</f>
        <v>0</v>
      </c>
      <c r="AV97" s="128">
        <f>'03 - Nájezdová rampa'!J33</f>
        <v>0</v>
      </c>
      <c r="AW97" s="128">
        <f>'03 - Nájezdová rampa'!J34</f>
        <v>0</v>
      </c>
      <c r="AX97" s="128">
        <f>'03 - Nájezdová rampa'!J35</f>
        <v>0</v>
      </c>
      <c r="AY97" s="128">
        <f>'03 - Nájezdová rampa'!J36</f>
        <v>0</v>
      </c>
      <c r="AZ97" s="128">
        <f>'03 - Nájezdová rampa'!F33</f>
        <v>0</v>
      </c>
      <c r="BA97" s="128">
        <f>'03 - Nájezdová rampa'!F34</f>
        <v>0</v>
      </c>
      <c r="BB97" s="128">
        <f>'03 - Nájezdová rampa'!F35</f>
        <v>0</v>
      </c>
      <c r="BC97" s="128">
        <f>'03 - Nájezdová rampa'!F36</f>
        <v>0</v>
      </c>
      <c r="BD97" s="130">
        <f>'03 - Nájezdová rampa'!F37</f>
        <v>0</v>
      </c>
      <c r="BE97" s="7"/>
      <c r="BT97" s="131" t="s">
        <v>81</v>
      </c>
      <c r="BV97" s="131" t="s">
        <v>75</v>
      </c>
      <c r="BW97" s="131" t="s">
        <v>89</v>
      </c>
      <c r="BX97" s="131" t="s">
        <v>5</v>
      </c>
      <c r="CL97" s="131" t="s">
        <v>1</v>
      </c>
      <c r="CM97" s="131" t="s">
        <v>83</v>
      </c>
    </row>
    <row r="98" s="7" customFormat="1" ht="16.5" customHeight="1">
      <c r="A98" s="119" t="s">
        <v>77</v>
      </c>
      <c r="B98" s="120"/>
      <c r="C98" s="121"/>
      <c r="D98" s="122" t="s">
        <v>90</v>
      </c>
      <c r="E98" s="122"/>
      <c r="F98" s="122"/>
      <c r="G98" s="122"/>
      <c r="H98" s="122"/>
      <c r="I98" s="123"/>
      <c r="J98" s="122" t="s">
        <v>91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VRN'!J30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32">
        <v>0</v>
      </c>
      <c r="AT98" s="133">
        <f>ROUND(SUM(AV98:AW98),2)</f>
        <v>0</v>
      </c>
      <c r="AU98" s="134">
        <f>'04 - VRN'!P119</f>
        <v>0</v>
      </c>
      <c r="AV98" s="133">
        <f>'04 - VRN'!J33</f>
        <v>0</v>
      </c>
      <c r="AW98" s="133">
        <f>'04 - VRN'!J34</f>
        <v>0</v>
      </c>
      <c r="AX98" s="133">
        <f>'04 - VRN'!J35</f>
        <v>0</v>
      </c>
      <c r="AY98" s="133">
        <f>'04 - VRN'!J36</f>
        <v>0</v>
      </c>
      <c r="AZ98" s="133">
        <f>'04 - VRN'!F33</f>
        <v>0</v>
      </c>
      <c r="BA98" s="133">
        <f>'04 - VRN'!F34</f>
        <v>0</v>
      </c>
      <c r="BB98" s="133">
        <f>'04 - VRN'!F35</f>
        <v>0</v>
      </c>
      <c r="BC98" s="133">
        <f>'04 - VRN'!F36</f>
        <v>0</v>
      </c>
      <c r="BD98" s="135">
        <f>'04 - VRN'!F37</f>
        <v>0</v>
      </c>
      <c r="BE98" s="7"/>
      <c r="BT98" s="131" t="s">
        <v>81</v>
      </c>
      <c r="BV98" s="131" t="s">
        <v>75</v>
      </c>
      <c r="BW98" s="131" t="s">
        <v>92</v>
      </c>
      <c r="BX98" s="131" t="s">
        <v>5</v>
      </c>
      <c r="CL98" s="131" t="s">
        <v>1</v>
      </c>
      <c r="CM98" s="131" t="s">
        <v>83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EtdbxeKxm/Q4+x88xHHFlJgE6Aq9jePvkz9DDhW/0eKnOnIQsRe76ixkuBvWHdyyAq002oC1b4GPkxyG1mc1vA==" hashValue="B3B13TeysFdIv+dPjI0S8LwC/Qq2knY8mlrncf/ntFde8agP2mI53VQPUOM7glABN0cmq0wnh9HnSeWfiAES8w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Oprava přelivné hrany'!C2" display="/"/>
    <hyperlink ref="A96" location="'02 - Jímkování'!C2" display="/"/>
    <hyperlink ref="A97" location="'03 - Nájezdová rampa'!C2" display="/"/>
    <hyperlink ref="A98" location="'0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Olše km 66,380 - oprava stupně, OPŠ 09/2024 č.stavby 8812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15. 4. 2025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ROUND((SUM(BE124:BE199)),  2)</f>
        <v>0</v>
      </c>
      <c r="G33" s="38"/>
      <c r="H33" s="38"/>
      <c r="I33" s="155">
        <v>0.20999999999999999</v>
      </c>
      <c r="J33" s="154">
        <f>ROUND(((SUM(BE124:BE199))*I33),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ROUND((SUM(BF124:BF199)),  2)</f>
        <v>0</v>
      </c>
      <c r="G34" s="38"/>
      <c r="H34" s="38"/>
      <c r="I34" s="155">
        <v>0.12</v>
      </c>
      <c r="J34" s="154">
        <f>ROUND(((SUM(BF124:BF199))*I34),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ROUND((SUM(BG124:BG199)),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ROUND((SUM(BH124:BH199)),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ROUND((SUM(BI124:BI199)),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Olše km 66,380 - oprava stupně, OPŠ 09/2024 č.stavby 8812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Oprava přelivné hrany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103</v>
      </c>
      <c r="E99" s="188"/>
      <c r="F99" s="188"/>
      <c r="G99" s="188"/>
      <c r="H99" s="188"/>
      <c r="I99" s="188"/>
      <c r="J99" s="189">
        <f>J133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104</v>
      </c>
      <c r="E100" s="188"/>
      <c r="F100" s="188"/>
      <c r="G100" s="188"/>
      <c r="H100" s="188"/>
      <c r="I100" s="188"/>
      <c r="J100" s="189">
        <f>J138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105</v>
      </c>
      <c r="E101" s="188"/>
      <c r="F101" s="188"/>
      <c r="G101" s="188"/>
      <c r="H101" s="188"/>
      <c r="I101" s="188"/>
      <c r="J101" s="189">
        <f>J152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106</v>
      </c>
      <c r="E102" s="188"/>
      <c r="F102" s="188"/>
      <c r="G102" s="188"/>
      <c r="H102" s="188"/>
      <c r="I102" s="188"/>
      <c r="J102" s="189">
        <f>J156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107</v>
      </c>
      <c r="E103" s="188"/>
      <c r="F103" s="188"/>
      <c r="G103" s="188"/>
      <c r="H103" s="188"/>
      <c r="I103" s="188"/>
      <c r="J103" s="189">
        <f>J188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108</v>
      </c>
      <c r="E104" s="188"/>
      <c r="F104" s="188"/>
      <c r="G104" s="188"/>
      <c r="H104" s="188"/>
      <c r="I104" s="188"/>
      <c r="J104" s="189">
        <f>J196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109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74" t="str">
        <f>E7</f>
        <v>VT Olše km 66,380 - oprava stupně, OPŠ 09/2024 č.stavby 8812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94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01 - Oprava přelivné hrany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15. 4. 2025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29</v>
      </c>
      <c r="J120" s="36" t="str">
        <f>E21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40"/>
      <c r="E121" s="40"/>
      <c r="F121" s="27" t="str">
        <f>IF(E18="","",E18)</f>
        <v>Vyplň údaj</v>
      </c>
      <c r="G121" s="40"/>
      <c r="H121" s="40"/>
      <c r="I121" s="32" t="s">
        <v>31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110</v>
      </c>
      <c r="D123" s="194" t="s">
        <v>58</v>
      </c>
      <c r="E123" s="194" t="s">
        <v>54</v>
      </c>
      <c r="F123" s="194" t="s">
        <v>55</v>
      </c>
      <c r="G123" s="194" t="s">
        <v>111</v>
      </c>
      <c r="H123" s="194" t="s">
        <v>112</v>
      </c>
      <c r="I123" s="194" t="s">
        <v>113</v>
      </c>
      <c r="J123" s="195" t="s">
        <v>98</v>
      </c>
      <c r="K123" s="196" t="s">
        <v>114</v>
      </c>
      <c r="L123" s="197"/>
      <c r="M123" s="100" t="s">
        <v>1</v>
      </c>
      <c r="N123" s="101" t="s">
        <v>37</v>
      </c>
      <c r="O123" s="101" t="s">
        <v>115</v>
      </c>
      <c r="P123" s="101" t="s">
        <v>116</v>
      </c>
      <c r="Q123" s="101" t="s">
        <v>117</v>
      </c>
      <c r="R123" s="101" t="s">
        <v>118</v>
      </c>
      <c r="S123" s="101" t="s">
        <v>119</v>
      </c>
      <c r="T123" s="102" t="s">
        <v>120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121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</f>
        <v>0</v>
      </c>
      <c r="Q124" s="104"/>
      <c r="R124" s="200">
        <f>R125</f>
        <v>37.691389440000002</v>
      </c>
      <c r="S124" s="104"/>
      <c r="T124" s="201">
        <f>T125</f>
        <v>8.5800000000000001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72</v>
      </c>
      <c r="AU124" s="17" t="s">
        <v>100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72</v>
      </c>
      <c r="E125" s="206" t="s">
        <v>122</v>
      </c>
      <c r="F125" s="206" t="s">
        <v>123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P126+P133+P138+P152+P156+P188+P196</f>
        <v>0</v>
      </c>
      <c r="Q125" s="211"/>
      <c r="R125" s="212">
        <f>R126+R133+R138+R152+R156+R188+R196</f>
        <v>37.691389440000002</v>
      </c>
      <c r="S125" s="211"/>
      <c r="T125" s="213">
        <f>T126+T133+T138+T152+T156+T188+T196</f>
        <v>8.5800000000000001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81</v>
      </c>
      <c r="AT125" s="215" t="s">
        <v>72</v>
      </c>
      <c r="AU125" s="215" t="s">
        <v>73</v>
      </c>
      <c r="AY125" s="214" t="s">
        <v>124</v>
      </c>
      <c r="BK125" s="216">
        <f>BK126+BK133+BK138+BK152+BK156+BK188+BK196</f>
        <v>0</v>
      </c>
    </row>
    <row r="126" s="12" customFormat="1" ht="22.8" customHeight="1">
      <c r="A126" s="12"/>
      <c r="B126" s="203"/>
      <c r="C126" s="204"/>
      <c r="D126" s="205" t="s">
        <v>72</v>
      </c>
      <c r="E126" s="217" t="s">
        <v>81</v>
      </c>
      <c r="F126" s="217" t="s">
        <v>125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SUM(P127:P132)</f>
        <v>0</v>
      </c>
      <c r="Q126" s="211"/>
      <c r="R126" s="212">
        <f>SUM(R127:R132)</f>
        <v>0.8929999999999999</v>
      </c>
      <c r="S126" s="211"/>
      <c r="T126" s="213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81</v>
      </c>
      <c r="AT126" s="215" t="s">
        <v>72</v>
      </c>
      <c r="AU126" s="215" t="s">
        <v>81</v>
      </c>
      <c r="AY126" s="214" t="s">
        <v>124</v>
      </c>
      <c r="BK126" s="216">
        <f>SUM(BK127:BK132)</f>
        <v>0</v>
      </c>
    </row>
    <row r="127" s="2" customFormat="1" ht="24.15" customHeight="1">
      <c r="A127" s="38"/>
      <c r="B127" s="39"/>
      <c r="C127" s="219" t="s">
        <v>81</v>
      </c>
      <c r="D127" s="219" t="s">
        <v>126</v>
      </c>
      <c r="E127" s="220" t="s">
        <v>127</v>
      </c>
      <c r="F127" s="221" t="s">
        <v>128</v>
      </c>
      <c r="G127" s="222" t="s">
        <v>129</v>
      </c>
      <c r="H127" s="223">
        <v>50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38</v>
      </c>
      <c r="O127" s="91"/>
      <c r="P127" s="229">
        <f>O127*H127</f>
        <v>0</v>
      </c>
      <c r="Q127" s="229">
        <v>0.017149999999999999</v>
      </c>
      <c r="R127" s="229">
        <f>Q127*H127</f>
        <v>0.85749999999999993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130</v>
      </c>
      <c r="AT127" s="231" t="s">
        <v>126</v>
      </c>
      <c r="AU127" s="231" t="s">
        <v>83</v>
      </c>
      <c r="AY127" s="17" t="s">
        <v>124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130</v>
      </c>
      <c r="BM127" s="231" t="s">
        <v>131</v>
      </c>
    </row>
    <row r="128" s="2" customFormat="1">
      <c r="A128" s="38"/>
      <c r="B128" s="39"/>
      <c r="C128" s="40"/>
      <c r="D128" s="233" t="s">
        <v>132</v>
      </c>
      <c r="E128" s="40"/>
      <c r="F128" s="234" t="s">
        <v>133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132</v>
      </c>
      <c r="AU128" s="17" t="s">
        <v>83</v>
      </c>
    </row>
    <row r="129" s="2" customFormat="1">
      <c r="A129" s="38"/>
      <c r="B129" s="39"/>
      <c r="C129" s="40"/>
      <c r="D129" s="238" t="s">
        <v>134</v>
      </c>
      <c r="E129" s="40"/>
      <c r="F129" s="239" t="s">
        <v>135</v>
      </c>
      <c r="G129" s="40"/>
      <c r="H129" s="40"/>
      <c r="I129" s="235"/>
      <c r="J129" s="40"/>
      <c r="K129" s="40"/>
      <c r="L129" s="44"/>
      <c r="M129" s="236"/>
      <c r="N129" s="237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134</v>
      </c>
      <c r="AU129" s="17" t="s">
        <v>83</v>
      </c>
    </row>
    <row r="130" s="13" customFormat="1">
      <c r="A130" s="13"/>
      <c r="B130" s="240"/>
      <c r="C130" s="241"/>
      <c r="D130" s="233" t="s">
        <v>136</v>
      </c>
      <c r="E130" s="242" t="s">
        <v>1</v>
      </c>
      <c r="F130" s="243" t="s">
        <v>137</v>
      </c>
      <c r="G130" s="241"/>
      <c r="H130" s="244">
        <v>50</v>
      </c>
      <c r="I130" s="245"/>
      <c r="J130" s="241"/>
      <c r="K130" s="241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136</v>
      </c>
      <c r="AU130" s="250" t="s">
        <v>83</v>
      </c>
      <c r="AV130" s="13" t="s">
        <v>83</v>
      </c>
      <c r="AW130" s="13" t="s">
        <v>30</v>
      </c>
      <c r="AX130" s="13" t="s">
        <v>81</v>
      </c>
      <c r="AY130" s="250" t="s">
        <v>124</v>
      </c>
    </row>
    <row r="131" s="2" customFormat="1" ht="16.5" customHeight="1">
      <c r="A131" s="38"/>
      <c r="B131" s="39"/>
      <c r="C131" s="251" t="s">
        <v>83</v>
      </c>
      <c r="D131" s="251" t="s">
        <v>138</v>
      </c>
      <c r="E131" s="252" t="s">
        <v>139</v>
      </c>
      <c r="F131" s="253" t="s">
        <v>140</v>
      </c>
      <c r="G131" s="254" t="s">
        <v>129</v>
      </c>
      <c r="H131" s="255">
        <v>50</v>
      </c>
      <c r="I131" s="256"/>
      <c r="J131" s="257">
        <f>ROUND(I131*H131,2)</f>
        <v>0</v>
      </c>
      <c r="K131" s="258"/>
      <c r="L131" s="259"/>
      <c r="M131" s="260" t="s">
        <v>1</v>
      </c>
      <c r="N131" s="261" t="s">
        <v>38</v>
      </c>
      <c r="O131" s="91"/>
      <c r="P131" s="229">
        <f>O131*H131</f>
        <v>0</v>
      </c>
      <c r="Q131" s="229">
        <v>0.00071000000000000002</v>
      </c>
      <c r="R131" s="229">
        <f>Q131*H131</f>
        <v>0.035500000000000004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141</v>
      </c>
      <c r="AT131" s="231" t="s">
        <v>138</v>
      </c>
      <c r="AU131" s="231" t="s">
        <v>83</v>
      </c>
      <c r="AY131" s="17" t="s">
        <v>124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130</v>
      </c>
      <c r="BM131" s="231" t="s">
        <v>142</v>
      </c>
    </row>
    <row r="132" s="2" customFormat="1">
      <c r="A132" s="38"/>
      <c r="B132" s="39"/>
      <c r="C132" s="40"/>
      <c r="D132" s="233" t="s">
        <v>132</v>
      </c>
      <c r="E132" s="40"/>
      <c r="F132" s="234" t="s">
        <v>140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132</v>
      </c>
      <c r="AU132" s="17" t="s">
        <v>83</v>
      </c>
    </row>
    <row r="133" s="12" customFormat="1" ht="22.8" customHeight="1">
      <c r="A133" s="12"/>
      <c r="B133" s="203"/>
      <c r="C133" s="204"/>
      <c r="D133" s="205" t="s">
        <v>72</v>
      </c>
      <c r="E133" s="217" t="s">
        <v>83</v>
      </c>
      <c r="F133" s="217" t="s">
        <v>143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SUM(P134:P137)</f>
        <v>0</v>
      </c>
      <c r="Q133" s="211"/>
      <c r="R133" s="212">
        <f>SUM(R134:R137)</f>
        <v>0.01</v>
      </c>
      <c r="S133" s="211"/>
      <c r="T133" s="213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81</v>
      </c>
      <c r="AT133" s="215" t="s">
        <v>72</v>
      </c>
      <c r="AU133" s="215" t="s">
        <v>81</v>
      </c>
      <c r="AY133" s="214" t="s">
        <v>124</v>
      </c>
      <c r="BK133" s="216">
        <f>SUM(BK134:BK137)</f>
        <v>0</v>
      </c>
    </row>
    <row r="134" s="2" customFormat="1" ht="24.15" customHeight="1">
      <c r="A134" s="38"/>
      <c r="B134" s="39"/>
      <c r="C134" s="219" t="s">
        <v>144</v>
      </c>
      <c r="D134" s="219" t="s">
        <v>126</v>
      </c>
      <c r="E134" s="220" t="s">
        <v>145</v>
      </c>
      <c r="F134" s="221" t="s">
        <v>146</v>
      </c>
      <c r="G134" s="222" t="s">
        <v>147</v>
      </c>
      <c r="H134" s="223">
        <v>25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38</v>
      </c>
      <c r="O134" s="91"/>
      <c r="P134" s="229">
        <f>O134*H134</f>
        <v>0</v>
      </c>
      <c r="Q134" s="229">
        <v>0.00040000000000000002</v>
      </c>
      <c r="R134" s="229">
        <f>Q134*H134</f>
        <v>0.01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130</v>
      </c>
      <c r="AT134" s="231" t="s">
        <v>126</v>
      </c>
      <c r="AU134" s="231" t="s">
        <v>83</v>
      </c>
      <c r="AY134" s="17" t="s">
        <v>124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130</v>
      </c>
      <c r="BM134" s="231" t="s">
        <v>148</v>
      </c>
    </row>
    <row r="135" s="2" customFormat="1">
      <c r="A135" s="38"/>
      <c r="B135" s="39"/>
      <c r="C135" s="40"/>
      <c r="D135" s="233" t="s">
        <v>132</v>
      </c>
      <c r="E135" s="40"/>
      <c r="F135" s="234" t="s">
        <v>149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132</v>
      </c>
      <c r="AU135" s="17" t="s">
        <v>83</v>
      </c>
    </row>
    <row r="136" s="2" customFormat="1">
      <c r="A136" s="38"/>
      <c r="B136" s="39"/>
      <c r="C136" s="40"/>
      <c r="D136" s="238" t="s">
        <v>134</v>
      </c>
      <c r="E136" s="40"/>
      <c r="F136" s="239" t="s">
        <v>150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83</v>
      </c>
    </row>
    <row r="137" s="13" customFormat="1">
      <c r="A137" s="13"/>
      <c r="B137" s="240"/>
      <c r="C137" s="241"/>
      <c r="D137" s="233" t="s">
        <v>136</v>
      </c>
      <c r="E137" s="242" t="s">
        <v>1</v>
      </c>
      <c r="F137" s="243" t="s">
        <v>151</v>
      </c>
      <c r="G137" s="241"/>
      <c r="H137" s="244">
        <v>25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136</v>
      </c>
      <c r="AU137" s="250" t="s">
        <v>83</v>
      </c>
      <c r="AV137" s="13" t="s">
        <v>83</v>
      </c>
      <c r="AW137" s="13" t="s">
        <v>30</v>
      </c>
      <c r="AX137" s="13" t="s">
        <v>81</v>
      </c>
      <c r="AY137" s="250" t="s">
        <v>124</v>
      </c>
    </row>
    <row r="138" s="12" customFormat="1" ht="22.8" customHeight="1">
      <c r="A138" s="12"/>
      <c r="B138" s="203"/>
      <c r="C138" s="204"/>
      <c r="D138" s="205" t="s">
        <v>72</v>
      </c>
      <c r="E138" s="217" t="s">
        <v>152</v>
      </c>
      <c r="F138" s="217" t="s">
        <v>153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SUM(P139:P151)</f>
        <v>0</v>
      </c>
      <c r="Q138" s="211"/>
      <c r="R138" s="212">
        <f>SUM(R139:R151)</f>
        <v>36.788389440000003</v>
      </c>
      <c r="S138" s="211"/>
      <c r="T138" s="213">
        <f>SUM(T139:T151)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81</v>
      </c>
      <c r="AT138" s="215" t="s">
        <v>72</v>
      </c>
      <c r="AU138" s="215" t="s">
        <v>81</v>
      </c>
      <c r="AY138" s="214" t="s">
        <v>124</v>
      </c>
      <c r="BK138" s="216">
        <f>SUM(BK139:BK151)</f>
        <v>0</v>
      </c>
    </row>
    <row r="139" s="2" customFormat="1" ht="24.15" customHeight="1">
      <c r="A139" s="38"/>
      <c r="B139" s="39"/>
      <c r="C139" s="219" t="s">
        <v>154</v>
      </c>
      <c r="D139" s="219" t="s">
        <v>126</v>
      </c>
      <c r="E139" s="220" t="s">
        <v>155</v>
      </c>
      <c r="F139" s="221" t="s">
        <v>156</v>
      </c>
      <c r="G139" s="222" t="s">
        <v>157</v>
      </c>
      <c r="H139" s="223">
        <v>9.9199999999999999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38</v>
      </c>
      <c r="O139" s="91"/>
      <c r="P139" s="229">
        <f>O139*H139</f>
        <v>0</v>
      </c>
      <c r="Q139" s="229">
        <v>3.11388</v>
      </c>
      <c r="R139" s="229">
        <f>Q139*H139</f>
        <v>30.889689600000001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130</v>
      </c>
      <c r="AT139" s="231" t="s">
        <v>126</v>
      </c>
      <c r="AU139" s="231" t="s">
        <v>83</v>
      </c>
      <c r="AY139" s="17" t="s">
        <v>124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81</v>
      </c>
      <c r="BK139" s="232">
        <f>ROUND(I139*H139,2)</f>
        <v>0</v>
      </c>
      <c r="BL139" s="17" t="s">
        <v>130</v>
      </c>
      <c r="BM139" s="231" t="s">
        <v>158</v>
      </c>
    </row>
    <row r="140" s="2" customFormat="1">
      <c r="A140" s="38"/>
      <c r="B140" s="39"/>
      <c r="C140" s="40"/>
      <c r="D140" s="233" t="s">
        <v>132</v>
      </c>
      <c r="E140" s="40"/>
      <c r="F140" s="234" t="s">
        <v>159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132</v>
      </c>
      <c r="AU140" s="17" t="s">
        <v>83</v>
      </c>
    </row>
    <row r="141" s="2" customFormat="1">
      <c r="A141" s="38"/>
      <c r="B141" s="39"/>
      <c r="C141" s="40"/>
      <c r="D141" s="238" t="s">
        <v>134</v>
      </c>
      <c r="E141" s="40"/>
      <c r="F141" s="239" t="s">
        <v>160</v>
      </c>
      <c r="G141" s="40"/>
      <c r="H141" s="40"/>
      <c r="I141" s="235"/>
      <c r="J141" s="40"/>
      <c r="K141" s="40"/>
      <c r="L141" s="44"/>
      <c r="M141" s="236"/>
      <c r="N141" s="23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134</v>
      </c>
      <c r="AU141" s="17" t="s">
        <v>83</v>
      </c>
    </row>
    <row r="142" s="13" customFormat="1">
      <c r="A142" s="13"/>
      <c r="B142" s="240"/>
      <c r="C142" s="241"/>
      <c r="D142" s="233" t="s">
        <v>136</v>
      </c>
      <c r="E142" s="242" t="s">
        <v>1</v>
      </c>
      <c r="F142" s="243" t="s">
        <v>161</v>
      </c>
      <c r="G142" s="241"/>
      <c r="H142" s="244">
        <v>9.9199999999999999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136</v>
      </c>
      <c r="AU142" s="250" t="s">
        <v>83</v>
      </c>
      <c r="AV142" s="13" t="s">
        <v>83</v>
      </c>
      <c r="AW142" s="13" t="s">
        <v>30</v>
      </c>
      <c r="AX142" s="13" t="s">
        <v>81</v>
      </c>
      <c r="AY142" s="250" t="s">
        <v>124</v>
      </c>
    </row>
    <row r="143" s="2" customFormat="1" ht="24.15" customHeight="1">
      <c r="A143" s="38"/>
      <c r="B143" s="39"/>
      <c r="C143" s="219" t="s">
        <v>162</v>
      </c>
      <c r="D143" s="219" t="s">
        <v>126</v>
      </c>
      <c r="E143" s="220" t="s">
        <v>163</v>
      </c>
      <c r="F143" s="221" t="s">
        <v>164</v>
      </c>
      <c r="G143" s="222" t="s">
        <v>157</v>
      </c>
      <c r="H143" s="223">
        <v>16.367999999999999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38</v>
      </c>
      <c r="O143" s="91"/>
      <c r="P143" s="229">
        <f>O143*H143</f>
        <v>0</v>
      </c>
      <c r="Q143" s="229">
        <v>0.36037999999999998</v>
      </c>
      <c r="R143" s="229">
        <f>Q143*H143</f>
        <v>5.898699839999999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130</v>
      </c>
      <c r="AT143" s="231" t="s">
        <v>126</v>
      </c>
      <c r="AU143" s="231" t="s">
        <v>83</v>
      </c>
      <c r="AY143" s="17" t="s">
        <v>124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130</v>
      </c>
      <c r="BM143" s="231" t="s">
        <v>165</v>
      </c>
    </row>
    <row r="144" s="2" customFormat="1">
      <c r="A144" s="38"/>
      <c r="B144" s="39"/>
      <c r="C144" s="40"/>
      <c r="D144" s="233" t="s">
        <v>132</v>
      </c>
      <c r="E144" s="40"/>
      <c r="F144" s="234" t="s">
        <v>166</v>
      </c>
      <c r="G144" s="40"/>
      <c r="H144" s="40"/>
      <c r="I144" s="235"/>
      <c r="J144" s="40"/>
      <c r="K144" s="40"/>
      <c r="L144" s="44"/>
      <c r="M144" s="236"/>
      <c r="N144" s="23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132</v>
      </c>
      <c r="AU144" s="17" t="s">
        <v>83</v>
      </c>
    </row>
    <row r="145" s="2" customFormat="1">
      <c r="A145" s="38"/>
      <c r="B145" s="39"/>
      <c r="C145" s="40"/>
      <c r="D145" s="238" t="s">
        <v>134</v>
      </c>
      <c r="E145" s="40"/>
      <c r="F145" s="239" t="s">
        <v>167</v>
      </c>
      <c r="G145" s="40"/>
      <c r="H145" s="40"/>
      <c r="I145" s="235"/>
      <c r="J145" s="40"/>
      <c r="K145" s="40"/>
      <c r="L145" s="44"/>
      <c r="M145" s="236"/>
      <c r="N145" s="23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134</v>
      </c>
      <c r="AU145" s="17" t="s">
        <v>83</v>
      </c>
    </row>
    <row r="146" s="14" customFormat="1">
      <c r="A146" s="14"/>
      <c r="B146" s="262"/>
      <c r="C146" s="263"/>
      <c r="D146" s="233" t="s">
        <v>136</v>
      </c>
      <c r="E146" s="264" t="s">
        <v>1</v>
      </c>
      <c r="F146" s="265" t="s">
        <v>168</v>
      </c>
      <c r="G146" s="263"/>
      <c r="H146" s="264" t="s">
        <v>1</v>
      </c>
      <c r="I146" s="266"/>
      <c r="J146" s="263"/>
      <c r="K146" s="263"/>
      <c r="L146" s="267"/>
      <c r="M146" s="268"/>
      <c r="N146" s="269"/>
      <c r="O146" s="269"/>
      <c r="P146" s="269"/>
      <c r="Q146" s="269"/>
      <c r="R146" s="269"/>
      <c r="S146" s="269"/>
      <c r="T146" s="27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1" t="s">
        <v>136</v>
      </c>
      <c r="AU146" s="271" t="s">
        <v>83</v>
      </c>
      <c r="AV146" s="14" t="s">
        <v>81</v>
      </c>
      <c r="AW146" s="14" t="s">
        <v>30</v>
      </c>
      <c r="AX146" s="14" t="s">
        <v>73</v>
      </c>
      <c r="AY146" s="271" t="s">
        <v>124</v>
      </c>
    </row>
    <row r="147" s="13" customFormat="1">
      <c r="A147" s="13"/>
      <c r="B147" s="240"/>
      <c r="C147" s="241"/>
      <c r="D147" s="233" t="s">
        <v>136</v>
      </c>
      <c r="E147" s="242" t="s">
        <v>1</v>
      </c>
      <c r="F147" s="243" t="s">
        <v>169</v>
      </c>
      <c r="G147" s="241"/>
      <c r="H147" s="244">
        <v>16.367999999999999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136</v>
      </c>
      <c r="AU147" s="250" t="s">
        <v>83</v>
      </c>
      <c r="AV147" s="13" t="s">
        <v>83</v>
      </c>
      <c r="AW147" s="13" t="s">
        <v>30</v>
      </c>
      <c r="AX147" s="13" t="s">
        <v>81</v>
      </c>
      <c r="AY147" s="250" t="s">
        <v>124</v>
      </c>
    </row>
    <row r="148" s="2" customFormat="1" ht="16.5" customHeight="1">
      <c r="A148" s="38"/>
      <c r="B148" s="39"/>
      <c r="C148" s="251" t="s">
        <v>141</v>
      </c>
      <c r="D148" s="251" t="s">
        <v>138</v>
      </c>
      <c r="E148" s="252" t="s">
        <v>170</v>
      </c>
      <c r="F148" s="253" t="s">
        <v>171</v>
      </c>
      <c r="G148" s="254" t="s">
        <v>172</v>
      </c>
      <c r="H148" s="255">
        <v>49</v>
      </c>
      <c r="I148" s="256"/>
      <c r="J148" s="257">
        <f>ROUND(I148*H148,2)</f>
        <v>0</v>
      </c>
      <c r="K148" s="258"/>
      <c r="L148" s="259"/>
      <c r="M148" s="260" t="s">
        <v>1</v>
      </c>
      <c r="N148" s="261" t="s">
        <v>38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141</v>
      </c>
      <c r="AT148" s="231" t="s">
        <v>138</v>
      </c>
      <c r="AU148" s="231" t="s">
        <v>83</v>
      </c>
      <c r="AY148" s="17" t="s">
        <v>124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130</v>
      </c>
      <c r="BM148" s="231" t="s">
        <v>173</v>
      </c>
    </row>
    <row r="149" s="2" customFormat="1">
      <c r="A149" s="38"/>
      <c r="B149" s="39"/>
      <c r="C149" s="40"/>
      <c r="D149" s="233" t="s">
        <v>132</v>
      </c>
      <c r="E149" s="40"/>
      <c r="F149" s="234" t="s">
        <v>174</v>
      </c>
      <c r="G149" s="40"/>
      <c r="H149" s="40"/>
      <c r="I149" s="235"/>
      <c r="J149" s="40"/>
      <c r="K149" s="40"/>
      <c r="L149" s="44"/>
      <c r="M149" s="236"/>
      <c r="N149" s="23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132</v>
      </c>
      <c r="AU149" s="17" t="s">
        <v>83</v>
      </c>
    </row>
    <row r="150" s="2" customFormat="1" ht="16.5" customHeight="1">
      <c r="A150" s="38"/>
      <c r="B150" s="39"/>
      <c r="C150" s="251" t="s">
        <v>175</v>
      </c>
      <c r="D150" s="251" t="s">
        <v>138</v>
      </c>
      <c r="E150" s="252" t="s">
        <v>176</v>
      </c>
      <c r="F150" s="253" t="s">
        <v>177</v>
      </c>
      <c r="G150" s="254" t="s">
        <v>172</v>
      </c>
      <c r="H150" s="255">
        <v>1</v>
      </c>
      <c r="I150" s="256"/>
      <c r="J150" s="257">
        <f>ROUND(I150*H150,2)</f>
        <v>0</v>
      </c>
      <c r="K150" s="258"/>
      <c r="L150" s="259"/>
      <c r="M150" s="260" t="s">
        <v>1</v>
      </c>
      <c r="N150" s="261" t="s">
        <v>38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141</v>
      </c>
      <c r="AT150" s="231" t="s">
        <v>138</v>
      </c>
      <c r="AU150" s="231" t="s">
        <v>83</v>
      </c>
      <c r="AY150" s="17" t="s">
        <v>124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81</v>
      </c>
      <c r="BK150" s="232">
        <f>ROUND(I150*H150,2)</f>
        <v>0</v>
      </c>
      <c r="BL150" s="17" t="s">
        <v>130</v>
      </c>
      <c r="BM150" s="231" t="s">
        <v>178</v>
      </c>
    </row>
    <row r="151" s="2" customFormat="1">
      <c r="A151" s="38"/>
      <c r="B151" s="39"/>
      <c r="C151" s="40"/>
      <c r="D151" s="233" t="s">
        <v>132</v>
      </c>
      <c r="E151" s="40"/>
      <c r="F151" s="234" t="s">
        <v>174</v>
      </c>
      <c r="G151" s="40"/>
      <c r="H151" s="40"/>
      <c r="I151" s="235"/>
      <c r="J151" s="40"/>
      <c r="K151" s="40"/>
      <c r="L151" s="44"/>
      <c r="M151" s="236"/>
      <c r="N151" s="23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132</v>
      </c>
      <c r="AU151" s="17" t="s">
        <v>83</v>
      </c>
    </row>
    <row r="152" s="12" customFormat="1" ht="22.8" customHeight="1">
      <c r="A152" s="12"/>
      <c r="B152" s="203"/>
      <c r="C152" s="204"/>
      <c r="D152" s="205" t="s">
        <v>72</v>
      </c>
      <c r="E152" s="217" t="s">
        <v>154</v>
      </c>
      <c r="F152" s="217" t="s">
        <v>179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SUM(P153:P155)</f>
        <v>0</v>
      </c>
      <c r="Q152" s="211"/>
      <c r="R152" s="212">
        <f>SUM(R153:R155)</f>
        <v>0</v>
      </c>
      <c r="S152" s="211"/>
      <c r="T152" s="213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81</v>
      </c>
      <c r="AT152" s="215" t="s">
        <v>72</v>
      </c>
      <c r="AU152" s="215" t="s">
        <v>81</v>
      </c>
      <c r="AY152" s="214" t="s">
        <v>124</v>
      </c>
      <c r="BK152" s="216">
        <f>SUM(BK153:BK155)</f>
        <v>0</v>
      </c>
    </row>
    <row r="153" s="2" customFormat="1" ht="24.15" customHeight="1">
      <c r="A153" s="38"/>
      <c r="B153" s="39"/>
      <c r="C153" s="219" t="s">
        <v>180</v>
      </c>
      <c r="D153" s="219" t="s">
        <v>126</v>
      </c>
      <c r="E153" s="220" t="s">
        <v>181</v>
      </c>
      <c r="F153" s="221" t="s">
        <v>182</v>
      </c>
      <c r="G153" s="222" t="s">
        <v>183</v>
      </c>
      <c r="H153" s="223">
        <v>32.5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38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130</v>
      </c>
      <c r="AT153" s="231" t="s">
        <v>126</v>
      </c>
      <c r="AU153" s="231" t="s">
        <v>83</v>
      </c>
      <c r="AY153" s="17" t="s">
        <v>124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130</v>
      </c>
      <c r="BM153" s="231" t="s">
        <v>184</v>
      </c>
    </row>
    <row r="154" s="2" customFormat="1">
      <c r="A154" s="38"/>
      <c r="B154" s="39"/>
      <c r="C154" s="40"/>
      <c r="D154" s="233" t="s">
        <v>132</v>
      </c>
      <c r="E154" s="40"/>
      <c r="F154" s="234" t="s">
        <v>182</v>
      </c>
      <c r="G154" s="40"/>
      <c r="H154" s="40"/>
      <c r="I154" s="235"/>
      <c r="J154" s="40"/>
      <c r="K154" s="40"/>
      <c r="L154" s="44"/>
      <c r="M154" s="236"/>
      <c r="N154" s="23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132</v>
      </c>
      <c r="AU154" s="17" t="s">
        <v>83</v>
      </c>
    </row>
    <row r="155" s="2" customFormat="1">
      <c r="A155" s="38"/>
      <c r="B155" s="39"/>
      <c r="C155" s="40"/>
      <c r="D155" s="238" t="s">
        <v>134</v>
      </c>
      <c r="E155" s="40"/>
      <c r="F155" s="239" t="s">
        <v>185</v>
      </c>
      <c r="G155" s="40"/>
      <c r="H155" s="40"/>
      <c r="I155" s="235"/>
      <c r="J155" s="40"/>
      <c r="K155" s="40"/>
      <c r="L155" s="44"/>
      <c r="M155" s="236"/>
      <c r="N155" s="23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134</v>
      </c>
      <c r="AU155" s="17" t="s">
        <v>83</v>
      </c>
    </row>
    <row r="156" s="12" customFormat="1" ht="22.8" customHeight="1">
      <c r="A156" s="12"/>
      <c r="B156" s="203"/>
      <c r="C156" s="204"/>
      <c r="D156" s="205" t="s">
        <v>72</v>
      </c>
      <c r="E156" s="217" t="s">
        <v>175</v>
      </c>
      <c r="F156" s="217" t="s">
        <v>186</v>
      </c>
      <c r="G156" s="204"/>
      <c r="H156" s="204"/>
      <c r="I156" s="207"/>
      <c r="J156" s="218">
        <f>BK156</f>
        <v>0</v>
      </c>
      <c r="K156" s="204"/>
      <c r="L156" s="209"/>
      <c r="M156" s="210"/>
      <c r="N156" s="211"/>
      <c r="O156" s="211"/>
      <c r="P156" s="212">
        <f>SUM(P157:P187)</f>
        <v>0</v>
      </c>
      <c r="Q156" s="211"/>
      <c r="R156" s="212">
        <f>SUM(R157:R187)</f>
        <v>0</v>
      </c>
      <c r="S156" s="211"/>
      <c r="T156" s="213">
        <f>SUM(T157:T187)</f>
        <v>8.5800000000000001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4" t="s">
        <v>81</v>
      </c>
      <c r="AT156" s="215" t="s">
        <v>72</v>
      </c>
      <c r="AU156" s="215" t="s">
        <v>81</v>
      </c>
      <c r="AY156" s="214" t="s">
        <v>124</v>
      </c>
      <c r="BK156" s="216">
        <f>SUM(BK157:BK187)</f>
        <v>0</v>
      </c>
    </row>
    <row r="157" s="2" customFormat="1" ht="37.8" customHeight="1">
      <c r="A157" s="38"/>
      <c r="B157" s="39"/>
      <c r="C157" s="219" t="s">
        <v>187</v>
      </c>
      <c r="D157" s="219" t="s">
        <v>126</v>
      </c>
      <c r="E157" s="220" t="s">
        <v>188</v>
      </c>
      <c r="F157" s="221" t="s">
        <v>189</v>
      </c>
      <c r="G157" s="222" t="s">
        <v>183</v>
      </c>
      <c r="H157" s="223">
        <v>108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38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130</v>
      </c>
      <c r="AT157" s="231" t="s">
        <v>126</v>
      </c>
      <c r="AU157" s="231" t="s">
        <v>83</v>
      </c>
      <c r="AY157" s="17" t="s">
        <v>124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130</v>
      </c>
      <c r="BM157" s="231" t="s">
        <v>190</v>
      </c>
    </row>
    <row r="158" s="2" customFormat="1">
      <c r="A158" s="38"/>
      <c r="B158" s="39"/>
      <c r="C158" s="40"/>
      <c r="D158" s="233" t="s">
        <v>132</v>
      </c>
      <c r="E158" s="40"/>
      <c r="F158" s="234" t="s">
        <v>191</v>
      </c>
      <c r="G158" s="40"/>
      <c r="H158" s="40"/>
      <c r="I158" s="235"/>
      <c r="J158" s="40"/>
      <c r="K158" s="40"/>
      <c r="L158" s="44"/>
      <c r="M158" s="236"/>
      <c r="N158" s="23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132</v>
      </c>
      <c r="AU158" s="17" t="s">
        <v>83</v>
      </c>
    </row>
    <row r="159" s="2" customFormat="1">
      <c r="A159" s="38"/>
      <c r="B159" s="39"/>
      <c r="C159" s="40"/>
      <c r="D159" s="238" t="s">
        <v>134</v>
      </c>
      <c r="E159" s="40"/>
      <c r="F159" s="239" t="s">
        <v>192</v>
      </c>
      <c r="G159" s="40"/>
      <c r="H159" s="40"/>
      <c r="I159" s="235"/>
      <c r="J159" s="40"/>
      <c r="K159" s="40"/>
      <c r="L159" s="44"/>
      <c r="M159" s="236"/>
      <c r="N159" s="237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134</v>
      </c>
      <c r="AU159" s="17" t="s">
        <v>83</v>
      </c>
    </row>
    <row r="160" s="13" customFormat="1">
      <c r="A160" s="13"/>
      <c r="B160" s="240"/>
      <c r="C160" s="241"/>
      <c r="D160" s="233" t="s">
        <v>136</v>
      </c>
      <c r="E160" s="242" t="s">
        <v>1</v>
      </c>
      <c r="F160" s="243" t="s">
        <v>193</v>
      </c>
      <c r="G160" s="241"/>
      <c r="H160" s="244">
        <v>108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136</v>
      </c>
      <c r="AU160" s="250" t="s">
        <v>83</v>
      </c>
      <c r="AV160" s="13" t="s">
        <v>83</v>
      </c>
      <c r="AW160" s="13" t="s">
        <v>30</v>
      </c>
      <c r="AX160" s="13" t="s">
        <v>81</v>
      </c>
      <c r="AY160" s="250" t="s">
        <v>124</v>
      </c>
    </row>
    <row r="161" s="2" customFormat="1" ht="37.8" customHeight="1">
      <c r="A161" s="38"/>
      <c r="B161" s="39"/>
      <c r="C161" s="219" t="s">
        <v>8</v>
      </c>
      <c r="D161" s="219" t="s">
        <v>126</v>
      </c>
      <c r="E161" s="220" t="s">
        <v>194</v>
      </c>
      <c r="F161" s="221" t="s">
        <v>195</v>
      </c>
      <c r="G161" s="222" t="s">
        <v>183</v>
      </c>
      <c r="H161" s="223">
        <v>3240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38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130</v>
      </c>
      <c r="AT161" s="231" t="s">
        <v>126</v>
      </c>
      <c r="AU161" s="231" t="s">
        <v>83</v>
      </c>
      <c r="AY161" s="17" t="s">
        <v>124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130</v>
      </c>
      <c r="BM161" s="231" t="s">
        <v>196</v>
      </c>
    </row>
    <row r="162" s="2" customFormat="1">
      <c r="A162" s="38"/>
      <c r="B162" s="39"/>
      <c r="C162" s="40"/>
      <c r="D162" s="233" t="s">
        <v>132</v>
      </c>
      <c r="E162" s="40"/>
      <c r="F162" s="234" t="s">
        <v>197</v>
      </c>
      <c r="G162" s="40"/>
      <c r="H162" s="40"/>
      <c r="I162" s="235"/>
      <c r="J162" s="40"/>
      <c r="K162" s="40"/>
      <c r="L162" s="44"/>
      <c r="M162" s="236"/>
      <c r="N162" s="23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132</v>
      </c>
      <c r="AU162" s="17" t="s">
        <v>83</v>
      </c>
    </row>
    <row r="163" s="2" customFormat="1">
      <c r="A163" s="38"/>
      <c r="B163" s="39"/>
      <c r="C163" s="40"/>
      <c r="D163" s="238" t="s">
        <v>134</v>
      </c>
      <c r="E163" s="40"/>
      <c r="F163" s="239" t="s">
        <v>198</v>
      </c>
      <c r="G163" s="40"/>
      <c r="H163" s="40"/>
      <c r="I163" s="235"/>
      <c r="J163" s="40"/>
      <c r="K163" s="40"/>
      <c r="L163" s="44"/>
      <c r="M163" s="236"/>
      <c r="N163" s="237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134</v>
      </c>
      <c r="AU163" s="17" t="s">
        <v>83</v>
      </c>
    </row>
    <row r="164" s="13" customFormat="1">
      <c r="A164" s="13"/>
      <c r="B164" s="240"/>
      <c r="C164" s="241"/>
      <c r="D164" s="233" t="s">
        <v>136</v>
      </c>
      <c r="E164" s="242" t="s">
        <v>1</v>
      </c>
      <c r="F164" s="243" t="s">
        <v>199</v>
      </c>
      <c r="G164" s="241"/>
      <c r="H164" s="244">
        <v>3240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136</v>
      </c>
      <c r="AU164" s="250" t="s">
        <v>83</v>
      </c>
      <c r="AV164" s="13" t="s">
        <v>83</v>
      </c>
      <c r="AW164" s="13" t="s">
        <v>30</v>
      </c>
      <c r="AX164" s="13" t="s">
        <v>81</v>
      </c>
      <c r="AY164" s="250" t="s">
        <v>124</v>
      </c>
    </row>
    <row r="165" s="2" customFormat="1" ht="37.8" customHeight="1">
      <c r="A165" s="38"/>
      <c r="B165" s="39"/>
      <c r="C165" s="219" t="s">
        <v>200</v>
      </c>
      <c r="D165" s="219" t="s">
        <v>126</v>
      </c>
      <c r="E165" s="220" t="s">
        <v>201</v>
      </c>
      <c r="F165" s="221" t="s">
        <v>202</v>
      </c>
      <c r="G165" s="222" t="s">
        <v>183</v>
      </c>
      <c r="H165" s="223">
        <v>108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38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130</v>
      </c>
      <c r="AT165" s="231" t="s">
        <v>126</v>
      </c>
      <c r="AU165" s="231" t="s">
        <v>83</v>
      </c>
      <c r="AY165" s="17" t="s">
        <v>124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130</v>
      </c>
      <c r="BM165" s="231" t="s">
        <v>203</v>
      </c>
    </row>
    <row r="166" s="2" customFormat="1">
      <c r="A166" s="38"/>
      <c r="B166" s="39"/>
      <c r="C166" s="40"/>
      <c r="D166" s="233" t="s">
        <v>132</v>
      </c>
      <c r="E166" s="40"/>
      <c r="F166" s="234" t="s">
        <v>204</v>
      </c>
      <c r="G166" s="40"/>
      <c r="H166" s="40"/>
      <c r="I166" s="235"/>
      <c r="J166" s="40"/>
      <c r="K166" s="40"/>
      <c r="L166" s="44"/>
      <c r="M166" s="236"/>
      <c r="N166" s="23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132</v>
      </c>
      <c r="AU166" s="17" t="s">
        <v>83</v>
      </c>
    </row>
    <row r="167" s="2" customFormat="1">
      <c r="A167" s="38"/>
      <c r="B167" s="39"/>
      <c r="C167" s="40"/>
      <c r="D167" s="238" t="s">
        <v>134</v>
      </c>
      <c r="E167" s="40"/>
      <c r="F167" s="239" t="s">
        <v>205</v>
      </c>
      <c r="G167" s="40"/>
      <c r="H167" s="40"/>
      <c r="I167" s="235"/>
      <c r="J167" s="40"/>
      <c r="K167" s="40"/>
      <c r="L167" s="44"/>
      <c r="M167" s="236"/>
      <c r="N167" s="23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134</v>
      </c>
      <c r="AU167" s="17" t="s">
        <v>83</v>
      </c>
    </row>
    <row r="168" s="2" customFormat="1" ht="24.15" customHeight="1">
      <c r="A168" s="38"/>
      <c r="B168" s="39"/>
      <c r="C168" s="219" t="s">
        <v>206</v>
      </c>
      <c r="D168" s="219" t="s">
        <v>126</v>
      </c>
      <c r="E168" s="220" t="s">
        <v>207</v>
      </c>
      <c r="F168" s="221" t="s">
        <v>208</v>
      </c>
      <c r="G168" s="222" t="s">
        <v>157</v>
      </c>
      <c r="H168" s="223">
        <v>3.1200000000000001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38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2.75</v>
      </c>
      <c r="T168" s="230">
        <f>S168*H168</f>
        <v>8.5800000000000001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130</v>
      </c>
      <c r="AT168" s="231" t="s">
        <v>126</v>
      </c>
      <c r="AU168" s="231" t="s">
        <v>83</v>
      </c>
      <c r="AY168" s="17" t="s">
        <v>124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81</v>
      </c>
      <c r="BK168" s="232">
        <f>ROUND(I168*H168,2)</f>
        <v>0</v>
      </c>
      <c r="BL168" s="17" t="s">
        <v>130</v>
      </c>
      <c r="BM168" s="231" t="s">
        <v>209</v>
      </c>
    </row>
    <row r="169" s="2" customFormat="1">
      <c r="A169" s="38"/>
      <c r="B169" s="39"/>
      <c r="C169" s="40"/>
      <c r="D169" s="233" t="s">
        <v>132</v>
      </c>
      <c r="E169" s="40"/>
      <c r="F169" s="234" t="s">
        <v>210</v>
      </c>
      <c r="G169" s="40"/>
      <c r="H169" s="40"/>
      <c r="I169" s="235"/>
      <c r="J169" s="40"/>
      <c r="K169" s="40"/>
      <c r="L169" s="44"/>
      <c r="M169" s="236"/>
      <c r="N169" s="23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132</v>
      </c>
      <c r="AU169" s="17" t="s">
        <v>83</v>
      </c>
    </row>
    <row r="170" s="2" customFormat="1">
      <c r="A170" s="38"/>
      <c r="B170" s="39"/>
      <c r="C170" s="40"/>
      <c r="D170" s="238" t="s">
        <v>134</v>
      </c>
      <c r="E170" s="40"/>
      <c r="F170" s="239" t="s">
        <v>211</v>
      </c>
      <c r="G170" s="40"/>
      <c r="H170" s="40"/>
      <c r="I170" s="235"/>
      <c r="J170" s="40"/>
      <c r="K170" s="40"/>
      <c r="L170" s="44"/>
      <c r="M170" s="236"/>
      <c r="N170" s="23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134</v>
      </c>
      <c r="AU170" s="17" t="s">
        <v>83</v>
      </c>
    </row>
    <row r="171" s="14" customFormat="1">
      <c r="A171" s="14"/>
      <c r="B171" s="262"/>
      <c r="C171" s="263"/>
      <c r="D171" s="233" t="s">
        <v>136</v>
      </c>
      <c r="E171" s="264" t="s">
        <v>1</v>
      </c>
      <c r="F171" s="265" t="s">
        <v>212</v>
      </c>
      <c r="G171" s="263"/>
      <c r="H171" s="264" t="s">
        <v>1</v>
      </c>
      <c r="I171" s="266"/>
      <c r="J171" s="263"/>
      <c r="K171" s="263"/>
      <c r="L171" s="267"/>
      <c r="M171" s="268"/>
      <c r="N171" s="269"/>
      <c r="O171" s="269"/>
      <c r="P171" s="269"/>
      <c r="Q171" s="269"/>
      <c r="R171" s="269"/>
      <c r="S171" s="269"/>
      <c r="T171" s="27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1" t="s">
        <v>136</v>
      </c>
      <c r="AU171" s="271" t="s">
        <v>83</v>
      </c>
      <c r="AV171" s="14" t="s">
        <v>81</v>
      </c>
      <c r="AW171" s="14" t="s">
        <v>30</v>
      </c>
      <c r="AX171" s="14" t="s">
        <v>73</v>
      </c>
      <c r="AY171" s="271" t="s">
        <v>124</v>
      </c>
    </row>
    <row r="172" s="13" customFormat="1">
      <c r="A172" s="13"/>
      <c r="B172" s="240"/>
      <c r="C172" s="241"/>
      <c r="D172" s="233" t="s">
        <v>136</v>
      </c>
      <c r="E172" s="242" t="s">
        <v>1</v>
      </c>
      <c r="F172" s="243" t="s">
        <v>213</v>
      </c>
      <c r="G172" s="241"/>
      <c r="H172" s="244">
        <v>3.1200000000000001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136</v>
      </c>
      <c r="AU172" s="250" t="s">
        <v>83</v>
      </c>
      <c r="AV172" s="13" t="s">
        <v>83</v>
      </c>
      <c r="AW172" s="13" t="s">
        <v>30</v>
      </c>
      <c r="AX172" s="13" t="s">
        <v>81</v>
      </c>
      <c r="AY172" s="250" t="s">
        <v>124</v>
      </c>
    </row>
    <row r="173" s="2" customFormat="1" ht="24.15" customHeight="1">
      <c r="A173" s="38"/>
      <c r="B173" s="39"/>
      <c r="C173" s="219" t="s">
        <v>152</v>
      </c>
      <c r="D173" s="219" t="s">
        <v>126</v>
      </c>
      <c r="E173" s="220" t="s">
        <v>214</v>
      </c>
      <c r="F173" s="221" t="s">
        <v>215</v>
      </c>
      <c r="G173" s="222" t="s">
        <v>183</v>
      </c>
      <c r="H173" s="223">
        <v>32.5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38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130</v>
      </c>
      <c r="AT173" s="231" t="s">
        <v>126</v>
      </c>
      <c r="AU173" s="231" t="s">
        <v>83</v>
      </c>
      <c r="AY173" s="17" t="s">
        <v>124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81</v>
      </c>
      <c r="BK173" s="232">
        <f>ROUND(I173*H173,2)</f>
        <v>0</v>
      </c>
      <c r="BL173" s="17" t="s">
        <v>130</v>
      </c>
      <c r="BM173" s="231" t="s">
        <v>216</v>
      </c>
    </row>
    <row r="174" s="2" customFormat="1">
      <c r="A174" s="38"/>
      <c r="B174" s="39"/>
      <c r="C174" s="40"/>
      <c r="D174" s="233" t="s">
        <v>132</v>
      </c>
      <c r="E174" s="40"/>
      <c r="F174" s="234" t="s">
        <v>215</v>
      </c>
      <c r="G174" s="40"/>
      <c r="H174" s="40"/>
      <c r="I174" s="235"/>
      <c r="J174" s="40"/>
      <c r="K174" s="40"/>
      <c r="L174" s="44"/>
      <c r="M174" s="236"/>
      <c r="N174" s="23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132</v>
      </c>
      <c r="AU174" s="17" t="s">
        <v>83</v>
      </c>
    </row>
    <row r="175" s="2" customFormat="1">
      <c r="A175" s="38"/>
      <c r="B175" s="39"/>
      <c r="C175" s="40"/>
      <c r="D175" s="238" t="s">
        <v>134</v>
      </c>
      <c r="E175" s="40"/>
      <c r="F175" s="239" t="s">
        <v>217</v>
      </c>
      <c r="G175" s="40"/>
      <c r="H175" s="40"/>
      <c r="I175" s="235"/>
      <c r="J175" s="40"/>
      <c r="K175" s="40"/>
      <c r="L175" s="44"/>
      <c r="M175" s="236"/>
      <c r="N175" s="23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134</v>
      </c>
      <c r="AU175" s="17" t="s">
        <v>83</v>
      </c>
    </row>
    <row r="176" s="13" customFormat="1">
      <c r="A176" s="13"/>
      <c r="B176" s="240"/>
      <c r="C176" s="241"/>
      <c r="D176" s="233" t="s">
        <v>136</v>
      </c>
      <c r="E176" s="242" t="s">
        <v>1</v>
      </c>
      <c r="F176" s="243" t="s">
        <v>218</v>
      </c>
      <c r="G176" s="241"/>
      <c r="H176" s="244">
        <v>32.5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136</v>
      </c>
      <c r="AU176" s="250" t="s">
        <v>83</v>
      </c>
      <c r="AV176" s="13" t="s">
        <v>83</v>
      </c>
      <c r="AW176" s="13" t="s">
        <v>30</v>
      </c>
      <c r="AX176" s="13" t="s">
        <v>81</v>
      </c>
      <c r="AY176" s="250" t="s">
        <v>124</v>
      </c>
    </row>
    <row r="177" s="2" customFormat="1" ht="24.15" customHeight="1">
      <c r="A177" s="38"/>
      <c r="B177" s="39"/>
      <c r="C177" s="219" t="s">
        <v>130</v>
      </c>
      <c r="D177" s="219" t="s">
        <v>126</v>
      </c>
      <c r="E177" s="220" t="s">
        <v>219</v>
      </c>
      <c r="F177" s="221" t="s">
        <v>220</v>
      </c>
      <c r="G177" s="222" t="s">
        <v>183</v>
      </c>
      <c r="H177" s="223">
        <v>32.5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38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130</v>
      </c>
      <c r="AT177" s="231" t="s">
        <v>126</v>
      </c>
      <c r="AU177" s="231" t="s">
        <v>83</v>
      </c>
      <c r="AY177" s="17" t="s">
        <v>124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81</v>
      </c>
      <c r="BK177" s="232">
        <f>ROUND(I177*H177,2)</f>
        <v>0</v>
      </c>
      <c r="BL177" s="17" t="s">
        <v>130</v>
      </c>
      <c r="BM177" s="231" t="s">
        <v>221</v>
      </c>
    </row>
    <row r="178" s="2" customFormat="1">
      <c r="A178" s="38"/>
      <c r="B178" s="39"/>
      <c r="C178" s="40"/>
      <c r="D178" s="233" t="s">
        <v>132</v>
      </c>
      <c r="E178" s="40"/>
      <c r="F178" s="234" t="s">
        <v>222</v>
      </c>
      <c r="G178" s="40"/>
      <c r="H178" s="40"/>
      <c r="I178" s="235"/>
      <c r="J178" s="40"/>
      <c r="K178" s="40"/>
      <c r="L178" s="44"/>
      <c r="M178" s="236"/>
      <c r="N178" s="23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132</v>
      </c>
      <c r="AU178" s="17" t="s">
        <v>83</v>
      </c>
    </row>
    <row r="179" s="2" customFormat="1">
      <c r="A179" s="38"/>
      <c r="B179" s="39"/>
      <c r="C179" s="40"/>
      <c r="D179" s="238" t="s">
        <v>134</v>
      </c>
      <c r="E179" s="40"/>
      <c r="F179" s="239" t="s">
        <v>223</v>
      </c>
      <c r="G179" s="40"/>
      <c r="H179" s="40"/>
      <c r="I179" s="235"/>
      <c r="J179" s="40"/>
      <c r="K179" s="40"/>
      <c r="L179" s="44"/>
      <c r="M179" s="236"/>
      <c r="N179" s="23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134</v>
      </c>
      <c r="AU179" s="17" t="s">
        <v>83</v>
      </c>
    </row>
    <row r="180" s="2" customFormat="1" ht="24.15" customHeight="1">
      <c r="A180" s="38"/>
      <c r="B180" s="39"/>
      <c r="C180" s="219" t="s">
        <v>224</v>
      </c>
      <c r="D180" s="219" t="s">
        <v>126</v>
      </c>
      <c r="E180" s="220" t="s">
        <v>225</v>
      </c>
      <c r="F180" s="221" t="s">
        <v>226</v>
      </c>
      <c r="G180" s="222" t="s">
        <v>183</v>
      </c>
      <c r="H180" s="223">
        <v>108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38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130</v>
      </c>
      <c r="AT180" s="231" t="s">
        <v>126</v>
      </c>
      <c r="AU180" s="231" t="s">
        <v>83</v>
      </c>
      <c r="AY180" s="17" t="s">
        <v>124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81</v>
      </c>
      <c r="BK180" s="232">
        <f>ROUND(I180*H180,2)</f>
        <v>0</v>
      </c>
      <c r="BL180" s="17" t="s">
        <v>130</v>
      </c>
      <c r="BM180" s="231" t="s">
        <v>227</v>
      </c>
    </row>
    <row r="181" s="2" customFormat="1">
      <c r="A181" s="38"/>
      <c r="B181" s="39"/>
      <c r="C181" s="40"/>
      <c r="D181" s="233" t="s">
        <v>132</v>
      </c>
      <c r="E181" s="40"/>
      <c r="F181" s="234" t="s">
        <v>228</v>
      </c>
      <c r="G181" s="40"/>
      <c r="H181" s="40"/>
      <c r="I181" s="235"/>
      <c r="J181" s="40"/>
      <c r="K181" s="40"/>
      <c r="L181" s="44"/>
      <c r="M181" s="236"/>
      <c r="N181" s="23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132</v>
      </c>
      <c r="AU181" s="17" t="s">
        <v>83</v>
      </c>
    </row>
    <row r="182" s="2" customFormat="1">
      <c r="A182" s="38"/>
      <c r="B182" s="39"/>
      <c r="C182" s="40"/>
      <c r="D182" s="238" t="s">
        <v>134</v>
      </c>
      <c r="E182" s="40"/>
      <c r="F182" s="239" t="s">
        <v>229</v>
      </c>
      <c r="G182" s="40"/>
      <c r="H182" s="40"/>
      <c r="I182" s="235"/>
      <c r="J182" s="40"/>
      <c r="K182" s="40"/>
      <c r="L182" s="44"/>
      <c r="M182" s="236"/>
      <c r="N182" s="23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134</v>
      </c>
      <c r="AU182" s="17" t="s">
        <v>83</v>
      </c>
    </row>
    <row r="183" s="13" customFormat="1">
      <c r="A183" s="13"/>
      <c r="B183" s="240"/>
      <c r="C183" s="241"/>
      <c r="D183" s="233" t="s">
        <v>136</v>
      </c>
      <c r="E183" s="242" t="s">
        <v>1</v>
      </c>
      <c r="F183" s="243" t="s">
        <v>230</v>
      </c>
      <c r="G183" s="241"/>
      <c r="H183" s="244">
        <v>108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136</v>
      </c>
      <c r="AU183" s="250" t="s">
        <v>83</v>
      </c>
      <c r="AV183" s="13" t="s">
        <v>83</v>
      </c>
      <c r="AW183" s="13" t="s">
        <v>30</v>
      </c>
      <c r="AX183" s="13" t="s">
        <v>81</v>
      </c>
      <c r="AY183" s="250" t="s">
        <v>124</v>
      </c>
    </row>
    <row r="184" s="2" customFormat="1" ht="24.15" customHeight="1">
      <c r="A184" s="38"/>
      <c r="B184" s="39"/>
      <c r="C184" s="219" t="s">
        <v>231</v>
      </c>
      <c r="D184" s="219" t="s">
        <v>126</v>
      </c>
      <c r="E184" s="220" t="s">
        <v>232</v>
      </c>
      <c r="F184" s="221" t="s">
        <v>233</v>
      </c>
      <c r="G184" s="222" t="s">
        <v>183</v>
      </c>
      <c r="H184" s="223">
        <v>324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38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130</v>
      </c>
      <c r="AT184" s="231" t="s">
        <v>126</v>
      </c>
      <c r="AU184" s="231" t="s">
        <v>83</v>
      </c>
      <c r="AY184" s="17" t="s">
        <v>124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81</v>
      </c>
      <c r="BK184" s="232">
        <f>ROUND(I184*H184,2)</f>
        <v>0</v>
      </c>
      <c r="BL184" s="17" t="s">
        <v>130</v>
      </c>
      <c r="BM184" s="231" t="s">
        <v>234</v>
      </c>
    </row>
    <row r="185" s="2" customFormat="1">
      <c r="A185" s="38"/>
      <c r="B185" s="39"/>
      <c r="C185" s="40"/>
      <c r="D185" s="233" t="s">
        <v>132</v>
      </c>
      <c r="E185" s="40"/>
      <c r="F185" s="234" t="s">
        <v>235</v>
      </c>
      <c r="G185" s="40"/>
      <c r="H185" s="40"/>
      <c r="I185" s="235"/>
      <c r="J185" s="40"/>
      <c r="K185" s="40"/>
      <c r="L185" s="44"/>
      <c r="M185" s="236"/>
      <c r="N185" s="23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132</v>
      </c>
      <c r="AU185" s="17" t="s">
        <v>83</v>
      </c>
    </row>
    <row r="186" s="2" customFormat="1">
      <c r="A186" s="38"/>
      <c r="B186" s="39"/>
      <c r="C186" s="40"/>
      <c r="D186" s="238" t="s">
        <v>134</v>
      </c>
      <c r="E186" s="40"/>
      <c r="F186" s="239" t="s">
        <v>236</v>
      </c>
      <c r="G186" s="40"/>
      <c r="H186" s="40"/>
      <c r="I186" s="235"/>
      <c r="J186" s="40"/>
      <c r="K186" s="40"/>
      <c r="L186" s="44"/>
      <c r="M186" s="236"/>
      <c r="N186" s="23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134</v>
      </c>
      <c r="AU186" s="17" t="s">
        <v>83</v>
      </c>
    </row>
    <row r="187" s="13" customFormat="1">
      <c r="A187" s="13"/>
      <c r="B187" s="240"/>
      <c r="C187" s="241"/>
      <c r="D187" s="233" t="s">
        <v>136</v>
      </c>
      <c r="E187" s="242" t="s">
        <v>1</v>
      </c>
      <c r="F187" s="243" t="s">
        <v>237</v>
      </c>
      <c r="G187" s="241"/>
      <c r="H187" s="244">
        <v>324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136</v>
      </c>
      <c r="AU187" s="250" t="s">
        <v>83</v>
      </c>
      <c r="AV187" s="13" t="s">
        <v>83</v>
      </c>
      <c r="AW187" s="13" t="s">
        <v>30</v>
      </c>
      <c r="AX187" s="13" t="s">
        <v>81</v>
      </c>
      <c r="AY187" s="250" t="s">
        <v>124</v>
      </c>
    </row>
    <row r="188" s="12" customFormat="1" ht="22.8" customHeight="1">
      <c r="A188" s="12"/>
      <c r="B188" s="203"/>
      <c r="C188" s="204"/>
      <c r="D188" s="205" t="s">
        <v>72</v>
      </c>
      <c r="E188" s="217" t="s">
        <v>238</v>
      </c>
      <c r="F188" s="217" t="s">
        <v>239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SUM(P189:P195)</f>
        <v>0</v>
      </c>
      <c r="Q188" s="211"/>
      <c r="R188" s="212">
        <f>SUM(R189:R195)</f>
        <v>0</v>
      </c>
      <c r="S188" s="211"/>
      <c r="T188" s="213">
        <f>SUM(T189:T195)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81</v>
      </c>
      <c r="AT188" s="215" t="s">
        <v>72</v>
      </c>
      <c r="AU188" s="215" t="s">
        <v>81</v>
      </c>
      <c r="AY188" s="214" t="s">
        <v>124</v>
      </c>
      <c r="BK188" s="216">
        <f>SUM(BK189:BK195)</f>
        <v>0</v>
      </c>
    </row>
    <row r="189" s="2" customFormat="1" ht="24.15" customHeight="1">
      <c r="A189" s="38"/>
      <c r="B189" s="39"/>
      <c r="C189" s="219" t="s">
        <v>240</v>
      </c>
      <c r="D189" s="219" t="s">
        <v>126</v>
      </c>
      <c r="E189" s="220" t="s">
        <v>241</v>
      </c>
      <c r="F189" s="221" t="s">
        <v>242</v>
      </c>
      <c r="G189" s="222" t="s">
        <v>243</v>
      </c>
      <c r="H189" s="223">
        <v>8.5800000000000001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38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130</v>
      </c>
      <c r="AT189" s="231" t="s">
        <v>126</v>
      </c>
      <c r="AU189" s="231" t="s">
        <v>83</v>
      </c>
      <c r="AY189" s="17" t="s">
        <v>124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81</v>
      </c>
      <c r="BK189" s="232">
        <f>ROUND(I189*H189,2)</f>
        <v>0</v>
      </c>
      <c r="BL189" s="17" t="s">
        <v>130</v>
      </c>
      <c r="BM189" s="231" t="s">
        <v>244</v>
      </c>
    </row>
    <row r="190" s="2" customFormat="1">
      <c r="A190" s="38"/>
      <c r="B190" s="39"/>
      <c r="C190" s="40"/>
      <c r="D190" s="233" t="s">
        <v>132</v>
      </c>
      <c r="E190" s="40"/>
      <c r="F190" s="234" t="s">
        <v>245</v>
      </c>
      <c r="G190" s="40"/>
      <c r="H190" s="40"/>
      <c r="I190" s="235"/>
      <c r="J190" s="40"/>
      <c r="K190" s="40"/>
      <c r="L190" s="44"/>
      <c r="M190" s="236"/>
      <c r="N190" s="23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132</v>
      </c>
      <c r="AU190" s="17" t="s">
        <v>83</v>
      </c>
    </row>
    <row r="191" s="2" customFormat="1">
      <c r="A191" s="38"/>
      <c r="B191" s="39"/>
      <c r="C191" s="40"/>
      <c r="D191" s="238" t="s">
        <v>134</v>
      </c>
      <c r="E191" s="40"/>
      <c r="F191" s="239" t="s">
        <v>246</v>
      </c>
      <c r="G191" s="40"/>
      <c r="H191" s="40"/>
      <c r="I191" s="235"/>
      <c r="J191" s="40"/>
      <c r="K191" s="40"/>
      <c r="L191" s="44"/>
      <c r="M191" s="236"/>
      <c r="N191" s="23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134</v>
      </c>
      <c r="AU191" s="17" t="s">
        <v>83</v>
      </c>
    </row>
    <row r="192" s="2" customFormat="1" ht="24.15" customHeight="1">
      <c r="A192" s="38"/>
      <c r="B192" s="39"/>
      <c r="C192" s="219" t="s">
        <v>247</v>
      </c>
      <c r="D192" s="219" t="s">
        <v>126</v>
      </c>
      <c r="E192" s="220" t="s">
        <v>248</v>
      </c>
      <c r="F192" s="221" t="s">
        <v>249</v>
      </c>
      <c r="G192" s="222" t="s">
        <v>243</v>
      </c>
      <c r="H192" s="223">
        <v>128.69999999999999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38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130</v>
      </c>
      <c r="AT192" s="231" t="s">
        <v>126</v>
      </c>
      <c r="AU192" s="231" t="s">
        <v>83</v>
      </c>
      <c r="AY192" s="17" t="s">
        <v>124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81</v>
      </c>
      <c r="BK192" s="232">
        <f>ROUND(I192*H192,2)</f>
        <v>0</v>
      </c>
      <c r="BL192" s="17" t="s">
        <v>130</v>
      </c>
      <c r="BM192" s="231" t="s">
        <v>250</v>
      </c>
    </row>
    <row r="193" s="2" customFormat="1">
      <c r="A193" s="38"/>
      <c r="B193" s="39"/>
      <c r="C193" s="40"/>
      <c r="D193" s="233" t="s">
        <v>132</v>
      </c>
      <c r="E193" s="40"/>
      <c r="F193" s="234" t="s">
        <v>251</v>
      </c>
      <c r="G193" s="40"/>
      <c r="H193" s="40"/>
      <c r="I193" s="235"/>
      <c r="J193" s="40"/>
      <c r="K193" s="40"/>
      <c r="L193" s="44"/>
      <c r="M193" s="236"/>
      <c r="N193" s="23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132</v>
      </c>
      <c r="AU193" s="17" t="s">
        <v>83</v>
      </c>
    </row>
    <row r="194" s="2" customFormat="1">
      <c r="A194" s="38"/>
      <c r="B194" s="39"/>
      <c r="C194" s="40"/>
      <c r="D194" s="238" t="s">
        <v>134</v>
      </c>
      <c r="E194" s="40"/>
      <c r="F194" s="239" t="s">
        <v>252</v>
      </c>
      <c r="G194" s="40"/>
      <c r="H194" s="40"/>
      <c r="I194" s="235"/>
      <c r="J194" s="40"/>
      <c r="K194" s="40"/>
      <c r="L194" s="44"/>
      <c r="M194" s="236"/>
      <c r="N194" s="23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134</v>
      </c>
      <c r="AU194" s="17" t="s">
        <v>83</v>
      </c>
    </row>
    <row r="195" s="13" customFormat="1">
      <c r="A195" s="13"/>
      <c r="B195" s="240"/>
      <c r="C195" s="241"/>
      <c r="D195" s="233" t="s">
        <v>136</v>
      </c>
      <c r="E195" s="241"/>
      <c r="F195" s="243" t="s">
        <v>253</v>
      </c>
      <c r="G195" s="241"/>
      <c r="H195" s="244">
        <v>128.69999999999999</v>
      </c>
      <c r="I195" s="245"/>
      <c r="J195" s="241"/>
      <c r="K195" s="241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136</v>
      </c>
      <c r="AU195" s="250" t="s">
        <v>83</v>
      </c>
      <c r="AV195" s="13" t="s">
        <v>83</v>
      </c>
      <c r="AW195" s="13" t="s">
        <v>4</v>
      </c>
      <c r="AX195" s="13" t="s">
        <v>81</v>
      </c>
      <c r="AY195" s="250" t="s">
        <v>124</v>
      </c>
    </row>
    <row r="196" s="12" customFormat="1" ht="22.8" customHeight="1">
      <c r="A196" s="12"/>
      <c r="B196" s="203"/>
      <c r="C196" s="204"/>
      <c r="D196" s="205" t="s">
        <v>72</v>
      </c>
      <c r="E196" s="217" t="s">
        <v>254</v>
      </c>
      <c r="F196" s="217" t="s">
        <v>255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SUM(P197:P199)</f>
        <v>0</v>
      </c>
      <c r="Q196" s="211"/>
      <c r="R196" s="212">
        <f>SUM(R197:R199)</f>
        <v>0</v>
      </c>
      <c r="S196" s="211"/>
      <c r="T196" s="213">
        <f>SUM(T197:T199)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81</v>
      </c>
      <c r="AT196" s="215" t="s">
        <v>72</v>
      </c>
      <c r="AU196" s="215" t="s">
        <v>81</v>
      </c>
      <c r="AY196" s="214" t="s">
        <v>124</v>
      </c>
      <c r="BK196" s="216">
        <f>SUM(BK197:BK199)</f>
        <v>0</v>
      </c>
    </row>
    <row r="197" s="2" customFormat="1" ht="16.5" customHeight="1">
      <c r="A197" s="38"/>
      <c r="B197" s="39"/>
      <c r="C197" s="219" t="s">
        <v>256</v>
      </c>
      <c r="D197" s="219" t="s">
        <v>126</v>
      </c>
      <c r="E197" s="220" t="s">
        <v>257</v>
      </c>
      <c r="F197" s="221" t="s">
        <v>258</v>
      </c>
      <c r="G197" s="222" t="s">
        <v>243</v>
      </c>
      <c r="H197" s="223">
        <v>37.691000000000002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38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130</v>
      </c>
      <c r="AT197" s="231" t="s">
        <v>126</v>
      </c>
      <c r="AU197" s="231" t="s">
        <v>83</v>
      </c>
      <c r="AY197" s="17" t="s">
        <v>124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81</v>
      </c>
      <c r="BK197" s="232">
        <f>ROUND(I197*H197,2)</f>
        <v>0</v>
      </c>
      <c r="BL197" s="17" t="s">
        <v>130</v>
      </c>
      <c r="BM197" s="231" t="s">
        <v>259</v>
      </c>
    </row>
    <row r="198" s="2" customFormat="1">
      <c r="A198" s="38"/>
      <c r="B198" s="39"/>
      <c r="C198" s="40"/>
      <c r="D198" s="233" t="s">
        <v>132</v>
      </c>
      <c r="E198" s="40"/>
      <c r="F198" s="234" t="s">
        <v>260</v>
      </c>
      <c r="G198" s="40"/>
      <c r="H198" s="40"/>
      <c r="I198" s="235"/>
      <c r="J198" s="40"/>
      <c r="K198" s="40"/>
      <c r="L198" s="44"/>
      <c r="M198" s="236"/>
      <c r="N198" s="237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132</v>
      </c>
      <c r="AU198" s="17" t="s">
        <v>83</v>
      </c>
    </row>
    <row r="199" s="2" customFormat="1">
      <c r="A199" s="38"/>
      <c r="B199" s="39"/>
      <c r="C199" s="40"/>
      <c r="D199" s="238" t="s">
        <v>134</v>
      </c>
      <c r="E199" s="40"/>
      <c r="F199" s="239" t="s">
        <v>261</v>
      </c>
      <c r="G199" s="40"/>
      <c r="H199" s="40"/>
      <c r="I199" s="235"/>
      <c r="J199" s="40"/>
      <c r="K199" s="40"/>
      <c r="L199" s="44"/>
      <c r="M199" s="272"/>
      <c r="N199" s="273"/>
      <c r="O199" s="274"/>
      <c r="P199" s="274"/>
      <c r="Q199" s="274"/>
      <c r="R199" s="274"/>
      <c r="S199" s="274"/>
      <c r="T199" s="27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134</v>
      </c>
      <c r="AU199" s="17" t="s">
        <v>83</v>
      </c>
    </row>
    <row r="200" s="2" customFormat="1" ht="6.96" customHeight="1">
      <c r="A200" s="38"/>
      <c r="B200" s="66"/>
      <c r="C200" s="67"/>
      <c r="D200" s="67"/>
      <c r="E200" s="67"/>
      <c r="F200" s="67"/>
      <c r="G200" s="67"/>
      <c r="H200" s="67"/>
      <c r="I200" s="67"/>
      <c r="J200" s="67"/>
      <c r="K200" s="67"/>
      <c r="L200" s="44"/>
      <c r="M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</row>
  </sheetData>
  <sheetProtection sheet="1" autoFilter="0" formatColumns="0" formatRows="0" objects="1" scenarios="1" spinCount="100000" saltValue="aw01b7FlfcnL9xX3esKBhe1M9rlV6sh9nElm5iKf8KqT51Jx6abhGkIU6CSBckBBIgbY+/95NPdRN31DKrlZyQ==" hashValue="NLJNTHC/6q9ZtOv2GQyfw4j15Dd/6GoNzKnXNN81+AYSPlH9c9FyH0mhrwvOr4LnHXzNJxkpYsuqPfccm7zPog==" algorithmName="SHA-512" password="CC35"/>
  <autoFilter ref="C123:K19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9" r:id="rId1" display="https://podminky.urs.cz/item/CS_URS_2025_01/153812111"/>
    <hyperlink ref="F136" r:id="rId2" display="https://podminky.urs.cz/item/CS_URS_2025_01/223111116"/>
    <hyperlink ref="F141" r:id="rId3" display="https://podminky.urs.cz/item/CS_URS_2025_01/321213345"/>
    <hyperlink ref="F145" r:id="rId4" display="https://podminky.urs.cz/item/CS_URS_2025_01/321222311"/>
    <hyperlink ref="F155" r:id="rId5" display="https://podminky.urs.cz/item/CS_URS_2025_01/628195001"/>
    <hyperlink ref="F159" r:id="rId6" display="https://podminky.urs.cz/item/CS_URS_2025_01/941111121"/>
    <hyperlink ref="F163" r:id="rId7" display="https://podminky.urs.cz/item/CS_URS_2025_01/941111221"/>
    <hyperlink ref="F167" r:id="rId8" display="https://podminky.urs.cz/item/CS_URS_2025_01/941111821"/>
    <hyperlink ref="F170" r:id="rId9" display="https://podminky.urs.cz/item/CS_URS_2025_01/960191241"/>
    <hyperlink ref="F175" r:id="rId10" display="https://podminky.urs.cz/item/CS_URS_2025_01/985131111"/>
    <hyperlink ref="F179" r:id="rId11" display="https://podminky.urs.cz/item/CS_URS_2025_01/985131311"/>
    <hyperlink ref="F182" r:id="rId12" display="https://podminky.urs.cz/item/CS_URS_2025_01/993111111"/>
    <hyperlink ref="F186" r:id="rId13" display="https://podminky.urs.cz/item/CS_URS_2025_01/993111119"/>
    <hyperlink ref="F191" r:id="rId14" display="https://podminky.urs.cz/item/CS_URS_2025_01/997013501"/>
    <hyperlink ref="F194" r:id="rId15" display="https://podminky.urs.cz/item/CS_URS_2025_01/997013509"/>
    <hyperlink ref="F199" r:id="rId16" display="https://podminky.urs.cz/item/CS_URS_2025_01/9983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Olše km 66,380 - oprava stupně, OPŠ 09/2024 č.stavby 8812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262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15. 4. 2025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ROUND((SUM(BE118:BE152)),  2)</f>
        <v>0</v>
      </c>
      <c r="G33" s="38"/>
      <c r="H33" s="38"/>
      <c r="I33" s="155">
        <v>0.20999999999999999</v>
      </c>
      <c r="J33" s="154">
        <f>ROUND(((SUM(BE118:BE152))*I33),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ROUND((SUM(BF118:BF152)),  2)</f>
        <v>0</v>
      </c>
      <c r="G34" s="38"/>
      <c r="H34" s="38"/>
      <c r="I34" s="155">
        <v>0.12</v>
      </c>
      <c r="J34" s="154">
        <f>ROUND(((SUM(BF118:BF152))*I34),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ROUND((SUM(BG118:BG152)),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ROUND((SUM(BH118:BH152)),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ROUND((SUM(BI118:BI152)),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Olše km 66,380 - oprava stupně, OPŠ 09/2024 č.stavby 8812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Jímkování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109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VT Olše km 66,380 - oprava stupně, OPŠ 09/2024 č.stavby 8812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94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02 - Jímkování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15. 4. 2025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31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110</v>
      </c>
      <c r="D117" s="194" t="s">
        <v>58</v>
      </c>
      <c r="E117" s="194" t="s">
        <v>54</v>
      </c>
      <c r="F117" s="194" t="s">
        <v>55</v>
      </c>
      <c r="G117" s="194" t="s">
        <v>111</v>
      </c>
      <c r="H117" s="194" t="s">
        <v>112</v>
      </c>
      <c r="I117" s="194" t="s">
        <v>113</v>
      </c>
      <c r="J117" s="195" t="s">
        <v>98</v>
      </c>
      <c r="K117" s="196" t="s">
        <v>114</v>
      </c>
      <c r="L117" s="197"/>
      <c r="M117" s="100" t="s">
        <v>1</v>
      </c>
      <c r="N117" s="101" t="s">
        <v>37</v>
      </c>
      <c r="O117" s="101" t="s">
        <v>115</v>
      </c>
      <c r="P117" s="101" t="s">
        <v>116</v>
      </c>
      <c r="Q117" s="101" t="s">
        <v>117</v>
      </c>
      <c r="R117" s="101" t="s">
        <v>118</v>
      </c>
      <c r="S117" s="101" t="s">
        <v>119</v>
      </c>
      <c r="T117" s="102" t="s">
        <v>120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121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0.0144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72</v>
      </c>
      <c r="AU118" s="17" t="s">
        <v>100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72</v>
      </c>
      <c r="E119" s="206" t="s">
        <v>122</v>
      </c>
      <c r="F119" s="206" t="s">
        <v>123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0.0144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81</v>
      </c>
      <c r="AT119" s="215" t="s">
        <v>72</v>
      </c>
      <c r="AU119" s="215" t="s">
        <v>73</v>
      </c>
      <c r="AY119" s="214" t="s">
        <v>124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72</v>
      </c>
      <c r="E120" s="217" t="s">
        <v>81</v>
      </c>
      <c r="F120" s="217" t="s">
        <v>125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SUM(P121:P152)</f>
        <v>0</v>
      </c>
      <c r="Q120" s="211"/>
      <c r="R120" s="212">
        <f>SUM(R121:R152)</f>
        <v>0.0144</v>
      </c>
      <c r="S120" s="211"/>
      <c r="T120" s="213">
        <f>SUM(T121:T152)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81</v>
      </c>
      <c r="AT120" s="215" t="s">
        <v>72</v>
      </c>
      <c r="AU120" s="215" t="s">
        <v>81</v>
      </c>
      <c r="AY120" s="214" t="s">
        <v>124</v>
      </c>
      <c r="BK120" s="216">
        <f>SUM(BK121:BK152)</f>
        <v>0</v>
      </c>
    </row>
    <row r="121" s="2" customFormat="1" ht="24.15" customHeight="1">
      <c r="A121" s="38"/>
      <c r="B121" s="39"/>
      <c r="C121" s="219" t="s">
        <v>81</v>
      </c>
      <c r="D121" s="219" t="s">
        <v>126</v>
      </c>
      <c r="E121" s="220" t="s">
        <v>263</v>
      </c>
      <c r="F121" s="221" t="s">
        <v>264</v>
      </c>
      <c r="G121" s="222" t="s">
        <v>265</v>
      </c>
      <c r="H121" s="223">
        <v>480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38</v>
      </c>
      <c r="O121" s="91"/>
      <c r="P121" s="229">
        <f>O121*H121</f>
        <v>0</v>
      </c>
      <c r="Q121" s="229">
        <v>3.0000000000000001E-05</v>
      </c>
      <c r="R121" s="229">
        <f>Q121*H121</f>
        <v>0.0144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130</v>
      </c>
      <c r="AT121" s="231" t="s">
        <v>126</v>
      </c>
      <c r="AU121" s="231" t="s">
        <v>83</v>
      </c>
      <c r="AY121" s="17" t="s">
        <v>124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81</v>
      </c>
      <c r="BK121" s="232">
        <f>ROUND(I121*H121,2)</f>
        <v>0</v>
      </c>
      <c r="BL121" s="17" t="s">
        <v>130</v>
      </c>
      <c r="BM121" s="231" t="s">
        <v>266</v>
      </c>
    </row>
    <row r="122" s="2" customFormat="1">
      <c r="A122" s="38"/>
      <c r="B122" s="39"/>
      <c r="C122" s="40"/>
      <c r="D122" s="233" t="s">
        <v>132</v>
      </c>
      <c r="E122" s="40"/>
      <c r="F122" s="234" t="s">
        <v>267</v>
      </c>
      <c r="G122" s="40"/>
      <c r="H122" s="40"/>
      <c r="I122" s="235"/>
      <c r="J122" s="40"/>
      <c r="K122" s="40"/>
      <c r="L122" s="44"/>
      <c r="M122" s="236"/>
      <c r="N122" s="237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132</v>
      </c>
      <c r="AU122" s="17" t="s">
        <v>83</v>
      </c>
    </row>
    <row r="123" s="2" customFormat="1">
      <c r="A123" s="38"/>
      <c r="B123" s="39"/>
      <c r="C123" s="40"/>
      <c r="D123" s="238" t="s">
        <v>134</v>
      </c>
      <c r="E123" s="40"/>
      <c r="F123" s="239" t="s">
        <v>268</v>
      </c>
      <c r="G123" s="40"/>
      <c r="H123" s="40"/>
      <c r="I123" s="235"/>
      <c r="J123" s="40"/>
      <c r="K123" s="40"/>
      <c r="L123" s="44"/>
      <c r="M123" s="236"/>
      <c r="N123" s="237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134</v>
      </c>
      <c r="AU123" s="17" t="s">
        <v>83</v>
      </c>
    </row>
    <row r="124" s="14" customFormat="1">
      <c r="A124" s="14"/>
      <c r="B124" s="262"/>
      <c r="C124" s="263"/>
      <c r="D124" s="233" t="s">
        <v>136</v>
      </c>
      <c r="E124" s="264" t="s">
        <v>1</v>
      </c>
      <c r="F124" s="265" t="s">
        <v>269</v>
      </c>
      <c r="G124" s="263"/>
      <c r="H124" s="264" t="s">
        <v>1</v>
      </c>
      <c r="I124" s="266"/>
      <c r="J124" s="263"/>
      <c r="K124" s="263"/>
      <c r="L124" s="267"/>
      <c r="M124" s="268"/>
      <c r="N124" s="269"/>
      <c r="O124" s="269"/>
      <c r="P124" s="269"/>
      <c r="Q124" s="269"/>
      <c r="R124" s="269"/>
      <c r="S124" s="269"/>
      <c r="T124" s="27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71" t="s">
        <v>136</v>
      </c>
      <c r="AU124" s="271" t="s">
        <v>83</v>
      </c>
      <c r="AV124" s="14" t="s">
        <v>81</v>
      </c>
      <c r="AW124" s="14" t="s">
        <v>30</v>
      </c>
      <c r="AX124" s="14" t="s">
        <v>73</v>
      </c>
      <c r="AY124" s="271" t="s">
        <v>124</v>
      </c>
    </row>
    <row r="125" s="13" customFormat="1">
      <c r="A125" s="13"/>
      <c r="B125" s="240"/>
      <c r="C125" s="241"/>
      <c r="D125" s="233" t="s">
        <v>136</v>
      </c>
      <c r="E125" s="242" t="s">
        <v>1</v>
      </c>
      <c r="F125" s="243" t="s">
        <v>270</v>
      </c>
      <c r="G125" s="241"/>
      <c r="H125" s="244">
        <v>480</v>
      </c>
      <c r="I125" s="245"/>
      <c r="J125" s="241"/>
      <c r="K125" s="241"/>
      <c r="L125" s="246"/>
      <c r="M125" s="247"/>
      <c r="N125" s="248"/>
      <c r="O125" s="248"/>
      <c r="P125" s="248"/>
      <c r="Q125" s="248"/>
      <c r="R125" s="248"/>
      <c r="S125" s="248"/>
      <c r="T125" s="24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0" t="s">
        <v>136</v>
      </c>
      <c r="AU125" s="250" t="s">
        <v>83</v>
      </c>
      <c r="AV125" s="13" t="s">
        <v>83</v>
      </c>
      <c r="AW125" s="13" t="s">
        <v>30</v>
      </c>
      <c r="AX125" s="13" t="s">
        <v>81</v>
      </c>
      <c r="AY125" s="250" t="s">
        <v>124</v>
      </c>
    </row>
    <row r="126" s="2" customFormat="1" ht="24.15" customHeight="1">
      <c r="A126" s="38"/>
      <c r="B126" s="39"/>
      <c r="C126" s="219" t="s">
        <v>83</v>
      </c>
      <c r="D126" s="219" t="s">
        <v>126</v>
      </c>
      <c r="E126" s="220" t="s">
        <v>271</v>
      </c>
      <c r="F126" s="221" t="s">
        <v>272</v>
      </c>
      <c r="G126" s="222" t="s">
        <v>273</v>
      </c>
      <c r="H126" s="223">
        <v>20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130</v>
      </c>
      <c r="AT126" s="231" t="s">
        <v>126</v>
      </c>
      <c r="AU126" s="231" t="s">
        <v>83</v>
      </c>
      <c r="AY126" s="17" t="s">
        <v>124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130</v>
      </c>
      <c r="BM126" s="231" t="s">
        <v>274</v>
      </c>
    </row>
    <row r="127" s="2" customFormat="1">
      <c r="A127" s="38"/>
      <c r="B127" s="39"/>
      <c r="C127" s="40"/>
      <c r="D127" s="233" t="s">
        <v>132</v>
      </c>
      <c r="E127" s="40"/>
      <c r="F127" s="234" t="s">
        <v>275</v>
      </c>
      <c r="G127" s="40"/>
      <c r="H127" s="40"/>
      <c r="I127" s="235"/>
      <c r="J127" s="40"/>
      <c r="K127" s="40"/>
      <c r="L127" s="44"/>
      <c r="M127" s="236"/>
      <c r="N127" s="23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132</v>
      </c>
      <c r="AU127" s="17" t="s">
        <v>83</v>
      </c>
    </row>
    <row r="128" s="2" customFormat="1">
      <c r="A128" s="38"/>
      <c r="B128" s="39"/>
      <c r="C128" s="40"/>
      <c r="D128" s="238" t="s">
        <v>134</v>
      </c>
      <c r="E128" s="40"/>
      <c r="F128" s="239" t="s">
        <v>276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134</v>
      </c>
      <c r="AU128" s="17" t="s">
        <v>83</v>
      </c>
    </row>
    <row r="129" s="2" customFormat="1" ht="33" customHeight="1">
      <c r="A129" s="38"/>
      <c r="B129" s="39"/>
      <c r="C129" s="219" t="s">
        <v>152</v>
      </c>
      <c r="D129" s="219" t="s">
        <v>126</v>
      </c>
      <c r="E129" s="220" t="s">
        <v>277</v>
      </c>
      <c r="F129" s="221" t="s">
        <v>278</v>
      </c>
      <c r="G129" s="222" t="s">
        <v>157</v>
      </c>
      <c r="H129" s="223">
        <v>300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130</v>
      </c>
      <c r="AT129" s="231" t="s">
        <v>126</v>
      </c>
      <c r="AU129" s="231" t="s">
        <v>83</v>
      </c>
      <c r="AY129" s="17" t="s">
        <v>124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130</v>
      </c>
      <c r="BM129" s="231" t="s">
        <v>279</v>
      </c>
    </row>
    <row r="130" s="2" customFormat="1">
      <c r="A130" s="38"/>
      <c r="B130" s="39"/>
      <c r="C130" s="40"/>
      <c r="D130" s="233" t="s">
        <v>132</v>
      </c>
      <c r="E130" s="40"/>
      <c r="F130" s="234" t="s">
        <v>280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132</v>
      </c>
      <c r="AU130" s="17" t="s">
        <v>83</v>
      </c>
    </row>
    <row r="131" s="2" customFormat="1">
      <c r="A131" s="38"/>
      <c r="B131" s="39"/>
      <c r="C131" s="40"/>
      <c r="D131" s="238" t="s">
        <v>134</v>
      </c>
      <c r="E131" s="40"/>
      <c r="F131" s="239" t="s">
        <v>281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134</v>
      </c>
      <c r="AU131" s="17" t="s">
        <v>83</v>
      </c>
    </row>
    <row r="132" s="14" customFormat="1">
      <c r="A132" s="14"/>
      <c r="B132" s="262"/>
      <c r="C132" s="263"/>
      <c r="D132" s="233" t="s">
        <v>136</v>
      </c>
      <c r="E132" s="264" t="s">
        <v>1</v>
      </c>
      <c r="F132" s="265" t="s">
        <v>282</v>
      </c>
      <c r="G132" s="263"/>
      <c r="H132" s="264" t="s">
        <v>1</v>
      </c>
      <c r="I132" s="266"/>
      <c r="J132" s="263"/>
      <c r="K132" s="263"/>
      <c r="L132" s="267"/>
      <c r="M132" s="268"/>
      <c r="N132" s="269"/>
      <c r="O132" s="269"/>
      <c r="P132" s="269"/>
      <c r="Q132" s="269"/>
      <c r="R132" s="269"/>
      <c r="S132" s="269"/>
      <c r="T132" s="27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71" t="s">
        <v>136</v>
      </c>
      <c r="AU132" s="271" t="s">
        <v>83</v>
      </c>
      <c r="AV132" s="14" t="s">
        <v>81</v>
      </c>
      <c r="AW132" s="14" t="s">
        <v>30</v>
      </c>
      <c r="AX132" s="14" t="s">
        <v>73</v>
      </c>
      <c r="AY132" s="271" t="s">
        <v>124</v>
      </c>
    </row>
    <row r="133" s="13" customFormat="1">
      <c r="A133" s="13"/>
      <c r="B133" s="240"/>
      <c r="C133" s="241"/>
      <c r="D133" s="233" t="s">
        <v>136</v>
      </c>
      <c r="E133" s="242" t="s">
        <v>1</v>
      </c>
      <c r="F133" s="243" t="s">
        <v>283</v>
      </c>
      <c r="G133" s="241"/>
      <c r="H133" s="244">
        <v>300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136</v>
      </c>
      <c r="AU133" s="250" t="s">
        <v>83</v>
      </c>
      <c r="AV133" s="13" t="s">
        <v>83</v>
      </c>
      <c r="AW133" s="13" t="s">
        <v>30</v>
      </c>
      <c r="AX133" s="13" t="s">
        <v>81</v>
      </c>
      <c r="AY133" s="250" t="s">
        <v>124</v>
      </c>
    </row>
    <row r="134" s="2" customFormat="1" ht="33" customHeight="1">
      <c r="A134" s="38"/>
      <c r="B134" s="39"/>
      <c r="C134" s="219" t="s">
        <v>130</v>
      </c>
      <c r="D134" s="219" t="s">
        <v>126</v>
      </c>
      <c r="E134" s="220" t="s">
        <v>284</v>
      </c>
      <c r="F134" s="221" t="s">
        <v>285</v>
      </c>
      <c r="G134" s="222" t="s">
        <v>157</v>
      </c>
      <c r="H134" s="223">
        <v>150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130</v>
      </c>
      <c r="AT134" s="231" t="s">
        <v>126</v>
      </c>
      <c r="AU134" s="231" t="s">
        <v>83</v>
      </c>
      <c r="AY134" s="17" t="s">
        <v>124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130</v>
      </c>
      <c r="BM134" s="231" t="s">
        <v>286</v>
      </c>
    </row>
    <row r="135" s="2" customFormat="1">
      <c r="A135" s="38"/>
      <c r="B135" s="39"/>
      <c r="C135" s="40"/>
      <c r="D135" s="233" t="s">
        <v>132</v>
      </c>
      <c r="E135" s="40"/>
      <c r="F135" s="234" t="s">
        <v>287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132</v>
      </c>
      <c r="AU135" s="17" t="s">
        <v>83</v>
      </c>
    </row>
    <row r="136" s="2" customFormat="1">
      <c r="A136" s="38"/>
      <c r="B136" s="39"/>
      <c r="C136" s="40"/>
      <c r="D136" s="238" t="s">
        <v>134</v>
      </c>
      <c r="E136" s="40"/>
      <c r="F136" s="239" t="s">
        <v>288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83</v>
      </c>
    </row>
    <row r="137" s="13" customFormat="1">
      <c r="A137" s="13"/>
      <c r="B137" s="240"/>
      <c r="C137" s="241"/>
      <c r="D137" s="233" t="s">
        <v>136</v>
      </c>
      <c r="E137" s="242" t="s">
        <v>1</v>
      </c>
      <c r="F137" s="243" t="s">
        <v>289</v>
      </c>
      <c r="G137" s="241"/>
      <c r="H137" s="244">
        <v>150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136</v>
      </c>
      <c r="AU137" s="250" t="s">
        <v>83</v>
      </c>
      <c r="AV137" s="13" t="s">
        <v>83</v>
      </c>
      <c r="AW137" s="13" t="s">
        <v>30</v>
      </c>
      <c r="AX137" s="13" t="s">
        <v>81</v>
      </c>
      <c r="AY137" s="250" t="s">
        <v>124</v>
      </c>
    </row>
    <row r="138" s="2" customFormat="1" ht="37.8" customHeight="1">
      <c r="A138" s="38"/>
      <c r="B138" s="39"/>
      <c r="C138" s="219" t="s">
        <v>144</v>
      </c>
      <c r="D138" s="219" t="s">
        <v>126</v>
      </c>
      <c r="E138" s="220" t="s">
        <v>290</v>
      </c>
      <c r="F138" s="221" t="s">
        <v>291</v>
      </c>
      <c r="G138" s="222" t="s">
        <v>157</v>
      </c>
      <c r="H138" s="223">
        <v>300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38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130</v>
      </c>
      <c r="AT138" s="231" t="s">
        <v>126</v>
      </c>
      <c r="AU138" s="231" t="s">
        <v>83</v>
      </c>
      <c r="AY138" s="17" t="s">
        <v>124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81</v>
      </c>
      <c r="BK138" s="232">
        <f>ROUND(I138*H138,2)</f>
        <v>0</v>
      </c>
      <c r="BL138" s="17" t="s">
        <v>130</v>
      </c>
      <c r="BM138" s="231" t="s">
        <v>292</v>
      </c>
    </row>
    <row r="139" s="2" customFormat="1">
      <c r="A139" s="38"/>
      <c r="B139" s="39"/>
      <c r="C139" s="40"/>
      <c r="D139" s="233" t="s">
        <v>132</v>
      </c>
      <c r="E139" s="40"/>
      <c r="F139" s="234" t="s">
        <v>293</v>
      </c>
      <c r="G139" s="40"/>
      <c r="H139" s="40"/>
      <c r="I139" s="235"/>
      <c r="J139" s="40"/>
      <c r="K139" s="40"/>
      <c r="L139" s="44"/>
      <c r="M139" s="236"/>
      <c r="N139" s="23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132</v>
      </c>
      <c r="AU139" s="17" t="s">
        <v>83</v>
      </c>
    </row>
    <row r="140" s="2" customFormat="1">
      <c r="A140" s="38"/>
      <c r="B140" s="39"/>
      <c r="C140" s="40"/>
      <c r="D140" s="238" t="s">
        <v>134</v>
      </c>
      <c r="E140" s="40"/>
      <c r="F140" s="239" t="s">
        <v>294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134</v>
      </c>
      <c r="AU140" s="17" t="s">
        <v>83</v>
      </c>
    </row>
    <row r="141" s="14" customFormat="1">
      <c r="A141" s="14"/>
      <c r="B141" s="262"/>
      <c r="C141" s="263"/>
      <c r="D141" s="233" t="s">
        <v>136</v>
      </c>
      <c r="E141" s="264" t="s">
        <v>1</v>
      </c>
      <c r="F141" s="265" t="s">
        <v>295</v>
      </c>
      <c r="G141" s="263"/>
      <c r="H141" s="264" t="s">
        <v>1</v>
      </c>
      <c r="I141" s="266"/>
      <c r="J141" s="263"/>
      <c r="K141" s="263"/>
      <c r="L141" s="267"/>
      <c r="M141" s="268"/>
      <c r="N141" s="269"/>
      <c r="O141" s="269"/>
      <c r="P141" s="269"/>
      <c r="Q141" s="269"/>
      <c r="R141" s="269"/>
      <c r="S141" s="269"/>
      <c r="T141" s="27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71" t="s">
        <v>136</v>
      </c>
      <c r="AU141" s="271" t="s">
        <v>83</v>
      </c>
      <c r="AV141" s="14" t="s">
        <v>81</v>
      </c>
      <c r="AW141" s="14" t="s">
        <v>30</v>
      </c>
      <c r="AX141" s="14" t="s">
        <v>73</v>
      </c>
      <c r="AY141" s="271" t="s">
        <v>124</v>
      </c>
    </row>
    <row r="142" s="13" customFormat="1">
      <c r="A142" s="13"/>
      <c r="B142" s="240"/>
      <c r="C142" s="241"/>
      <c r="D142" s="233" t="s">
        <v>136</v>
      </c>
      <c r="E142" s="242" t="s">
        <v>1</v>
      </c>
      <c r="F142" s="243" t="s">
        <v>296</v>
      </c>
      <c r="G142" s="241"/>
      <c r="H142" s="244">
        <v>300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136</v>
      </c>
      <c r="AU142" s="250" t="s">
        <v>83</v>
      </c>
      <c r="AV142" s="13" t="s">
        <v>83</v>
      </c>
      <c r="AW142" s="13" t="s">
        <v>30</v>
      </c>
      <c r="AX142" s="13" t="s">
        <v>81</v>
      </c>
      <c r="AY142" s="250" t="s">
        <v>124</v>
      </c>
    </row>
    <row r="143" s="2" customFormat="1" ht="24.15" customHeight="1">
      <c r="A143" s="38"/>
      <c r="B143" s="39"/>
      <c r="C143" s="219" t="s">
        <v>154</v>
      </c>
      <c r="D143" s="219" t="s">
        <v>126</v>
      </c>
      <c r="E143" s="220" t="s">
        <v>297</v>
      </c>
      <c r="F143" s="221" t="s">
        <v>298</v>
      </c>
      <c r="G143" s="222" t="s">
        <v>157</v>
      </c>
      <c r="H143" s="223">
        <v>150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38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130</v>
      </c>
      <c r="AT143" s="231" t="s">
        <v>126</v>
      </c>
      <c r="AU143" s="231" t="s">
        <v>83</v>
      </c>
      <c r="AY143" s="17" t="s">
        <v>124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81</v>
      </c>
      <c r="BK143" s="232">
        <f>ROUND(I143*H143,2)</f>
        <v>0</v>
      </c>
      <c r="BL143" s="17" t="s">
        <v>130</v>
      </c>
      <c r="BM143" s="231" t="s">
        <v>299</v>
      </c>
    </row>
    <row r="144" s="2" customFormat="1">
      <c r="A144" s="38"/>
      <c r="B144" s="39"/>
      <c r="C144" s="40"/>
      <c r="D144" s="233" t="s">
        <v>132</v>
      </c>
      <c r="E144" s="40"/>
      <c r="F144" s="234" t="s">
        <v>300</v>
      </c>
      <c r="G144" s="40"/>
      <c r="H144" s="40"/>
      <c r="I144" s="235"/>
      <c r="J144" s="40"/>
      <c r="K144" s="40"/>
      <c r="L144" s="44"/>
      <c r="M144" s="236"/>
      <c r="N144" s="23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132</v>
      </c>
      <c r="AU144" s="17" t="s">
        <v>83</v>
      </c>
    </row>
    <row r="145" s="2" customFormat="1">
      <c r="A145" s="38"/>
      <c r="B145" s="39"/>
      <c r="C145" s="40"/>
      <c r="D145" s="238" t="s">
        <v>134</v>
      </c>
      <c r="E145" s="40"/>
      <c r="F145" s="239" t="s">
        <v>301</v>
      </c>
      <c r="G145" s="40"/>
      <c r="H145" s="40"/>
      <c r="I145" s="235"/>
      <c r="J145" s="40"/>
      <c r="K145" s="40"/>
      <c r="L145" s="44"/>
      <c r="M145" s="236"/>
      <c r="N145" s="23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134</v>
      </c>
      <c r="AU145" s="17" t="s">
        <v>83</v>
      </c>
    </row>
    <row r="146" s="14" customFormat="1">
      <c r="A146" s="14"/>
      <c r="B146" s="262"/>
      <c r="C146" s="263"/>
      <c r="D146" s="233" t="s">
        <v>136</v>
      </c>
      <c r="E146" s="264" t="s">
        <v>1</v>
      </c>
      <c r="F146" s="265" t="s">
        <v>302</v>
      </c>
      <c r="G146" s="263"/>
      <c r="H146" s="264" t="s">
        <v>1</v>
      </c>
      <c r="I146" s="266"/>
      <c r="J146" s="263"/>
      <c r="K146" s="263"/>
      <c r="L146" s="267"/>
      <c r="M146" s="268"/>
      <c r="N146" s="269"/>
      <c r="O146" s="269"/>
      <c r="P146" s="269"/>
      <c r="Q146" s="269"/>
      <c r="R146" s="269"/>
      <c r="S146" s="269"/>
      <c r="T146" s="27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1" t="s">
        <v>136</v>
      </c>
      <c r="AU146" s="271" t="s">
        <v>83</v>
      </c>
      <c r="AV146" s="14" t="s">
        <v>81</v>
      </c>
      <c r="AW146" s="14" t="s">
        <v>30</v>
      </c>
      <c r="AX146" s="14" t="s">
        <v>73</v>
      </c>
      <c r="AY146" s="271" t="s">
        <v>124</v>
      </c>
    </row>
    <row r="147" s="14" customFormat="1">
      <c r="A147" s="14"/>
      <c r="B147" s="262"/>
      <c r="C147" s="263"/>
      <c r="D147" s="233" t="s">
        <v>136</v>
      </c>
      <c r="E147" s="264" t="s">
        <v>1</v>
      </c>
      <c r="F147" s="265" t="s">
        <v>303</v>
      </c>
      <c r="G147" s="263"/>
      <c r="H147" s="264" t="s">
        <v>1</v>
      </c>
      <c r="I147" s="266"/>
      <c r="J147" s="263"/>
      <c r="K147" s="263"/>
      <c r="L147" s="267"/>
      <c r="M147" s="268"/>
      <c r="N147" s="269"/>
      <c r="O147" s="269"/>
      <c r="P147" s="269"/>
      <c r="Q147" s="269"/>
      <c r="R147" s="269"/>
      <c r="S147" s="269"/>
      <c r="T147" s="27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1" t="s">
        <v>136</v>
      </c>
      <c r="AU147" s="271" t="s">
        <v>83</v>
      </c>
      <c r="AV147" s="14" t="s">
        <v>81</v>
      </c>
      <c r="AW147" s="14" t="s">
        <v>30</v>
      </c>
      <c r="AX147" s="14" t="s">
        <v>73</v>
      </c>
      <c r="AY147" s="271" t="s">
        <v>124</v>
      </c>
    </row>
    <row r="148" s="13" customFormat="1">
      <c r="A148" s="13"/>
      <c r="B148" s="240"/>
      <c r="C148" s="241"/>
      <c r="D148" s="233" t="s">
        <v>136</v>
      </c>
      <c r="E148" s="242" t="s">
        <v>1</v>
      </c>
      <c r="F148" s="243" t="s">
        <v>304</v>
      </c>
      <c r="G148" s="241"/>
      <c r="H148" s="244">
        <v>150</v>
      </c>
      <c r="I148" s="245"/>
      <c r="J148" s="241"/>
      <c r="K148" s="241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136</v>
      </c>
      <c r="AU148" s="250" t="s">
        <v>83</v>
      </c>
      <c r="AV148" s="13" t="s">
        <v>83</v>
      </c>
      <c r="AW148" s="13" t="s">
        <v>30</v>
      </c>
      <c r="AX148" s="13" t="s">
        <v>81</v>
      </c>
      <c r="AY148" s="250" t="s">
        <v>124</v>
      </c>
    </row>
    <row r="149" s="2" customFormat="1" ht="24.15" customHeight="1">
      <c r="A149" s="38"/>
      <c r="B149" s="39"/>
      <c r="C149" s="219" t="s">
        <v>162</v>
      </c>
      <c r="D149" s="219" t="s">
        <v>126</v>
      </c>
      <c r="E149" s="220" t="s">
        <v>305</v>
      </c>
      <c r="F149" s="221" t="s">
        <v>306</v>
      </c>
      <c r="G149" s="222" t="s">
        <v>183</v>
      </c>
      <c r="H149" s="223">
        <v>300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38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130</v>
      </c>
      <c r="AT149" s="231" t="s">
        <v>126</v>
      </c>
      <c r="AU149" s="231" t="s">
        <v>83</v>
      </c>
      <c r="AY149" s="17" t="s">
        <v>124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81</v>
      </c>
      <c r="BK149" s="232">
        <f>ROUND(I149*H149,2)</f>
        <v>0</v>
      </c>
      <c r="BL149" s="17" t="s">
        <v>130</v>
      </c>
      <c r="BM149" s="231" t="s">
        <v>307</v>
      </c>
    </row>
    <row r="150" s="2" customFormat="1">
      <c r="A150" s="38"/>
      <c r="B150" s="39"/>
      <c r="C150" s="40"/>
      <c r="D150" s="233" t="s">
        <v>132</v>
      </c>
      <c r="E150" s="40"/>
      <c r="F150" s="234" t="s">
        <v>308</v>
      </c>
      <c r="G150" s="40"/>
      <c r="H150" s="40"/>
      <c r="I150" s="235"/>
      <c r="J150" s="40"/>
      <c r="K150" s="40"/>
      <c r="L150" s="44"/>
      <c r="M150" s="236"/>
      <c r="N150" s="23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132</v>
      </c>
      <c r="AU150" s="17" t="s">
        <v>83</v>
      </c>
    </row>
    <row r="151" s="2" customFormat="1">
      <c r="A151" s="38"/>
      <c r="B151" s="39"/>
      <c r="C151" s="40"/>
      <c r="D151" s="238" t="s">
        <v>134</v>
      </c>
      <c r="E151" s="40"/>
      <c r="F151" s="239" t="s">
        <v>309</v>
      </c>
      <c r="G151" s="40"/>
      <c r="H151" s="40"/>
      <c r="I151" s="235"/>
      <c r="J151" s="40"/>
      <c r="K151" s="40"/>
      <c r="L151" s="44"/>
      <c r="M151" s="236"/>
      <c r="N151" s="23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134</v>
      </c>
      <c r="AU151" s="17" t="s">
        <v>83</v>
      </c>
    </row>
    <row r="152" s="13" customFormat="1">
      <c r="A152" s="13"/>
      <c r="B152" s="240"/>
      <c r="C152" s="241"/>
      <c r="D152" s="233" t="s">
        <v>136</v>
      </c>
      <c r="E152" s="242" t="s">
        <v>1</v>
      </c>
      <c r="F152" s="243" t="s">
        <v>310</v>
      </c>
      <c r="G152" s="241"/>
      <c r="H152" s="244">
        <v>300</v>
      </c>
      <c r="I152" s="245"/>
      <c r="J152" s="241"/>
      <c r="K152" s="241"/>
      <c r="L152" s="246"/>
      <c r="M152" s="276"/>
      <c r="N152" s="277"/>
      <c r="O152" s="277"/>
      <c r="P152" s="277"/>
      <c r="Q152" s="277"/>
      <c r="R152" s="277"/>
      <c r="S152" s="277"/>
      <c r="T152" s="27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136</v>
      </c>
      <c r="AU152" s="250" t="s">
        <v>83</v>
      </c>
      <c r="AV152" s="13" t="s">
        <v>83</v>
      </c>
      <c r="AW152" s="13" t="s">
        <v>30</v>
      </c>
      <c r="AX152" s="13" t="s">
        <v>81</v>
      </c>
      <c r="AY152" s="250" t="s">
        <v>124</v>
      </c>
    </row>
    <row r="153" s="2" customFormat="1" ht="6.96" customHeight="1">
      <c r="A153" s="38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44"/>
      <c r="M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sheetProtection sheet="1" autoFilter="0" formatColumns="0" formatRows="0" objects="1" scenarios="1" spinCount="100000" saltValue="QvwkBlhP9S/ud5lCwK+OdF0qQsOHs1eE5jB8Ids5SYEIp73/2quCQqW1VT3cs4HzApUONNsxa4PKBmdCU6kY2Q==" hashValue="rZGnB868nE9zDxQgFmiYvfPQTIyXNrSbGkGabxs3u+2u6c4XNfxOHP/cUFy2IRlvwF1SVL7elLyX1sFDox+IAA==" algorithmName="SHA-512" password="CC35"/>
  <autoFilter ref="C117:K15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hyperlinks>
    <hyperlink ref="F123" r:id="rId1" display="https://podminky.urs.cz/item/CS_URS_2025_01/115101201"/>
    <hyperlink ref="F128" r:id="rId2" display="https://podminky.urs.cz/item/CS_URS_2025_01/115101301"/>
    <hyperlink ref="F131" r:id="rId3" display="https://podminky.urs.cz/item/CS_URS_2025_01/122251105"/>
    <hyperlink ref="F136" r:id="rId4" display="https://podminky.urs.cz/item/CS_URS_2025_01/122251404"/>
    <hyperlink ref="F140" r:id="rId5" display="https://podminky.urs.cz/item/CS_URS_2025_01/162251122"/>
    <hyperlink ref="F145" r:id="rId6" display="https://podminky.urs.cz/item/CS_URS_2025_01/171153101"/>
    <hyperlink ref="F151" r:id="rId7" display="https://podminky.urs.cz/item/CS_URS_2025_01/18100611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Olše km 66,380 - oprava stupně, OPŠ 09/2024 č.stavby 8812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311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15. 4. 2025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ROUND((SUM(BE118:BE139)),  2)</f>
        <v>0</v>
      </c>
      <c r="G33" s="38"/>
      <c r="H33" s="38"/>
      <c r="I33" s="155">
        <v>0.20999999999999999</v>
      </c>
      <c r="J33" s="154">
        <f>ROUND(((SUM(BE118:BE139))*I33),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ROUND((SUM(BF118:BF139)),  2)</f>
        <v>0</v>
      </c>
      <c r="G34" s="38"/>
      <c r="H34" s="38"/>
      <c r="I34" s="155">
        <v>0.12</v>
      </c>
      <c r="J34" s="154">
        <f>ROUND(((SUM(BF118:BF139))*I34),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ROUND((SUM(BG118:BG139)),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ROUND((SUM(BH118:BH139)),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ROUND((SUM(BI118:BI139)),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Olše km 66,380 - oprava stupně, OPŠ 09/2024 č.stavby 8812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Nájezdová rampa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101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109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VT Olše km 66,380 - oprava stupně, OPŠ 09/2024 č.stavby 8812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94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03 - Nájezdová rampa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15. 4. 2025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31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110</v>
      </c>
      <c r="D117" s="194" t="s">
        <v>58</v>
      </c>
      <c r="E117" s="194" t="s">
        <v>54</v>
      </c>
      <c r="F117" s="194" t="s">
        <v>55</v>
      </c>
      <c r="G117" s="194" t="s">
        <v>111</v>
      </c>
      <c r="H117" s="194" t="s">
        <v>112</v>
      </c>
      <c r="I117" s="194" t="s">
        <v>113</v>
      </c>
      <c r="J117" s="195" t="s">
        <v>98</v>
      </c>
      <c r="K117" s="196" t="s">
        <v>114</v>
      </c>
      <c r="L117" s="197"/>
      <c r="M117" s="100" t="s">
        <v>1</v>
      </c>
      <c r="N117" s="101" t="s">
        <v>37</v>
      </c>
      <c r="O117" s="101" t="s">
        <v>115</v>
      </c>
      <c r="P117" s="101" t="s">
        <v>116</v>
      </c>
      <c r="Q117" s="101" t="s">
        <v>117</v>
      </c>
      <c r="R117" s="101" t="s">
        <v>118</v>
      </c>
      <c r="S117" s="101" t="s">
        <v>119</v>
      </c>
      <c r="T117" s="102" t="s">
        <v>120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121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72</v>
      </c>
      <c r="AU118" s="17" t="s">
        <v>100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72</v>
      </c>
      <c r="E119" s="206" t="s">
        <v>122</v>
      </c>
      <c r="F119" s="206" t="s">
        <v>123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81</v>
      </c>
      <c r="AT119" s="215" t="s">
        <v>72</v>
      </c>
      <c r="AU119" s="215" t="s">
        <v>73</v>
      </c>
      <c r="AY119" s="214" t="s">
        <v>124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72</v>
      </c>
      <c r="E120" s="217" t="s">
        <v>81</v>
      </c>
      <c r="F120" s="217" t="s">
        <v>125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SUM(P121:P139)</f>
        <v>0</v>
      </c>
      <c r="Q120" s="211"/>
      <c r="R120" s="212">
        <f>SUM(R121:R139)</f>
        <v>0</v>
      </c>
      <c r="S120" s="211"/>
      <c r="T120" s="213">
        <f>SUM(T121:T139)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81</v>
      </c>
      <c r="AT120" s="215" t="s">
        <v>72</v>
      </c>
      <c r="AU120" s="215" t="s">
        <v>81</v>
      </c>
      <c r="AY120" s="214" t="s">
        <v>124</v>
      </c>
      <c r="BK120" s="216">
        <f>SUM(BK121:BK139)</f>
        <v>0</v>
      </c>
    </row>
    <row r="121" s="2" customFormat="1" ht="33" customHeight="1">
      <c r="A121" s="38"/>
      <c r="B121" s="39"/>
      <c r="C121" s="219" t="s">
        <v>81</v>
      </c>
      <c r="D121" s="219" t="s">
        <v>126</v>
      </c>
      <c r="E121" s="220" t="s">
        <v>312</v>
      </c>
      <c r="F121" s="221" t="s">
        <v>313</v>
      </c>
      <c r="G121" s="222" t="s">
        <v>157</v>
      </c>
      <c r="H121" s="223">
        <v>230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38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130</v>
      </c>
      <c r="AT121" s="231" t="s">
        <v>126</v>
      </c>
      <c r="AU121" s="231" t="s">
        <v>83</v>
      </c>
      <c r="AY121" s="17" t="s">
        <v>124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81</v>
      </c>
      <c r="BK121" s="232">
        <f>ROUND(I121*H121,2)</f>
        <v>0</v>
      </c>
      <c r="BL121" s="17" t="s">
        <v>130</v>
      </c>
      <c r="BM121" s="231" t="s">
        <v>314</v>
      </c>
    </row>
    <row r="122" s="2" customFormat="1">
      <c r="A122" s="38"/>
      <c r="B122" s="39"/>
      <c r="C122" s="40"/>
      <c r="D122" s="233" t="s">
        <v>132</v>
      </c>
      <c r="E122" s="40"/>
      <c r="F122" s="234" t="s">
        <v>315</v>
      </c>
      <c r="G122" s="40"/>
      <c r="H122" s="40"/>
      <c r="I122" s="235"/>
      <c r="J122" s="40"/>
      <c r="K122" s="40"/>
      <c r="L122" s="44"/>
      <c r="M122" s="236"/>
      <c r="N122" s="237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132</v>
      </c>
      <c r="AU122" s="17" t="s">
        <v>83</v>
      </c>
    </row>
    <row r="123" s="2" customFormat="1">
      <c r="A123" s="38"/>
      <c r="B123" s="39"/>
      <c r="C123" s="40"/>
      <c r="D123" s="238" t="s">
        <v>134</v>
      </c>
      <c r="E123" s="40"/>
      <c r="F123" s="239" t="s">
        <v>316</v>
      </c>
      <c r="G123" s="40"/>
      <c r="H123" s="40"/>
      <c r="I123" s="235"/>
      <c r="J123" s="40"/>
      <c r="K123" s="40"/>
      <c r="L123" s="44"/>
      <c r="M123" s="236"/>
      <c r="N123" s="237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134</v>
      </c>
      <c r="AU123" s="17" t="s">
        <v>83</v>
      </c>
    </row>
    <row r="124" s="14" customFormat="1">
      <c r="A124" s="14"/>
      <c r="B124" s="262"/>
      <c r="C124" s="263"/>
      <c r="D124" s="233" t="s">
        <v>136</v>
      </c>
      <c r="E124" s="264" t="s">
        <v>1</v>
      </c>
      <c r="F124" s="265" t="s">
        <v>317</v>
      </c>
      <c r="G124" s="263"/>
      <c r="H124" s="264" t="s">
        <v>1</v>
      </c>
      <c r="I124" s="266"/>
      <c r="J124" s="263"/>
      <c r="K124" s="263"/>
      <c r="L124" s="267"/>
      <c r="M124" s="268"/>
      <c r="N124" s="269"/>
      <c r="O124" s="269"/>
      <c r="P124" s="269"/>
      <c r="Q124" s="269"/>
      <c r="R124" s="269"/>
      <c r="S124" s="269"/>
      <c r="T124" s="27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71" t="s">
        <v>136</v>
      </c>
      <c r="AU124" s="271" t="s">
        <v>83</v>
      </c>
      <c r="AV124" s="14" t="s">
        <v>81</v>
      </c>
      <c r="AW124" s="14" t="s">
        <v>30</v>
      </c>
      <c r="AX124" s="14" t="s">
        <v>73</v>
      </c>
      <c r="AY124" s="271" t="s">
        <v>124</v>
      </c>
    </row>
    <row r="125" s="13" customFormat="1">
      <c r="A125" s="13"/>
      <c r="B125" s="240"/>
      <c r="C125" s="241"/>
      <c r="D125" s="233" t="s">
        <v>136</v>
      </c>
      <c r="E125" s="242" t="s">
        <v>1</v>
      </c>
      <c r="F125" s="243" t="s">
        <v>318</v>
      </c>
      <c r="G125" s="241"/>
      <c r="H125" s="244">
        <v>200</v>
      </c>
      <c r="I125" s="245"/>
      <c r="J125" s="241"/>
      <c r="K125" s="241"/>
      <c r="L125" s="246"/>
      <c r="M125" s="247"/>
      <c r="N125" s="248"/>
      <c r="O125" s="248"/>
      <c r="P125" s="248"/>
      <c r="Q125" s="248"/>
      <c r="R125" s="248"/>
      <c r="S125" s="248"/>
      <c r="T125" s="24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0" t="s">
        <v>136</v>
      </c>
      <c r="AU125" s="250" t="s">
        <v>83</v>
      </c>
      <c r="AV125" s="13" t="s">
        <v>83</v>
      </c>
      <c r="AW125" s="13" t="s">
        <v>30</v>
      </c>
      <c r="AX125" s="13" t="s">
        <v>73</v>
      </c>
      <c r="AY125" s="250" t="s">
        <v>124</v>
      </c>
    </row>
    <row r="126" s="14" customFormat="1">
      <c r="A126" s="14"/>
      <c r="B126" s="262"/>
      <c r="C126" s="263"/>
      <c r="D126" s="233" t="s">
        <v>136</v>
      </c>
      <c r="E126" s="264" t="s">
        <v>1</v>
      </c>
      <c r="F126" s="265" t="s">
        <v>319</v>
      </c>
      <c r="G126" s="263"/>
      <c r="H126" s="264" t="s">
        <v>1</v>
      </c>
      <c r="I126" s="266"/>
      <c r="J126" s="263"/>
      <c r="K126" s="263"/>
      <c r="L126" s="267"/>
      <c r="M126" s="268"/>
      <c r="N126" s="269"/>
      <c r="O126" s="269"/>
      <c r="P126" s="269"/>
      <c r="Q126" s="269"/>
      <c r="R126" s="269"/>
      <c r="S126" s="269"/>
      <c r="T126" s="27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71" t="s">
        <v>136</v>
      </c>
      <c r="AU126" s="271" t="s">
        <v>83</v>
      </c>
      <c r="AV126" s="14" t="s">
        <v>81</v>
      </c>
      <c r="AW126" s="14" t="s">
        <v>30</v>
      </c>
      <c r="AX126" s="14" t="s">
        <v>73</v>
      </c>
      <c r="AY126" s="271" t="s">
        <v>124</v>
      </c>
    </row>
    <row r="127" s="13" customFormat="1">
      <c r="A127" s="13"/>
      <c r="B127" s="240"/>
      <c r="C127" s="241"/>
      <c r="D127" s="233" t="s">
        <v>136</v>
      </c>
      <c r="E127" s="242" t="s">
        <v>1</v>
      </c>
      <c r="F127" s="243" t="s">
        <v>320</v>
      </c>
      <c r="G127" s="241"/>
      <c r="H127" s="244">
        <v>30</v>
      </c>
      <c r="I127" s="245"/>
      <c r="J127" s="241"/>
      <c r="K127" s="241"/>
      <c r="L127" s="246"/>
      <c r="M127" s="247"/>
      <c r="N127" s="248"/>
      <c r="O127" s="248"/>
      <c r="P127" s="248"/>
      <c r="Q127" s="248"/>
      <c r="R127" s="248"/>
      <c r="S127" s="248"/>
      <c r="T127" s="24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0" t="s">
        <v>136</v>
      </c>
      <c r="AU127" s="250" t="s">
        <v>83</v>
      </c>
      <c r="AV127" s="13" t="s">
        <v>83</v>
      </c>
      <c r="AW127" s="13" t="s">
        <v>30</v>
      </c>
      <c r="AX127" s="13" t="s">
        <v>73</v>
      </c>
      <c r="AY127" s="250" t="s">
        <v>124</v>
      </c>
    </row>
    <row r="128" s="15" customFormat="1">
      <c r="A128" s="15"/>
      <c r="B128" s="279"/>
      <c r="C128" s="280"/>
      <c r="D128" s="233" t="s">
        <v>136</v>
      </c>
      <c r="E128" s="281" t="s">
        <v>1</v>
      </c>
      <c r="F128" s="282" t="s">
        <v>321</v>
      </c>
      <c r="G128" s="280"/>
      <c r="H128" s="283">
        <v>230</v>
      </c>
      <c r="I128" s="284"/>
      <c r="J128" s="280"/>
      <c r="K128" s="280"/>
      <c r="L128" s="285"/>
      <c r="M128" s="286"/>
      <c r="N128" s="287"/>
      <c r="O128" s="287"/>
      <c r="P128" s="287"/>
      <c r="Q128" s="287"/>
      <c r="R128" s="287"/>
      <c r="S128" s="287"/>
      <c r="T128" s="288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89" t="s">
        <v>136</v>
      </c>
      <c r="AU128" s="289" t="s">
        <v>83</v>
      </c>
      <c r="AV128" s="15" t="s">
        <v>130</v>
      </c>
      <c r="AW128" s="15" t="s">
        <v>30</v>
      </c>
      <c r="AX128" s="15" t="s">
        <v>81</v>
      </c>
      <c r="AY128" s="289" t="s">
        <v>124</v>
      </c>
    </row>
    <row r="129" s="2" customFormat="1" ht="33" customHeight="1">
      <c r="A129" s="38"/>
      <c r="B129" s="39"/>
      <c r="C129" s="219" t="s">
        <v>83</v>
      </c>
      <c r="D129" s="219" t="s">
        <v>126</v>
      </c>
      <c r="E129" s="220" t="s">
        <v>322</v>
      </c>
      <c r="F129" s="221" t="s">
        <v>323</v>
      </c>
      <c r="G129" s="222" t="s">
        <v>157</v>
      </c>
      <c r="H129" s="223">
        <v>69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130</v>
      </c>
      <c r="AT129" s="231" t="s">
        <v>126</v>
      </c>
      <c r="AU129" s="231" t="s">
        <v>83</v>
      </c>
      <c r="AY129" s="17" t="s">
        <v>124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130</v>
      </c>
      <c r="BM129" s="231" t="s">
        <v>324</v>
      </c>
    </row>
    <row r="130" s="2" customFormat="1">
      <c r="A130" s="38"/>
      <c r="B130" s="39"/>
      <c r="C130" s="40"/>
      <c r="D130" s="233" t="s">
        <v>132</v>
      </c>
      <c r="E130" s="40"/>
      <c r="F130" s="234" t="s">
        <v>325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132</v>
      </c>
      <c r="AU130" s="17" t="s">
        <v>83</v>
      </c>
    </row>
    <row r="131" s="2" customFormat="1">
      <c r="A131" s="38"/>
      <c r="B131" s="39"/>
      <c r="C131" s="40"/>
      <c r="D131" s="238" t="s">
        <v>134</v>
      </c>
      <c r="E131" s="40"/>
      <c r="F131" s="239" t="s">
        <v>326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134</v>
      </c>
      <c r="AU131" s="17" t="s">
        <v>83</v>
      </c>
    </row>
    <row r="132" s="14" customFormat="1">
      <c r="A132" s="14"/>
      <c r="B132" s="262"/>
      <c r="C132" s="263"/>
      <c r="D132" s="233" t="s">
        <v>136</v>
      </c>
      <c r="E132" s="264" t="s">
        <v>1</v>
      </c>
      <c r="F132" s="265" t="s">
        <v>327</v>
      </c>
      <c r="G132" s="263"/>
      <c r="H132" s="264" t="s">
        <v>1</v>
      </c>
      <c r="I132" s="266"/>
      <c r="J132" s="263"/>
      <c r="K132" s="263"/>
      <c r="L132" s="267"/>
      <c r="M132" s="268"/>
      <c r="N132" s="269"/>
      <c r="O132" s="269"/>
      <c r="P132" s="269"/>
      <c r="Q132" s="269"/>
      <c r="R132" s="269"/>
      <c r="S132" s="269"/>
      <c r="T132" s="27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71" t="s">
        <v>136</v>
      </c>
      <c r="AU132" s="271" t="s">
        <v>83</v>
      </c>
      <c r="AV132" s="14" t="s">
        <v>81</v>
      </c>
      <c r="AW132" s="14" t="s">
        <v>30</v>
      </c>
      <c r="AX132" s="14" t="s">
        <v>73</v>
      </c>
      <c r="AY132" s="271" t="s">
        <v>124</v>
      </c>
    </row>
    <row r="133" s="13" customFormat="1">
      <c r="A133" s="13"/>
      <c r="B133" s="240"/>
      <c r="C133" s="241"/>
      <c r="D133" s="233" t="s">
        <v>136</v>
      </c>
      <c r="E133" s="242" t="s">
        <v>1</v>
      </c>
      <c r="F133" s="243" t="s">
        <v>328</v>
      </c>
      <c r="G133" s="241"/>
      <c r="H133" s="244">
        <v>69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136</v>
      </c>
      <c r="AU133" s="250" t="s">
        <v>83</v>
      </c>
      <c r="AV133" s="13" t="s">
        <v>83</v>
      </c>
      <c r="AW133" s="13" t="s">
        <v>30</v>
      </c>
      <c r="AX133" s="13" t="s">
        <v>81</v>
      </c>
      <c r="AY133" s="250" t="s">
        <v>124</v>
      </c>
    </row>
    <row r="134" s="2" customFormat="1" ht="37.8" customHeight="1">
      <c r="A134" s="38"/>
      <c r="B134" s="39"/>
      <c r="C134" s="219" t="s">
        <v>152</v>
      </c>
      <c r="D134" s="219" t="s">
        <v>126</v>
      </c>
      <c r="E134" s="220" t="s">
        <v>290</v>
      </c>
      <c r="F134" s="221" t="s">
        <v>291</v>
      </c>
      <c r="G134" s="222" t="s">
        <v>157</v>
      </c>
      <c r="H134" s="223">
        <v>230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38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130</v>
      </c>
      <c r="AT134" s="231" t="s">
        <v>126</v>
      </c>
      <c r="AU134" s="231" t="s">
        <v>83</v>
      </c>
      <c r="AY134" s="17" t="s">
        <v>124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81</v>
      </c>
      <c r="BK134" s="232">
        <f>ROUND(I134*H134,2)</f>
        <v>0</v>
      </c>
      <c r="BL134" s="17" t="s">
        <v>130</v>
      </c>
      <c r="BM134" s="231" t="s">
        <v>329</v>
      </c>
    </row>
    <row r="135" s="2" customFormat="1">
      <c r="A135" s="38"/>
      <c r="B135" s="39"/>
      <c r="C135" s="40"/>
      <c r="D135" s="233" t="s">
        <v>132</v>
      </c>
      <c r="E135" s="40"/>
      <c r="F135" s="234" t="s">
        <v>293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132</v>
      </c>
      <c r="AU135" s="17" t="s">
        <v>83</v>
      </c>
    </row>
    <row r="136" s="2" customFormat="1">
      <c r="A136" s="38"/>
      <c r="B136" s="39"/>
      <c r="C136" s="40"/>
      <c r="D136" s="238" t="s">
        <v>134</v>
      </c>
      <c r="E136" s="40"/>
      <c r="F136" s="239" t="s">
        <v>294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83</v>
      </c>
    </row>
    <row r="137" s="2" customFormat="1" ht="37.8" customHeight="1">
      <c r="A137" s="38"/>
      <c r="B137" s="39"/>
      <c r="C137" s="219" t="s">
        <v>130</v>
      </c>
      <c r="D137" s="219" t="s">
        <v>126</v>
      </c>
      <c r="E137" s="220" t="s">
        <v>330</v>
      </c>
      <c r="F137" s="221" t="s">
        <v>331</v>
      </c>
      <c r="G137" s="222" t="s">
        <v>157</v>
      </c>
      <c r="H137" s="223">
        <v>230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38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130</v>
      </c>
      <c r="AT137" s="231" t="s">
        <v>126</v>
      </c>
      <c r="AU137" s="231" t="s">
        <v>83</v>
      </c>
      <c r="AY137" s="17" t="s">
        <v>124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81</v>
      </c>
      <c r="BK137" s="232">
        <f>ROUND(I137*H137,2)</f>
        <v>0</v>
      </c>
      <c r="BL137" s="17" t="s">
        <v>130</v>
      </c>
      <c r="BM137" s="231" t="s">
        <v>332</v>
      </c>
    </row>
    <row r="138" s="2" customFormat="1">
      <c r="A138" s="38"/>
      <c r="B138" s="39"/>
      <c r="C138" s="40"/>
      <c r="D138" s="233" t="s">
        <v>132</v>
      </c>
      <c r="E138" s="40"/>
      <c r="F138" s="234" t="s">
        <v>333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132</v>
      </c>
      <c r="AU138" s="17" t="s">
        <v>83</v>
      </c>
    </row>
    <row r="139" s="2" customFormat="1">
      <c r="A139" s="38"/>
      <c r="B139" s="39"/>
      <c r="C139" s="40"/>
      <c r="D139" s="238" t="s">
        <v>134</v>
      </c>
      <c r="E139" s="40"/>
      <c r="F139" s="239" t="s">
        <v>334</v>
      </c>
      <c r="G139" s="40"/>
      <c r="H139" s="40"/>
      <c r="I139" s="235"/>
      <c r="J139" s="40"/>
      <c r="K139" s="40"/>
      <c r="L139" s="44"/>
      <c r="M139" s="272"/>
      <c r="N139" s="273"/>
      <c r="O139" s="274"/>
      <c r="P139" s="274"/>
      <c r="Q139" s="274"/>
      <c r="R139" s="274"/>
      <c r="S139" s="274"/>
      <c r="T139" s="27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134</v>
      </c>
      <c r="AU139" s="17" t="s">
        <v>83</v>
      </c>
    </row>
    <row r="140" s="2" customFormat="1" ht="6.96" customHeight="1">
      <c r="A140" s="38"/>
      <c r="B140" s="66"/>
      <c r="C140" s="67"/>
      <c r="D140" s="67"/>
      <c r="E140" s="67"/>
      <c r="F140" s="67"/>
      <c r="G140" s="67"/>
      <c r="H140" s="67"/>
      <c r="I140" s="67"/>
      <c r="J140" s="67"/>
      <c r="K140" s="67"/>
      <c r="L140" s="44"/>
      <c r="M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</sheetData>
  <sheetProtection sheet="1" autoFilter="0" formatColumns="0" formatRows="0" objects="1" scenarios="1" spinCount="100000" saltValue="7WrtIbzIFuRH/dBzYKCSvm2MCfYVnZ+WneG9IAL8wV8tfqSEyGfLEY6ssjuigWQEc/zCyQnxefzg8qBPCv0aBw==" hashValue="1shR+5j+9KOGFgtZe5JCXq5NYvqpAUy0uehpoUgHlcFEQlksGk9+fgDSGvOgBl+1qjAMnfAcaB23jbpFxJcDlg==" algorithmName="SHA-512" password="CC35"/>
  <autoFilter ref="C117:K13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hyperlinks>
    <hyperlink ref="F123" r:id="rId1" display="https://podminky.urs.cz/item/CS_URS_2025_01/124353101"/>
    <hyperlink ref="F131" r:id="rId2" display="https://podminky.urs.cz/item/CS_URS_2025_01/124353119"/>
    <hyperlink ref="F136" r:id="rId3" display="https://podminky.urs.cz/item/CS_URS_2025_01/162251122"/>
    <hyperlink ref="F139" r:id="rId4" display="https://podminky.urs.cz/item/CS_URS_2025_01/171103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93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Olše km 66,380 - oprava stupně, OPŠ 09/2024 č.stavby 8812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94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15. 4. 2025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ROUND((SUM(BE119:BE135)),  2)</f>
        <v>0</v>
      </c>
      <c r="G33" s="38"/>
      <c r="H33" s="38"/>
      <c r="I33" s="155">
        <v>0.20999999999999999</v>
      </c>
      <c r="J33" s="154">
        <f>ROUND(((SUM(BE119:BE135))*I33),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ROUND((SUM(BF119:BF135)),  2)</f>
        <v>0</v>
      </c>
      <c r="G34" s="38"/>
      <c r="H34" s="38"/>
      <c r="I34" s="155">
        <v>0.12</v>
      </c>
      <c r="J34" s="154">
        <f>ROUND(((SUM(BF119:BF135))*I34),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ROUND((SUM(BG119:BG135)),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ROUND((SUM(BH119:BH135)),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ROUND((SUM(BI119:BI135)),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Olše km 66,380 - oprava stupně, OPŠ 09/2024 č.stavby 8812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94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15. 4. 2025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97</v>
      </c>
      <c r="D94" s="176"/>
      <c r="E94" s="176"/>
      <c r="F94" s="176"/>
      <c r="G94" s="176"/>
      <c r="H94" s="176"/>
      <c r="I94" s="176"/>
      <c r="J94" s="177" t="s">
        <v>98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99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100</v>
      </c>
    </row>
    <row r="97" s="9" customFormat="1" ht="24.96" customHeight="1">
      <c r="A97" s="9"/>
      <c r="B97" s="179"/>
      <c r="C97" s="180"/>
      <c r="D97" s="181" t="s">
        <v>336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337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338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109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VT Olše km 66,380 - oprava stupně, OPŠ 09/2024 č.stavby 8812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94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04 - VRN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15. 4. 2025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31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110</v>
      </c>
      <c r="D118" s="194" t="s">
        <v>58</v>
      </c>
      <c r="E118" s="194" t="s">
        <v>54</v>
      </c>
      <c r="F118" s="194" t="s">
        <v>55</v>
      </c>
      <c r="G118" s="194" t="s">
        <v>111</v>
      </c>
      <c r="H118" s="194" t="s">
        <v>112</v>
      </c>
      <c r="I118" s="194" t="s">
        <v>113</v>
      </c>
      <c r="J118" s="195" t="s">
        <v>98</v>
      </c>
      <c r="K118" s="196" t="s">
        <v>114</v>
      </c>
      <c r="L118" s="197"/>
      <c r="M118" s="100" t="s">
        <v>1</v>
      </c>
      <c r="N118" s="101" t="s">
        <v>37</v>
      </c>
      <c r="O118" s="101" t="s">
        <v>115</v>
      </c>
      <c r="P118" s="101" t="s">
        <v>116</v>
      </c>
      <c r="Q118" s="101" t="s">
        <v>117</v>
      </c>
      <c r="R118" s="101" t="s">
        <v>118</v>
      </c>
      <c r="S118" s="101" t="s">
        <v>119</v>
      </c>
      <c r="T118" s="102" t="s">
        <v>120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121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</f>
        <v>0</v>
      </c>
      <c r="Q119" s="104"/>
      <c r="R119" s="200">
        <f>R120</f>
        <v>0</v>
      </c>
      <c r="S119" s="104"/>
      <c r="T119" s="201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72</v>
      </c>
      <c r="AU119" s="17" t="s">
        <v>100</v>
      </c>
      <c r="BK119" s="202">
        <f>BK120</f>
        <v>0</v>
      </c>
    </row>
    <row r="120" s="12" customFormat="1" ht="25.92" customHeight="1">
      <c r="A120" s="12"/>
      <c r="B120" s="203"/>
      <c r="C120" s="204"/>
      <c r="D120" s="205" t="s">
        <v>72</v>
      </c>
      <c r="E120" s="206" t="s">
        <v>91</v>
      </c>
      <c r="F120" s="206" t="s">
        <v>339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P121+P132</f>
        <v>0</v>
      </c>
      <c r="Q120" s="211"/>
      <c r="R120" s="212">
        <f>R121+R132</f>
        <v>0</v>
      </c>
      <c r="S120" s="211"/>
      <c r="T120" s="213">
        <f>T121+T132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144</v>
      </c>
      <c r="AT120" s="215" t="s">
        <v>72</v>
      </c>
      <c r="AU120" s="215" t="s">
        <v>73</v>
      </c>
      <c r="AY120" s="214" t="s">
        <v>124</v>
      </c>
      <c r="BK120" s="216">
        <f>BK121+BK132</f>
        <v>0</v>
      </c>
    </row>
    <row r="121" s="12" customFormat="1" ht="22.8" customHeight="1">
      <c r="A121" s="12"/>
      <c r="B121" s="203"/>
      <c r="C121" s="204"/>
      <c r="D121" s="205" t="s">
        <v>72</v>
      </c>
      <c r="E121" s="217" t="s">
        <v>340</v>
      </c>
      <c r="F121" s="217" t="s">
        <v>341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SUM(P122:P131)</f>
        <v>0</v>
      </c>
      <c r="Q121" s="211"/>
      <c r="R121" s="212">
        <f>SUM(R122:R131)</f>
        <v>0</v>
      </c>
      <c r="S121" s="211"/>
      <c r="T121" s="213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144</v>
      </c>
      <c r="AT121" s="215" t="s">
        <v>72</v>
      </c>
      <c r="AU121" s="215" t="s">
        <v>81</v>
      </c>
      <c r="AY121" s="214" t="s">
        <v>124</v>
      </c>
      <c r="BK121" s="216">
        <f>SUM(BK122:BK131)</f>
        <v>0</v>
      </c>
    </row>
    <row r="122" s="2" customFormat="1" ht="37.8" customHeight="1">
      <c r="A122" s="38"/>
      <c r="B122" s="39"/>
      <c r="C122" s="219" t="s">
        <v>81</v>
      </c>
      <c r="D122" s="219" t="s">
        <v>126</v>
      </c>
      <c r="E122" s="220" t="s">
        <v>342</v>
      </c>
      <c r="F122" s="221" t="s">
        <v>343</v>
      </c>
      <c r="G122" s="222" t="s">
        <v>344</v>
      </c>
      <c r="H122" s="223">
        <v>1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38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345</v>
      </c>
      <c r="AT122" s="231" t="s">
        <v>126</v>
      </c>
      <c r="AU122" s="231" t="s">
        <v>83</v>
      </c>
      <c r="AY122" s="17" t="s">
        <v>124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81</v>
      </c>
      <c r="BK122" s="232">
        <f>ROUND(I122*H122,2)</f>
        <v>0</v>
      </c>
      <c r="BL122" s="17" t="s">
        <v>345</v>
      </c>
      <c r="BM122" s="231" t="s">
        <v>346</v>
      </c>
    </row>
    <row r="123" s="2" customFormat="1">
      <c r="A123" s="38"/>
      <c r="B123" s="39"/>
      <c r="C123" s="40"/>
      <c r="D123" s="233" t="s">
        <v>132</v>
      </c>
      <c r="E123" s="40"/>
      <c r="F123" s="234" t="s">
        <v>341</v>
      </c>
      <c r="G123" s="40"/>
      <c r="H123" s="40"/>
      <c r="I123" s="235"/>
      <c r="J123" s="40"/>
      <c r="K123" s="40"/>
      <c r="L123" s="44"/>
      <c r="M123" s="236"/>
      <c r="N123" s="237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132</v>
      </c>
      <c r="AU123" s="17" t="s">
        <v>83</v>
      </c>
    </row>
    <row r="124" s="2" customFormat="1">
      <c r="A124" s="38"/>
      <c r="B124" s="39"/>
      <c r="C124" s="40"/>
      <c r="D124" s="238" t="s">
        <v>134</v>
      </c>
      <c r="E124" s="40"/>
      <c r="F124" s="239" t="s">
        <v>347</v>
      </c>
      <c r="G124" s="40"/>
      <c r="H124" s="40"/>
      <c r="I124" s="235"/>
      <c r="J124" s="40"/>
      <c r="K124" s="40"/>
      <c r="L124" s="44"/>
      <c r="M124" s="236"/>
      <c r="N124" s="23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134</v>
      </c>
      <c r="AU124" s="17" t="s">
        <v>83</v>
      </c>
    </row>
    <row r="125" s="13" customFormat="1">
      <c r="A125" s="13"/>
      <c r="B125" s="240"/>
      <c r="C125" s="241"/>
      <c r="D125" s="233" t="s">
        <v>136</v>
      </c>
      <c r="E125" s="241"/>
      <c r="F125" s="243" t="s">
        <v>348</v>
      </c>
      <c r="G125" s="241"/>
      <c r="H125" s="244">
        <v>1</v>
      </c>
      <c r="I125" s="245"/>
      <c r="J125" s="241"/>
      <c r="K125" s="241"/>
      <c r="L125" s="246"/>
      <c r="M125" s="247"/>
      <c r="N125" s="248"/>
      <c r="O125" s="248"/>
      <c r="P125" s="248"/>
      <c r="Q125" s="248"/>
      <c r="R125" s="248"/>
      <c r="S125" s="248"/>
      <c r="T125" s="24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0" t="s">
        <v>136</v>
      </c>
      <c r="AU125" s="250" t="s">
        <v>83</v>
      </c>
      <c r="AV125" s="13" t="s">
        <v>83</v>
      </c>
      <c r="AW125" s="13" t="s">
        <v>4</v>
      </c>
      <c r="AX125" s="13" t="s">
        <v>81</v>
      </c>
      <c r="AY125" s="250" t="s">
        <v>124</v>
      </c>
    </row>
    <row r="126" s="2" customFormat="1" ht="44.25" customHeight="1">
      <c r="A126" s="38"/>
      <c r="B126" s="39"/>
      <c r="C126" s="219" t="s">
        <v>83</v>
      </c>
      <c r="D126" s="219" t="s">
        <v>126</v>
      </c>
      <c r="E126" s="220" t="s">
        <v>349</v>
      </c>
      <c r="F126" s="221" t="s">
        <v>350</v>
      </c>
      <c r="G126" s="222" t="s">
        <v>344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38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345</v>
      </c>
      <c r="AT126" s="231" t="s">
        <v>126</v>
      </c>
      <c r="AU126" s="231" t="s">
        <v>83</v>
      </c>
      <c r="AY126" s="17" t="s">
        <v>124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81</v>
      </c>
      <c r="BK126" s="232">
        <f>ROUND(I126*H126,2)</f>
        <v>0</v>
      </c>
      <c r="BL126" s="17" t="s">
        <v>345</v>
      </c>
      <c r="BM126" s="231" t="s">
        <v>351</v>
      </c>
    </row>
    <row r="127" s="2" customFormat="1">
      <c r="A127" s="38"/>
      <c r="B127" s="39"/>
      <c r="C127" s="40"/>
      <c r="D127" s="233" t="s">
        <v>132</v>
      </c>
      <c r="E127" s="40"/>
      <c r="F127" s="234" t="s">
        <v>352</v>
      </c>
      <c r="G127" s="40"/>
      <c r="H127" s="40"/>
      <c r="I127" s="235"/>
      <c r="J127" s="40"/>
      <c r="K127" s="40"/>
      <c r="L127" s="44"/>
      <c r="M127" s="236"/>
      <c r="N127" s="23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132</v>
      </c>
      <c r="AU127" s="17" t="s">
        <v>83</v>
      </c>
    </row>
    <row r="128" s="2" customFormat="1">
      <c r="A128" s="38"/>
      <c r="B128" s="39"/>
      <c r="C128" s="40"/>
      <c r="D128" s="238" t="s">
        <v>134</v>
      </c>
      <c r="E128" s="40"/>
      <c r="F128" s="239" t="s">
        <v>353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134</v>
      </c>
      <c r="AU128" s="17" t="s">
        <v>83</v>
      </c>
    </row>
    <row r="129" s="2" customFormat="1" ht="21.75" customHeight="1">
      <c r="A129" s="38"/>
      <c r="B129" s="39"/>
      <c r="C129" s="219" t="s">
        <v>130</v>
      </c>
      <c r="D129" s="219" t="s">
        <v>126</v>
      </c>
      <c r="E129" s="220" t="s">
        <v>354</v>
      </c>
      <c r="F129" s="221" t="s">
        <v>355</v>
      </c>
      <c r="G129" s="222" t="s">
        <v>344</v>
      </c>
      <c r="H129" s="223">
        <v>1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38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345</v>
      </c>
      <c r="AT129" s="231" t="s">
        <v>126</v>
      </c>
      <c r="AU129" s="231" t="s">
        <v>83</v>
      </c>
      <c r="AY129" s="17" t="s">
        <v>124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81</v>
      </c>
      <c r="BK129" s="232">
        <f>ROUND(I129*H129,2)</f>
        <v>0</v>
      </c>
      <c r="BL129" s="17" t="s">
        <v>345</v>
      </c>
      <c r="BM129" s="231" t="s">
        <v>356</v>
      </c>
    </row>
    <row r="130" s="2" customFormat="1">
      <c r="A130" s="38"/>
      <c r="B130" s="39"/>
      <c r="C130" s="40"/>
      <c r="D130" s="233" t="s">
        <v>132</v>
      </c>
      <c r="E130" s="40"/>
      <c r="F130" s="234" t="s">
        <v>357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132</v>
      </c>
      <c r="AU130" s="17" t="s">
        <v>83</v>
      </c>
    </row>
    <row r="131" s="2" customFormat="1">
      <c r="A131" s="38"/>
      <c r="B131" s="39"/>
      <c r="C131" s="40"/>
      <c r="D131" s="238" t="s">
        <v>134</v>
      </c>
      <c r="E131" s="40"/>
      <c r="F131" s="239" t="s">
        <v>358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134</v>
      </c>
      <c r="AU131" s="17" t="s">
        <v>83</v>
      </c>
    </row>
    <row r="132" s="12" customFormat="1" ht="22.8" customHeight="1">
      <c r="A132" s="12"/>
      <c r="B132" s="203"/>
      <c r="C132" s="204"/>
      <c r="D132" s="205" t="s">
        <v>72</v>
      </c>
      <c r="E132" s="217" t="s">
        <v>359</v>
      </c>
      <c r="F132" s="217" t="s">
        <v>360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SUM(P133:P135)</f>
        <v>0</v>
      </c>
      <c r="Q132" s="211"/>
      <c r="R132" s="212">
        <f>SUM(R133:R135)</f>
        <v>0</v>
      </c>
      <c r="S132" s="211"/>
      <c r="T132" s="213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144</v>
      </c>
      <c r="AT132" s="215" t="s">
        <v>72</v>
      </c>
      <c r="AU132" s="215" t="s">
        <v>81</v>
      </c>
      <c r="AY132" s="214" t="s">
        <v>124</v>
      </c>
      <c r="BK132" s="216">
        <f>SUM(BK133:BK135)</f>
        <v>0</v>
      </c>
    </row>
    <row r="133" s="2" customFormat="1" ht="24.15" customHeight="1">
      <c r="A133" s="38"/>
      <c r="B133" s="39"/>
      <c r="C133" s="219" t="s">
        <v>152</v>
      </c>
      <c r="D133" s="219" t="s">
        <v>126</v>
      </c>
      <c r="E133" s="220" t="s">
        <v>361</v>
      </c>
      <c r="F133" s="221" t="s">
        <v>362</v>
      </c>
      <c r="G133" s="222" t="s">
        <v>344</v>
      </c>
      <c r="H133" s="223">
        <v>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38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345</v>
      </c>
      <c r="AT133" s="231" t="s">
        <v>126</v>
      </c>
      <c r="AU133" s="231" t="s">
        <v>83</v>
      </c>
      <c r="AY133" s="17" t="s">
        <v>124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345</v>
      </c>
      <c r="BM133" s="231" t="s">
        <v>363</v>
      </c>
    </row>
    <row r="134" s="2" customFormat="1">
      <c r="A134" s="38"/>
      <c r="B134" s="39"/>
      <c r="C134" s="40"/>
      <c r="D134" s="233" t="s">
        <v>132</v>
      </c>
      <c r="E134" s="40"/>
      <c r="F134" s="234" t="s">
        <v>364</v>
      </c>
      <c r="G134" s="40"/>
      <c r="H134" s="40"/>
      <c r="I134" s="235"/>
      <c r="J134" s="40"/>
      <c r="K134" s="40"/>
      <c r="L134" s="44"/>
      <c r="M134" s="236"/>
      <c r="N134" s="23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132</v>
      </c>
      <c r="AU134" s="17" t="s">
        <v>83</v>
      </c>
    </row>
    <row r="135" s="2" customFormat="1">
      <c r="A135" s="38"/>
      <c r="B135" s="39"/>
      <c r="C135" s="40"/>
      <c r="D135" s="238" t="s">
        <v>134</v>
      </c>
      <c r="E135" s="40"/>
      <c r="F135" s="239" t="s">
        <v>365</v>
      </c>
      <c r="G135" s="40"/>
      <c r="H135" s="40"/>
      <c r="I135" s="235"/>
      <c r="J135" s="40"/>
      <c r="K135" s="40"/>
      <c r="L135" s="44"/>
      <c r="M135" s="272"/>
      <c r="N135" s="273"/>
      <c r="O135" s="274"/>
      <c r="P135" s="274"/>
      <c r="Q135" s="274"/>
      <c r="R135" s="274"/>
      <c r="S135" s="274"/>
      <c r="T135" s="27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134</v>
      </c>
      <c r="AU135" s="17" t="s">
        <v>83</v>
      </c>
    </row>
    <row r="136" s="2" customFormat="1" ht="6.96" customHeight="1">
      <c r="A136" s="38"/>
      <c r="B136" s="66"/>
      <c r="C136" s="67"/>
      <c r="D136" s="67"/>
      <c r="E136" s="67"/>
      <c r="F136" s="67"/>
      <c r="G136" s="67"/>
      <c r="H136" s="67"/>
      <c r="I136" s="67"/>
      <c r="J136" s="67"/>
      <c r="K136" s="67"/>
      <c r="L136" s="44"/>
      <c r="M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</sheetData>
  <sheetProtection sheet="1" autoFilter="0" formatColumns="0" formatRows="0" objects="1" scenarios="1" spinCount="100000" saltValue="8ck+elpSqeZ9uLR5Wce3b3nqc8u8XGbBVUMhrebGtyH+dxa16qU+93iZsWdcliP990NA/Ae4GTKwT5zsPzdKhQ==" hashValue="wS3kdYW8oOeCnMCQP8A5n0GvwxS7CaA6Boyqgb1Z1JuvG/pb2tOQx2HZu2U/PlyWHeWKT4HbJgNdyKmZpvcphw==" algorithmName="SHA-512" password="CC35"/>
  <autoFilter ref="C118:K13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hyperlinks>
    <hyperlink ref="F124" r:id="rId1" display="https://podminky.urs.cz/item/CS_URS_2025_01/030001000"/>
    <hyperlink ref="F128" r:id="rId2" display="https://podminky.urs.cz/item/CS_URS_2025_01/031002000"/>
    <hyperlink ref="F131" r:id="rId3" display="https://podminky.urs.cz/item/CS_URS_2025_01/034303000"/>
    <hyperlink ref="F135" r:id="rId4" display="https://podminky.urs.cz/item/CS_URS_2025_01/0414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2025-04-17T07:42:04Z</dcterms:created>
  <dcterms:modified xsi:type="dcterms:W3CDTF">2025-04-17T07:42:07Z</dcterms:modified>
</cp:coreProperties>
</file>