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- stavba" sheetId="2" r:id="rId2"/>
    <sheet name="VON - vedlejší náklady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 - stavba'!$C$122:$K$253</definedName>
    <definedName name="_xlnm.Print_Area" localSheetId="1">'SO - stavba'!$C$4:$J$76,'SO - stavba'!$C$82:$J$104,'SO - stavba'!$C$110:$J$253</definedName>
    <definedName name="_xlnm.Print_Titles" localSheetId="1">'SO - stavba'!$122:$122</definedName>
    <definedName name="_xlnm._FilterDatabase" localSheetId="2" hidden="1">'VON - vedlejší náklady'!$C$116:$K$160</definedName>
    <definedName name="_xlnm.Print_Area" localSheetId="2">'VON - vedlejší náklady'!$C$4:$J$76,'VON - vedlejší náklady'!$C$82:$J$98,'VON - vedlejší náklady'!$C$104:$J$160</definedName>
    <definedName name="_xlnm.Print_Titles" localSheetId="2">'VON - vedlejší náklady'!$116:$116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114"/>
  <c r="J17"/>
  <c r="J12"/>
  <c r="J111"/>
  <c r="E7"/>
  <c r="E107"/>
  <c i="2" r="J37"/>
  <c r="J36"/>
  <c i="1" r="AY95"/>
  <c i="2" r="J35"/>
  <c i="1" r="AX95"/>
  <c i="2" r="BI251"/>
  <c r="BH251"/>
  <c r="BG251"/>
  <c r="BF251"/>
  <c r="T251"/>
  <c r="T250"/>
  <c r="R251"/>
  <c r="R250"/>
  <c r="P251"/>
  <c r="P250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1"/>
  <c r="BH221"/>
  <c r="BG221"/>
  <c r="BF221"/>
  <c r="T221"/>
  <c r="T220"/>
  <c r="R221"/>
  <c r="R220"/>
  <c r="P221"/>
  <c r="P220"/>
  <c r="BI217"/>
  <c r="BH217"/>
  <c r="BG217"/>
  <c r="BF217"/>
  <c r="T217"/>
  <c r="R217"/>
  <c r="P217"/>
  <c r="BI208"/>
  <c r="BH208"/>
  <c r="BG208"/>
  <c r="BF208"/>
  <c r="T208"/>
  <c r="R208"/>
  <c r="P208"/>
  <c r="BI205"/>
  <c r="BH205"/>
  <c r="BG205"/>
  <c r="BF205"/>
  <c r="T205"/>
  <c r="R205"/>
  <c r="P205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89"/>
  <c r="E7"/>
  <c r="E85"/>
  <c i="1" r="L90"/>
  <c r="AM90"/>
  <c r="AM89"/>
  <c r="L89"/>
  <c r="AM87"/>
  <c r="L87"/>
  <c r="L85"/>
  <c r="L84"/>
  <c i="2" r="J195"/>
  <c r="J168"/>
  <c r="BK146"/>
  <c r="J130"/>
  <c r="J160"/>
  <c r="BK136"/>
  <c r="J181"/>
  <c r="BK148"/>
  <c r="BK242"/>
  <c r="J236"/>
  <c r="J205"/>
  <c r="BK195"/>
  <c r="BK177"/>
  <c r="BK133"/>
  <c r="BK231"/>
  <c r="J228"/>
  <c r="J217"/>
  <c r="J164"/>
  <c r="J244"/>
  <c i="3" r="J150"/>
  <c r="BK144"/>
  <c r="BK126"/>
  <c r="J155"/>
  <c r="J137"/>
  <c r="BK135"/>
  <c r="J119"/>
  <c i="2" r="J189"/>
  <c r="J144"/>
  <c r="BK126"/>
  <c r="J139"/>
  <c r="J186"/>
  <c r="BK151"/>
  <c r="BK171"/>
  <c r="BK236"/>
  <c r="BK198"/>
  <c r="BK189"/>
  <c r="J146"/>
  <c r="J234"/>
  <c r="BK225"/>
  <c r="BK246"/>
  <c r="J126"/>
  <c i="3" r="BK159"/>
  <c r="J146"/>
  <c r="J133"/>
  <c r="J159"/>
  <c r="J144"/>
  <c r="BK140"/>
  <c i="2" r="BK192"/>
  <c r="BK181"/>
  <c r="BK160"/>
  <c r="J136"/>
  <c r="J148"/>
  <c r="J251"/>
  <c r="BK184"/>
  <c r="J154"/>
  <c r="BK174"/>
  <c r="BK239"/>
  <c r="BK205"/>
  <c r="J201"/>
  <c r="J184"/>
  <c r="BK154"/>
  <c r="J231"/>
  <c r="J221"/>
  <c r="BK144"/>
  <c r="BK244"/>
  <c i="3" r="J157"/>
  <c r="J148"/>
  <c r="J135"/>
  <c r="BK128"/>
  <c r="BK157"/>
  <c r="BK146"/>
  <c r="J121"/>
  <c r="J131"/>
  <c r="BK155"/>
  <c r="BK131"/>
  <c r="J153"/>
  <c r="BK133"/>
  <c r="J126"/>
  <c i="2" r="BK186"/>
  <c r="BK139"/>
  <c r="J171"/>
  <c r="J151"/>
  <c r="BK164"/>
  <c r="BK142"/>
  <c r="BK217"/>
  <c r="J198"/>
  <c r="J157"/>
  <c r="BK234"/>
  <c r="J225"/>
  <c r="BK166"/>
  <c i="3" r="BK153"/>
  <c r="BK137"/>
  <c r="BK119"/>
  <c r="BK148"/>
  <c r="BK123"/>
  <c r="J128"/>
  <c i="2" r="J246"/>
  <c r="J177"/>
  <c r="J166"/>
  <c r="J142"/>
  <c r="J174"/>
  <c r="BK130"/>
  <c r="BK251"/>
  <c r="BK157"/>
  <c r="J133"/>
  <c r="J242"/>
  <c r="J208"/>
  <c r="BK201"/>
  <c r="J192"/>
  <c r="BK168"/>
  <c r="J239"/>
  <c r="BK228"/>
  <c r="BK221"/>
  <c r="BK208"/>
  <c i="1" r="AS94"/>
  <c i="3" r="J140"/>
  <c r="J123"/>
  <c r="BK150"/>
  <c r="J142"/>
  <c r="BK142"/>
  <c r="BK121"/>
  <c i="2" l="1" r="R204"/>
  <c r="BK125"/>
  <c r="J125"/>
  <c r="J98"/>
  <c r="BK204"/>
  <c r="J204"/>
  <c r="J99"/>
  <c r="P224"/>
  <c r="P241"/>
  <c r="R125"/>
  <c r="P204"/>
  <c r="T224"/>
  <c r="T241"/>
  <c r="T125"/>
  <c r="T124"/>
  <c r="T123"/>
  <c r="BK224"/>
  <c r="J224"/>
  <c r="J101"/>
  <c r="R241"/>
  <c i="3" r="P118"/>
  <c r="P117"/>
  <c i="1" r="AU96"/>
  <c i="3" r="R118"/>
  <c r="R117"/>
  <c i="2" r="P125"/>
  <c r="P124"/>
  <c r="P123"/>
  <c i="1" r="AU95"/>
  <c i="2" r="T204"/>
  <c r="R224"/>
  <c r="BK241"/>
  <c r="J241"/>
  <c r="J102"/>
  <c i="3" r="BK118"/>
  <c r="J118"/>
  <c r="J97"/>
  <c r="T118"/>
  <c r="T117"/>
  <c i="2" r="BK250"/>
  <c r="J250"/>
  <c r="J103"/>
  <c r="BK220"/>
  <c r="J220"/>
  <c r="J100"/>
  <c i="3" r="BE119"/>
  <c r="BE123"/>
  <c r="BE133"/>
  <c r="E85"/>
  <c r="J89"/>
  <c r="F92"/>
  <c r="BE126"/>
  <c r="BE128"/>
  <c r="BE157"/>
  <c r="BE121"/>
  <c r="BE131"/>
  <c r="BE135"/>
  <c r="BE137"/>
  <c r="BE140"/>
  <c r="BE142"/>
  <c r="BE144"/>
  <c r="BE146"/>
  <c r="BE148"/>
  <c r="BE150"/>
  <c r="BE153"/>
  <c r="BE155"/>
  <c r="BE159"/>
  <c i="2" r="BE244"/>
  <c r="J117"/>
  <c r="BE148"/>
  <c r="BE168"/>
  <c r="BE174"/>
  <c r="BE130"/>
  <c r="BE217"/>
  <c r="BE221"/>
  <c r="BE225"/>
  <c r="BE228"/>
  <c r="BE231"/>
  <c r="BE236"/>
  <c r="BE251"/>
  <c r="E113"/>
  <c r="BE142"/>
  <c r="BE157"/>
  <c r="BE164"/>
  <c r="BE181"/>
  <c r="BE186"/>
  <c r="BE192"/>
  <c r="BE195"/>
  <c r="BE198"/>
  <c r="BE201"/>
  <c r="BE205"/>
  <c r="BE208"/>
  <c r="BE234"/>
  <c r="BE239"/>
  <c r="BE242"/>
  <c r="F92"/>
  <c r="BE126"/>
  <c r="BE133"/>
  <c r="BE139"/>
  <c r="BE154"/>
  <c r="BE160"/>
  <c r="BE246"/>
  <c r="BE136"/>
  <c r="BE184"/>
  <c r="BE189"/>
  <c r="BE146"/>
  <c r="BE166"/>
  <c r="BE171"/>
  <c r="BE177"/>
  <c r="BE144"/>
  <c r="BE151"/>
  <c r="F36"/>
  <c i="1" r="BC95"/>
  <c i="3" r="F37"/>
  <c i="1" r="BD96"/>
  <c i="2" r="J34"/>
  <c i="1" r="AW95"/>
  <c i="3" r="J34"/>
  <c i="1" r="AW96"/>
  <c i="2" r="F35"/>
  <c i="1" r="BB95"/>
  <c i="3" r="F36"/>
  <c i="1" r="BC96"/>
  <c i="2" r="F37"/>
  <c i="1" r="BD95"/>
  <c i="3" r="F34"/>
  <c i="1" r="BA96"/>
  <c i="2" r="F34"/>
  <c i="1" r="BA95"/>
  <c i="3" r="F35"/>
  <c i="1" r="BB96"/>
  <c i="2" l="1" r="R124"/>
  <c r="R123"/>
  <c r="BK124"/>
  <c r="J124"/>
  <c r="J97"/>
  <c i="3" r="BK117"/>
  <c r="J117"/>
  <c r="J96"/>
  <c i="2" r="F33"/>
  <c i="1" r="AZ95"/>
  <c r="BC94"/>
  <c r="W32"/>
  <c r="AU94"/>
  <c i="2" r="J33"/>
  <c i="1" r="AV95"/>
  <c r="AT95"/>
  <c i="3" r="F33"/>
  <c i="1" r="AZ96"/>
  <c r="BA94"/>
  <c r="AW94"/>
  <c r="AK30"/>
  <c r="BB94"/>
  <c r="W31"/>
  <c r="BD94"/>
  <c r="W33"/>
  <c i="3" r="J33"/>
  <c i="1" r="AV96"/>
  <c r="AT96"/>
  <c i="2" l="1" r="BK123"/>
  <c r="J123"/>
  <c i="3" r="J30"/>
  <c i="1" r="AG96"/>
  <c i="2" r="J30"/>
  <c i="1" r="AG95"/>
  <c r="AY94"/>
  <c r="W30"/>
  <c r="AX94"/>
  <c r="AZ94"/>
  <c r="W29"/>
  <c i="2" l="1" r="J39"/>
  <c i="3" r="J39"/>
  <c i="2" r="J96"/>
  <c i="1" r="AN95"/>
  <c r="AN96"/>
  <c r="AV94"/>
  <c r="AK29"/>
  <c r="AG94"/>
  <c r="AK26"/>
  <c l="1"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<sst xmlns="http://schemas.openxmlformats.org/spreadsheetml/2006/main">
  <si>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</si>
  <si>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</si>
  <si>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</si>
  <si>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</si>
  <si>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</si>
  <si>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{a0651d39-9cc5-423a-bd30-4d1817d0163d}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</si>
  <si>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</si>
  <si>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</si>
  <si>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</si>
  <si>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</si>
  <si>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</si>
  <si>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</si>
  <si>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</si>
  <si>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</si>
  <si>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20250621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</si>
  <si>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</si>
  <si>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</si>
  <si>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Merta, Petrov nad Desnou – Sobotín, ř. km 0,000 – 5,619</t>
  </si>
  <si>
    <t>KSO:</t>
  </si>
  <si>
    <t>CC-CZ:</t>
  </si>
  <si>
    <t>Místo:</t>
  </si>
  <si>
    <t>Petrov nad Desnou – Sobotín</t>
  </si>
  <si>
    <t>Datum:</t>
  </si>
  <si>
    <t>21. 6. 2025</t>
  </si>
  <si>
    <t>Zadavatel:</t>
  </si>
  <si>
    <t>IČ:</t>
  </si>
  <si>
    <t>70890013</t>
  </si>
  <si>
    <t>Povodí Moravy, s.p.</t>
  </si>
  <si>
    <t>DIČ:</t>
  </si>
  <si>
    <t>CZ70890013</t>
  </si>
  <si>
    <t>Uchazeč:</t>
  </si>
  <si>
    <t>Vyplň údaj</t>
  </si>
  <si>
    <t>Projektant:</t>
  </si>
  <si>
    <t>87951142</t>
  </si>
  <si>
    <t>Ing. Tomáš Pecival, Ph.D.</t>
  </si>
  <si>
    <t>CZ8301111137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</si>
  <si>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</si>
  <si>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</si>
  <si>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</si>
  <si>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</si>
  <si>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</si>
  <si>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</si>
  <si>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</si>
  <si>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</si>
  <si>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</si>
  <si>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</si>
  <si>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</si>
  <si>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</si>
  <si>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</si>
  <si>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</si>
  <si>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</si>
  <si>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</si>
  <si>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</si>
  <si>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</si>
  <si>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</si>
  <si>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</si>
  <si>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</si>
  <si>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</si>
  <si>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</si>
  <si>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</si>
  <si>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</si>
  <si>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</si>
  <si>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</si>
  <si>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</si>
  <si>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</si>
  <si>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</si>
  <si>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</si>
  <si>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</si>
  <si>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</si>
  <si>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</si>
  <si>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</si>
  <si>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</si>
  <si>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</si>
  <si>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</si>
  <si>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</si>
  <si>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</si>
  <si>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</si>
  <si>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</si>
  <si>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</si>
  <si>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</si>
  <si>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</si>
  <si>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</si>
  <si>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</si>
  <si>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</si>
  <si>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</t>
  </si>
  <si>
    <t>stavba</t>
  </si>
  <si>
    <t>STA</t>
  </si>
  <si>
    <t>1</t>
  </si>
  <si>
    <t>{9f9511ef-6d51-4586-9255-57deac4ce8ec}</t>
  </si>
  <si>
    <t>2</t>
  </si>
  <si>
    <t>VON</t>
  </si>
  <si>
    <t>vedlejší náklady</t>
  </si>
  <si>
    <t>{e8193212-8b43-4501-85d8-1fc576261a6c}</t>
  </si>
  <si>
    <t>KRYCÍ LIST SOUPISU PRACÍ</t>
  </si>
  <si>
    <t>Objekt:</t>
  </si>
  <si>
    <t>SO - stavba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</si>
  <si>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</si>
  <si>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</si>
  <si>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</si>
  <si>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</si>
  <si>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</si>
  <si>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</si>
  <si>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</si>
  <si>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</si>
  <si>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6 - Úpravy povrchů, podlahy a osazování výplní</t>
  </si>
  <si>
    <t xml:space="preserve">    9 - Ostatní konstrukce a práce-bourání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</si>
  <si>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</si>
  <si>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</si>
  <si>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</si>
  <si>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</si>
  <si>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</si>
  <si>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</si>
  <si>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</si>
  <si>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</si>
  <si>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</si>
  <si>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</si>
  <si>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</si>
  <si>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</si>
  <si>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</si>
  <si>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</si>
  <si>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</si>
  <si>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</si>
  <si>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</si>
  <si>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</si>
  <si>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</si>
  <si>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</si>
  <si>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111151103</t>
  </si>
  <si>
    <t>Odstranění travin z celkové plochy přes 500 m2 strojně</t>
  </si>
  <si>
    <t>m2</t>
  </si>
  <si>
    <t>4</t>
  </si>
  <si>
    <t>-943505325</t>
  </si>
  <si>
    <t>PP</t>
  </si>
  <si>
    <t>Odstranění travin a rákosu strojně travin, při celkové ploše přes 500 m2</t>
  </si>
  <si>
    <t>P</t>
  </si>
  <si>
    <t>Poznámka k položce:_x000d_
včetně likvidace</t>
  </si>
  <si>
    <t>VV</t>
  </si>
  <si>
    <t>280</t>
  </si>
  <si>
    <t>111211241</t>
  </si>
  <si>
    <t>Snesení listnatého klestu D do 30 cm ve svahu přes 1:3</t>
  </si>
  <si>
    <t>kus</t>
  </si>
  <si>
    <t>1414415152</t>
  </si>
  <si>
    <t>Snesení větví stromů na hromady nebo naložení na dopravní prostředek listnatých v rovině nebo ve svahu přes 1:3, průměru kmene do 30 cm</t>
  </si>
  <si>
    <t>Poznámka k položce:_x000d_
včetně likvidace např štěpkování</t>
  </si>
  <si>
    <t>3</t>
  </si>
  <si>
    <t>111211242</t>
  </si>
  <si>
    <t>Snesení listnatého klestu D přes 30 cm ve svahu přes 1:3</t>
  </si>
  <si>
    <t>-671881191</t>
  </si>
  <si>
    <t>Snesení větví stromů na hromady nebo naložení na dopravní prostředek listnatých v rovině nebo ve svahu přes 1:3, průměru kmene přes 30 cm</t>
  </si>
  <si>
    <t>111251201</t>
  </si>
  <si>
    <t>Odstranění křovin a stromů průměru kmene do 100 mm i s kořeny sklonu terénu přes 1:5 z celkové plochy do 100 m2 strojně</t>
  </si>
  <si>
    <t>-117880154</t>
  </si>
  <si>
    <t>Odstranění křovin a stromů s odstraněním kořenů strojně průměru kmene do 100 mm v rovině nebo ve svahu sklonu terénu přes 1:5, při celkové ploše do 100 m2</t>
  </si>
  <si>
    <t>5</t>
  </si>
  <si>
    <t>112101101</t>
  </si>
  <si>
    <t>Odstranění stromů listnatých průměru kmene přes 100 do 300 mm</t>
  </si>
  <si>
    <t>1158890252</t>
  </si>
  <si>
    <t>Odstranění stromů s odřezáním kmene a s odvětvením listnatých, průměru kmene přes 100 do 300 mm</t>
  </si>
  <si>
    <t>Poznámka k položce:_x000d_
kácení je navrženo v místě přístupu na stavbu a v místě těžení sedimentu v ploše křovin, včetně likvidace dřevní hmoty</t>
  </si>
  <si>
    <t>6</t>
  </si>
  <si>
    <t>112101102</t>
  </si>
  <si>
    <t>Odstranění stromů listnatých průměru kmene přes 300 do 500 mm</t>
  </si>
  <si>
    <t>1458115777</t>
  </si>
  <si>
    <t>Odstranění stromů s odřezáním kmene a s odvětvením listnatých, průměru kmene přes 300 do 500 mm</t>
  </si>
  <si>
    <t>7</t>
  </si>
  <si>
    <t>112101103</t>
  </si>
  <si>
    <t>Odstranění stromů listnatých průměru kmene přes 500 do 700 mm</t>
  </si>
  <si>
    <t>484603951</t>
  </si>
  <si>
    <t>Odstranění stromů s odřezáním kmene a s odvětvením listnatých, průměru kmene přes 500 do 700 mm</t>
  </si>
  <si>
    <t>8</t>
  </si>
  <si>
    <t>112101104</t>
  </si>
  <si>
    <t>Odstranění stromů listnatých průměru kmene přes 700 do 900 mm</t>
  </si>
  <si>
    <t>-1254877175</t>
  </si>
  <si>
    <t>Odstranění stromů s odřezáním kmene a s odvětvením listnatých, průměru kmene přes 700 do 900 mm</t>
  </si>
  <si>
    <t>9</t>
  </si>
  <si>
    <t>112251101</t>
  </si>
  <si>
    <t>Odstranění pařezů průměru přes 100 do 300 mm</t>
  </si>
  <si>
    <t>-1064875077</t>
  </si>
  <si>
    <t>Odstranění pařezů strojně s jejich vykopáním nebo vytrháním průměru přes 100 do 300 mm</t>
  </si>
  <si>
    <t>Poznámka k položce:_x000d_
včetně likvidace a dopravy</t>
  </si>
  <si>
    <t>10</t>
  </si>
  <si>
    <t>112251102</t>
  </si>
  <si>
    <t>Odstranění pařezů průměru přes 300 do 500 mm</t>
  </si>
  <si>
    <t>746549821</t>
  </si>
  <si>
    <t>Odstranění pařezů strojně s jejich vykopáním nebo vytrháním průměru přes 300 do 500 mm</t>
  </si>
  <si>
    <t>11</t>
  </si>
  <si>
    <t>112251103</t>
  </si>
  <si>
    <t>Odstranění pařezů průměru přes 500 do 700 mm</t>
  </si>
  <si>
    <t>1790674880</t>
  </si>
  <si>
    <t>Odstranění pařezů strojně s jejich vykopáním nebo vytrháním průměru přes 500 do 700 mm</t>
  </si>
  <si>
    <t>112251104</t>
  </si>
  <si>
    <t>Odstranění pařezů průměru přes 700 do 900 mm</t>
  </si>
  <si>
    <t>975129655</t>
  </si>
  <si>
    <t>Odstranění pařezů strojně s jejich vykopáním nebo vytrháním průměru přes 700 do 900 mm</t>
  </si>
  <si>
    <t>13</t>
  </si>
  <si>
    <t>114203101</t>
  </si>
  <si>
    <t>Rozebrání dlažeb z lomového kamene nebo betonových tvárnic na sucho</t>
  </si>
  <si>
    <t>m3</t>
  </si>
  <si>
    <t>-2133483154</t>
  </si>
  <si>
    <t>Rozebrání dlažeb nebo záhozů s naložením na dopravní prostředek dlažeb z lomového kamene nebo betonových tvárnic na sucho nebo se spárami vyplněnými pískem nebo drnem</t>
  </si>
  <si>
    <t>Poznámka k položce:_x000d_
rozebrání stávajících poškozených rovnanin se zpětným použitím kamene</t>
  </si>
  <si>
    <t>167,775</t>
  </si>
  <si>
    <t>14</t>
  </si>
  <si>
    <t>114253301</t>
  </si>
  <si>
    <t>Třídění lomového kamene nebo betonových tvárnic podle druhu, velikosti nebo tvaru - strojně</t>
  </si>
  <si>
    <t>825210547</t>
  </si>
  <si>
    <t>Třídění lomového kamene nebo betonových tvárnic strojně získaných při rozebrání dlažeb, záhozů, rovnanin a soustřeďovacích staveb podle druhu, velikosti nebo tvaru</t>
  </si>
  <si>
    <t>15</t>
  </si>
  <si>
    <t>121151123</t>
  </si>
  <si>
    <t>Sejmutí ornice plochy přes 500 m2 tl vrstvy do 200 mm strojně</t>
  </si>
  <si>
    <t>-208289472</t>
  </si>
  <si>
    <t>Sejmutí ornice strojně při souvislé ploše přes 500 m2, tl. vrstvy do 200 mm</t>
  </si>
  <si>
    <t>16</t>
  </si>
  <si>
    <t>124253102</t>
  </si>
  <si>
    <t>Vykopávky pro koryta vodotečí v hornině třídy těžitelnosti I skupiny 3 objem do 5000 m3 strojně</t>
  </si>
  <si>
    <t>1431339402</t>
  </si>
  <si>
    <t>Vykopávky pro koryta vodotečí strojně v hornině třídy těžitelnosti I skupiny 3 přes 1 000 do 5 000 m3</t>
  </si>
  <si>
    <t>465,25+97,25+559,07</t>
  </si>
  <si>
    <t>17</t>
  </si>
  <si>
    <t>124253119</t>
  </si>
  <si>
    <t>Příplatek k vykopávkám pro koryta vodotečí v hornině třídy těžitelnosti I skupiny 3 v tekoucí vodě při LTM</t>
  </si>
  <si>
    <t>-1664211400</t>
  </si>
  <si>
    <t>Vykopávky pro koryta vodotečí strojně Příplatek k cenám za vykopávky pro koryta vodotečí v tekoucí vodě při LTM v hornině třídy těžitelnosti I skupiny 3</t>
  </si>
  <si>
    <t>18</t>
  </si>
  <si>
    <t>162251102</t>
  </si>
  <si>
    <t>Vodorovné přemístění přes 20 do 50 m výkopku/sypaniny z horniny třídy těžitelnosti I skupiny 1 až 3</t>
  </si>
  <si>
    <t>-1721670435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</si>
  <si>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</si>
  <si>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465,25+97,25+559,07+2*28</t>
  </si>
  <si>
    <t>19</t>
  </si>
  <si>
    <t>167151111</t>
  </si>
  <si>
    <t>Nakládání výkopku z hornin třídy těžitelnosti I skupiny 1 až 3 přes 100 m3</t>
  </si>
  <si>
    <t>237600623</t>
  </si>
  <si>
    <t>Nakládání, skládání a překládání neulehlého výkopku nebo sypaniny strojně nakládání, množství přes 100 m3, z hornin třídy těžitelnosti I, skupiny 1 až 3</t>
  </si>
  <si>
    <t>465,25+559,07+28</t>
  </si>
  <si>
    <t>1052,32*2 'Přepočtené koeficientem množství</t>
  </si>
  <si>
    <t>20</t>
  </si>
  <si>
    <t>171251201</t>
  </si>
  <si>
    <t>Uložení sypaniny na skládky nebo meziskládky</t>
  </si>
  <si>
    <t>-1759469633</t>
  </si>
  <si>
    <t>Uložení sypaniny na skládky nebo meziskládky bez hutnění s upravením uložené sypaniny do předepsaného tvaru</t>
  </si>
  <si>
    <t>465,25+559,07</t>
  </si>
  <si>
    <t>181451121</t>
  </si>
  <si>
    <t>Založení lučního trávníku výsevem pl přes 1000 m2 v rovině a ve svahu přes 1:5</t>
  </si>
  <si>
    <t>721574747</t>
  </si>
  <si>
    <t xml:space="preserve">Založení trávníku na půdě předem připravené plochy přes 100 m2 výsevem včetně utažení lučního  na svahu přes 1:5</t>
  </si>
  <si>
    <t>22</t>
  </si>
  <si>
    <t>M</t>
  </si>
  <si>
    <t>00572470</t>
  </si>
  <si>
    <t>osivo směs travní univerzál</t>
  </si>
  <si>
    <t>kg</t>
  </si>
  <si>
    <t>545819829</t>
  </si>
  <si>
    <t>205*0,015</t>
  </si>
  <si>
    <t>23</t>
  </si>
  <si>
    <t>182151111</t>
  </si>
  <si>
    <t>Svahování v zářezech v hornině třídy těžitelnosti I skupiny 1 až 3 strojně</t>
  </si>
  <si>
    <t>893703187</t>
  </si>
  <si>
    <t>Svahování trvalých svahů do projektovaných profilů strojně s potřebným přemístěním výkopku při svahování v zářezech v hornině třídy těžitelnosti I, skupiny 1 až 3</t>
  </si>
  <si>
    <t>847,6*2</t>
  </si>
  <si>
    <t>24</t>
  </si>
  <si>
    <t>182351133</t>
  </si>
  <si>
    <t>Rozprostření ornice pl do 500 m2 ve svahu nad 1:5 tl vrstvy do 200 mm strojně</t>
  </si>
  <si>
    <t>453491225</t>
  </si>
  <si>
    <t>Rozprostření a urovnání ornice ve svahu sklonu přes 1:5 strojně při souvislé ploše do 500 m2, tl. vrstvy do 200 mm</t>
  </si>
  <si>
    <t>Poznámka k položce:_x000d_
využití skrývky</t>
  </si>
  <si>
    <t>25</t>
  </si>
  <si>
    <t>R</t>
  </si>
  <si>
    <t>Likvidace vytěženého materiálu včetně případného poplatku za uložení a dopravy</t>
  </si>
  <si>
    <t>-1853800122</t>
  </si>
  <si>
    <t>26</t>
  </si>
  <si>
    <t>R1</t>
  </si>
  <si>
    <t>Přístup do koryta vodního toku</t>
  </si>
  <si>
    <t>komplet</t>
  </si>
  <si>
    <t>955071340</t>
  </si>
  <si>
    <t>Poznámka k položce:_x000d_
pokosení a likvidace travin, úprava břehové hrany pro nakládání sedimentu a sjezd techniky do koryta toku, provizorní konstrukce, zřízení a likvidace</t>
  </si>
  <si>
    <t>27</t>
  </si>
  <si>
    <t>R2</t>
  </si>
  <si>
    <t>Převedení vody za stavby</t>
  </si>
  <si>
    <t>-157305547</t>
  </si>
  <si>
    <t>Poznámka k položce:_x000d_
dle technologie zvolené zhotovitelem, včetně zřízení a demontáže, včetně čerpání po dobu stavby</t>
  </si>
  <si>
    <t>Vodorovné konstrukce</t>
  </si>
  <si>
    <t>28</t>
  </si>
  <si>
    <t>462512270</t>
  </si>
  <si>
    <t>Zához z lomového kamene s proštěrkováním z terénu hmotnost do 200 kg</t>
  </si>
  <si>
    <t>-1906930859</t>
  </si>
  <si>
    <t>Zához z lomového kamene neupraveného záhozového s proštěrkováním z terénu, hmotnosti jednotlivých kamenů do 200 kg</t>
  </si>
  <si>
    <t>55,25+50</t>
  </si>
  <si>
    <t>29</t>
  </si>
  <si>
    <t>463212111</t>
  </si>
  <si>
    <t>Rovnanina z lomového kamene upraveného s vyklínováním spár úlomky kamene</t>
  </si>
  <si>
    <t>-1288355085</t>
  </si>
  <si>
    <t>Rovnanina z lomového kamene upraveného, tříděného jakékoliv tloušťky rovnaniny s vyklínováním spár a dutin úlomky kamene</t>
  </si>
  <si>
    <t>200-500 kg</t>
  </si>
  <si>
    <t>841,94+250</t>
  </si>
  <si>
    <t>500-1000kg</t>
  </si>
  <si>
    <t>5,66</t>
  </si>
  <si>
    <t>z vybouraného kamene</t>
  </si>
  <si>
    <t>-167,78</t>
  </si>
  <si>
    <t>Součet</t>
  </si>
  <si>
    <t>30</t>
  </si>
  <si>
    <t>463212r</t>
  </si>
  <si>
    <t>Rovnanina z vybouraného lomového kamene upraveného s vyklínováním spár úlomky kamene</t>
  </si>
  <si>
    <t>1123232050</t>
  </si>
  <si>
    <t>Rovnanina z vybouraného lomového kamene upraveného, tříděného jakékoliv tloušťky rovnaniny s vyklínováním spár a dutin úlomky kamene</t>
  </si>
  <si>
    <t>167,78</t>
  </si>
  <si>
    <t>Úpravy povrchů, podlahy a osazování výplní</t>
  </si>
  <si>
    <t>31</t>
  </si>
  <si>
    <t>628635411</t>
  </si>
  <si>
    <t>Oprava spár zdiva z lomového kamene maltou cementovou hl spár přes 30 do 70 mm</t>
  </si>
  <si>
    <t>-1565875727</t>
  </si>
  <si>
    <t>Oprava spár zdiva z lomového kamene upraveného maltou cementovou s vysekáním a vyčištěním spar s naložení suti na dopravní prostředek nebo s odklizením na hromady do vzdálenosti 50 m hloubky spár přes 30 do 70 mm</t>
  </si>
  <si>
    <t>Poznámka k položce:_x000d_
spárovací směs MC30</t>
  </si>
  <si>
    <t>Ostatní konstrukce a práce-bourání</t>
  </si>
  <si>
    <t>32</t>
  </si>
  <si>
    <t>966021112</t>
  </si>
  <si>
    <t>Bourání konstrukcí LTM zdiva kamenného na MC ručně</t>
  </si>
  <si>
    <t>794084473</t>
  </si>
  <si>
    <t>Bourání konstrukcí LTM ve vodních tocích s přemístěním suti na hromady na vzdálenost do 20 m nebo s naložením na dopravní prostředek ručně ze zdiva kamenného, pro jakýkoliv druh kamene na maltu cementovou</t>
  </si>
  <si>
    <t>Poznámka k položce:_x000d_
vybourání poškozené části dlažby, vybouraný kámen může být použit na stavbě</t>
  </si>
  <si>
    <t>33</t>
  </si>
  <si>
    <t>966065111</t>
  </si>
  <si>
    <t>Bourání dřevěných konstrukcí pro LTM včetně výplně strojně</t>
  </si>
  <si>
    <t>-168773675</t>
  </si>
  <si>
    <t>Bourání konstrukcí LTM ve vodních tocích s přemístěním suti na hromady na vzdálenost do 20 m nebo s naložením na dopravní prostředek strojně dřevěných včetně výplně</t>
  </si>
  <si>
    <t>34</t>
  </si>
  <si>
    <t>981332111</t>
  </si>
  <si>
    <t>Demolice ocelových konstrukcí hal, technologických zařízení apod.</t>
  </si>
  <si>
    <t>t</t>
  </si>
  <si>
    <t>-1889889230</t>
  </si>
  <si>
    <t>Demolice ocelových konstrukcí hal, sil, technologických zařízení apod. jakýmkoliv způsobem</t>
  </si>
  <si>
    <t>35</t>
  </si>
  <si>
    <t>985131111</t>
  </si>
  <si>
    <t>Očištění ploch stěn, rubu kleneb a podlah tlakovou vodou</t>
  </si>
  <si>
    <t>840852208</t>
  </si>
  <si>
    <t>36</t>
  </si>
  <si>
    <t>985142112</t>
  </si>
  <si>
    <t>Vysekání spojovací hmoty ze spár zdiva hl do 40 mm dl přes 6 do 12 m/m2</t>
  </si>
  <si>
    <t>-326398113</t>
  </si>
  <si>
    <t>Vysekání spojovací hmoty ze spár zdiva včetně vyčištění hloubky spáry do 40 mm délky spáry na 1 m2 upravované plochy přes 6 do 12 m</t>
  </si>
  <si>
    <t>Poznámka k položce:_x000d_
dlažba skluzu jezu</t>
  </si>
  <si>
    <t>37</t>
  </si>
  <si>
    <t>985221111</t>
  </si>
  <si>
    <t>Doplnění zdiva kamenem do aktivované malty se spárami dl do 6 m/m2</t>
  </si>
  <si>
    <t>293454217</t>
  </si>
  <si>
    <t>Doplnění zdiva ručně do aktivované malty kamenem délky spáry na 1 m2 upravované plochy do 6 m</t>
  </si>
  <si>
    <t>997</t>
  </si>
  <si>
    <t>Přesun sutě</t>
  </si>
  <si>
    <t>38</t>
  </si>
  <si>
    <t>997221862</t>
  </si>
  <si>
    <t>Poplatek za uložení na recyklační skládce (skládkovné) stavebního odpadu z armovaného betonu pod kódem 17 01 01</t>
  </si>
  <si>
    <t>-1590147356</t>
  </si>
  <si>
    <t>Poplatek za uložení stavebního odpadu na recyklační skládce (skládkovné) z armovaného betonu zatříděného do Katalogu odpadů pod kódem 17 01 01</t>
  </si>
  <si>
    <t>39</t>
  </si>
  <si>
    <t>997321511</t>
  </si>
  <si>
    <t>Vodorovná doprava suti a vybouraných hmot po suchu do 1 km</t>
  </si>
  <si>
    <t>-1462447491</t>
  </si>
  <si>
    <t>Vodorovná doprava suti a vybouraných hmot bez naložení, s vyložením a hrubým urovnáním po suchu, na vzdálenost do 1 km</t>
  </si>
  <si>
    <t>40</t>
  </si>
  <si>
    <t>997321519</t>
  </si>
  <si>
    <t>Příplatek ZKD 1 km vodorovné dopravy suti a vybouraných hmot po suchu</t>
  </si>
  <si>
    <t>-416518848</t>
  </si>
  <si>
    <t>Vodorovná doprava suti a vybouraných hmot bez naložení, s vyložením a hrubým urovnáním po suchu, na vzdálenost Příplatek k cenám za každý další započatý 1 km přes 1 km</t>
  </si>
  <si>
    <t>5,075</t>
  </si>
  <si>
    <t>5,075*14 'Přepočtené koeficientem množství</t>
  </si>
  <si>
    <t>998</t>
  </si>
  <si>
    <t>Přesun hmot</t>
  </si>
  <si>
    <t>41</t>
  </si>
  <si>
    <t>998332011</t>
  </si>
  <si>
    <t>Přesun hmot pro úpravy vodních toků a kanály</t>
  </si>
  <si>
    <t>-1788692117</t>
  </si>
  <si>
    <t>Přesun hmot pro úpravy vodních toků a kanály, hráze rybníků apod. dopravní vzdálenost do 500 m</t>
  </si>
  <si>
    <t xml:space="preserve">Poznámka k položce:_x000d_
Celá stavba je v korytě vodního toku a jako taková je těžko přístupná pro běžnou mechanizaci a dopravu stavebního materiálu, proto je třeba uvažovat s použitím specifické mechanizace a pracovních postupů, včetně svislé dopravy,  použití např. pásového dempru, kráčecího bagru, přesun materiálu korytem vodního toku</t>
  </si>
  <si>
    <t>VON - vedlejší náklady</t>
  </si>
  <si>
    <t>VRN - Vedlejší rozpočtové náklady</t>
  </si>
  <si>
    <t>VRN</t>
  </si>
  <si>
    <t>Vedlejší rozpočtové náklady</t>
  </si>
  <si>
    <t>R 19</t>
  </si>
  <si>
    <t>Geodetické zaměření skutečného stavu včetně zajištění zápisu do DTM u krajského úřadu</t>
  </si>
  <si>
    <t>soubor</t>
  </si>
  <si>
    <t>1024</t>
  </si>
  <si>
    <t>973959646</t>
  </si>
  <si>
    <t>Aktualizace Povodňového plánu</t>
  </si>
  <si>
    <t>408903347</t>
  </si>
  <si>
    <t xml:space="preserve">Aktualizace  Povodňového plánu</t>
  </si>
  <si>
    <t>Provedení opatření vyplývajících z povodňového plánu</t>
  </si>
  <si>
    <t>-1753580212</t>
  </si>
  <si>
    <t>Poznámka k položce:_x000d_
vyznačení stupňů SPA</t>
  </si>
  <si>
    <t>R3</t>
  </si>
  <si>
    <t xml:space="preserve">Aktualizace Havarijního  plánu</t>
  </si>
  <si>
    <t>2031864825</t>
  </si>
  <si>
    <t>Aktualizace Havarijního plánu</t>
  </si>
  <si>
    <t>R4</t>
  </si>
  <si>
    <t>Provedení opatření vyplývajících z havarijního plánu</t>
  </si>
  <si>
    <t>1794833582</t>
  </si>
  <si>
    <t>Poznámka k položce:_x000d_
např. norné stěny, sorpční prostředky ...</t>
  </si>
  <si>
    <t>R5</t>
  </si>
  <si>
    <t>Aktualizace plánu BOZP</t>
  </si>
  <si>
    <t>863595220</t>
  </si>
  <si>
    <t>R6</t>
  </si>
  <si>
    <t>vytyčení inženýrských sítí a zařízení, včetně zajištění případné aktualizace vyjádření správců sítí</t>
  </si>
  <si>
    <t>96805727</t>
  </si>
  <si>
    <t>R7</t>
  </si>
  <si>
    <t>vytýčení stavby a hranic pozemků odborně způsobilou osobou v oboru zeměměřičství</t>
  </si>
  <si>
    <t>572997680</t>
  </si>
  <si>
    <t>R8</t>
  </si>
  <si>
    <t>zajištění a zabezpečení staveniště, zřízení a likvidace zařízení staveniště, včetně případných přípojek, přístupů a skládek, deponií apod.</t>
  </si>
  <si>
    <t>-1057540590</t>
  </si>
  <si>
    <t>Poznámka k položce:_x000d_
včetně zabezpečení prostoru stavby, např. výstražné pásky, zábrany</t>
  </si>
  <si>
    <t>R9</t>
  </si>
  <si>
    <t>projednání a zajištění zvláštního užívání komunikací a veřejných ploch, včetně zajištění dopravního značení, a to v rozsahu nezbytném pro řádné a bezpečné provádění stavby</t>
  </si>
  <si>
    <t>935854877</t>
  </si>
  <si>
    <t>R10</t>
  </si>
  <si>
    <t>provedení pasportu komunikací před stavbou včetně fotodokumentace</t>
  </si>
  <si>
    <t>1638073659</t>
  </si>
  <si>
    <t>R11</t>
  </si>
  <si>
    <t>protokolární předání stavbou dotčených pozemků a komunikací, uvedených do původního stavu, zpět jejich vlastníkům</t>
  </si>
  <si>
    <t>917306848</t>
  </si>
  <si>
    <t>R12</t>
  </si>
  <si>
    <t xml:space="preserve">Zpracování a předání dokumentace skutečného provedení stavby </t>
  </si>
  <si>
    <t>122898433</t>
  </si>
  <si>
    <t>Zpracování a předání dokumentace skutečného provedení stavby (3 paré + 1 v elektronické formě) objednateli a zaměření skutečného provedení stavby - geodetická část dokumentace (3 paré + 1 v elektronické formě) v rozsahu odpovídajícím příslušným právním předpisůmodborně způsobilou osobou v oboru zeměměřičství. Pořízení fotodokumentace stavby.</t>
  </si>
  <si>
    <t>R 13</t>
  </si>
  <si>
    <t>čištění komunikací</t>
  </si>
  <si>
    <t>-707027937</t>
  </si>
  <si>
    <t>čištění komunikací znečištěných stavbou</t>
  </si>
  <si>
    <t>R 14</t>
  </si>
  <si>
    <t>uvedení pozemků dotčených stavbou do původního stavu</t>
  </si>
  <si>
    <t>-262582358</t>
  </si>
  <si>
    <t xml:space="preserve">uvedení pozemků dotčených stavbou do původního stavu </t>
  </si>
  <si>
    <t>Poznámka k položce:_x000d_
včetně úpravy koryta vodního toku dle požadavku CHKO</t>
  </si>
  <si>
    <t>R 15</t>
  </si>
  <si>
    <t>poplatek za zábor veřejného prostranství pro potřeby stavby</t>
  </si>
  <si>
    <t>-1882510169</t>
  </si>
  <si>
    <t>R 16</t>
  </si>
  <si>
    <t>slovení rybí obsádky</t>
  </si>
  <si>
    <t>355083866</t>
  </si>
  <si>
    <t>R 17</t>
  </si>
  <si>
    <t>účast biologického dozoru na stavbě</t>
  </si>
  <si>
    <t>-519048602</t>
  </si>
  <si>
    <t>R 18</t>
  </si>
  <si>
    <t>aktualizace rozborů sedimentů</t>
  </si>
  <si>
    <t>-1788708109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</si>
</sst>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35</v>
      </c>
      <c r="AO17" s="22"/>
      <c r="AP17" s="22"/>
      <c r="AQ17" s="22"/>
      <c r="AR17" s="20"/>
      <c r="BE17" s="31"/>
      <c r="BS17" s="17" t="s">
        <v>36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33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35</v>
      </c>
      <c r="AO20" s="22"/>
      <c r="AP20" s="22"/>
      <c r="AQ20" s="22"/>
      <c r="AR20" s="20"/>
      <c r="BE20" s="31"/>
      <c r="BS20" s="17" t="s">
        <v>36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42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43</v>
      </c>
      <c r="E29" s="47"/>
      <c r="F29" s="32" t="s">
        <v>44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45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46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47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48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49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50</v>
      </c>
      <c r="U35" s="54"/>
      <c r="V35" s="54"/>
      <c r="W35" s="54"/>
      <c r="X35" s="56" t="s">
        <v>51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53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54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55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54</v>
      </c>
      <c r="AI60" s="42"/>
      <c r="AJ60" s="42"/>
      <c r="AK60" s="42"/>
      <c r="AL60" s="42"/>
      <c r="AM60" s="64" t="s">
        <v>55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56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57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54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55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54</v>
      </c>
      <c r="AI75" s="42"/>
      <c r="AJ75" s="42"/>
      <c r="AK75" s="42"/>
      <c r="AL75" s="42"/>
      <c r="AM75" s="64" t="s">
        <v>55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58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20250621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Merta, Petrov nad Desnou – Sobotín, ř. km 0,000 – 5,619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Petrov nad Desnou – Sobotín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21. 6. 2025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Povodí Moravy, s.p.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32</v>
      </c>
      <c r="AJ89" s="40"/>
      <c r="AK89" s="40"/>
      <c r="AL89" s="40"/>
      <c r="AM89" s="80" t="str">
        <f>IF(E17="","",E17)</f>
        <v>Ing. Tomáš Pecival, Ph.D.</v>
      </c>
      <c r="AN89" s="71"/>
      <c r="AO89" s="71"/>
      <c r="AP89" s="71"/>
      <c r="AQ89" s="40"/>
      <c r="AR89" s="44"/>
      <c r="AS89" s="81" t="s">
        <v>59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30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37</v>
      </c>
      <c r="AJ90" s="40"/>
      <c r="AK90" s="40"/>
      <c r="AL90" s="40"/>
      <c r="AM90" s="80" t="str">
        <f>IF(E20="","",E20)</f>
        <v>Ing. Tomáš Pecival, Ph.D.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60</v>
      </c>
      <c r="D92" s="94"/>
      <c r="E92" s="94"/>
      <c r="F92" s="94"/>
      <c r="G92" s="94"/>
      <c r="H92" s="95"/>
      <c r="I92" s="96" t="s">
        <v>61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62</v>
      </c>
      <c r="AH92" s="94"/>
      <c r="AI92" s="94"/>
      <c r="AJ92" s="94"/>
      <c r="AK92" s="94"/>
      <c r="AL92" s="94"/>
      <c r="AM92" s="94"/>
      <c r="AN92" s="96" t="s">
        <v>63</v>
      </c>
      <c r="AO92" s="94"/>
      <c r="AP92" s="98"/>
      <c r="AQ92" s="99" t="s">
        <v>64</v>
      </c>
      <c r="AR92" s="44"/>
      <c r="AS92" s="100" t="s">
        <v>65</v>
      </c>
      <c r="AT92" s="101" t="s">
        <v>66</v>
      </c>
      <c r="AU92" s="101" t="s">
        <v>67</v>
      </c>
      <c r="AV92" s="101" t="s">
        <v>68</v>
      </c>
      <c r="AW92" s="101" t="s">
        <v>69</v>
      </c>
      <c r="AX92" s="101" t="s">
        <v>70</v>
      </c>
      <c r="AY92" s="101" t="s">
        <v>71</v>
      </c>
      <c r="AZ92" s="101" t="s">
        <v>72</v>
      </c>
      <c r="BA92" s="101" t="s">
        <v>73</v>
      </c>
      <c r="BB92" s="101" t="s">
        <v>74</v>
      </c>
      <c r="BC92" s="101" t="s">
        <v>75</v>
      </c>
      <c r="BD92" s="102" t="s">
        <v>76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77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78</v>
      </c>
      <c r="BT94" s="117" t="s">
        <v>79</v>
      </c>
      <c r="BU94" s="118" t="s">
        <v>80</v>
      </c>
      <c r="BV94" s="117" t="s">
        <v>81</v>
      </c>
      <c r="BW94" s="117" t="s">
        <v>5</v>
      </c>
      <c r="BX94" s="117" t="s">
        <v>82</v>
      </c>
      <c r="CL94" s="117" t="s">
        <v>1</v>
      </c>
    </row>
    <row r="95" s="7" customFormat="1" ht="16.5" customHeight="1">
      <c r="A95" s="119" t="s">
        <v>83</v>
      </c>
      <c r="B95" s="120"/>
      <c r="C95" s="121"/>
      <c r="D95" s="122" t="s">
        <v>84</v>
      </c>
      <c r="E95" s="122"/>
      <c r="F95" s="122"/>
      <c r="G95" s="122"/>
      <c r="H95" s="122"/>
      <c r="I95" s="123"/>
      <c r="J95" s="122" t="s">
        <v>85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- stavba'!J30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86</v>
      </c>
      <c r="AR95" s="126"/>
      <c r="AS95" s="127">
        <v>0</v>
      </c>
      <c r="AT95" s="128">
        <f>ROUND(SUM(AV95:AW95),2)</f>
        <v>0</v>
      </c>
      <c r="AU95" s="129">
        <f>'SO - stavba'!P123</f>
        <v>0</v>
      </c>
      <c r="AV95" s="128">
        <f>'SO - stavba'!J33</f>
        <v>0</v>
      </c>
      <c r="AW95" s="128">
        <f>'SO - stavba'!J34</f>
        <v>0</v>
      </c>
      <c r="AX95" s="128">
        <f>'SO - stavba'!J35</f>
        <v>0</v>
      </c>
      <c r="AY95" s="128">
        <f>'SO - stavba'!J36</f>
        <v>0</v>
      </c>
      <c r="AZ95" s="128">
        <f>'SO - stavba'!F33</f>
        <v>0</v>
      </c>
      <c r="BA95" s="128">
        <f>'SO - stavba'!F34</f>
        <v>0</v>
      </c>
      <c r="BB95" s="128">
        <f>'SO - stavba'!F35</f>
        <v>0</v>
      </c>
      <c r="BC95" s="128">
        <f>'SO - stavba'!F36</f>
        <v>0</v>
      </c>
      <c r="BD95" s="130">
        <f>'SO - stavba'!F37</f>
        <v>0</v>
      </c>
      <c r="BE95" s="7"/>
      <c r="BT95" s="131" t="s">
        <v>87</v>
      </c>
      <c r="BV95" s="131" t="s">
        <v>81</v>
      </c>
      <c r="BW95" s="131" t="s">
        <v>88</v>
      </c>
      <c r="BX95" s="131" t="s">
        <v>5</v>
      </c>
      <c r="CL95" s="131" t="s">
        <v>1</v>
      </c>
      <c r="CM95" s="131" t="s">
        <v>89</v>
      </c>
    </row>
    <row r="96" s="7" customFormat="1" ht="16.5" customHeight="1">
      <c r="A96" s="119" t="s">
        <v>83</v>
      </c>
      <c r="B96" s="120"/>
      <c r="C96" s="121"/>
      <c r="D96" s="122" t="s">
        <v>90</v>
      </c>
      <c r="E96" s="122"/>
      <c r="F96" s="122"/>
      <c r="G96" s="122"/>
      <c r="H96" s="122"/>
      <c r="I96" s="123"/>
      <c r="J96" s="122" t="s">
        <v>91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'VON - vedlejší náklady'!J30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86</v>
      </c>
      <c r="AR96" s="126"/>
      <c r="AS96" s="132">
        <v>0</v>
      </c>
      <c r="AT96" s="133">
        <f>ROUND(SUM(AV96:AW96),2)</f>
        <v>0</v>
      </c>
      <c r="AU96" s="134">
        <f>'VON - vedlejší náklady'!P117</f>
        <v>0</v>
      </c>
      <c r="AV96" s="133">
        <f>'VON - vedlejší náklady'!J33</f>
        <v>0</v>
      </c>
      <c r="AW96" s="133">
        <f>'VON - vedlejší náklady'!J34</f>
        <v>0</v>
      </c>
      <c r="AX96" s="133">
        <f>'VON - vedlejší náklady'!J35</f>
        <v>0</v>
      </c>
      <c r="AY96" s="133">
        <f>'VON - vedlejší náklady'!J36</f>
        <v>0</v>
      </c>
      <c r="AZ96" s="133">
        <f>'VON - vedlejší náklady'!F33</f>
        <v>0</v>
      </c>
      <c r="BA96" s="133">
        <f>'VON - vedlejší náklady'!F34</f>
        <v>0</v>
      </c>
      <c r="BB96" s="133">
        <f>'VON - vedlejší náklady'!F35</f>
        <v>0</v>
      </c>
      <c r="BC96" s="133">
        <f>'VON - vedlejší náklady'!F36</f>
        <v>0</v>
      </c>
      <c r="BD96" s="135">
        <f>'VON - vedlejší náklady'!F37</f>
        <v>0</v>
      </c>
      <c r="BE96" s="7"/>
      <c r="BT96" s="131" t="s">
        <v>87</v>
      </c>
      <c r="BV96" s="131" t="s">
        <v>81</v>
      </c>
      <c r="BW96" s="131" t="s">
        <v>92</v>
      </c>
      <c r="BX96" s="131" t="s">
        <v>5</v>
      </c>
      <c r="CL96" s="131" t="s">
        <v>1</v>
      </c>
      <c r="CM96" s="131" t="s">
        <v>89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rCbFpNqVxlUyAsRsV4BY6NqoiN0R26ntw3qbPUOP21eBa84VomL9N4yQNQvXxeGK9/DPBR3GvuZsyVHK32Qkag==" hashValue="IQSb2H0rMEPZL+Jum1B3O13IoZOdN2eKT4PpCZIL4nTl6jV7lPh0jhNCJJPVhUsVdLwDB1EsWWybjWFoNFVWHA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- stavba'!C2" display="/"/>
    <hyperlink ref="A96" location="'VON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93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Merta, Petrov nad Desnou – Sobotín, ř. km 0,000 – 5,619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21. 6. 2025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33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28</v>
      </c>
      <c r="J24" s="143" t="s">
        <v>35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ROUND((SUM(BE123:BE253)),  2)</f>
        <v>0</v>
      </c>
      <c r="G33" s="38"/>
      <c r="H33" s="38"/>
      <c r="I33" s="155">
        <v>0.20999999999999999</v>
      </c>
      <c r="J33" s="154">
        <f>ROUND(((SUM(BE123:BE253))*I33),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ROUND((SUM(BF123:BF253)),  2)</f>
        <v>0</v>
      </c>
      <c r="G34" s="38"/>
      <c r="H34" s="38"/>
      <c r="I34" s="155">
        <v>0.12</v>
      </c>
      <c r="J34" s="154">
        <f>ROUND(((SUM(BF123:BF253))*I34),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ROUND((SUM(BG123:BG253)),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ROUND((SUM(BH123:BH253)),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ROUND((SUM(BI123:BI253)),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Merta, Petrov nad Desnou – Sobotín, ř. km 0,000 – 5,619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- stavba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Petrov nad Desnou – Sobotín</v>
      </c>
      <c r="G89" s="40"/>
      <c r="H89" s="40"/>
      <c r="I89" s="32" t="s">
        <v>22</v>
      </c>
      <c r="J89" s="79" t="str">
        <f>IF(J12="","",J12)</f>
        <v>21. 6. 2025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Povodí Moravy, s.p.</v>
      </c>
      <c r="G91" s="40"/>
      <c r="H91" s="40"/>
      <c r="I91" s="32" t="s">
        <v>32</v>
      </c>
      <c r="J91" s="36" t="str">
        <f>E21</f>
        <v>Ing. Tomáš Pecival, Ph.D.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Ing. Tomáš Pecival, Ph.D.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97</v>
      </c>
      <c r="D94" s="176"/>
      <c r="E94" s="176"/>
      <c r="F94" s="176"/>
      <c r="G94" s="176"/>
      <c r="H94" s="176"/>
      <c r="I94" s="176"/>
      <c r="J94" s="177" t="s">
        <v>98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99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s="9" customFormat="1" ht="24.96" customHeight="1">
      <c r="A97" s="9"/>
      <c r="B97" s="179"/>
      <c r="C97" s="180"/>
      <c r="D97" s="181" t="s">
        <v>101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102</v>
      </c>
      <c r="E98" s="188"/>
      <c r="F98" s="188"/>
      <c r="G98" s="188"/>
      <c r="H98" s="188"/>
      <c r="I98" s="188"/>
      <c r="J98" s="189">
        <f>J125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103</v>
      </c>
      <c r="E99" s="188"/>
      <c r="F99" s="188"/>
      <c r="G99" s="188"/>
      <c r="H99" s="188"/>
      <c r="I99" s="188"/>
      <c r="J99" s="189">
        <f>J204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104</v>
      </c>
      <c r="E100" s="188"/>
      <c r="F100" s="188"/>
      <c r="G100" s="188"/>
      <c r="H100" s="188"/>
      <c r="I100" s="188"/>
      <c r="J100" s="189">
        <f>J220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105</v>
      </c>
      <c r="E101" s="188"/>
      <c r="F101" s="188"/>
      <c r="G101" s="188"/>
      <c r="H101" s="188"/>
      <c r="I101" s="188"/>
      <c r="J101" s="189">
        <f>J224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106</v>
      </c>
      <c r="E102" s="188"/>
      <c r="F102" s="188"/>
      <c r="G102" s="188"/>
      <c r="H102" s="188"/>
      <c r="I102" s="188"/>
      <c r="J102" s="189">
        <f>J241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107</v>
      </c>
      <c r="E103" s="188"/>
      <c r="F103" s="188"/>
      <c r="G103" s="188"/>
      <c r="H103" s="188"/>
      <c r="I103" s="188"/>
      <c r="J103" s="189">
        <f>J250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108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74" t="str">
        <f>E7</f>
        <v>Merta, Petrov nad Desnou – Sobotín, ř. km 0,000 – 5,619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94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SO - stavba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Petrov nad Desnou – Sobotín</v>
      </c>
      <c r="G117" s="40"/>
      <c r="H117" s="40"/>
      <c r="I117" s="32" t="s">
        <v>22</v>
      </c>
      <c r="J117" s="79" t="str">
        <f>IF(J12="","",J12)</f>
        <v>21. 6. 2025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5.65" customHeight="1">
      <c r="A119" s="38"/>
      <c r="B119" s="39"/>
      <c r="C119" s="32" t="s">
        <v>24</v>
      </c>
      <c r="D119" s="40"/>
      <c r="E119" s="40"/>
      <c r="F119" s="27" t="str">
        <f>E15</f>
        <v>Povodí Moravy, s.p.</v>
      </c>
      <c r="G119" s="40"/>
      <c r="H119" s="40"/>
      <c r="I119" s="32" t="s">
        <v>32</v>
      </c>
      <c r="J119" s="36" t="str">
        <f>E21</f>
        <v>Ing. Tomáš Pecival, Ph.D.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5.65" customHeight="1">
      <c r="A120" s="38"/>
      <c r="B120" s="39"/>
      <c r="C120" s="32" t="s">
        <v>30</v>
      </c>
      <c r="D120" s="40"/>
      <c r="E120" s="40"/>
      <c r="F120" s="27" t="str">
        <f>IF(E18="","",E18)</f>
        <v>Vyplň údaj</v>
      </c>
      <c r="G120" s="40"/>
      <c r="H120" s="40"/>
      <c r="I120" s="32" t="s">
        <v>37</v>
      </c>
      <c r="J120" s="36" t="str">
        <f>E24</f>
        <v>Ing. Tomáš Pecival, Ph.D.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109</v>
      </c>
      <c r="D122" s="194" t="s">
        <v>64</v>
      </c>
      <c r="E122" s="194" t="s">
        <v>60</v>
      </c>
      <c r="F122" s="194" t="s">
        <v>61</v>
      </c>
      <c r="G122" s="194" t="s">
        <v>110</v>
      </c>
      <c r="H122" s="194" t="s">
        <v>111</v>
      </c>
      <c r="I122" s="194" t="s">
        <v>112</v>
      </c>
      <c r="J122" s="195" t="s">
        <v>98</v>
      </c>
      <c r="K122" s="196" t="s">
        <v>113</v>
      </c>
      <c r="L122" s="197"/>
      <c r="M122" s="100" t="s">
        <v>1</v>
      </c>
      <c r="N122" s="101" t="s">
        <v>43</v>
      </c>
      <c r="O122" s="101" t="s">
        <v>114</v>
      </c>
      <c r="P122" s="101" t="s">
        <v>115</v>
      </c>
      <c r="Q122" s="101" t="s">
        <v>116</v>
      </c>
      <c r="R122" s="101" t="s">
        <v>117</v>
      </c>
      <c r="S122" s="101" t="s">
        <v>118</v>
      </c>
      <c r="T122" s="102" t="s">
        <v>119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120</v>
      </c>
      <c r="D123" s="40"/>
      <c r="E123" s="40"/>
      <c r="F123" s="40"/>
      <c r="G123" s="40"/>
      <c r="H123" s="40"/>
      <c r="I123" s="40"/>
      <c r="J123" s="198">
        <f>BK123</f>
        <v>0</v>
      </c>
      <c r="K123" s="40"/>
      <c r="L123" s="44"/>
      <c r="M123" s="103"/>
      <c r="N123" s="199"/>
      <c r="O123" s="104"/>
      <c r="P123" s="200">
        <f>P124</f>
        <v>0</v>
      </c>
      <c r="Q123" s="104"/>
      <c r="R123" s="200">
        <f>R124</f>
        <v>2124.9383189999999</v>
      </c>
      <c r="S123" s="104"/>
      <c r="T123" s="201">
        <f>T124</f>
        <v>316.52800000000002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78</v>
      </c>
      <c r="AU123" s="17" t="s">
        <v>100</v>
      </c>
      <c r="BK123" s="202">
        <f>BK124</f>
        <v>0</v>
      </c>
    </row>
    <row r="124" s="12" customFormat="1" ht="25.92" customHeight="1">
      <c r="A124" s="12"/>
      <c r="B124" s="203"/>
      <c r="C124" s="204"/>
      <c r="D124" s="205" t="s">
        <v>78</v>
      </c>
      <c r="E124" s="206" t="s">
        <v>121</v>
      </c>
      <c r="F124" s="206" t="s">
        <v>122</v>
      </c>
      <c r="G124" s="204"/>
      <c r="H124" s="204"/>
      <c r="I124" s="207"/>
      <c r="J124" s="208">
        <f>BK124</f>
        <v>0</v>
      </c>
      <c r="K124" s="204"/>
      <c r="L124" s="209"/>
      <c r="M124" s="210"/>
      <c r="N124" s="211"/>
      <c r="O124" s="211"/>
      <c r="P124" s="212">
        <f>P125+P204+P220+P224+P241+P250</f>
        <v>0</v>
      </c>
      <c r="Q124" s="211"/>
      <c r="R124" s="212">
        <f>R125+R204+R220+R224+R241+R250</f>
        <v>2124.9383189999999</v>
      </c>
      <c r="S124" s="211"/>
      <c r="T124" s="213">
        <f>T125+T204+T220+T224+T241+T250</f>
        <v>316.52800000000002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87</v>
      </c>
      <c r="AT124" s="215" t="s">
        <v>78</v>
      </c>
      <c r="AU124" s="215" t="s">
        <v>79</v>
      </c>
      <c r="AY124" s="214" t="s">
        <v>123</v>
      </c>
      <c r="BK124" s="216">
        <f>BK125+BK204+BK220+BK224+BK241+BK250</f>
        <v>0</v>
      </c>
    </row>
    <row r="125" s="12" customFormat="1" ht="22.8" customHeight="1">
      <c r="A125" s="12"/>
      <c r="B125" s="203"/>
      <c r="C125" s="204"/>
      <c r="D125" s="205" t="s">
        <v>78</v>
      </c>
      <c r="E125" s="217" t="s">
        <v>87</v>
      </c>
      <c r="F125" s="217" t="s">
        <v>124</v>
      </c>
      <c r="G125" s="204"/>
      <c r="H125" s="204"/>
      <c r="I125" s="207"/>
      <c r="J125" s="218">
        <f>BK125</f>
        <v>0</v>
      </c>
      <c r="K125" s="204"/>
      <c r="L125" s="209"/>
      <c r="M125" s="210"/>
      <c r="N125" s="211"/>
      <c r="O125" s="211"/>
      <c r="P125" s="212">
        <f>SUM(P126:P203)</f>
        <v>0</v>
      </c>
      <c r="Q125" s="211"/>
      <c r="R125" s="212">
        <f>SUM(R126:R203)</f>
        <v>0.0031050000000000001</v>
      </c>
      <c r="S125" s="211"/>
      <c r="T125" s="213">
        <f>SUM(T126:T203)</f>
        <v>301.995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87</v>
      </c>
      <c r="AT125" s="215" t="s">
        <v>78</v>
      </c>
      <c r="AU125" s="215" t="s">
        <v>87</v>
      </c>
      <c r="AY125" s="214" t="s">
        <v>123</v>
      </c>
      <c r="BK125" s="216">
        <f>SUM(BK126:BK203)</f>
        <v>0</v>
      </c>
    </row>
    <row r="126" s="2" customFormat="1" ht="21.75" customHeight="1">
      <c r="A126" s="38"/>
      <c r="B126" s="39"/>
      <c r="C126" s="219" t="s">
        <v>87</v>
      </c>
      <c r="D126" s="219" t="s">
        <v>125</v>
      </c>
      <c r="E126" s="220" t="s">
        <v>126</v>
      </c>
      <c r="F126" s="221" t="s">
        <v>127</v>
      </c>
      <c r="G126" s="222" t="s">
        <v>128</v>
      </c>
      <c r="H126" s="223">
        <v>280</v>
      </c>
      <c r="I126" s="224"/>
      <c r="J126" s="225">
        <f>ROUND(I126*H126,2)</f>
        <v>0</v>
      </c>
      <c r="K126" s="226"/>
      <c r="L126" s="44"/>
      <c r="M126" s="227" t="s">
        <v>1</v>
      </c>
      <c r="N126" s="228" t="s">
        <v>44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129</v>
      </c>
      <c r="AT126" s="231" t="s">
        <v>125</v>
      </c>
      <c r="AU126" s="231" t="s">
        <v>89</v>
      </c>
      <c r="AY126" s="17" t="s">
        <v>123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87</v>
      </c>
      <c r="BK126" s="232">
        <f>ROUND(I126*H126,2)</f>
        <v>0</v>
      </c>
      <c r="BL126" s="17" t="s">
        <v>129</v>
      </c>
      <c r="BM126" s="231" t="s">
        <v>130</v>
      </c>
    </row>
    <row r="127" s="2" customFormat="1">
      <c r="A127" s="38"/>
      <c r="B127" s="39"/>
      <c r="C127" s="40"/>
      <c r="D127" s="233" t="s">
        <v>131</v>
      </c>
      <c r="E127" s="40"/>
      <c r="F127" s="234" t="s">
        <v>132</v>
      </c>
      <c r="G127" s="40"/>
      <c r="H127" s="40"/>
      <c r="I127" s="235"/>
      <c r="J127" s="40"/>
      <c r="K127" s="40"/>
      <c r="L127" s="44"/>
      <c r="M127" s="236"/>
      <c r="N127" s="237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131</v>
      </c>
      <c r="AU127" s="17" t="s">
        <v>89</v>
      </c>
    </row>
    <row r="128" s="2" customFormat="1">
      <c r="A128" s="38"/>
      <c r="B128" s="39"/>
      <c r="C128" s="40"/>
      <c r="D128" s="233" t="s">
        <v>133</v>
      </c>
      <c r="E128" s="40"/>
      <c r="F128" s="238" t="s">
        <v>134</v>
      </c>
      <c r="G128" s="40"/>
      <c r="H128" s="40"/>
      <c r="I128" s="235"/>
      <c r="J128" s="40"/>
      <c r="K128" s="40"/>
      <c r="L128" s="44"/>
      <c r="M128" s="236"/>
      <c r="N128" s="237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133</v>
      </c>
      <c r="AU128" s="17" t="s">
        <v>89</v>
      </c>
    </row>
    <row r="129" s="13" customFormat="1">
      <c r="A129" s="13"/>
      <c r="B129" s="239"/>
      <c r="C129" s="240"/>
      <c r="D129" s="233" t="s">
        <v>135</v>
      </c>
      <c r="E129" s="241" t="s">
        <v>1</v>
      </c>
      <c r="F129" s="242" t="s">
        <v>136</v>
      </c>
      <c r="G129" s="240"/>
      <c r="H129" s="243">
        <v>280</v>
      </c>
      <c r="I129" s="244"/>
      <c r="J129" s="240"/>
      <c r="K129" s="240"/>
      <c r="L129" s="245"/>
      <c r="M129" s="246"/>
      <c r="N129" s="247"/>
      <c r="O129" s="247"/>
      <c r="P129" s="247"/>
      <c r="Q129" s="247"/>
      <c r="R129" s="247"/>
      <c r="S129" s="247"/>
      <c r="T129" s="24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9" t="s">
        <v>135</v>
      </c>
      <c r="AU129" s="249" t="s">
        <v>89</v>
      </c>
      <c r="AV129" s="13" t="s">
        <v>89</v>
      </c>
      <c r="AW129" s="13" t="s">
        <v>36</v>
      </c>
      <c r="AX129" s="13" t="s">
        <v>87</v>
      </c>
      <c r="AY129" s="249" t="s">
        <v>123</v>
      </c>
    </row>
    <row r="130" s="2" customFormat="1" ht="21.75" customHeight="1">
      <c r="A130" s="38"/>
      <c r="B130" s="39"/>
      <c r="C130" s="219" t="s">
        <v>89</v>
      </c>
      <c r="D130" s="219" t="s">
        <v>125</v>
      </c>
      <c r="E130" s="220" t="s">
        <v>137</v>
      </c>
      <c r="F130" s="221" t="s">
        <v>138</v>
      </c>
      <c r="G130" s="222" t="s">
        <v>139</v>
      </c>
      <c r="H130" s="223">
        <v>69</v>
      </c>
      <c r="I130" s="224"/>
      <c r="J130" s="225">
        <f>ROUND(I130*H130,2)</f>
        <v>0</v>
      </c>
      <c r="K130" s="226"/>
      <c r="L130" s="44"/>
      <c r="M130" s="227" t="s">
        <v>1</v>
      </c>
      <c r="N130" s="228" t="s">
        <v>44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129</v>
      </c>
      <c r="AT130" s="231" t="s">
        <v>125</v>
      </c>
      <c r="AU130" s="231" t="s">
        <v>89</v>
      </c>
      <c r="AY130" s="17" t="s">
        <v>123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87</v>
      </c>
      <c r="BK130" s="232">
        <f>ROUND(I130*H130,2)</f>
        <v>0</v>
      </c>
      <c r="BL130" s="17" t="s">
        <v>129</v>
      </c>
      <c r="BM130" s="231" t="s">
        <v>140</v>
      </c>
    </row>
    <row r="131" s="2" customFormat="1">
      <c r="A131" s="38"/>
      <c r="B131" s="39"/>
      <c r="C131" s="40"/>
      <c r="D131" s="233" t="s">
        <v>131</v>
      </c>
      <c r="E131" s="40"/>
      <c r="F131" s="234" t="s">
        <v>141</v>
      </c>
      <c r="G131" s="40"/>
      <c r="H131" s="40"/>
      <c r="I131" s="235"/>
      <c r="J131" s="40"/>
      <c r="K131" s="40"/>
      <c r="L131" s="44"/>
      <c r="M131" s="236"/>
      <c r="N131" s="237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131</v>
      </c>
      <c r="AU131" s="17" t="s">
        <v>89</v>
      </c>
    </row>
    <row r="132" s="2" customFormat="1">
      <c r="A132" s="38"/>
      <c r="B132" s="39"/>
      <c r="C132" s="40"/>
      <c r="D132" s="233" t="s">
        <v>133</v>
      </c>
      <c r="E132" s="40"/>
      <c r="F132" s="238" t="s">
        <v>142</v>
      </c>
      <c r="G132" s="40"/>
      <c r="H132" s="40"/>
      <c r="I132" s="235"/>
      <c r="J132" s="40"/>
      <c r="K132" s="40"/>
      <c r="L132" s="44"/>
      <c r="M132" s="236"/>
      <c r="N132" s="23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133</v>
      </c>
      <c r="AU132" s="17" t="s">
        <v>89</v>
      </c>
    </row>
    <row r="133" s="2" customFormat="1" ht="24.15" customHeight="1">
      <c r="A133" s="38"/>
      <c r="B133" s="39"/>
      <c r="C133" s="219" t="s">
        <v>143</v>
      </c>
      <c r="D133" s="219" t="s">
        <v>125</v>
      </c>
      <c r="E133" s="220" t="s">
        <v>144</v>
      </c>
      <c r="F133" s="221" t="s">
        <v>145</v>
      </c>
      <c r="G133" s="222" t="s">
        <v>139</v>
      </c>
      <c r="H133" s="223">
        <v>13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44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129</v>
      </c>
      <c r="AT133" s="231" t="s">
        <v>125</v>
      </c>
      <c r="AU133" s="231" t="s">
        <v>89</v>
      </c>
      <c r="AY133" s="17" t="s">
        <v>123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87</v>
      </c>
      <c r="BK133" s="232">
        <f>ROUND(I133*H133,2)</f>
        <v>0</v>
      </c>
      <c r="BL133" s="17" t="s">
        <v>129</v>
      </c>
      <c r="BM133" s="231" t="s">
        <v>146</v>
      </c>
    </row>
    <row r="134" s="2" customFormat="1">
      <c r="A134" s="38"/>
      <c r="B134" s="39"/>
      <c r="C134" s="40"/>
      <c r="D134" s="233" t="s">
        <v>131</v>
      </c>
      <c r="E134" s="40"/>
      <c r="F134" s="234" t="s">
        <v>147</v>
      </c>
      <c r="G134" s="40"/>
      <c r="H134" s="40"/>
      <c r="I134" s="235"/>
      <c r="J134" s="40"/>
      <c r="K134" s="40"/>
      <c r="L134" s="44"/>
      <c r="M134" s="236"/>
      <c r="N134" s="237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131</v>
      </c>
      <c r="AU134" s="17" t="s">
        <v>89</v>
      </c>
    </row>
    <row r="135" s="2" customFormat="1">
      <c r="A135" s="38"/>
      <c r="B135" s="39"/>
      <c r="C135" s="40"/>
      <c r="D135" s="233" t="s">
        <v>133</v>
      </c>
      <c r="E135" s="40"/>
      <c r="F135" s="238" t="s">
        <v>142</v>
      </c>
      <c r="G135" s="40"/>
      <c r="H135" s="40"/>
      <c r="I135" s="235"/>
      <c r="J135" s="40"/>
      <c r="K135" s="40"/>
      <c r="L135" s="44"/>
      <c r="M135" s="236"/>
      <c r="N135" s="237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133</v>
      </c>
      <c r="AU135" s="17" t="s">
        <v>89</v>
      </c>
    </row>
    <row r="136" s="2" customFormat="1" ht="37.8" customHeight="1">
      <c r="A136" s="38"/>
      <c r="B136" s="39"/>
      <c r="C136" s="219" t="s">
        <v>129</v>
      </c>
      <c r="D136" s="219" t="s">
        <v>125</v>
      </c>
      <c r="E136" s="220" t="s">
        <v>148</v>
      </c>
      <c r="F136" s="221" t="s">
        <v>149</v>
      </c>
      <c r="G136" s="222" t="s">
        <v>128</v>
      </c>
      <c r="H136" s="223">
        <v>125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44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129</v>
      </c>
      <c r="AT136" s="231" t="s">
        <v>125</v>
      </c>
      <c r="AU136" s="231" t="s">
        <v>89</v>
      </c>
      <c r="AY136" s="17" t="s">
        <v>123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87</v>
      </c>
      <c r="BK136" s="232">
        <f>ROUND(I136*H136,2)</f>
        <v>0</v>
      </c>
      <c r="BL136" s="17" t="s">
        <v>129</v>
      </c>
      <c r="BM136" s="231" t="s">
        <v>150</v>
      </c>
    </row>
    <row r="137" s="2" customFormat="1">
      <c r="A137" s="38"/>
      <c r="B137" s="39"/>
      <c r="C137" s="40"/>
      <c r="D137" s="233" t="s">
        <v>131</v>
      </c>
      <c r="E137" s="40"/>
      <c r="F137" s="234" t="s">
        <v>151</v>
      </c>
      <c r="G137" s="40"/>
      <c r="H137" s="40"/>
      <c r="I137" s="235"/>
      <c r="J137" s="40"/>
      <c r="K137" s="40"/>
      <c r="L137" s="44"/>
      <c r="M137" s="236"/>
      <c r="N137" s="237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131</v>
      </c>
      <c r="AU137" s="17" t="s">
        <v>89</v>
      </c>
    </row>
    <row r="138" s="2" customFormat="1">
      <c r="A138" s="38"/>
      <c r="B138" s="39"/>
      <c r="C138" s="40"/>
      <c r="D138" s="233" t="s">
        <v>133</v>
      </c>
      <c r="E138" s="40"/>
      <c r="F138" s="238" t="s">
        <v>142</v>
      </c>
      <c r="G138" s="40"/>
      <c r="H138" s="40"/>
      <c r="I138" s="235"/>
      <c r="J138" s="40"/>
      <c r="K138" s="40"/>
      <c r="L138" s="44"/>
      <c r="M138" s="236"/>
      <c r="N138" s="237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133</v>
      </c>
      <c r="AU138" s="17" t="s">
        <v>89</v>
      </c>
    </row>
    <row r="139" s="2" customFormat="1" ht="24.15" customHeight="1">
      <c r="A139" s="38"/>
      <c r="B139" s="39"/>
      <c r="C139" s="219" t="s">
        <v>152</v>
      </c>
      <c r="D139" s="219" t="s">
        <v>125</v>
      </c>
      <c r="E139" s="220" t="s">
        <v>153</v>
      </c>
      <c r="F139" s="221" t="s">
        <v>154</v>
      </c>
      <c r="G139" s="222" t="s">
        <v>139</v>
      </c>
      <c r="H139" s="223">
        <v>69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44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129</v>
      </c>
      <c r="AT139" s="231" t="s">
        <v>125</v>
      </c>
      <c r="AU139" s="231" t="s">
        <v>89</v>
      </c>
      <c r="AY139" s="17" t="s">
        <v>123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87</v>
      </c>
      <c r="BK139" s="232">
        <f>ROUND(I139*H139,2)</f>
        <v>0</v>
      </c>
      <c r="BL139" s="17" t="s">
        <v>129</v>
      </c>
      <c r="BM139" s="231" t="s">
        <v>155</v>
      </c>
    </row>
    <row r="140" s="2" customFormat="1">
      <c r="A140" s="38"/>
      <c r="B140" s="39"/>
      <c r="C140" s="40"/>
      <c r="D140" s="233" t="s">
        <v>131</v>
      </c>
      <c r="E140" s="40"/>
      <c r="F140" s="234" t="s">
        <v>156</v>
      </c>
      <c r="G140" s="40"/>
      <c r="H140" s="40"/>
      <c r="I140" s="235"/>
      <c r="J140" s="40"/>
      <c r="K140" s="40"/>
      <c r="L140" s="44"/>
      <c r="M140" s="236"/>
      <c r="N140" s="237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131</v>
      </c>
      <c r="AU140" s="17" t="s">
        <v>89</v>
      </c>
    </row>
    <row r="141" s="2" customFormat="1">
      <c r="A141" s="38"/>
      <c r="B141" s="39"/>
      <c r="C141" s="40"/>
      <c r="D141" s="233" t="s">
        <v>133</v>
      </c>
      <c r="E141" s="40"/>
      <c r="F141" s="238" t="s">
        <v>157</v>
      </c>
      <c r="G141" s="40"/>
      <c r="H141" s="40"/>
      <c r="I141" s="235"/>
      <c r="J141" s="40"/>
      <c r="K141" s="40"/>
      <c r="L141" s="44"/>
      <c r="M141" s="236"/>
      <c r="N141" s="237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133</v>
      </c>
      <c r="AU141" s="17" t="s">
        <v>89</v>
      </c>
    </row>
    <row r="142" s="2" customFormat="1" ht="24.15" customHeight="1">
      <c r="A142" s="38"/>
      <c r="B142" s="39"/>
      <c r="C142" s="219" t="s">
        <v>158</v>
      </c>
      <c r="D142" s="219" t="s">
        <v>125</v>
      </c>
      <c r="E142" s="220" t="s">
        <v>159</v>
      </c>
      <c r="F142" s="221" t="s">
        <v>160</v>
      </c>
      <c r="G142" s="222" t="s">
        <v>139</v>
      </c>
      <c r="H142" s="223">
        <v>7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44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129</v>
      </c>
      <c r="AT142" s="231" t="s">
        <v>125</v>
      </c>
      <c r="AU142" s="231" t="s">
        <v>89</v>
      </c>
      <c r="AY142" s="17" t="s">
        <v>123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87</v>
      </c>
      <c r="BK142" s="232">
        <f>ROUND(I142*H142,2)</f>
        <v>0</v>
      </c>
      <c r="BL142" s="17" t="s">
        <v>129</v>
      </c>
      <c r="BM142" s="231" t="s">
        <v>161</v>
      </c>
    </row>
    <row r="143" s="2" customFormat="1">
      <c r="A143" s="38"/>
      <c r="B143" s="39"/>
      <c r="C143" s="40"/>
      <c r="D143" s="233" t="s">
        <v>131</v>
      </c>
      <c r="E143" s="40"/>
      <c r="F143" s="234" t="s">
        <v>162</v>
      </c>
      <c r="G143" s="40"/>
      <c r="H143" s="40"/>
      <c r="I143" s="235"/>
      <c r="J143" s="40"/>
      <c r="K143" s="40"/>
      <c r="L143" s="44"/>
      <c r="M143" s="236"/>
      <c r="N143" s="237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131</v>
      </c>
      <c r="AU143" s="17" t="s">
        <v>89</v>
      </c>
    </row>
    <row r="144" s="2" customFormat="1" ht="24.15" customHeight="1">
      <c r="A144" s="38"/>
      <c r="B144" s="39"/>
      <c r="C144" s="219" t="s">
        <v>163</v>
      </c>
      <c r="D144" s="219" t="s">
        <v>125</v>
      </c>
      <c r="E144" s="220" t="s">
        <v>164</v>
      </c>
      <c r="F144" s="221" t="s">
        <v>165</v>
      </c>
      <c r="G144" s="222" t="s">
        <v>139</v>
      </c>
      <c r="H144" s="223">
        <v>2</v>
      </c>
      <c r="I144" s="224"/>
      <c r="J144" s="225">
        <f>ROUND(I144*H144,2)</f>
        <v>0</v>
      </c>
      <c r="K144" s="226"/>
      <c r="L144" s="44"/>
      <c r="M144" s="227" t="s">
        <v>1</v>
      </c>
      <c r="N144" s="228" t="s">
        <v>44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129</v>
      </c>
      <c r="AT144" s="231" t="s">
        <v>125</v>
      </c>
      <c r="AU144" s="231" t="s">
        <v>89</v>
      </c>
      <c r="AY144" s="17" t="s">
        <v>123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87</v>
      </c>
      <c r="BK144" s="232">
        <f>ROUND(I144*H144,2)</f>
        <v>0</v>
      </c>
      <c r="BL144" s="17" t="s">
        <v>129</v>
      </c>
      <c r="BM144" s="231" t="s">
        <v>166</v>
      </c>
    </row>
    <row r="145" s="2" customFormat="1">
      <c r="A145" s="38"/>
      <c r="B145" s="39"/>
      <c r="C145" s="40"/>
      <c r="D145" s="233" t="s">
        <v>131</v>
      </c>
      <c r="E145" s="40"/>
      <c r="F145" s="234" t="s">
        <v>167</v>
      </c>
      <c r="G145" s="40"/>
      <c r="H145" s="40"/>
      <c r="I145" s="235"/>
      <c r="J145" s="40"/>
      <c r="K145" s="40"/>
      <c r="L145" s="44"/>
      <c r="M145" s="236"/>
      <c r="N145" s="237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131</v>
      </c>
      <c r="AU145" s="17" t="s">
        <v>89</v>
      </c>
    </row>
    <row r="146" s="2" customFormat="1" ht="24.15" customHeight="1">
      <c r="A146" s="38"/>
      <c r="B146" s="39"/>
      <c r="C146" s="219" t="s">
        <v>168</v>
      </c>
      <c r="D146" s="219" t="s">
        <v>125</v>
      </c>
      <c r="E146" s="220" t="s">
        <v>169</v>
      </c>
      <c r="F146" s="221" t="s">
        <v>170</v>
      </c>
      <c r="G146" s="222" t="s">
        <v>139</v>
      </c>
      <c r="H146" s="223">
        <v>4</v>
      </c>
      <c r="I146" s="224"/>
      <c r="J146" s="225">
        <f>ROUND(I146*H146,2)</f>
        <v>0</v>
      </c>
      <c r="K146" s="226"/>
      <c r="L146" s="44"/>
      <c r="M146" s="227" t="s">
        <v>1</v>
      </c>
      <c r="N146" s="228" t="s">
        <v>44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129</v>
      </c>
      <c r="AT146" s="231" t="s">
        <v>125</v>
      </c>
      <c r="AU146" s="231" t="s">
        <v>89</v>
      </c>
      <c r="AY146" s="17" t="s">
        <v>123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87</v>
      </c>
      <c r="BK146" s="232">
        <f>ROUND(I146*H146,2)</f>
        <v>0</v>
      </c>
      <c r="BL146" s="17" t="s">
        <v>129</v>
      </c>
      <c r="BM146" s="231" t="s">
        <v>171</v>
      </c>
    </row>
    <row r="147" s="2" customFormat="1">
      <c r="A147" s="38"/>
      <c r="B147" s="39"/>
      <c r="C147" s="40"/>
      <c r="D147" s="233" t="s">
        <v>131</v>
      </c>
      <c r="E147" s="40"/>
      <c r="F147" s="234" t="s">
        <v>172</v>
      </c>
      <c r="G147" s="40"/>
      <c r="H147" s="40"/>
      <c r="I147" s="235"/>
      <c r="J147" s="40"/>
      <c r="K147" s="40"/>
      <c r="L147" s="44"/>
      <c r="M147" s="236"/>
      <c r="N147" s="23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131</v>
      </c>
      <c r="AU147" s="17" t="s">
        <v>89</v>
      </c>
    </row>
    <row r="148" s="2" customFormat="1" ht="21.75" customHeight="1">
      <c r="A148" s="38"/>
      <c r="B148" s="39"/>
      <c r="C148" s="219" t="s">
        <v>173</v>
      </c>
      <c r="D148" s="219" t="s">
        <v>125</v>
      </c>
      <c r="E148" s="220" t="s">
        <v>174</v>
      </c>
      <c r="F148" s="221" t="s">
        <v>175</v>
      </c>
      <c r="G148" s="222" t="s">
        <v>139</v>
      </c>
      <c r="H148" s="223">
        <v>73</v>
      </c>
      <c r="I148" s="224"/>
      <c r="J148" s="225">
        <f>ROUND(I148*H148,2)</f>
        <v>0</v>
      </c>
      <c r="K148" s="226"/>
      <c r="L148" s="44"/>
      <c r="M148" s="227" t="s">
        <v>1</v>
      </c>
      <c r="N148" s="228" t="s">
        <v>44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129</v>
      </c>
      <c r="AT148" s="231" t="s">
        <v>125</v>
      </c>
      <c r="AU148" s="231" t="s">
        <v>89</v>
      </c>
      <c r="AY148" s="17" t="s">
        <v>123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87</v>
      </c>
      <c r="BK148" s="232">
        <f>ROUND(I148*H148,2)</f>
        <v>0</v>
      </c>
      <c r="BL148" s="17" t="s">
        <v>129</v>
      </c>
      <c r="BM148" s="231" t="s">
        <v>176</v>
      </c>
    </row>
    <row r="149" s="2" customFormat="1">
      <c r="A149" s="38"/>
      <c r="B149" s="39"/>
      <c r="C149" s="40"/>
      <c r="D149" s="233" t="s">
        <v>131</v>
      </c>
      <c r="E149" s="40"/>
      <c r="F149" s="234" t="s">
        <v>177</v>
      </c>
      <c r="G149" s="40"/>
      <c r="H149" s="40"/>
      <c r="I149" s="235"/>
      <c r="J149" s="40"/>
      <c r="K149" s="40"/>
      <c r="L149" s="44"/>
      <c r="M149" s="236"/>
      <c r="N149" s="237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131</v>
      </c>
      <c r="AU149" s="17" t="s">
        <v>89</v>
      </c>
    </row>
    <row r="150" s="2" customFormat="1">
      <c r="A150" s="38"/>
      <c r="B150" s="39"/>
      <c r="C150" s="40"/>
      <c r="D150" s="233" t="s">
        <v>133</v>
      </c>
      <c r="E150" s="40"/>
      <c r="F150" s="238" t="s">
        <v>178</v>
      </c>
      <c r="G150" s="40"/>
      <c r="H150" s="40"/>
      <c r="I150" s="235"/>
      <c r="J150" s="40"/>
      <c r="K150" s="40"/>
      <c r="L150" s="44"/>
      <c r="M150" s="236"/>
      <c r="N150" s="237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133</v>
      </c>
      <c r="AU150" s="17" t="s">
        <v>89</v>
      </c>
    </row>
    <row r="151" s="2" customFormat="1" ht="21.75" customHeight="1">
      <c r="A151" s="38"/>
      <c r="B151" s="39"/>
      <c r="C151" s="219" t="s">
        <v>179</v>
      </c>
      <c r="D151" s="219" t="s">
        <v>125</v>
      </c>
      <c r="E151" s="220" t="s">
        <v>180</v>
      </c>
      <c r="F151" s="221" t="s">
        <v>181</v>
      </c>
      <c r="G151" s="222" t="s">
        <v>139</v>
      </c>
      <c r="H151" s="223">
        <v>7</v>
      </c>
      <c r="I151" s="224"/>
      <c r="J151" s="225">
        <f>ROUND(I151*H151,2)</f>
        <v>0</v>
      </c>
      <c r="K151" s="226"/>
      <c r="L151" s="44"/>
      <c r="M151" s="227" t="s">
        <v>1</v>
      </c>
      <c r="N151" s="228" t="s">
        <v>44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129</v>
      </c>
      <c r="AT151" s="231" t="s">
        <v>125</v>
      </c>
      <c r="AU151" s="231" t="s">
        <v>89</v>
      </c>
      <c r="AY151" s="17" t="s">
        <v>123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87</v>
      </c>
      <c r="BK151" s="232">
        <f>ROUND(I151*H151,2)</f>
        <v>0</v>
      </c>
      <c r="BL151" s="17" t="s">
        <v>129</v>
      </c>
      <c r="BM151" s="231" t="s">
        <v>182</v>
      </c>
    </row>
    <row r="152" s="2" customFormat="1">
      <c r="A152" s="38"/>
      <c r="B152" s="39"/>
      <c r="C152" s="40"/>
      <c r="D152" s="233" t="s">
        <v>131</v>
      </c>
      <c r="E152" s="40"/>
      <c r="F152" s="234" t="s">
        <v>183</v>
      </c>
      <c r="G152" s="40"/>
      <c r="H152" s="40"/>
      <c r="I152" s="235"/>
      <c r="J152" s="40"/>
      <c r="K152" s="40"/>
      <c r="L152" s="44"/>
      <c r="M152" s="236"/>
      <c r="N152" s="237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131</v>
      </c>
      <c r="AU152" s="17" t="s">
        <v>89</v>
      </c>
    </row>
    <row r="153" s="2" customFormat="1">
      <c r="A153" s="38"/>
      <c r="B153" s="39"/>
      <c r="C153" s="40"/>
      <c r="D153" s="233" t="s">
        <v>133</v>
      </c>
      <c r="E153" s="40"/>
      <c r="F153" s="238" t="s">
        <v>178</v>
      </c>
      <c r="G153" s="40"/>
      <c r="H153" s="40"/>
      <c r="I153" s="235"/>
      <c r="J153" s="40"/>
      <c r="K153" s="40"/>
      <c r="L153" s="44"/>
      <c r="M153" s="236"/>
      <c r="N153" s="237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133</v>
      </c>
      <c r="AU153" s="17" t="s">
        <v>89</v>
      </c>
    </row>
    <row r="154" s="2" customFormat="1" ht="21.75" customHeight="1">
      <c r="A154" s="38"/>
      <c r="B154" s="39"/>
      <c r="C154" s="219" t="s">
        <v>184</v>
      </c>
      <c r="D154" s="219" t="s">
        <v>125</v>
      </c>
      <c r="E154" s="220" t="s">
        <v>185</v>
      </c>
      <c r="F154" s="221" t="s">
        <v>186</v>
      </c>
      <c r="G154" s="222" t="s">
        <v>139</v>
      </c>
      <c r="H154" s="223">
        <v>6</v>
      </c>
      <c r="I154" s="224"/>
      <c r="J154" s="225">
        <f>ROUND(I154*H154,2)</f>
        <v>0</v>
      </c>
      <c r="K154" s="226"/>
      <c r="L154" s="44"/>
      <c r="M154" s="227" t="s">
        <v>1</v>
      </c>
      <c r="N154" s="228" t="s">
        <v>44</v>
      </c>
      <c r="O154" s="91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129</v>
      </c>
      <c r="AT154" s="231" t="s">
        <v>125</v>
      </c>
      <c r="AU154" s="231" t="s">
        <v>89</v>
      </c>
      <c r="AY154" s="17" t="s">
        <v>123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87</v>
      </c>
      <c r="BK154" s="232">
        <f>ROUND(I154*H154,2)</f>
        <v>0</v>
      </c>
      <c r="BL154" s="17" t="s">
        <v>129</v>
      </c>
      <c r="BM154" s="231" t="s">
        <v>187</v>
      </c>
    </row>
    <row r="155" s="2" customFormat="1">
      <c r="A155" s="38"/>
      <c r="B155" s="39"/>
      <c r="C155" s="40"/>
      <c r="D155" s="233" t="s">
        <v>131</v>
      </c>
      <c r="E155" s="40"/>
      <c r="F155" s="234" t="s">
        <v>188</v>
      </c>
      <c r="G155" s="40"/>
      <c r="H155" s="40"/>
      <c r="I155" s="235"/>
      <c r="J155" s="40"/>
      <c r="K155" s="40"/>
      <c r="L155" s="44"/>
      <c r="M155" s="236"/>
      <c r="N155" s="237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131</v>
      </c>
      <c r="AU155" s="17" t="s">
        <v>89</v>
      </c>
    </row>
    <row r="156" s="2" customFormat="1">
      <c r="A156" s="38"/>
      <c r="B156" s="39"/>
      <c r="C156" s="40"/>
      <c r="D156" s="233" t="s">
        <v>133</v>
      </c>
      <c r="E156" s="40"/>
      <c r="F156" s="238" t="s">
        <v>178</v>
      </c>
      <c r="G156" s="40"/>
      <c r="H156" s="40"/>
      <c r="I156" s="235"/>
      <c r="J156" s="40"/>
      <c r="K156" s="40"/>
      <c r="L156" s="44"/>
      <c r="M156" s="236"/>
      <c r="N156" s="237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133</v>
      </c>
      <c r="AU156" s="17" t="s">
        <v>89</v>
      </c>
    </row>
    <row r="157" s="2" customFormat="1" ht="21.75" customHeight="1">
      <c r="A157" s="38"/>
      <c r="B157" s="39"/>
      <c r="C157" s="219" t="s">
        <v>8</v>
      </c>
      <c r="D157" s="219" t="s">
        <v>125</v>
      </c>
      <c r="E157" s="220" t="s">
        <v>189</v>
      </c>
      <c r="F157" s="221" t="s">
        <v>190</v>
      </c>
      <c r="G157" s="222" t="s">
        <v>139</v>
      </c>
      <c r="H157" s="223">
        <v>7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44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129</v>
      </c>
      <c r="AT157" s="231" t="s">
        <v>125</v>
      </c>
      <c r="AU157" s="231" t="s">
        <v>89</v>
      </c>
      <c r="AY157" s="17" t="s">
        <v>123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87</v>
      </c>
      <c r="BK157" s="232">
        <f>ROUND(I157*H157,2)</f>
        <v>0</v>
      </c>
      <c r="BL157" s="17" t="s">
        <v>129</v>
      </c>
      <c r="BM157" s="231" t="s">
        <v>191</v>
      </c>
    </row>
    <row r="158" s="2" customFormat="1">
      <c r="A158" s="38"/>
      <c r="B158" s="39"/>
      <c r="C158" s="40"/>
      <c r="D158" s="233" t="s">
        <v>131</v>
      </c>
      <c r="E158" s="40"/>
      <c r="F158" s="234" t="s">
        <v>192</v>
      </c>
      <c r="G158" s="40"/>
      <c r="H158" s="40"/>
      <c r="I158" s="235"/>
      <c r="J158" s="40"/>
      <c r="K158" s="40"/>
      <c r="L158" s="44"/>
      <c r="M158" s="236"/>
      <c r="N158" s="237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131</v>
      </c>
      <c r="AU158" s="17" t="s">
        <v>89</v>
      </c>
    </row>
    <row r="159" s="2" customFormat="1">
      <c r="A159" s="38"/>
      <c r="B159" s="39"/>
      <c r="C159" s="40"/>
      <c r="D159" s="233" t="s">
        <v>133</v>
      </c>
      <c r="E159" s="40"/>
      <c r="F159" s="238" t="s">
        <v>178</v>
      </c>
      <c r="G159" s="40"/>
      <c r="H159" s="40"/>
      <c r="I159" s="235"/>
      <c r="J159" s="40"/>
      <c r="K159" s="40"/>
      <c r="L159" s="44"/>
      <c r="M159" s="236"/>
      <c r="N159" s="237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133</v>
      </c>
      <c r="AU159" s="17" t="s">
        <v>89</v>
      </c>
    </row>
    <row r="160" s="2" customFormat="1" ht="24.15" customHeight="1">
      <c r="A160" s="38"/>
      <c r="B160" s="39"/>
      <c r="C160" s="219" t="s">
        <v>193</v>
      </c>
      <c r="D160" s="219" t="s">
        <v>125</v>
      </c>
      <c r="E160" s="220" t="s">
        <v>194</v>
      </c>
      <c r="F160" s="221" t="s">
        <v>195</v>
      </c>
      <c r="G160" s="222" t="s">
        <v>196</v>
      </c>
      <c r="H160" s="223">
        <v>167.77500000000001</v>
      </c>
      <c r="I160" s="224"/>
      <c r="J160" s="225">
        <f>ROUND(I160*H160,2)</f>
        <v>0</v>
      </c>
      <c r="K160" s="226"/>
      <c r="L160" s="44"/>
      <c r="M160" s="227" t="s">
        <v>1</v>
      </c>
      <c r="N160" s="228" t="s">
        <v>44</v>
      </c>
      <c r="O160" s="91"/>
      <c r="P160" s="229">
        <f>O160*H160</f>
        <v>0</v>
      </c>
      <c r="Q160" s="229">
        <v>0</v>
      </c>
      <c r="R160" s="229">
        <f>Q160*H160</f>
        <v>0</v>
      </c>
      <c r="S160" s="229">
        <v>1.8</v>
      </c>
      <c r="T160" s="230">
        <f>S160*H160</f>
        <v>301.995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129</v>
      </c>
      <c r="AT160" s="231" t="s">
        <v>125</v>
      </c>
      <c r="AU160" s="231" t="s">
        <v>89</v>
      </c>
      <c r="AY160" s="17" t="s">
        <v>123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87</v>
      </c>
      <c r="BK160" s="232">
        <f>ROUND(I160*H160,2)</f>
        <v>0</v>
      </c>
      <c r="BL160" s="17" t="s">
        <v>129</v>
      </c>
      <c r="BM160" s="231" t="s">
        <v>197</v>
      </c>
    </row>
    <row r="161" s="2" customFormat="1">
      <c r="A161" s="38"/>
      <c r="B161" s="39"/>
      <c r="C161" s="40"/>
      <c r="D161" s="233" t="s">
        <v>131</v>
      </c>
      <c r="E161" s="40"/>
      <c r="F161" s="234" t="s">
        <v>198</v>
      </c>
      <c r="G161" s="40"/>
      <c r="H161" s="40"/>
      <c r="I161" s="235"/>
      <c r="J161" s="40"/>
      <c r="K161" s="40"/>
      <c r="L161" s="44"/>
      <c r="M161" s="236"/>
      <c r="N161" s="237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131</v>
      </c>
      <c r="AU161" s="17" t="s">
        <v>89</v>
      </c>
    </row>
    <row r="162" s="2" customFormat="1">
      <c r="A162" s="38"/>
      <c r="B162" s="39"/>
      <c r="C162" s="40"/>
      <c r="D162" s="233" t="s">
        <v>133</v>
      </c>
      <c r="E162" s="40"/>
      <c r="F162" s="238" t="s">
        <v>199</v>
      </c>
      <c r="G162" s="40"/>
      <c r="H162" s="40"/>
      <c r="I162" s="235"/>
      <c r="J162" s="40"/>
      <c r="K162" s="40"/>
      <c r="L162" s="44"/>
      <c r="M162" s="236"/>
      <c r="N162" s="23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133</v>
      </c>
      <c r="AU162" s="17" t="s">
        <v>89</v>
      </c>
    </row>
    <row r="163" s="13" customFormat="1">
      <c r="A163" s="13"/>
      <c r="B163" s="239"/>
      <c r="C163" s="240"/>
      <c r="D163" s="233" t="s">
        <v>135</v>
      </c>
      <c r="E163" s="241" t="s">
        <v>1</v>
      </c>
      <c r="F163" s="242" t="s">
        <v>200</v>
      </c>
      <c r="G163" s="240"/>
      <c r="H163" s="243">
        <v>167.77500000000001</v>
      </c>
      <c r="I163" s="244"/>
      <c r="J163" s="240"/>
      <c r="K163" s="240"/>
      <c r="L163" s="245"/>
      <c r="M163" s="246"/>
      <c r="N163" s="247"/>
      <c r="O163" s="247"/>
      <c r="P163" s="247"/>
      <c r="Q163" s="247"/>
      <c r="R163" s="247"/>
      <c r="S163" s="247"/>
      <c r="T163" s="24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9" t="s">
        <v>135</v>
      </c>
      <c r="AU163" s="249" t="s">
        <v>89</v>
      </c>
      <c r="AV163" s="13" t="s">
        <v>89</v>
      </c>
      <c r="AW163" s="13" t="s">
        <v>36</v>
      </c>
      <c r="AX163" s="13" t="s">
        <v>87</v>
      </c>
      <c r="AY163" s="249" t="s">
        <v>123</v>
      </c>
    </row>
    <row r="164" s="2" customFormat="1" ht="33" customHeight="1">
      <c r="A164" s="38"/>
      <c r="B164" s="39"/>
      <c r="C164" s="219" t="s">
        <v>201</v>
      </c>
      <c r="D164" s="219" t="s">
        <v>125</v>
      </c>
      <c r="E164" s="220" t="s">
        <v>202</v>
      </c>
      <c r="F164" s="221" t="s">
        <v>203</v>
      </c>
      <c r="G164" s="222" t="s">
        <v>196</v>
      </c>
      <c r="H164" s="223">
        <v>167.77500000000001</v>
      </c>
      <c r="I164" s="224"/>
      <c r="J164" s="225">
        <f>ROUND(I164*H164,2)</f>
        <v>0</v>
      </c>
      <c r="K164" s="226"/>
      <c r="L164" s="44"/>
      <c r="M164" s="227" t="s">
        <v>1</v>
      </c>
      <c r="N164" s="228" t="s">
        <v>44</v>
      </c>
      <c r="O164" s="91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129</v>
      </c>
      <c r="AT164" s="231" t="s">
        <v>125</v>
      </c>
      <c r="AU164" s="231" t="s">
        <v>89</v>
      </c>
      <c r="AY164" s="17" t="s">
        <v>123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87</v>
      </c>
      <c r="BK164" s="232">
        <f>ROUND(I164*H164,2)</f>
        <v>0</v>
      </c>
      <c r="BL164" s="17" t="s">
        <v>129</v>
      </c>
      <c r="BM164" s="231" t="s">
        <v>204</v>
      </c>
    </row>
    <row r="165" s="2" customFormat="1">
      <c r="A165" s="38"/>
      <c r="B165" s="39"/>
      <c r="C165" s="40"/>
      <c r="D165" s="233" t="s">
        <v>131</v>
      </c>
      <c r="E165" s="40"/>
      <c r="F165" s="234" t="s">
        <v>205</v>
      </c>
      <c r="G165" s="40"/>
      <c r="H165" s="40"/>
      <c r="I165" s="235"/>
      <c r="J165" s="40"/>
      <c r="K165" s="40"/>
      <c r="L165" s="44"/>
      <c r="M165" s="236"/>
      <c r="N165" s="237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131</v>
      </c>
      <c r="AU165" s="17" t="s">
        <v>89</v>
      </c>
    </row>
    <row r="166" s="2" customFormat="1" ht="24.15" customHeight="1">
      <c r="A166" s="38"/>
      <c r="B166" s="39"/>
      <c r="C166" s="219" t="s">
        <v>206</v>
      </c>
      <c r="D166" s="219" t="s">
        <v>125</v>
      </c>
      <c r="E166" s="220" t="s">
        <v>207</v>
      </c>
      <c r="F166" s="221" t="s">
        <v>208</v>
      </c>
      <c r="G166" s="222" t="s">
        <v>128</v>
      </c>
      <c r="H166" s="223">
        <v>280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44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129</v>
      </c>
      <c r="AT166" s="231" t="s">
        <v>125</v>
      </c>
      <c r="AU166" s="231" t="s">
        <v>89</v>
      </c>
      <c r="AY166" s="17" t="s">
        <v>123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87</v>
      </c>
      <c r="BK166" s="232">
        <f>ROUND(I166*H166,2)</f>
        <v>0</v>
      </c>
      <c r="BL166" s="17" t="s">
        <v>129</v>
      </c>
      <c r="BM166" s="231" t="s">
        <v>209</v>
      </c>
    </row>
    <row r="167" s="2" customFormat="1">
      <c r="A167" s="38"/>
      <c r="B167" s="39"/>
      <c r="C167" s="40"/>
      <c r="D167" s="233" t="s">
        <v>131</v>
      </c>
      <c r="E167" s="40"/>
      <c r="F167" s="234" t="s">
        <v>210</v>
      </c>
      <c r="G167" s="40"/>
      <c r="H167" s="40"/>
      <c r="I167" s="235"/>
      <c r="J167" s="40"/>
      <c r="K167" s="40"/>
      <c r="L167" s="44"/>
      <c r="M167" s="236"/>
      <c r="N167" s="237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131</v>
      </c>
      <c r="AU167" s="17" t="s">
        <v>89</v>
      </c>
    </row>
    <row r="168" s="2" customFormat="1" ht="33" customHeight="1">
      <c r="A168" s="38"/>
      <c r="B168" s="39"/>
      <c r="C168" s="219" t="s">
        <v>211</v>
      </c>
      <c r="D168" s="219" t="s">
        <v>125</v>
      </c>
      <c r="E168" s="220" t="s">
        <v>212</v>
      </c>
      <c r="F168" s="221" t="s">
        <v>213</v>
      </c>
      <c r="G168" s="222" t="s">
        <v>196</v>
      </c>
      <c r="H168" s="223">
        <v>1121.5699999999999</v>
      </c>
      <c r="I168" s="224"/>
      <c r="J168" s="225">
        <f>ROUND(I168*H168,2)</f>
        <v>0</v>
      </c>
      <c r="K168" s="226"/>
      <c r="L168" s="44"/>
      <c r="M168" s="227" t="s">
        <v>1</v>
      </c>
      <c r="N168" s="228" t="s">
        <v>44</v>
      </c>
      <c r="O168" s="91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129</v>
      </c>
      <c r="AT168" s="231" t="s">
        <v>125</v>
      </c>
      <c r="AU168" s="231" t="s">
        <v>89</v>
      </c>
      <c r="AY168" s="17" t="s">
        <v>123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87</v>
      </c>
      <c r="BK168" s="232">
        <f>ROUND(I168*H168,2)</f>
        <v>0</v>
      </c>
      <c r="BL168" s="17" t="s">
        <v>129</v>
      </c>
      <c r="BM168" s="231" t="s">
        <v>214</v>
      </c>
    </row>
    <row r="169" s="2" customFormat="1">
      <c r="A169" s="38"/>
      <c r="B169" s="39"/>
      <c r="C169" s="40"/>
      <c r="D169" s="233" t="s">
        <v>131</v>
      </c>
      <c r="E169" s="40"/>
      <c r="F169" s="234" t="s">
        <v>215</v>
      </c>
      <c r="G169" s="40"/>
      <c r="H169" s="40"/>
      <c r="I169" s="235"/>
      <c r="J169" s="40"/>
      <c r="K169" s="40"/>
      <c r="L169" s="44"/>
      <c r="M169" s="236"/>
      <c r="N169" s="237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131</v>
      </c>
      <c r="AU169" s="17" t="s">
        <v>89</v>
      </c>
    </row>
    <row r="170" s="13" customFormat="1">
      <c r="A170" s="13"/>
      <c r="B170" s="239"/>
      <c r="C170" s="240"/>
      <c r="D170" s="233" t="s">
        <v>135</v>
      </c>
      <c r="E170" s="241" t="s">
        <v>1</v>
      </c>
      <c r="F170" s="242" t="s">
        <v>216</v>
      </c>
      <c r="G170" s="240"/>
      <c r="H170" s="243">
        <v>1121.5699999999999</v>
      </c>
      <c r="I170" s="244"/>
      <c r="J170" s="240"/>
      <c r="K170" s="240"/>
      <c r="L170" s="245"/>
      <c r="M170" s="246"/>
      <c r="N170" s="247"/>
      <c r="O170" s="247"/>
      <c r="P170" s="247"/>
      <c r="Q170" s="247"/>
      <c r="R170" s="247"/>
      <c r="S170" s="247"/>
      <c r="T170" s="24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9" t="s">
        <v>135</v>
      </c>
      <c r="AU170" s="249" t="s">
        <v>89</v>
      </c>
      <c r="AV170" s="13" t="s">
        <v>89</v>
      </c>
      <c r="AW170" s="13" t="s">
        <v>36</v>
      </c>
      <c r="AX170" s="13" t="s">
        <v>87</v>
      </c>
      <c r="AY170" s="249" t="s">
        <v>123</v>
      </c>
    </row>
    <row r="171" s="2" customFormat="1" ht="33" customHeight="1">
      <c r="A171" s="38"/>
      <c r="B171" s="39"/>
      <c r="C171" s="219" t="s">
        <v>217</v>
      </c>
      <c r="D171" s="219" t="s">
        <v>125</v>
      </c>
      <c r="E171" s="220" t="s">
        <v>218</v>
      </c>
      <c r="F171" s="221" t="s">
        <v>219</v>
      </c>
      <c r="G171" s="222" t="s">
        <v>196</v>
      </c>
      <c r="H171" s="223">
        <v>1121.5699999999999</v>
      </c>
      <c r="I171" s="224"/>
      <c r="J171" s="225">
        <f>ROUND(I171*H171,2)</f>
        <v>0</v>
      </c>
      <c r="K171" s="226"/>
      <c r="L171" s="44"/>
      <c r="M171" s="227" t="s">
        <v>1</v>
      </c>
      <c r="N171" s="228" t="s">
        <v>44</v>
      </c>
      <c r="O171" s="91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129</v>
      </c>
      <c r="AT171" s="231" t="s">
        <v>125</v>
      </c>
      <c r="AU171" s="231" t="s">
        <v>89</v>
      </c>
      <c r="AY171" s="17" t="s">
        <v>123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87</v>
      </c>
      <c r="BK171" s="232">
        <f>ROUND(I171*H171,2)</f>
        <v>0</v>
      </c>
      <c r="BL171" s="17" t="s">
        <v>129</v>
      </c>
      <c r="BM171" s="231" t="s">
        <v>220</v>
      </c>
    </row>
    <row r="172" s="2" customFormat="1">
      <c r="A172" s="38"/>
      <c r="B172" s="39"/>
      <c r="C172" s="40"/>
      <c r="D172" s="233" t="s">
        <v>131</v>
      </c>
      <c r="E172" s="40"/>
      <c r="F172" s="234" t="s">
        <v>221</v>
      </c>
      <c r="G172" s="40"/>
      <c r="H172" s="40"/>
      <c r="I172" s="235"/>
      <c r="J172" s="40"/>
      <c r="K172" s="40"/>
      <c r="L172" s="44"/>
      <c r="M172" s="236"/>
      <c r="N172" s="237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131</v>
      </c>
      <c r="AU172" s="17" t="s">
        <v>89</v>
      </c>
    </row>
    <row r="173" s="13" customFormat="1">
      <c r="A173" s="13"/>
      <c r="B173" s="239"/>
      <c r="C173" s="240"/>
      <c r="D173" s="233" t="s">
        <v>135</v>
      </c>
      <c r="E173" s="241" t="s">
        <v>1</v>
      </c>
      <c r="F173" s="242" t="s">
        <v>216</v>
      </c>
      <c r="G173" s="240"/>
      <c r="H173" s="243">
        <v>1121.5699999999999</v>
      </c>
      <c r="I173" s="244"/>
      <c r="J173" s="240"/>
      <c r="K173" s="240"/>
      <c r="L173" s="245"/>
      <c r="M173" s="246"/>
      <c r="N173" s="247"/>
      <c r="O173" s="247"/>
      <c r="P173" s="247"/>
      <c r="Q173" s="247"/>
      <c r="R173" s="247"/>
      <c r="S173" s="247"/>
      <c r="T173" s="24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9" t="s">
        <v>135</v>
      </c>
      <c r="AU173" s="249" t="s">
        <v>89</v>
      </c>
      <c r="AV173" s="13" t="s">
        <v>89</v>
      </c>
      <c r="AW173" s="13" t="s">
        <v>36</v>
      </c>
      <c r="AX173" s="13" t="s">
        <v>87</v>
      </c>
      <c r="AY173" s="249" t="s">
        <v>123</v>
      </c>
    </row>
    <row r="174" s="2" customFormat="1" ht="37.8" customHeight="1">
      <c r="A174" s="38"/>
      <c r="B174" s="39"/>
      <c r="C174" s="219" t="s">
        <v>222</v>
      </c>
      <c r="D174" s="219" t="s">
        <v>125</v>
      </c>
      <c r="E174" s="220" t="s">
        <v>223</v>
      </c>
      <c r="F174" s="221" t="s">
        <v>224</v>
      </c>
      <c r="G174" s="222" t="s">
        <v>196</v>
      </c>
      <c r="H174" s="223">
        <v>1177.5699999999999</v>
      </c>
      <c r="I174" s="224"/>
      <c r="J174" s="225">
        <f>ROUND(I174*H174,2)</f>
        <v>0</v>
      </c>
      <c r="K174" s="226"/>
      <c r="L174" s="44"/>
      <c r="M174" s="227" t="s">
        <v>1</v>
      </c>
      <c r="N174" s="228" t="s">
        <v>44</v>
      </c>
      <c r="O174" s="91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129</v>
      </c>
      <c r="AT174" s="231" t="s">
        <v>125</v>
      </c>
      <c r="AU174" s="231" t="s">
        <v>89</v>
      </c>
      <c r="AY174" s="17" t="s">
        <v>123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87</v>
      </c>
      <c r="BK174" s="232">
        <f>ROUND(I174*H174,2)</f>
        <v>0</v>
      </c>
      <c r="BL174" s="17" t="s">
        <v>129</v>
      </c>
      <c r="BM174" s="231" t="s">
        <v>225</v>
      </c>
    </row>
    <row r="175" s="2" customFormat="1">
      <c r="A175" s="38"/>
      <c r="B175" s="39"/>
      <c r="C175" s="40"/>
      <c r="D175" s="233" t="s">
        <v>131</v>
      </c>
      <c r="E175" s="40"/>
      <c r="F175" s="234" t="s">
        <v>226</v>
      </c>
      <c r="G175" s="40"/>
      <c r="H175" s="40"/>
      <c r="I175" s="235"/>
      <c r="J175" s="40"/>
      <c r="K175" s="40"/>
      <c r="L175" s="44"/>
      <c r="M175" s="236"/>
      <c r="N175" s="237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131</v>
      </c>
      <c r="AU175" s="17" t="s">
        <v>89</v>
      </c>
    </row>
    <row r="176" s="13" customFormat="1">
      <c r="A176" s="13"/>
      <c r="B176" s="239"/>
      <c r="C176" s="240"/>
      <c r="D176" s="233" t="s">
        <v>135</v>
      </c>
      <c r="E176" s="241" t="s">
        <v>1</v>
      </c>
      <c r="F176" s="242" t="s">
        <v>227</v>
      </c>
      <c r="G176" s="240"/>
      <c r="H176" s="243">
        <v>1177.5699999999999</v>
      </c>
      <c r="I176" s="244"/>
      <c r="J176" s="240"/>
      <c r="K176" s="240"/>
      <c r="L176" s="245"/>
      <c r="M176" s="246"/>
      <c r="N176" s="247"/>
      <c r="O176" s="247"/>
      <c r="P176" s="247"/>
      <c r="Q176" s="247"/>
      <c r="R176" s="247"/>
      <c r="S176" s="247"/>
      <c r="T176" s="24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9" t="s">
        <v>135</v>
      </c>
      <c r="AU176" s="249" t="s">
        <v>89</v>
      </c>
      <c r="AV176" s="13" t="s">
        <v>89</v>
      </c>
      <c r="AW176" s="13" t="s">
        <v>36</v>
      </c>
      <c r="AX176" s="13" t="s">
        <v>87</v>
      </c>
      <c r="AY176" s="249" t="s">
        <v>123</v>
      </c>
    </row>
    <row r="177" s="2" customFormat="1" ht="24.15" customHeight="1">
      <c r="A177" s="38"/>
      <c r="B177" s="39"/>
      <c r="C177" s="219" t="s">
        <v>228</v>
      </c>
      <c r="D177" s="219" t="s">
        <v>125</v>
      </c>
      <c r="E177" s="220" t="s">
        <v>229</v>
      </c>
      <c r="F177" s="221" t="s">
        <v>230</v>
      </c>
      <c r="G177" s="222" t="s">
        <v>196</v>
      </c>
      <c r="H177" s="223">
        <v>2104.6399999999999</v>
      </c>
      <c r="I177" s="224"/>
      <c r="J177" s="225">
        <f>ROUND(I177*H177,2)</f>
        <v>0</v>
      </c>
      <c r="K177" s="226"/>
      <c r="L177" s="44"/>
      <c r="M177" s="227" t="s">
        <v>1</v>
      </c>
      <c r="N177" s="228" t="s">
        <v>44</v>
      </c>
      <c r="O177" s="91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129</v>
      </c>
      <c r="AT177" s="231" t="s">
        <v>125</v>
      </c>
      <c r="AU177" s="231" t="s">
        <v>89</v>
      </c>
      <c r="AY177" s="17" t="s">
        <v>123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7" t="s">
        <v>87</v>
      </c>
      <c r="BK177" s="232">
        <f>ROUND(I177*H177,2)</f>
        <v>0</v>
      </c>
      <c r="BL177" s="17" t="s">
        <v>129</v>
      </c>
      <c r="BM177" s="231" t="s">
        <v>231</v>
      </c>
    </row>
    <row r="178" s="2" customFormat="1">
      <c r="A178" s="38"/>
      <c r="B178" s="39"/>
      <c r="C178" s="40"/>
      <c r="D178" s="233" t="s">
        <v>131</v>
      </c>
      <c r="E178" s="40"/>
      <c r="F178" s="234" t="s">
        <v>232</v>
      </c>
      <c r="G178" s="40"/>
      <c r="H178" s="40"/>
      <c r="I178" s="235"/>
      <c r="J178" s="40"/>
      <c r="K178" s="40"/>
      <c r="L178" s="44"/>
      <c r="M178" s="236"/>
      <c r="N178" s="237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131</v>
      </c>
      <c r="AU178" s="17" t="s">
        <v>89</v>
      </c>
    </row>
    <row r="179" s="13" customFormat="1">
      <c r="A179" s="13"/>
      <c r="B179" s="239"/>
      <c r="C179" s="240"/>
      <c r="D179" s="233" t="s">
        <v>135</v>
      </c>
      <c r="E179" s="241" t="s">
        <v>1</v>
      </c>
      <c r="F179" s="242" t="s">
        <v>233</v>
      </c>
      <c r="G179" s="240"/>
      <c r="H179" s="243">
        <v>1052.3199999999999</v>
      </c>
      <c r="I179" s="244"/>
      <c r="J179" s="240"/>
      <c r="K179" s="240"/>
      <c r="L179" s="245"/>
      <c r="M179" s="246"/>
      <c r="N179" s="247"/>
      <c r="O179" s="247"/>
      <c r="P179" s="247"/>
      <c r="Q179" s="247"/>
      <c r="R179" s="247"/>
      <c r="S179" s="247"/>
      <c r="T179" s="24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9" t="s">
        <v>135</v>
      </c>
      <c r="AU179" s="249" t="s">
        <v>89</v>
      </c>
      <c r="AV179" s="13" t="s">
        <v>89</v>
      </c>
      <c r="AW179" s="13" t="s">
        <v>36</v>
      </c>
      <c r="AX179" s="13" t="s">
        <v>87</v>
      </c>
      <c r="AY179" s="249" t="s">
        <v>123</v>
      </c>
    </row>
    <row r="180" s="13" customFormat="1">
      <c r="A180" s="13"/>
      <c r="B180" s="239"/>
      <c r="C180" s="240"/>
      <c r="D180" s="233" t="s">
        <v>135</v>
      </c>
      <c r="E180" s="240"/>
      <c r="F180" s="242" t="s">
        <v>234</v>
      </c>
      <c r="G180" s="240"/>
      <c r="H180" s="243">
        <v>2104.6399999999999</v>
      </c>
      <c r="I180" s="244"/>
      <c r="J180" s="240"/>
      <c r="K180" s="240"/>
      <c r="L180" s="245"/>
      <c r="M180" s="246"/>
      <c r="N180" s="247"/>
      <c r="O180" s="247"/>
      <c r="P180" s="247"/>
      <c r="Q180" s="247"/>
      <c r="R180" s="247"/>
      <c r="S180" s="247"/>
      <c r="T180" s="24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9" t="s">
        <v>135</v>
      </c>
      <c r="AU180" s="249" t="s">
        <v>89</v>
      </c>
      <c r="AV180" s="13" t="s">
        <v>89</v>
      </c>
      <c r="AW180" s="13" t="s">
        <v>4</v>
      </c>
      <c r="AX180" s="13" t="s">
        <v>87</v>
      </c>
      <c r="AY180" s="249" t="s">
        <v>123</v>
      </c>
    </row>
    <row r="181" s="2" customFormat="1" ht="16.5" customHeight="1">
      <c r="A181" s="38"/>
      <c r="B181" s="39"/>
      <c r="C181" s="219" t="s">
        <v>235</v>
      </c>
      <c r="D181" s="219" t="s">
        <v>125</v>
      </c>
      <c r="E181" s="220" t="s">
        <v>236</v>
      </c>
      <c r="F181" s="221" t="s">
        <v>237</v>
      </c>
      <c r="G181" s="222" t="s">
        <v>196</v>
      </c>
      <c r="H181" s="223">
        <v>1024.3199999999999</v>
      </c>
      <c r="I181" s="224"/>
      <c r="J181" s="225">
        <f>ROUND(I181*H181,2)</f>
        <v>0</v>
      </c>
      <c r="K181" s="226"/>
      <c r="L181" s="44"/>
      <c r="M181" s="227" t="s">
        <v>1</v>
      </c>
      <c r="N181" s="228" t="s">
        <v>44</v>
      </c>
      <c r="O181" s="91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1" t="s">
        <v>129</v>
      </c>
      <c r="AT181" s="231" t="s">
        <v>125</v>
      </c>
      <c r="AU181" s="231" t="s">
        <v>89</v>
      </c>
      <c r="AY181" s="17" t="s">
        <v>123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7" t="s">
        <v>87</v>
      </c>
      <c r="BK181" s="232">
        <f>ROUND(I181*H181,2)</f>
        <v>0</v>
      </c>
      <c r="BL181" s="17" t="s">
        <v>129</v>
      </c>
      <c r="BM181" s="231" t="s">
        <v>238</v>
      </c>
    </row>
    <row r="182" s="2" customFormat="1">
      <c r="A182" s="38"/>
      <c r="B182" s="39"/>
      <c r="C182" s="40"/>
      <c r="D182" s="233" t="s">
        <v>131</v>
      </c>
      <c r="E182" s="40"/>
      <c r="F182" s="234" t="s">
        <v>239</v>
      </c>
      <c r="G182" s="40"/>
      <c r="H182" s="40"/>
      <c r="I182" s="235"/>
      <c r="J182" s="40"/>
      <c r="K182" s="40"/>
      <c r="L182" s="44"/>
      <c r="M182" s="236"/>
      <c r="N182" s="237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131</v>
      </c>
      <c r="AU182" s="17" t="s">
        <v>89</v>
      </c>
    </row>
    <row r="183" s="13" customFormat="1">
      <c r="A183" s="13"/>
      <c r="B183" s="239"/>
      <c r="C183" s="240"/>
      <c r="D183" s="233" t="s">
        <v>135</v>
      </c>
      <c r="E183" s="241" t="s">
        <v>1</v>
      </c>
      <c r="F183" s="242" t="s">
        <v>240</v>
      </c>
      <c r="G183" s="240"/>
      <c r="H183" s="243">
        <v>1024.3199999999999</v>
      </c>
      <c r="I183" s="244"/>
      <c r="J183" s="240"/>
      <c r="K183" s="240"/>
      <c r="L183" s="245"/>
      <c r="M183" s="246"/>
      <c r="N183" s="247"/>
      <c r="O183" s="247"/>
      <c r="P183" s="247"/>
      <c r="Q183" s="247"/>
      <c r="R183" s="247"/>
      <c r="S183" s="247"/>
      <c r="T183" s="24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9" t="s">
        <v>135</v>
      </c>
      <c r="AU183" s="249" t="s">
        <v>89</v>
      </c>
      <c r="AV183" s="13" t="s">
        <v>89</v>
      </c>
      <c r="AW183" s="13" t="s">
        <v>36</v>
      </c>
      <c r="AX183" s="13" t="s">
        <v>87</v>
      </c>
      <c r="AY183" s="249" t="s">
        <v>123</v>
      </c>
    </row>
    <row r="184" s="2" customFormat="1" ht="24.15" customHeight="1">
      <c r="A184" s="38"/>
      <c r="B184" s="39"/>
      <c r="C184" s="219" t="s">
        <v>7</v>
      </c>
      <c r="D184" s="219" t="s">
        <v>125</v>
      </c>
      <c r="E184" s="220" t="s">
        <v>241</v>
      </c>
      <c r="F184" s="221" t="s">
        <v>242</v>
      </c>
      <c r="G184" s="222" t="s">
        <v>128</v>
      </c>
      <c r="H184" s="223">
        <v>205</v>
      </c>
      <c r="I184" s="224"/>
      <c r="J184" s="225">
        <f>ROUND(I184*H184,2)</f>
        <v>0</v>
      </c>
      <c r="K184" s="226"/>
      <c r="L184" s="44"/>
      <c r="M184" s="227" t="s">
        <v>1</v>
      </c>
      <c r="N184" s="228" t="s">
        <v>44</v>
      </c>
      <c r="O184" s="91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1" t="s">
        <v>129</v>
      </c>
      <c r="AT184" s="231" t="s">
        <v>125</v>
      </c>
      <c r="AU184" s="231" t="s">
        <v>89</v>
      </c>
      <c r="AY184" s="17" t="s">
        <v>123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7" t="s">
        <v>87</v>
      </c>
      <c r="BK184" s="232">
        <f>ROUND(I184*H184,2)</f>
        <v>0</v>
      </c>
      <c r="BL184" s="17" t="s">
        <v>129</v>
      </c>
      <c r="BM184" s="231" t="s">
        <v>243</v>
      </c>
    </row>
    <row r="185" s="2" customFormat="1">
      <c r="A185" s="38"/>
      <c r="B185" s="39"/>
      <c r="C185" s="40"/>
      <c r="D185" s="233" t="s">
        <v>131</v>
      </c>
      <c r="E185" s="40"/>
      <c r="F185" s="234" t="s">
        <v>244</v>
      </c>
      <c r="G185" s="40"/>
      <c r="H185" s="40"/>
      <c r="I185" s="235"/>
      <c r="J185" s="40"/>
      <c r="K185" s="40"/>
      <c r="L185" s="44"/>
      <c r="M185" s="236"/>
      <c r="N185" s="237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131</v>
      </c>
      <c r="AU185" s="17" t="s">
        <v>89</v>
      </c>
    </row>
    <row r="186" s="2" customFormat="1" ht="16.5" customHeight="1">
      <c r="A186" s="38"/>
      <c r="B186" s="39"/>
      <c r="C186" s="250" t="s">
        <v>245</v>
      </c>
      <c r="D186" s="250" t="s">
        <v>246</v>
      </c>
      <c r="E186" s="251" t="s">
        <v>247</v>
      </c>
      <c r="F186" s="252" t="s">
        <v>248</v>
      </c>
      <c r="G186" s="253" t="s">
        <v>249</v>
      </c>
      <c r="H186" s="254">
        <v>3.0750000000000002</v>
      </c>
      <c r="I186" s="255"/>
      <c r="J186" s="256">
        <f>ROUND(I186*H186,2)</f>
        <v>0</v>
      </c>
      <c r="K186" s="257"/>
      <c r="L186" s="258"/>
      <c r="M186" s="259" t="s">
        <v>1</v>
      </c>
      <c r="N186" s="260" t="s">
        <v>44</v>
      </c>
      <c r="O186" s="91"/>
      <c r="P186" s="229">
        <f>O186*H186</f>
        <v>0</v>
      </c>
      <c r="Q186" s="229">
        <v>0.001</v>
      </c>
      <c r="R186" s="229">
        <f>Q186*H186</f>
        <v>0.003075</v>
      </c>
      <c r="S186" s="229">
        <v>0</v>
      </c>
      <c r="T186" s="23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168</v>
      </c>
      <c r="AT186" s="231" t="s">
        <v>246</v>
      </c>
      <c r="AU186" s="231" t="s">
        <v>89</v>
      </c>
      <c r="AY186" s="17" t="s">
        <v>123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7" t="s">
        <v>87</v>
      </c>
      <c r="BK186" s="232">
        <f>ROUND(I186*H186,2)</f>
        <v>0</v>
      </c>
      <c r="BL186" s="17" t="s">
        <v>129</v>
      </c>
      <c r="BM186" s="231" t="s">
        <v>250</v>
      </c>
    </row>
    <row r="187" s="2" customFormat="1">
      <c r="A187" s="38"/>
      <c r="B187" s="39"/>
      <c r="C187" s="40"/>
      <c r="D187" s="233" t="s">
        <v>131</v>
      </c>
      <c r="E187" s="40"/>
      <c r="F187" s="234" t="s">
        <v>248</v>
      </c>
      <c r="G187" s="40"/>
      <c r="H187" s="40"/>
      <c r="I187" s="235"/>
      <c r="J187" s="40"/>
      <c r="K187" s="40"/>
      <c r="L187" s="44"/>
      <c r="M187" s="236"/>
      <c r="N187" s="237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131</v>
      </c>
      <c r="AU187" s="17" t="s">
        <v>89</v>
      </c>
    </row>
    <row r="188" s="13" customFormat="1">
      <c r="A188" s="13"/>
      <c r="B188" s="239"/>
      <c r="C188" s="240"/>
      <c r="D188" s="233" t="s">
        <v>135</v>
      </c>
      <c r="E188" s="241" t="s">
        <v>1</v>
      </c>
      <c r="F188" s="242" t="s">
        <v>251</v>
      </c>
      <c r="G188" s="240"/>
      <c r="H188" s="243">
        <v>3.0750000000000002</v>
      </c>
      <c r="I188" s="244"/>
      <c r="J188" s="240"/>
      <c r="K188" s="240"/>
      <c r="L188" s="245"/>
      <c r="M188" s="246"/>
      <c r="N188" s="247"/>
      <c r="O188" s="247"/>
      <c r="P188" s="247"/>
      <c r="Q188" s="247"/>
      <c r="R188" s="247"/>
      <c r="S188" s="247"/>
      <c r="T188" s="24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9" t="s">
        <v>135</v>
      </c>
      <c r="AU188" s="249" t="s">
        <v>89</v>
      </c>
      <c r="AV188" s="13" t="s">
        <v>89</v>
      </c>
      <c r="AW188" s="13" t="s">
        <v>36</v>
      </c>
      <c r="AX188" s="13" t="s">
        <v>87</v>
      </c>
      <c r="AY188" s="249" t="s">
        <v>123</v>
      </c>
    </row>
    <row r="189" s="2" customFormat="1" ht="24.15" customHeight="1">
      <c r="A189" s="38"/>
      <c r="B189" s="39"/>
      <c r="C189" s="219" t="s">
        <v>252</v>
      </c>
      <c r="D189" s="219" t="s">
        <v>125</v>
      </c>
      <c r="E189" s="220" t="s">
        <v>253</v>
      </c>
      <c r="F189" s="221" t="s">
        <v>254</v>
      </c>
      <c r="G189" s="222" t="s">
        <v>128</v>
      </c>
      <c r="H189" s="223">
        <v>1695.2000000000001</v>
      </c>
      <c r="I189" s="224"/>
      <c r="J189" s="225">
        <f>ROUND(I189*H189,2)</f>
        <v>0</v>
      </c>
      <c r="K189" s="226"/>
      <c r="L189" s="44"/>
      <c r="M189" s="227" t="s">
        <v>1</v>
      </c>
      <c r="N189" s="228" t="s">
        <v>44</v>
      </c>
      <c r="O189" s="91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1" t="s">
        <v>129</v>
      </c>
      <c r="AT189" s="231" t="s">
        <v>125</v>
      </c>
      <c r="AU189" s="231" t="s">
        <v>89</v>
      </c>
      <c r="AY189" s="17" t="s">
        <v>123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7" t="s">
        <v>87</v>
      </c>
      <c r="BK189" s="232">
        <f>ROUND(I189*H189,2)</f>
        <v>0</v>
      </c>
      <c r="BL189" s="17" t="s">
        <v>129</v>
      </c>
      <c r="BM189" s="231" t="s">
        <v>255</v>
      </c>
    </row>
    <row r="190" s="2" customFormat="1">
      <c r="A190" s="38"/>
      <c r="B190" s="39"/>
      <c r="C190" s="40"/>
      <c r="D190" s="233" t="s">
        <v>131</v>
      </c>
      <c r="E190" s="40"/>
      <c r="F190" s="234" t="s">
        <v>256</v>
      </c>
      <c r="G190" s="40"/>
      <c r="H190" s="40"/>
      <c r="I190" s="235"/>
      <c r="J190" s="40"/>
      <c r="K190" s="40"/>
      <c r="L190" s="44"/>
      <c r="M190" s="236"/>
      <c r="N190" s="237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131</v>
      </c>
      <c r="AU190" s="17" t="s">
        <v>89</v>
      </c>
    </row>
    <row r="191" s="13" customFormat="1">
      <c r="A191" s="13"/>
      <c r="B191" s="239"/>
      <c r="C191" s="240"/>
      <c r="D191" s="233" t="s">
        <v>135</v>
      </c>
      <c r="E191" s="241" t="s">
        <v>1</v>
      </c>
      <c r="F191" s="242" t="s">
        <v>257</v>
      </c>
      <c r="G191" s="240"/>
      <c r="H191" s="243">
        <v>1695.2000000000001</v>
      </c>
      <c r="I191" s="244"/>
      <c r="J191" s="240"/>
      <c r="K191" s="240"/>
      <c r="L191" s="245"/>
      <c r="M191" s="246"/>
      <c r="N191" s="247"/>
      <c r="O191" s="247"/>
      <c r="P191" s="247"/>
      <c r="Q191" s="247"/>
      <c r="R191" s="247"/>
      <c r="S191" s="247"/>
      <c r="T191" s="24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9" t="s">
        <v>135</v>
      </c>
      <c r="AU191" s="249" t="s">
        <v>89</v>
      </c>
      <c r="AV191" s="13" t="s">
        <v>89</v>
      </c>
      <c r="AW191" s="13" t="s">
        <v>36</v>
      </c>
      <c r="AX191" s="13" t="s">
        <v>87</v>
      </c>
      <c r="AY191" s="249" t="s">
        <v>123</v>
      </c>
    </row>
    <row r="192" s="2" customFormat="1" ht="24.15" customHeight="1">
      <c r="A192" s="38"/>
      <c r="B192" s="39"/>
      <c r="C192" s="219" t="s">
        <v>258</v>
      </c>
      <c r="D192" s="219" t="s">
        <v>125</v>
      </c>
      <c r="E192" s="220" t="s">
        <v>259</v>
      </c>
      <c r="F192" s="221" t="s">
        <v>260</v>
      </c>
      <c r="G192" s="222" t="s">
        <v>128</v>
      </c>
      <c r="H192" s="223">
        <v>205</v>
      </c>
      <c r="I192" s="224"/>
      <c r="J192" s="225">
        <f>ROUND(I192*H192,2)</f>
        <v>0</v>
      </c>
      <c r="K192" s="226"/>
      <c r="L192" s="44"/>
      <c r="M192" s="227" t="s">
        <v>1</v>
      </c>
      <c r="N192" s="228" t="s">
        <v>44</v>
      </c>
      <c r="O192" s="91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1" t="s">
        <v>129</v>
      </c>
      <c r="AT192" s="231" t="s">
        <v>125</v>
      </c>
      <c r="AU192" s="231" t="s">
        <v>89</v>
      </c>
      <c r="AY192" s="17" t="s">
        <v>123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7" t="s">
        <v>87</v>
      </c>
      <c r="BK192" s="232">
        <f>ROUND(I192*H192,2)</f>
        <v>0</v>
      </c>
      <c r="BL192" s="17" t="s">
        <v>129</v>
      </c>
      <c r="BM192" s="231" t="s">
        <v>261</v>
      </c>
    </row>
    <row r="193" s="2" customFormat="1">
      <c r="A193" s="38"/>
      <c r="B193" s="39"/>
      <c r="C193" s="40"/>
      <c r="D193" s="233" t="s">
        <v>131</v>
      </c>
      <c r="E193" s="40"/>
      <c r="F193" s="234" t="s">
        <v>262</v>
      </c>
      <c r="G193" s="40"/>
      <c r="H193" s="40"/>
      <c r="I193" s="235"/>
      <c r="J193" s="40"/>
      <c r="K193" s="40"/>
      <c r="L193" s="44"/>
      <c r="M193" s="236"/>
      <c r="N193" s="237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131</v>
      </c>
      <c r="AU193" s="17" t="s">
        <v>89</v>
      </c>
    </row>
    <row r="194" s="2" customFormat="1">
      <c r="A194" s="38"/>
      <c r="B194" s="39"/>
      <c r="C194" s="40"/>
      <c r="D194" s="233" t="s">
        <v>133</v>
      </c>
      <c r="E194" s="40"/>
      <c r="F194" s="238" t="s">
        <v>263</v>
      </c>
      <c r="G194" s="40"/>
      <c r="H194" s="40"/>
      <c r="I194" s="235"/>
      <c r="J194" s="40"/>
      <c r="K194" s="40"/>
      <c r="L194" s="44"/>
      <c r="M194" s="236"/>
      <c r="N194" s="237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133</v>
      </c>
      <c r="AU194" s="17" t="s">
        <v>89</v>
      </c>
    </row>
    <row r="195" s="2" customFormat="1" ht="24.15" customHeight="1">
      <c r="A195" s="38"/>
      <c r="B195" s="39"/>
      <c r="C195" s="219" t="s">
        <v>264</v>
      </c>
      <c r="D195" s="219" t="s">
        <v>125</v>
      </c>
      <c r="E195" s="220" t="s">
        <v>265</v>
      </c>
      <c r="F195" s="221" t="s">
        <v>266</v>
      </c>
      <c r="G195" s="222" t="s">
        <v>196</v>
      </c>
      <c r="H195" s="223">
        <v>1024.3199999999999</v>
      </c>
      <c r="I195" s="224"/>
      <c r="J195" s="225">
        <f>ROUND(I195*H195,2)</f>
        <v>0</v>
      </c>
      <c r="K195" s="226"/>
      <c r="L195" s="44"/>
      <c r="M195" s="227" t="s">
        <v>1</v>
      </c>
      <c r="N195" s="228" t="s">
        <v>44</v>
      </c>
      <c r="O195" s="91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1" t="s">
        <v>129</v>
      </c>
      <c r="AT195" s="231" t="s">
        <v>125</v>
      </c>
      <c r="AU195" s="231" t="s">
        <v>89</v>
      </c>
      <c r="AY195" s="17" t="s">
        <v>123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7" t="s">
        <v>87</v>
      </c>
      <c r="BK195" s="232">
        <f>ROUND(I195*H195,2)</f>
        <v>0</v>
      </c>
      <c r="BL195" s="17" t="s">
        <v>129</v>
      </c>
      <c r="BM195" s="231" t="s">
        <v>267</v>
      </c>
    </row>
    <row r="196" s="2" customFormat="1">
      <c r="A196" s="38"/>
      <c r="B196" s="39"/>
      <c r="C196" s="40"/>
      <c r="D196" s="233" t="s">
        <v>131</v>
      </c>
      <c r="E196" s="40"/>
      <c r="F196" s="234" t="s">
        <v>266</v>
      </c>
      <c r="G196" s="40"/>
      <c r="H196" s="40"/>
      <c r="I196" s="235"/>
      <c r="J196" s="40"/>
      <c r="K196" s="40"/>
      <c r="L196" s="44"/>
      <c r="M196" s="236"/>
      <c r="N196" s="237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131</v>
      </c>
      <c r="AU196" s="17" t="s">
        <v>89</v>
      </c>
    </row>
    <row r="197" s="13" customFormat="1">
      <c r="A197" s="13"/>
      <c r="B197" s="239"/>
      <c r="C197" s="240"/>
      <c r="D197" s="233" t="s">
        <v>135</v>
      </c>
      <c r="E197" s="241" t="s">
        <v>1</v>
      </c>
      <c r="F197" s="242" t="s">
        <v>240</v>
      </c>
      <c r="G197" s="240"/>
      <c r="H197" s="243">
        <v>1024.3199999999999</v>
      </c>
      <c r="I197" s="244"/>
      <c r="J197" s="240"/>
      <c r="K197" s="240"/>
      <c r="L197" s="245"/>
      <c r="M197" s="246"/>
      <c r="N197" s="247"/>
      <c r="O197" s="247"/>
      <c r="P197" s="247"/>
      <c r="Q197" s="247"/>
      <c r="R197" s="247"/>
      <c r="S197" s="247"/>
      <c r="T197" s="24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9" t="s">
        <v>135</v>
      </c>
      <c r="AU197" s="249" t="s">
        <v>89</v>
      </c>
      <c r="AV197" s="13" t="s">
        <v>89</v>
      </c>
      <c r="AW197" s="13" t="s">
        <v>36</v>
      </c>
      <c r="AX197" s="13" t="s">
        <v>87</v>
      </c>
      <c r="AY197" s="249" t="s">
        <v>123</v>
      </c>
    </row>
    <row r="198" s="2" customFormat="1" ht="16.5" customHeight="1">
      <c r="A198" s="38"/>
      <c r="B198" s="39"/>
      <c r="C198" s="219" t="s">
        <v>268</v>
      </c>
      <c r="D198" s="219" t="s">
        <v>125</v>
      </c>
      <c r="E198" s="220" t="s">
        <v>269</v>
      </c>
      <c r="F198" s="221" t="s">
        <v>270</v>
      </c>
      <c r="G198" s="222" t="s">
        <v>271</v>
      </c>
      <c r="H198" s="223">
        <v>13</v>
      </c>
      <c r="I198" s="224"/>
      <c r="J198" s="225">
        <f>ROUND(I198*H198,2)</f>
        <v>0</v>
      </c>
      <c r="K198" s="226"/>
      <c r="L198" s="44"/>
      <c r="M198" s="227" t="s">
        <v>1</v>
      </c>
      <c r="N198" s="228" t="s">
        <v>44</v>
      </c>
      <c r="O198" s="91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129</v>
      </c>
      <c r="AT198" s="231" t="s">
        <v>125</v>
      </c>
      <c r="AU198" s="231" t="s">
        <v>89</v>
      </c>
      <c r="AY198" s="17" t="s">
        <v>123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7" t="s">
        <v>87</v>
      </c>
      <c r="BK198" s="232">
        <f>ROUND(I198*H198,2)</f>
        <v>0</v>
      </c>
      <c r="BL198" s="17" t="s">
        <v>129</v>
      </c>
      <c r="BM198" s="231" t="s">
        <v>272</v>
      </c>
    </row>
    <row r="199" s="2" customFormat="1">
      <c r="A199" s="38"/>
      <c r="B199" s="39"/>
      <c r="C199" s="40"/>
      <c r="D199" s="233" t="s">
        <v>131</v>
      </c>
      <c r="E199" s="40"/>
      <c r="F199" s="234" t="s">
        <v>270</v>
      </c>
      <c r="G199" s="40"/>
      <c r="H199" s="40"/>
      <c r="I199" s="235"/>
      <c r="J199" s="40"/>
      <c r="K199" s="40"/>
      <c r="L199" s="44"/>
      <c r="M199" s="236"/>
      <c r="N199" s="237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131</v>
      </c>
      <c r="AU199" s="17" t="s">
        <v>89</v>
      </c>
    </row>
    <row r="200" s="2" customFormat="1">
      <c r="A200" s="38"/>
      <c r="B200" s="39"/>
      <c r="C200" s="40"/>
      <c r="D200" s="233" t="s">
        <v>133</v>
      </c>
      <c r="E200" s="40"/>
      <c r="F200" s="238" t="s">
        <v>273</v>
      </c>
      <c r="G200" s="40"/>
      <c r="H200" s="40"/>
      <c r="I200" s="235"/>
      <c r="J200" s="40"/>
      <c r="K200" s="40"/>
      <c r="L200" s="44"/>
      <c r="M200" s="236"/>
      <c r="N200" s="237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133</v>
      </c>
      <c r="AU200" s="17" t="s">
        <v>89</v>
      </c>
    </row>
    <row r="201" s="2" customFormat="1" ht="16.5" customHeight="1">
      <c r="A201" s="38"/>
      <c r="B201" s="39"/>
      <c r="C201" s="219" t="s">
        <v>274</v>
      </c>
      <c r="D201" s="219" t="s">
        <v>125</v>
      </c>
      <c r="E201" s="220" t="s">
        <v>275</v>
      </c>
      <c r="F201" s="221" t="s">
        <v>276</v>
      </c>
      <c r="G201" s="222" t="s">
        <v>271</v>
      </c>
      <c r="H201" s="223">
        <v>1</v>
      </c>
      <c r="I201" s="224"/>
      <c r="J201" s="225">
        <f>ROUND(I201*H201,2)</f>
        <v>0</v>
      </c>
      <c r="K201" s="226"/>
      <c r="L201" s="44"/>
      <c r="M201" s="227" t="s">
        <v>1</v>
      </c>
      <c r="N201" s="228" t="s">
        <v>44</v>
      </c>
      <c r="O201" s="91"/>
      <c r="P201" s="229">
        <f>O201*H201</f>
        <v>0</v>
      </c>
      <c r="Q201" s="229">
        <v>3.0000000000000001E-05</v>
      </c>
      <c r="R201" s="229">
        <f>Q201*H201</f>
        <v>3.0000000000000001E-05</v>
      </c>
      <c r="S201" s="229">
        <v>0</v>
      </c>
      <c r="T201" s="23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1" t="s">
        <v>129</v>
      </c>
      <c r="AT201" s="231" t="s">
        <v>125</v>
      </c>
      <c r="AU201" s="231" t="s">
        <v>89</v>
      </c>
      <c r="AY201" s="17" t="s">
        <v>123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7" t="s">
        <v>87</v>
      </c>
      <c r="BK201" s="232">
        <f>ROUND(I201*H201,2)</f>
        <v>0</v>
      </c>
      <c r="BL201" s="17" t="s">
        <v>129</v>
      </c>
      <c r="BM201" s="231" t="s">
        <v>277</v>
      </c>
    </row>
    <row r="202" s="2" customFormat="1">
      <c r="A202" s="38"/>
      <c r="B202" s="39"/>
      <c r="C202" s="40"/>
      <c r="D202" s="233" t="s">
        <v>131</v>
      </c>
      <c r="E202" s="40"/>
      <c r="F202" s="234" t="s">
        <v>276</v>
      </c>
      <c r="G202" s="40"/>
      <c r="H202" s="40"/>
      <c r="I202" s="235"/>
      <c r="J202" s="40"/>
      <c r="K202" s="40"/>
      <c r="L202" s="44"/>
      <c r="M202" s="236"/>
      <c r="N202" s="237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131</v>
      </c>
      <c r="AU202" s="17" t="s">
        <v>89</v>
      </c>
    </row>
    <row r="203" s="2" customFormat="1">
      <c r="A203" s="38"/>
      <c r="B203" s="39"/>
      <c r="C203" s="40"/>
      <c r="D203" s="233" t="s">
        <v>133</v>
      </c>
      <c r="E203" s="40"/>
      <c r="F203" s="238" t="s">
        <v>278</v>
      </c>
      <c r="G203" s="40"/>
      <c r="H203" s="40"/>
      <c r="I203" s="235"/>
      <c r="J203" s="40"/>
      <c r="K203" s="40"/>
      <c r="L203" s="44"/>
      <c r="M203" s="236"/>
      <c r="N203" s="237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133</v>
      </c>
      <c r="AU203" s="17" t="s">
        <v>89</v>
      </c>
    </row>
    <row r="204" s="12" customFormat="1" ht="22.8" customHeight="1">
      <c r="A204" s="12"/>
      <c r="B204" s="203"/>
      <c r="C204" s="204"/>
      <c r="D204" s="205" t="s">
        <v>78</v>
      </c>
      <c r="E204" s="217" t="s">
        <v>129</v>
      </c>
      <c r="F204" s="217" t="s">
        <v>279</v>
      </c>
      <c r="G204" s="204"/>
      <c r="H204" s="204"/>
      <c r="I204" s="207"/>
      <c r="J204" s="218">
        <f>BK204</f>
        <v>0</v>
      </c>
      <c r="K204" s="204"/>
      <c r="L204" s="209"/>
      <c r="M204" s="210"/>
      <c r="N204" s="211"/>
      <c r="O204" s="211"/>
      <c r="P204" s="212">
        <f>SUM(P205:P219)</f>
        <v>0</v>
      </c>
      <c r="Q204" s="211"/>
      <c r="R204" s="212">
        <f>SUM(R205:R219)</f>
        <v>2112.8514960000002</v>
      </c>
      <c r="S204" s="211"/>
      <c r="T204" s="213">
        <f>SUM(T205:T219)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4" t="s">
        <v>87</v>
      </c>
      <c r="AT204" s="215" t="s">
        <v>78</v>
      </c>
      <c r="AU204" s="215" t="s">
        <v>87</v>
      </c>
      <c r="AY204" s="214" t="s">
        <v>123</v>
      </c>
      <c r="BK204" s="216">
        <f>SUM(BK205:BK219)</f>
        <v>0</v>
      </c>
    </row>
    <row r="205" s="2" customFormat="1" ht="24.15" customHeight="1">
      <c r="A205" s="38"/>
      <c r="B205" s="39"/>
      <c r="C205" s="219" t="s">
        <v>280</v>
      </c>
      <c r="D205" s="219" t="s">
        <v>125</v>
      </c>
      <c r="E205" s="220" t="s">
        <v>281</v>
      </c>
      <c r="F205" s="221" t="s">
        <v>282</v>
      </c>
      <c r="G205" s="222" t="s">
        <v>196</v>
      </c>
      <c r="H205" s="223">
        <v>105.25</v>
      </c>
      <c r="I205" s="224"/>
      <c r="J205" s="225">
        <f>ROUND(I205*H205,2)</f>
        <v>0</v>
      </c>
      <c r="K205" s="226"/>
      <c r="L205" s="44"/>
      <c r="M205" s="227" t="s">
        <v>1</v>
      </c>
      <c r="N205" s="228" t="s">
        <v>44</v>
      </c>
      <c r="O205" s="91"/>
      <c r="P205" s="229">
        <f>O205*H205</f>
        <v>0</v>
      </c>
      <c r="Q205" s="229">
        <v>2.4340799999999998</v>
      </c>
      <c r="R205" s="229">
        <f>Q205*H205</f>
        <v>256.18691999999999</v>
      </c>
      <c r="S205" s="229">
        <v>0</v>
      </c>
      <c r="T205" s="23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1" t="s">
        <v>129</v>
      </c>
      <c r="AT205" s="231" t="s">
        <v>125</v>
      </c>
      <c r="AU205" s="231" t="s">
        <v>89</v>
      </c>
      <c r="AY205" s="17" t="s">
        <v>123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7" t="s">
        <v>87</v>
      </c>
      <c r="BK205" s="232">
        <f>ROUND(I205*H205,2)</f>
        <v>0</v>
      </c>
      <c r="BL205" s="17" t="s">
        <v>129</v>
      </c>
      <c r="BM205" s="231" t="s">
        <v>283</v>
      </c>
    </row>
    <row r="206" s="2" customFormat="1">
      <c r="A206" s="38"/>
      <c r="B206" s="39"/>
      <c r="C206" s="40"/>
      <c r="D206" s="233" t="s">
        <v>131</v>
      </c>
      <c r="E206" s="40"/>
      <c r="F206" s="234" t="s">
        <v>284</v>
      </c>
      <c r="G206" s="40"/>
      <c r="H206" s="40"/>
      <c r="I206" s="235"/>
      <c r="J206" s="40"/>
      <c r="K206" s="40"/>
      <c r="L206" s="44"/>
      <c r="M206" s="236"/>
      <c r="N206" s="237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131</v>
      </c>
      <c r="AU206" s="17" t="s">
        <v>89</v>
      </c>
    </row>
    <row r="207" s="13" customFormat="1">
      <c r="A207" s="13"/>
      <c r="B207" s="239"/>
      <c r="C207" s="240"/>
      <c r="D207" s="233" t="s">
        <v>135</v>
      </c>
      <c r="E207" s="241" t="s">
        <v>1</v>
      </c>
      <c r="F207" s="242" t="s">
        <v>285</v>
      </c>
      <c r="G207" s="240"/>
      <c r="H207" s="243">
        <v>105.25</v>
      </c>
      <c r="I207" s="244"/>
      <c r="J207" s="240"/>
      <c r="K207" s="240"/>
      <c r="L207" s="245"/>
      <c r="M207" s="246"/>
      <c r="N207" s="247"/>
      <c r="O207" s="247"/>
      <c r="P207" s="247"/>
      <c r="Q207" s="247"/>
      <c r="R207" s="247"/>
      <c r="S207" s="247"/>
      <c r="T207" s="24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9" t="s">
        <v>135</v>
      </c>
      <c r="AU207" s="249" t="s">
        <v>89</v>
      </c>
      <c r="AV207" s="13" t="s">
        <v>89</v>
      </c>
      <c r="AW207" s="13" t="s">
        <v>36</v>
      </c>
      <c r="AX207" s="13" t="s">
        <v>87</v>
      </c>
      <c r="AY207" s="249" t="s">
        <v>123</v>
      </c>
    </row>
    <row r="208" s="2" customFormat="1" ht="24.15" customHeight="1">
      <c r="A208" s="38"/>
      <c r="B208" s="39"/>
      <c r="C208" s="219" t="s">
        <v>286</v>
      </c>
      <c r="D208" s="219" t="s">
        <v>125</v>
      </c>
      <c r="E208" s="220" t="s">
        <v>287</v>
      </c>
      <c r="F208" s="221" t="s">
        <v>288</v>
      </c>
      <c r="G208" s="222" t="s">
        <v>196</v>
      </c>
      <c r="H208" s="223">
        <v>929.82000000000005</v>
      </c>
      <c r="I208" s="224"/>
      <c r="J208" s="225">
        <f>ROUND(I208*H208,2)</f>
        <v>0</v>
      </c>
      <c r="K208" s="226"/>
      <c r="L208" s="44"/>
      <c r="M208" s="227" t="s">
        <v>1</v>
      </c>
      <c r="N208" s="228" t="s">
        <v>44</v>
      </c>
      <c r="O208" s="91"/>
      <c r="P208" s="229">
        <f>O208*H208</f>
        <v>0</v>
      </c>
      <c r="Q208" s="229">
        <v>1.9967999999999999</v>
      </c>
      <c r="R208" s="229">
        <f>Q208*H208</f>
        <v>1856.6645760000001</v>
      </c>
      <c r="S208" s="229">
        <v>0</v>
      </c>
      <c r="T208" s="23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1" t="s">
        <v>129</v>
      </c>
      <c r="AT208" s="231" t="s">
        <v>125</v>
      </c>
      <c r="AU208" s="231" t="s">
        <v>89</v>
      </c>
      <c r="AY208" s="17" t="s">
        <v>123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7" t="s">
        <v>87</v>
      </c>
      <c r="BK208" s="232">
        <f>ROUND(I208*H208,2)</f>
        <v>0</v>
      </c>
      <c r="BL208" s="17" t="s">
        <v>129</v>
      </c>
      <c r="BM208" s="231" t="s">
        <v>289</v>
      </c>
    </row>
    <row r="209" s="2" customFormat="1">
      <c r="A209" s="38"/>
      <c r="B209" s="39"/>
      <c r="C209" s="40"/>
      <c r="D209" s="233" t="s">
        <v>131</v>
      </c>
      <c r="E209" s="40"/>
      <c r="F209" s="234" t="s">
        <v>290</v>
      </c>
      <c r="G209" s="40"/>
      <c r="H209" s="40"/>
      <c r="I209" s="235"/>
      <c r="J209" s="40"/>
      <c r="K209" s="40"/>
      <c r="L209" s="44"/>
      <c r="M209" s="236"/>
      <c r="N209" s="237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131</v>
      </c>
      <c r="AU209" s="17" t="s">
        <v>89</v>
      </c>
    </row>
    <row r="210" s="14" customFormat="1">
      <c r="A210" s="14"/>
      <c r="B210" s="261"/>
      <c r="C210" s="262"/>
      <c r="D210" s="233" t="s">
        <v>135</v>
      </c>
      <c r="E210" s="263" t="s">
        <v>1</v>
      </c>
      <c r="F210" s="264" t="s">
        <v>291</v>
      </c>
      <c r="G210" s="262"/>
      <c r="H210" s="263" t="s">
        <v>1</v>
      </c>
      <c r="I210" s="265"/>
      <c r="J210" s="262"/>
      <c r="K210" s="262"/>
      <c r="L210" s="266"/>
      <c r="M210" s="267"/>
      <c r="N210" s="268"/>
      <c r="O210" s="268"/>
      <c r="P210" s="268"/>
      <c r="Q210" s="268"/>
      <c r="R210" s="268"/>
      <c r="S210" s="268"/>
      <c r="T210" s="26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70" t="s">
        <v>135</v>
      </c>
      <c r="AU210" s="270" t="s">
        <v>89</v>
      </c>
      <c r="AV210" s="14" t="s">
        <v>87</v>
      </c>
      <c r="AW210" s="14" t="s">
        <v>36</v>
      </c>
      <c r="AX210" s="14" t="s">
        <v>79</v>
      </c>
      <c r="AY210" s="270" t="s">
        <v>123</v>
      </c>
    </row>
    <row r="211" s="13" customFormat="1">
      <c r="A211" s="13"/>
      <c r="B211" s="239"/>
      <c r="C211" s="240"/>
      <c r="D211" s="233" t="s">
        <v>135</v>
      </c>
      <c r="E211" s="241" t="s">
        <v>1</v>
      </c>
      <c r="F211" s="242" t="s">
        <v>292</v>
      </c>
      <c r="G211" s="240"/>
      <c r="H211" s="243">
        <v>1091.9400000000001</v>
      </c>
      <c r="I211" s="244"/>
      <c r="J211" s="240"/>
      <c r="K211" s="240"/>
      <c r="L211" s="245"/>
      <c r="M211" s="246"/>
      <c r="N211" s="247"/>
      <c r="O211" s="247"/>
      <c r="P211" s="247"/>
      <c r="Q211" s="247"/>
      <c r="R211" s="247"/>
      <c r="S211" s="247"/>
      <c r="T211" s="24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9" t="s">
        <v>135</v>
      </c>
      <c r="AU211" s="249" t="s">
        <v>89</v>
      </c>
      <c r="AV211" s="13" t="s">
        <v>89</v>
      </c>
      <c r="AW211" s="13" t="s">
        <v>36</v>
      </c>
      <c r="AX211" s="13" t="s">
        <v>79</v>
      </c>
      <c r="AY211" s="249" t="s">
        <v>123</v>
      </c>
    </row>
    <row r="212" s="14" customFormat="1">
      <c r="A212" s="14"/>
      <c r="B212" s="261"/>
      <c r="C212" s="262"/>
      <c r="D212" s="233" t="s">
        <v>135</v>
      </c>
      <c r="E212" s="263" t="s">
        <v>1</v>
      </c>
      <c r="F212" s="264" t="s">
        <v>293</v>
      </c>
      <c r="G212" s="262"/>
      <c r="H212" s="263" t="s">
        <v>1</v>
      </c>
      <c r="I212" s="265"/>
      <c r="J212" s="262"/>
      <c r="K212" s="262"/>
      <c r="L212" s="266"/>
      <c r="M212" s="267"/>
      <c r="N212" s="268"/>
      <c r="O212" s="268"/>
      <c r="P212" s="268"/>
      <c r="Q212" s="268"/>
      <c r="R212" s="268"/>
      <c r="S212" s="268"/>
      <c r="T212" s="26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70" t="s">
        <v>135</v>
      </c>
      <c r="AU212" s="270" t="s">
        <v>89</v>
      </c>
      <c r="AV212" s="14" t="s">
        <v>87</v>
      </c>
      <c r="AW212" s="14" t="s">
        <v>36</v>
      </c>
      <c r="AX212" s="14" t="s">
        <v>79</v>
      </c>
      <c r="AY212" s="270" t="s">
        <v>123</v>
      </c>
    </row>
    <row r="213" s="13" customFormat="1">
      <c r="A213" s="13"/>
      <c r="B213" s="239"/>
      <c r="C213" s="240"/>
      <c r="D213" s="233" t="s">
        <v>135</v>
      </c>
      <c r="E213" s="241" t="s">
        <v>1</v>
      </c>
      <c r="F213" s="242" t="s">
        <v>294</v>
      </c>
      <c r="G213" s="240"/>
      <c r="H213" s="243">
        <v>5.6600000000000001</v>
      </c>
      <c r="I213" s="244"/>
      <c r="J213" s="240"/>
      <c r="K213" s="240"/>
      <c r="L213" s="245"/>
      <c r="M213" s="246"/>
      <c r="N213" s="247"/>
      <c r="O213" s="247"/>
      <c r="P213" s="247"/>
      <c r="Q213" s="247"/>
      <c r="R213" s="247"/>
      <c r="S213" s="247"/>
      <c r="T213" s="24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9" t="s">
        <v>135</v>
      </c>
      <c r="AU213" s="249" t="s">
        <v>89</v>
      </c>
      <c r="AV213" s="13" t="s">
        <v>89</v>
      </c>
      <c r="AW213" s="13" t="s">
        <v>36</v>
      </c>
      <c r="AX213" s="13" t="s">
        <v>79</v>
      </c>
      <c r="AY213" s="249" t="s">
        <v>123</v>
      </c>
    </row>
    <row r="214" s="14" customFormat="1">
      <c r="A214" s="14"/>
      <c r="B214" s="261"/>
      <c r="C214" s="262"/>
      <c r="D214" s="233" t="s">
        <v>135</v>
      </c>
      <c r="E214" s="263" t="s">
        <v>1</v>
      </c>
      <c r="F214" s="264" t="s">
        <v>295</v>
      </c>
      <c r="G214" s="262"/>
      <c r="H214" s="263" t="s">
        <v>1</v>
      </c>
      <c r="I214" s="265"/>
      <c r="J214" s="262"/>
      <c r="K214" s="262"/>
      <c r="L214" s="266"/>
      <c r="M214" s="267"/>
      <c r="N214" s="268"/>
      <c r="O214" s="268"/>
      <c r="P214" s="268"/>
      <c r="Q214" s="268"/>
      <c r="R214" s="268"/>
      <c r="S214" s="268"/>
      <c r="T214" s="269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70" t="s">
        <v>135</v>
      </c>
      <c r="AU214" s="270" t="s">
        <v>89</v>
      </c>
      <c r="AV214" s="14" t="s">
        <v>87</v>
      </c>
      <c r="AW214" s="14" t="s">
        <v>36</v>
      </c>
      <c r="AX214" s="14" t="s">
        <v>79</v>
      </c>
      <c r="AY214" s="270" t="s">
        <v>123</v>
      </c>
    </row>
    <row r="215" s="13" customFormat="1">
      <c r="A215" s="13"/>
      <c r="B215" s="239"/>
      <c r="C215" s="240"/>
      <c r="D215" s="233" t="s">
        <v>135</v>
      </c>
      <c r="E215" s="241" t="s">
        <v>1</v>
      </c>
      <c r="F215" s="242" t="s">
        <v>296</v>
      </c>
      <c r="G215" s="240"/>
      <c r="H215" s="243">
        <v>-167.78</v>
      </c>
      <c r="I215" s="244"/>
      <c r="J215" s="240"/>
      <c r="K215" s="240"/>
      <c r="L215" s="245"/>
      <c r="M215" s="246"/>
      <c r="N215" s="247"/>
      <c r="O215" s="247"/>
      <c r="P215" s="247"/>
      <c r="Q215" s="247"/>
      <c r="R215" s="247"/>
      <c r="S215" s="247"/>
      <c r="T215" s="24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9" t="s">
        <v>135</v>
      </c>
      <c r="AU215" s="249" t="s">
        <v>89</v>
      </c>
      <c r="AV215" s="13" t="s">
        <v>89</v>
      </c>
      <c r="AW215" s="13" t="s">
        <v>36</v>
      </c>
      <c r="AX215" s="13" t="s">
        <v>79</v>
      </c>
      <c r="AY215" s="249" t="s">
        <v>123</v>
      </c>
    </row>
    <row r="216" s="15" customFormat="1">
      <c r="A216" s="15"/>
      <c r="B216" s="271"/>
      <c r="C216" s="272"/>
      <c r="D216" s="233" t="s">
        <v>135</v>
      </c>
      <c r="E216" s="273" t="s">
        <v>1</v>
      </c>
      <c r="F216" s="274" t="s">
        <v>297</v>
      </c>
      <c r="G216" s="272"/>
      <c r="H216" s="275">
        <v>929.82000000000016</v>
      </c>
      <c r="I216" s="276"/>
      <c r="J216" s="272"/>
      <c r="K216" s="272"/>
      <c r="L216" s="277"/>
      <c r="M216" s="278"/>
      <c r="N216" s="279"/>
      <c r="O216" s="279"/>
      <c r="P216" s="279"/>
      <c r="Q216" s="279"/>
      <c r="R216" s="279"/>
      <c r="S216" s="279"/>
      <c r="T216" s="280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81" t="s">
        <v>135</v>
      </c>
      <c r="AU216" s="281" t="s">
        <v>89</v>
      </c>
      <c r="AV216" s="15" t="s">
        <v>129</v>
      </c>
      <c r="AW216" s="15" t="s">
        <v>36</v>
      </c>
      <c r="AX216" s="15" t="s">
        <v>87</v>
      </c>
      <c r="AY216" s="281" t="s">
        <v>123</v>
      </c>
    </row>
    <row r="217" s="2" customFormat="1" ht="24.15" customHeight="1">
      <c r="A217" s="38"/>
      <c r="B217" s="39"/>
      <c r="C217" s="219" t="s">
        <v>298</v>
      </c>
      <c r="D217" s="219" t="s">
        <v>125</v>
      </c>
      <c r="E217" s="220" t="s">
        <v>299</v>
      </c>
      <c r="F217" s="221" t="s">
        <v>300</v>
      </c>
      <c r="G217" s="222" t="s">
        <v>196</v>
      </c>
      <c r="H217" s="223">
        <v>167.78</v>
      </c>
      <c r="I217" s="224"/>
      <c r="J217" s="225">
        <f>ROUND(I217*H217,2)</f>
        <v>0</v>
      </c>
      <c r="K217" s="226"/>
      <c r="L217" s="44"/>
      <c r="M217" s="227" t="s">
        <v>1</v>
      </c>
      <c r="N217" s="228" t="s">
        <v>44</v>
      </c>
      <c r="O217" s="91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1" t="s">
        <v>129</v>
      </c>
      <c r="AT217" s="231" t="s">
        <v>125</v>
      </c>
      <c r="AU217" s="231" t="s">
        <v>89</v>
      </c>
      <c r="AY217" s="17" t="s">
        <v>123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7" t="s">
        <v>87</v>
      </c>
      <c r="BK217" s="232">
        <f>ROUND(I217*H217,2)</f>
        <v>0</v>
      </c>
      <c r="BL217" s="17" t="s">
        <v>129</v>
      </c>
      <c r="BM217" s="231" t="s">
        <v>301</v>
      </c>
    </row>
    <row r="218" s="2" customFormat="1">
      <c r="A218" s="38"/>
      <c r="B218" s="39"/>
      <c r="C218" s="40"/>
      <c r="D218" s="233" t="s">
        <v>131</v>
      </c>
      <c r="E218" s="40"/>
      <c r="F218" s="234" t="s">
        <v>302</v>
      </c>
      <c r="G218" s="40"/>
      <c r="H218" s="40"/>
      <c r="I218" s="235"/>
      <c r="J218" s="40"/>
      <c r="K218" s="40"/>
      <c r="L218" s="44"/>
      <c r="M218" s="236"/>
      <c r="N218" s="237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131</v>
      </c>
      <c r="AU218" s="17" t="s">
        <v>89</v>
      </c>
    </row>
    <row r="219" s="13" customFormat="1">
      <c r="A219" s="13"/>
      <c r="B219" s="239"/>
      <c r="C219" s="240"/>
      <c r="D219" s="233" t="s">
        <v>135</v>
      </c>
      <c r="E219" s="241" t="s">
        <v>1</v>
      </c>
      <c r="F219" s="242" t="s">
        <v>303</v>
      </c>
      <c r="G219" s="240"/>
      <c r="H219" s="243">
        <v>167.78</v>
      </c>
      <c r="I219" s="244"/>
      <c r="J219" s="240"/>
      <c r="K219" s="240"/>
      <c r="L219" s="245"/>
      <c r="M219" s="246"/>
      <c r="N219" s="247"/>
      <c r="O219" s="247"/>
      <c r="P219" s="247"/>
      <c r="Q219" s="247"/>
      <c r="R219" s="247"/>
      <c r="S219" s="247"/>
      <c r="T219" s="24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9" t="s">
        <v>135</v>
      </c>
      <c r="AU219" s="249" t="s">
        <v>89</v>
      </c>
      <c r="AV219" s="13" t="s">
        <v>89</v>
      </c>
      <c r="AW219" s="13" t="s">
        <v>36</v>
      </c>
      <c r="AX219" s="13" t="s">
        <v>87</v>
      </c>
      <c r="AY219" s="249" t="s">
        <v>123</v>
      </c>
    </row>
    <row r="220" s="12" customFormat="1" ht="22.8" customHeight="1">
      <c r="A220" s="12"/>
      <c r="B220" s="203"/>
      <c r="C220" s="204"/>
      <c r="D220" s="205" t="s">
        <v>78</v>
      </c>
      <c r="E220" s="217" t="s">
        <v>158</v>
      </c>
      <c r="F220" s="217" t="s">
        <v>304</v>
      </c>
      <c r="G220" s="204"/>
      <c r="H220" s="204"/>
      <c r="I220" s="207"/>
      <c r="J220" s="218">
        <f>BK220</f>
        <v>0</v>
      </c>
      <c r="K220" s="204"/>
      <c r="L220" s="209"/>
      <c r="M220" s="210"/>
      <c r="N220" s="211"/>
      <c r="O220" s="211"/>
      <c r="P220" s="212">
        <f>SUM(P221:P223)</f>
        <v>0</v>
      </c>
      <c r="Q220" s="211"/>
      <c r="R220" s="212">
        <f>SUM(R221:R223)</f>
        <v>9.5939999999999994</v>
      </c>
      <c r="S220" s="211"/>
      <c r="T220" s="213">
        <f>SUM(T221:T223)</f>
        <v>4.3050000000000006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4" t="s">
        <v>87</v>
      </c>
      <c r="AT220" s="215" t="s">
        <v>78</v>
      </c>
      <c r="AU220" s="215" t="s">
        <v>87</v>
      </c>
      <c r="AY220" s="214" t="s">
        <v>123</v>
      </c>
      <c r="BK220" s="216">
        <f>SUM(BK221:BK223)</f>
        <v>0</v>
      </c>
    </row>
    <row r="221" s="2" customFormat="1" ht="24.15" customHeight="1">
      <c r="A221" s="38"/>
      <c r="B221" s="39"/>
      <c r="C221" s="219" t="s">
        <v>305</v>
      </c>
      <c r="D221" s="219" t="s">
        <v>125</v>
      </c>
      <c r="E221" s="220" t="s">
        <v>306</v>
      </c>
      <c r="F221" s="221" t="s">
        <v>307</v>
      </c>
      <c r="G221" s="222" t="s">
        <v>128</v>
      </c>
      <c r="H221" s="223">
        <v>123</v>
      </c>
      <c r="I221" s="224"/>
      <c r="J221" s="225">
        <f>ROUND(I221*H221,2)</f>
        <v>0</v>
      </c>
      <c r="K221" s="226"/>
      <c r="L221" s="44"/>
      <c r="M221" s="227" t="s">
        <v>1</v>
      </c>
      <c r="N221" s="228" t="s">
        <v>44</v>
      </c>
      <c r="O221" s="91"/>
      <c r="P221" s="229">
        <f>O221*H221</f>
        <v>0</v>
      </c>
      <c r="Q221" s="229">
        <v>0.078</v>
      </c>
      <c r="R221" s="229">
        <f>Q221*H221</f>
        <v>9.5939999999999994</v>
      </c>
      <c r="S221" s="229">
        <v>0.035000000000000003</v>
      </c>
      <c r="T221" s="230">
        <f>S221*H221</f>
        <v>4.3050000000000006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1" t="s">
        <v>129</v>
      </c>
      <c r="AT221" s="231" t="s">
        <v>125</v>
      </c>
      <c r="AU221" s="231" t="s">
        <v>89</v>
      </c>
      <c r="AY221" s="17" t="s">
        <v>123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7" t="s">
        <v>87</v>
      </c>
      <c r="BK221" s="232">
        <f>ROUND(I221*H221,2)</f>
        <v>0</v>
      </c>
      <c r="BL221" s="17" t="s">
        <v>129</v>
      </c>
      <c r="BM221" s="231" t="s">
        <v>308</v>
      </c>
    </row>
    <row r="222" s="2" customFormat="1">
      <c r="A222" s="38"/>
      <c r="B222" s="39"/>
      <c r="C222" s="40"/>
      <c r="D222" s="233" t="s">
        <v>131</v>
      </c>
      <c r="E222" s="40"/>
      <c r="F222" s="234" t="s">
        <v>309</v>
      </c>
      <c r="G222" s="40"/>
      <c r="H222" s="40"/>
      <c r="I222" s="235"/>
      <c r="J222" s="40"/>
      <c r="K222" s="40"/>
      <c r="L222" s="44"/>
      <c r="M222" s="236"/>
      <c r="N222" s="237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131</v>
      </c>
      <c r="AU222" s="17" t="s">
        <v>89</v>
      </c>
    </row>
    <row r="223" s="2" customFormat="1">
      <c r="A223" s="38"/>
      <c r="B223" s="39"/>
      <c r="C223" s="40"/>
      <c r="D223" s="233" t="s">
        <v>133</v>
      </c>
      <c r="E223" s="40"/>
      <c r="F223" s="238" t="s">
        <v>310</v>
      </c>
      <c r="G223" s="40"/>
      <c r="H223" s="40"/>
      <c r="I223" s="235"/>
      <c r="J223" s="40"/>
      <c r="K223" s="40"/>
      <c r="L223" s="44"/>
      <c r="M223" s="236"/>
      <c r="N223" s="237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133</v>
      </c>
      <c r="AU223" s="17" t="s">
        <v>89</v>
      </c>
    </row>
    <row r="224" s="12" customFormat="1" ht="22.8" customHeight="1">
      <c r="A224" s="12"/>
      <c r="B224" s="203"/>
      <c r="C224" s="204"/>
      <c r="D224" s="205" t="s">
        <v>78</v>
      </c>
      <c r="E224" s="217" t="s">
        <v>173</v>
      </c>
      <c r="F224" s="217" t="s">
        <v>311</v>
      </c>
      <c r="G224" s="204"/>
      <c r="H224" s="204"/>
      <c r="I224" s="207"/>
      <c r="J224" s="218">
        <f>BK224</f>
        <v>0</v>
      </c>
      <c r="K224" s="204"/>
      <c r="L224" s="209"/>
      <c r="M224" s="210"/>
      <c r="N224" s="211"/>
      <c r="O224" s="211"/>
      <c r="P224" s="212">
        <f>SUM(P225:P240)</f>
        <v>0</v>
      </c>
      <c r="Q224" s="211"/>
      <c r="R224" s="212">
        <f>SUM(R225:R240)</f>
        <v>2.4897179999999999</v>
      </c>
      <c r="S224" s="211"/>
      <c r="T224" s="213">
        <f>SUM(T225:T240)</f>
        <v>10.228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4" t="s">
        <v>87</v>
      </c>
      <c r="AT224" s="215" t="s">
        <v>78</v>
      </c>
      <c r="AU224" s="215" t="s">
        <v>87</v>
      </c>
      <c r="AY224" s="214" t="s">
        <v>123</v>
      </c>
      <c r="BK224" s="216">
        <f>SUM(BK225:BK240)</f>
        <v>0</v>
      </c>
    </row>
    <row r="225" s="2" customFormat="1" ht="21.75" customHeight="1">
      <c r="A225" s="38"/>
      <c r="B225" s="39"/>
      <c r="C225" s="219" t="s">
        <v>312</v>
      </c>
      <c r="D225" s="219" t="s">
        <v>125</v>
      </c>
      <c r="E225" s="220" t="s">
        <v>313</v>
      </c>
      <c r="F225" s="221" t="s">
        <v>314</v>
      </c>
      <c r="G225" s="222" t="s">
        <v>196</v>
      </c>
      <c r="H225" s="223">
        <v>1.75</v>
      </c>
      <c r="I225" s="224"/>
      <c r="J225" s="225">
        <f>ROUND(I225*H225,2)</f>
        <v>0</v>
      </c>
      <c r="K225" s="226"/>
      <c r="L225" s="44"/>
      <c r="M225" s="227" t="s">
        <v>1</v>
      </c>
      <c r="N225" s="228" t="s">
        <v>44</v>
      </c>
      <c r="O225" s="91"/>
      <c r="P225" s="229">
        <f>O225*H225</f>
        <v>0</v>
      </c>
      <c r="Q225" s="229">
        <v>0</v>
      </c>
      <c r="R225" s="229">
        <f>Q225*H225</f>
        <v>0</v>
      </c>
      <c r="S225" s="229">
        <v>2.8999999999999999</v>
      </c>
      <c r="T225" s="230">
        <f>S225*H225</f>
        <v>5.0750000000000002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1" t="s">
        <v>129</v>
      </c>
      <c r="AT225" s="231" t="s">
        <v>125</v>
      </c>
      <c r="AU225" s="231" t="s">
        <v>89</v>
      </c>
      <c r="AY225" s="17" t="s">
        <v>123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7" t="s">
        <v>87</v>
      </c>
      <c r="BK225" s="232">
        <f>ROUND(I225*H225,2)</f>
        <v>0</v>
      </c>
      <c r="BL225" s="17" t="s">
        <v>129</v>
      </c>
      <c r="BM225" s="231" t="s">
        <v>315</v>
      </c>
    </row>
    <row r="226" s="2" customFormat="1">
      <c r="A226" s="38"/>
      <c r="B226" s="39"/>
      <c r="C226" s="40"/>
      <c r="D226" s="233" t="s">
        <v>131</v>
      </c>
      <c r="E226" s="40"/>
      <c r="F226" s="234" t="s">
        <v>316</v>
      </c>
      <c r="G226" s="40"/>
      <c r="H226" s="40"/>
      <c r="I226" s="235"/>
      <c r="J226" s="40"/>
      <c r="K226" s="40"/>
      <c r="L226" s="44"/>
      <c r="M226" s="236"/>
      <c r="N226" s="237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131</v>
      </c>
      <c r="AU226" s="17" t="s">
        <v>89</v>
      </c>
    </row>
    <row r="227" s="2" customFormat="1">
      <c r="A227" s="38"/>
      <c r="B227" s="39"/>
      <c r="C227" s="40"/>
      <c r="D227" s="233" t="s">
        <v>133</v>
      </c>
      <c r="E227" s="40"/>
      <c r="F227" s="238" t="s">
        <v>317</v>
      </c>
      <c r="G227" s="40"/>
      <c r="H227" s="40"/>
      <c r="I227" s="235"/>
      <c r="J227" s="40"/>
      <c r="K227" s="40"/>
      <c r="L227" s="44"/>
      <c r="M227" s="236"/>
      <c r="N227" s="237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133</v>
      </c>
      <c r="AU227" s="17" t="s">
        <v>89</v>
      </c>
    </row>
    <row r="228" s="2" customFormat="1" ht="24.15" customHeight="1">
      <c r="A228" s="38"/>
      <c r="B228" s="39"/>
      <c r="C228" s="219" t="s">
        <v>318</v>
      </c>
      <c r="D228" s="219" t="s">
        <v>125</v>
      </c>
      <c r="E228" s="220" t="s">
        <v>319</v>
      </c>
      <c r="F228" s="221" t="s">
        <v>320</v>
      </c>
      <c r="G228" s="222" t="s">
        <v>196</v>
      </c>
      <c r="H228" s="223">
        <v>0.52200000000000002</v>
      </c>
      <c r="I228" s="224"/>
      <c r="J228" s="225">
        <f>ROUND(I228*H228,2)</f>
        <v>0</v>
      </c>
      <c r="K228" s="226"/>
      <c r="L228" s="44"/>
      <c r="M228" s="227" t="s">
        <v>1</v>
      </c>
      <c r="N228" s="228" t="s">
        <v>44</v>
      </c>
      <c r="O228" s="91"/>
      <c r="P228" s="229">
        <f>O228*H228</f>
        <v>0</v>
      </c>
      <c r="Q228" s="229">
        <v>0</v>
      </c>
      <c r="R228" s="229">
        <f>Q228*H228</f>
        <v>0</v>
      </c>
      <c r="S228" s="229">
        <v>0.55000000000000004</v>
      </c>
      <c r="T228" s="230">
        <f>S228*H228</f>
        <v>0.28710000000000002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1" t="s">
        <v>129</v>
      </c>
      <c r="AT228" s="231" t="s">
        <v>125</v>
      </c>
      <c r="AU228" s="231" t="s">
        <v>89</v>
      </c>
      <c r="AY228" s="17" t="s">
        <v>123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7" t="s">
        <v>87</v>
      </c>
      <c r="BK228" s="232">
        <f>ROUND(I228*H228,2)</f>
        <v>0</v>
      </c>
      <c r="BL228" s="17" t="s">
        <v>129</v>
      </c>
      <c r="BM228" s="231" t="s">
        <v>321</v>
      </c>
    </row>
    <row r="229" s="2" customFormat="1">
      <c r="A229" s="38"/>
      <c r="B229" s="39"/>
      <c r="C229" s="40"/>
      <c r="D229" s="233" t="s">
        <v>131</v>
      </c>
      <c r="E229" s="40"/>
      <c r="F229" s="234" t="s">
        <v>322</v>
      </c>
      <c r="G229" s="40"/>
      <c r="H229" s="40"/>
      <c r="I229" s="235"/>
      <c r="J229" s="40"/>
      <c r="K229" s="40"/>
      <c r="L229" s="44"/>
      <c r="M229" s="236"/>
      <c r="N229" s="237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131</v>
      </c>
      <c r="AU229" s="17" t="s">
        <v>89</v>
      </c>
    </row>
    <row r="230" s="2" customFormat="1">
      <c r="A230" s="38"/>
      <c r="B230" s="39"/>
      <c r="C230" s="40"/>
      <c r="D230" s="233" t="s">
        <v>133</v>
      </c>
      <c r="E230" s="40"/>
      <c r="F230" s="238" t="s">
        <v>134</v>
      </c>
      <c r="G230" s="40"/>
      <c r="H230" s="40"/>
      <c r="I230" s="235"/>
      <c r="J230" s="40"/>
      <c r="K230" s="40"/>
      <c r="L230" s="44"/>
      <c r="M230" s="236"/>
      <c r="N230" s="237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133</v>
      </c>
      <c r="AU230" s="17" t="s">
        <v>89</v>
      </c>
    </row>
    <row r="231" s="2" customFormat="1" ht="24.15" customHeight="1">
      <c r="A231" s="38"/>
      <c r="B231" s="39"/>
      <c r="C231" s="219" t="s">
        <v>323</v>
      </c>
      <c r="D231" s="219" t="s">
        <v>125</v>
      </c>
      <c r="E231" s="220" t="s">
        <v>324</v>
      </c>
      <c r="F231" s="221" t="s">
        <v>325</v>
      </c>
      <c r="G231" s="222" t="s">
        <v>326</v>
      </c>
      <c r="H231" s="223">
        <v>2</v>
      </c>
      <c r="I231" s="224"/>
      <c r="J231" s="225">
        <f>ROUND(I231*H231,2)</f>
        <v>0</v>
      </c>
      <c r="K231" s="226"/>
      <c r="L231" s="44"/>
      <c r="M231" s="227" t="s">
        <v>1</v>
      </c>
      <c r="N231" s="228" t="s">
        <v>44</v>
      </c>
      <c r="O231" s="91"/>
      <c r="P231" s="229">
        <f>O231*H231</f>
        <v>0</v>
      </c>
      <c r="Q231" s="229">
        <v>0</v>
      </c>
      <c r="R231" s="229">
        <f>Q231*H231</f>
        <v>0</v>
      </c>
      <c r="S231" s="229">
        <v>1</v>
      </c>
      <c r="T231" s="230">
        <f>S231*H231</f>
        <v>2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1" t="s">
        <v>129</v>
      </c>
      <c r="AT231" s="231" t="s">
        <v>125</v>
      </c>
      <c r="AU231" s="231" t="s">
        <v>89</v>
      </c>
      <c r="AY231" s="17" t="s">
        <v>123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7" t="s">
        <v>87</v>
      </c>
      <c r="BK231" s="232">
        <f>ROUND(I231*H231,2)</f>
        <v>0</v>
      </c>
      <c r="BL231" s="17" t="s">
        <v>129</v>
      </c>
      <c r="BM231" s="231" t="s">
        <v>327</v>
      </c>
    </row>
    <row r="232" s="2" customFormat="1">
      <c r="A232" s="38"/>
      <c r="B232" s="39"/>
      <c r="C232" s="40"/>
      <c r="D232" s="233" t="s">
        <v>131</v>
      </c>
      <c r="E232" s="40"/>
      <c r="F232" s="234" t="s">
        <v>328</v>
      </c>
      <c r="G232" s="40"/>
      <c r="H232" s="40"/>
      <c r="I232" s="235"/>
      <c r="J232" s="40"/>
      <c r="K232" s="40"/>
      <c r="L232" s="44"/>
      <c r="M232" s="236"/>
      <c r="N232" s="237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131</v>
      </c>
      <c r="AU232" s="17" t="s">
        <v>89</v>
      </c>
    </row>
    <row r="233" s="2" customFormat="1">
      <c r="A233" s="38"/>
      <c r="B233" s="39"/>
      <c r="C233" s="40"/>
      <c r="D233" s="233" t="s">
        <v>133</v>
      </c>
      <c r="E233" s="40"/>
      <c r="F233" s="238" t="s">
        <v>134</v>
      </c>
      <c r="G233" s="40"/>
      <c r="H233" s="40"/>
      <c r="I233" s="235"/>
      <c r="J233" s="40"/>
      <c r="K233" s="40"/>
      <c r="L233" s="44"/>
      <c r="M233" s="236"/>
      <c r="N233" s="237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133</v>
      </c>
      <c r="AU233" s="17" t="s">
        <v>89</v>
      </c>
    </row>
    <row r="234" s="2" customFormat="1" ht="24.15" customHeight="1">
      <c r="A234" s="38"/>
      <c r="B234" s="39"/>
      <c r="C234" s="219" t="s">
        <v>329</v>
      </c>
      <c r="D234" s="219" t="s">
        <v>125</v>
      </c>
      <c r="E234" s="220" t="s">
        <v>330</v>
      </c>
      <c r="F234" s="221" t="s">
        <v>331</v>
      </c>
      <c r="G234" s="222" t="s">
        <v>128</v>
      </c>
      <c r="H234" s="223">
        <v>123</v>
      </c>
      <c r="I234" s="224"/>
      <c r="J234" s="225">
        <f>ROUND(I234*H234,2)</f>
        <v>0</v>
      </c>
      <c r="K234" s="226"/>
      <c r="L234" s="44"/>
      <c r="M234" s="227" t="s">
        <v>1</v>
      </c>
      <c r="N234" s="228" t="s">
        <v>44</v>
      </c>
      <c r="O234" s="91"/>
      <c r="P234" s="229">
        <f>O234*H234</f>
        <v>0</v>
      </c>
      <c r="Q234" s="229">
        <v>0</v>
      </c>
      <c r="R234" s="229">
        <f>Q234*H234</f>
        <v>0</v>
      </c>
      <c r="S234" s="229">
        <v>0</v>
      </c>
      <c r="T234" s="23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1" t="s">
        <v>129</v>
      </c>
      <c r="AT234" s="231" t="s">
        <v>125</v>
      </c>
      <c r="AU234" s="231" t="s">
        <v>89</v>
      </c>
      <c r="AY234" s="17" t="s">
        <v>123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7" t="s">
        <v>87</v>
      </c>
      <c r="BK234" s="232">
        <f>ROUND(I234*H234,2)</f>
        <v>0</v>
      </c>
      <c r="BL234" s="17" t="s">
        <v>129</v>
      </c>
      <c r="BM234" s="231" t="s">
        <v>332</v>
      </c>
    </row>
    <row r="235" s="2" customFormat="1">
      <c r="A235" s="38"/>
      <c r="B235" s="39"/>
      <c r="C235" s="40"/>
      <c r="D235" s="233" t="s">
        <v>131</v>
      </c>
      <c r="E235" s="40"/>
      <c r="F235" s="234" t="s">
        <v>331</v>
      </c>
      <c r="G235" s="40"/>
      <c r="H235" s="40"/>
      <c r="I235" s="235"/>
      <c r="J235" s="40"/>
      <c r="K235" s="40"/>
      <c r="L235" s="44"/>
      <c r="M235" s="236"/>
      <c r="N235" s="237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131</v>
      </c>
      <c r="AU235" s="17" t="s">
        <v>89</v>
      </c>
    </row>
    <row r="236" s="2" customFormat="1" ht="24.15" customHeight="1">
      <c r="A236" s="38"/>
      <c r="B236" s="39"/>
      <c r="C236" s="219" t="s">
        <v>333</v>
      </c>
      <c r="D236" s="219" t="s">
        <v>125</v>
      </c>
      <c r="E236" s="220" t="s">
        <v>334</v>
      </c>
      <c r="F236" s="221" t="s">
        <v>335</v>
      </c>
      <c r="G236" s="222" t="s">
        <v>128</v>
      </c>
      <c r="H236" s="223">
        <v>123</v>
      </c>
      <c r="I236" s="224"/>
      <c r="J236" s="225">
        <f>ROUND(I236*H236,2)</f>
        <v>0</v>
      </c>
      <c r="K236" s="226"/>
      <c r="L236" s="44"/>
      <c r="M236" s="227" t="s">
        <v>1</v>
      </c>
      <c r="N236" s="228" t="s">
        <v>44</v>
      </c>
      <c r="O236" s="91"/>
      <c r="P236" s="229">
        <f>O236*H236</f>
        <v>0</v>
      </c>
      <c r="Q236" s="229">
        <v>0</v>
      </c>
      <c r="R236" s="229">
        <f>Q236*H236</f>
        <v>0</v>
      </c>
      <c r="S236" s="229">
        <v>0.023300000000000001</v>
      </c>
      <c r="T236" s="230">
        <f>S236*H236</f>
        <v>2.8659000000000003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1" t="s">
        <v>129</v>
      </c>
      <c r="AT236" s="231" t="s">
        <v>125</v>
      </c>
      <c r="AU236" s="231" t="s">
        <v>89</v>
      </c>
      <c r="AY236" s="17" t="s">
        <v>123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7" t="s">
        <v>87</v>
      </c>
      <c r="BK236" s="232">
        <f>ROUND(I236*H236,2)</f>
        <v>0</v>
      </c>
      <c r="BL236" s="17" t="s">
        <v>129</v>
      </c>
      <c r="BM236" s="231" t="s">
        <v>336</v>
      </c>
    </row>
    <row r="237" s="2" customFormat="1">
      <c r="A237" s="38"/>
      <c r="B237" s="39"/>
      <c r="C237" s="40"/>
      <c r="D237" s="233" t="s">
        <v>131</v>
      </c>
      <c r="E237" s="40"/>
      <c r="F237" s="234" t="s">
        <v>337</v>
      </c>
      <c r="G237" s="40"/>
      <c r="H237" s="40"/>
      <c r="I237" s="235"/>
      <c r="J237" s="40"/>
      <c r="K237" s="40"/>
      <c r="L237" s="44"/>
      <c r="M237" s="236"/>
      <c r="N237" s="237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131</v>
      </c>
      <c r="AU237" s="17" t="s">
        <v>89</v>
      </c>
    </row>
    <row r="238" s="2" customFormat="1">
      <c r="A238" s="38"/>
      <c r="B238" s="39"/>
      <c r="C238" s="40"/>
      <c r="D238" s="233" t="s">
        <v>133</v>
      </c>
      <c r="E238" s="40"/>
      <c r="F238" s="238" t="s">
        <v>338</v>
      </c>
      <c r="G238" s="40"/>
      <c r="H238" s="40"/>
      <c r="I238" s="235"/>
      <c r="J238" s="40"/>
      <c r="K238" s="40"/>
      <c r="L238" s="44"/>
      <c r="M238" s="236"/>
      <c r="N238" s="237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133</v>
      </c>
      <c r="AU238" s="17" t="s">
        <v>89</v>
      </c>
    </row>
    <row r="239" s="2" customFormat="1" ht="24.15" customHeight="1">
      <c r="A239" s="38"/>
      <c r="B239" s="39"/>
      <c r="C239" s="219" t="s">
        <v>339</v>
      </c>
      <c r="D239" s="219" t="s">
        <v>125</v>
      </c>
      <c r="E239" s="220" t="s">
        <v>340</v>
      </c>
      <c r="F239" s="221" t="s">
        <v>341</v>
      </c>
      <c r="G239" s="222" t="s">
        <v>196</v>
      </c>
      <c r="H239" s="223">
        <v>5.0999999999999996</v>
      </c>
      <c r="I239" s="224"/>
      <c r="J239" s="225">
        <f>ROUND(I239*H239,2)</f>
        <v>0</v>
      </c>
      <c r="K239" s="226"/>
      <c r="L239" s="44"/>
      <c r="M239" s="227" t="s">
        <v>1</v>
      </c>
      <c r="N239" s="228" t="s">
        <v>44</v>
      </c>
      <c r="O239" s="91"/>
      <c r="P239" s="229">
        <f>O239*H239</f>
        <v>0</v>
      </c>
      <c r="Q239" s="229">
        <v>0.48818</v>
      </c>
      <c r="R239" s="229">
        <f>Q239*H239</f>
        <v>2.4897179999999999</v>
      </c>
      <c r="S239" s="229">
        <v>0</v>
      </c>
      <c r="T239" s="230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1" t="s">
        <v>129</v>
      </c>
      <c r="AT239" s="231" t="s">
        <v>125</v>
      </c>
      <c r="AU239" s="231" t="s">
        <v>89</v>
      </c>
      <c r="AY239" s="17" t="s">
        <v>123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7" t="s">
        <v>87</v>
      </c>
      <c r="BK239" s="232">
        <f>ROUND(I239*H239,2)</f>
        <v>0</v>
      </c>
      <c r="BL239" s="17" t="s">
        <v>129</v>
      </c>
      <c r="BM239" s="231" t="s">
        <v>342</v>
      </c>
    </row>
    <row r="240" s="2" customFormat="1">
      <c r="A240" s="38"/>
      <c r="B240" s="39"/>
      <c r="C240" s="40"/>
      <c r="D240" s="233" t="s">
        <v>131</v>
      </c>
      <c r="E240" s="40"/>
      <c r="F240" s="234" t="s">
        <v>343</v>
      </c>
      <c r="G240" s="40"/>
      <c r="H240" s="40"/>
      <c r="I240" s="235"/>
      <c r="J240" s="40"/>
      <c r="K240" s="40"/>
      <c r="L240" s="44"/>
      <c r="M240" s="236"/>
      <c r="N240" s="237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131</v>
      </c>
      <c r="AU240" s="17" t="s">
        <v>89</v>
      </c>
    </row>
    <row r="241" s="12" customFormat="1" ht="22.8" customHeight="1">
      <c r="A241" s="12"/>
      <c r="B241" s="203"/>
      <c r="C241" s="204"/>
      <c r="D241" s="205" t="s">
        <v>78</v>
      </c>
      <c r="E241" s="217" t="s">
        <v>344</v>
      </c>
      <c r="F241" s="217" t="s">
        <v>345</v>
      </c>
      <c r="G241" s="204"/>
      <c r="H241" s="204"/>
      <c r="I241" s="207"/>
      <c r="J241" s="218">
        <f>BK241</f>
        <v>0</v>
      </c>
      <c r="K241" s="204"/>
      <c r="L241" s="209"/>
      <c r="M241" s="210"/>
      <c r="N241" s="211"/>
      <c r="O241" s="211"/>
      <c r="P241" s="212">
        <f>SUM(P242:P249)</f>
        <v>0</v>
      </c>
      <c r="Q241" s="211"/>
      <c r="R241" s="212">
        <f>SUM(R242:R249)</f>
        <v>0</v>
      </c>
      <c r="S241" s="211"/>
      <c r="T241" s="213">
        <f>SUM(T242:T249)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4" t="s">
        <v>87</v>
      </c>
      <c r="AT241" s="215" t="s">
        <v>78</v>
      </c>
      <c r="AU241" s="215" t="s">
        <v>87</v>
      </c>
      <c r="AY241" s="214" t="s">
        <v>123</v>
      </c>
      <c r="BK241" s="216">
        <f>SUM(BK242:BK249)</f>
        <v>0</v>
      </c>
    </row>
    <row r="242" s="2" customFormat="1" ht="37.8" customHeight="1">
      <c r="A242" s="38"/>
      <c r="B242" s="39"/>
      <c r="C242" s="219" t="s">
        <v>346</v>
      </c>
      <c r="D242" s="219" t="s">
        <v>125</v>
      </c>
      <c r="E242" s="220" t="s">
        <v>347</v>
      </c>
      <c r="F242" s="221" t="s">
        <v>348</v>
      </c>
      <c r="G242" s="222" t="s">
        <v>326</v>
      </c>
      <c r="H242" s="223">
        <v>5.0750000000000002</v>
      </c>
      <c r="I242" s="224"/>
      <c r="J242" s="225">
        <f>ROUND(I242*H242,2)</f>
        <v>0</v>
      </c>
      <c r="K242" s="226"/>
      <c r="L242" s="44"/>
      <c r="M242" s="227" t="s">
        <v>1</v>
      </c>
      <c r="N242" s="228" t="s">
        <v>44</v>
      </c>
      <c r="O242" s="91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1" t="s">
        <v>129</v>
      </c>
      <c r="AT242" s="231" t="s">
        <v>125</v>
      </c>
      <c r="AU242" s="231" t="s">
        <v>89</v>
      </c>
      <c r="AY242" s="17" t="s">
        <v>123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7" t="s">
        <v>87</v>
      </c>
      <c r="BK242" s="232">
        <f>ROUND(I242*H242,2)</f>
        <v>0</v>
      </c>
      <c r="BL242" s="17" t="s">
        <v>129</v>
      </c>
      <c r="BM242" s="231" t="s">
        <v>349</v>
      </c>
    </row>
    <row r="243" s="2" customFormat="1">
      <c r="A243" s="38"/>
      <c r="B243" s="39"/>
      <c r="C243" s="40"/>
      <c r="D243" s="233" t="s">
        <v>131</v>
      </c>
      <c r="E243" s="40"/>
      <c r="F243" s="234" t="s">
        <v>350</v>
      </c>
      <c r="G243" s="40"/>
      <c r="H243" s="40"/>
      <c r="I243" s="235"/>
      <c r="J243" s="40"/>
      <c r="K243" s="40"/>
      <c r="L243" s="44"/>
      <c r="M243" s="236"/>
      <c r="N243" s="237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131</v>
      </c>
      <c r="AU243" s="17" t="s">
        <v>89</v>
      </c>
    </row>
    <row r="244" s="2" customFormat="1" ht="24.15" customHeight="1">
      <c r="A244" s="38"/>
      <c r="B244" s="39"/>
      <c r="C244" s="219" t="s">
        <v>351</v>
      </c>
      <c r="D244" s="219" t="s">
        <v>125</v>
      </c>
      <c r="E244" s="220" t="s">
        <v>352</v>
      </c>
      <c r="F244" s="221" t="s">
        <v>353</v>
      </c>
      <c r="G244" s="222" t="s">
        <v>326</v>
      </c>
      <c r="H244" s="223">
        <v>5.0750000000000002</v>
      </c>
      <c r="I244" s="224"/>
      <c r="J244" s="225">
        <f>ROUND(I244*H244,2)</f>
        <v>0</v>
      </c>
      <c r="K244" s="226"/>
      <c r="L244" s="44"/>
      <c r="M244" s="227" t="s">
        <v>1</v>
      </c>
      <c r="N244" s="228" t="s">
        <v>44</v>
      </c>
      <c r="O244" s="91"/>
      <c r="P244" s="229">
        <f>O244*H244</f>
        <v>0</v>
      </c>
      <c r="Q244" s="229">
        <v>0</v>
      </c>
      <c r="R244" s="229">
        <f>Q244*H244</f>
        <v>0</v>
      </c>
      <c r="S244" s="229">
        <v>0</v>
      </c>
      <c r="T244" s="230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1" t="s">
        <v>129</v>
      </c>
      <c r="AT244" s="231" t="s">
        <v>125</v>
      </c>
      <c r="AU244" s="231" t="s">
        <v>89</v>
      </c>
      <c r="AY244" s="17" t="s">
        <v>123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7" t="s">
        <v>87</v>
      </c>
      <c r="BK244" s="232">
        <f>ROUND(I244*H244,2)</f>
        <v>0</v>
      </c>
      <c r="BL244" s="17" t="s">
        <v>129</v>
      </c>
      <c r="BM244" s="231" t="s">
        <v>354</v>
      </c>
    </row>
    <row r="245" s="2" customFormat="1">
      <c r="A245" s="38"/>
      <c r="B245" s="39"/>
      <c r="C245" s="40"/>
      <c r="D245" s="233" t="s">
        <v>131</v>
      </c>
      <c r="E245" s="40"/>
      <c r="F245" s="234" t="s">
        <v>355</v>
      </c>
      <c r="G245" s="40"/>
      <c r="H245" s="40"/>
      <c r="I245" s="235"/>
      <c r="J245" s="40"/>
      <c r="K245" s="40"/>
      <c r="L245" s="44"/>
      <c r="M245" s="236"/>
      <c r="N245" s="237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131</v>
      </c>
      <c r="AU245" s="17" t="s">
        <v>89</v>
      </c>
    </row>
    <row r="246" s="2" customFormat="1" ht="24.15" customHeight="1">
      <c r="A246" s="38"/>
      <c r="B246" s="39"/>
      <c r="C246" s="219" t="s">
        <v>356</v>
      </c>
      <c r="D246" s="219" t="s">
        <v>125</v>
      </c>
      <c r="E246" s="220" t="s">
        <v>357</v>
      </c>
      <c r="F246" s="221" t="s">
        <v>358</v>
      </c>
      <c r="G246" s="222" t="s">
        <v>326</v>
      </c>
      <c r="H246" s="223">
        <v>71.049999999999997</v>
      </c>
      <c r="I246" s="224"/>
      <c r="J246" s="225">
        <f>ROUND(I246*H246,2)</f>
        <v>0</v>
      </c>
      <c r="K246" s="226"/>
      <c r="L246" s="44"/>
      <c r="M246" s="227" t="s">
        <v>1</v>
      </c>
      <c r="N246" s="228" t="s">
        <v>44</v>
      </c>
      <c r="O246" s="91"/>
      <c r="P246" s="229">
        <f>O246*H246</f>
        <v>0</v>
      </c>
      <c r="Q246" s="229">
        <v>0</v>
      </c>
      <c r="R246" s="229">
        <f>Q246*H246</f>
        <v>0</v>
      </c>
      <c r="S246" s="229">
        <v>0</v>
      </c>
      <c r="T246" s="230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1" t="s">
        <v>129</v>
      </c>
      <c r="AT246" s="231" t="s">
        <v>125</v>
      </c>
      <c r="AU246" s="231" t="s">
        <v>89</v>
      </c>
      <c r="AY246" s="17" t="s">
        <v>123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7" t="s">
        <v>87</v>
      </c>
      <c r="BK246" s="232">
        <f>ROUND(I246*H246,2)</f>
        <v>0</v>
      </c>
      <c r="BL246" s="17" t="s">
        <v>129</v>
      </c>
      <c r="BM246" s="231" t="s">
        <v>359</v>
      </c>
    </row>
    <row r="247" s="2" customFormat="1">
      <c r="A247" s="38"/>
      <c r="B247" s="39"/>
      <c r="C247" s="40"/>
      <c r="D247" s="233" t="s">
        <v>131</v>
      </c>
      <c r="E247" s="40"/>
      <c r="F247" s="234" t="s">
        <v>360</v>
      </c>
      <c r="G247" s="40"/>
      <c r="H247" s="40"/>
      <c r="I247" s="235"/>
      <c r="J247" s="40"/>
      <c r="K247" s="40"/>
      <c r="L247" s="44"/>
      <c r="M247" s="236"/>
      <c r="N247" s="237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131</v>
      </c>
      <c r="AU247" s="17" t="s">
        <v>89</v>
      </c>
    </row>
    <row r="248" s="13" customFormat="1">
      <c r="A248" s="13"/>
      <c r="B248" s="239"/>
      <c r="C248" s="240"/>
      <c r="D248" s="233" t="s">
        <v>135</v>
      </c>
      <c r="E248" s="241" t="s">
        <v>1</v>
      </c>
      <c r="F248" s="242" t="s">
        <v>361</v>
      </c>
      <c r="G248" s="240"/>
      <c r="H248" s="243">
        <v>5.0750000000000002</v>
      </c>
      <c r="I248" s="244"/>
      <c r="J248" s="240"/>
      <c r="K248" s="240"/>
      <c r="L248" s="245"/>
      <c r="M248" s="246"/>
      <c r="N248" s="247"/>
      <c r="O248" s="247"/>
      <c r="P248" s="247"/>
      <c r="Q248" s="247"/>
      <c r="R248" s="247"/>
      <c r="S248" s="247"/>
      <c r="T248" s="24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9" t="s">
        <v>135</v>
      </c>
      <c r="AU248" s="249" t="s">
        <v>89</v>
      </c>
      <c r="AV248" s="13" t="s">
        <v>89</v>
      </c>
      <c r="AW248" s="13" t="s">
        <v>36</v>
      </c>
      <c r="AX248" s="13" t="s">
        <v>87</v>
      </c>
      <c r="AY248" s="249" t="s">
        <v>123</v>
      </c>
    </row>
    <row r="249" s="13" customFormat="1">
      <c r="A249" s="13"/>
      <c r="B249" s="239"/>
      <c r="C249" s="240"/>
      <c r="D249" s="233" t="s">
        <v>135</v>
      </c>
      <c r="E249" s="240"/>
      <c r="F249" s="242" t="s">
        <v>362</v>
      </c>
      <c r="G249" s="240"/>
      <c r="H249" s="243">
        <v>71.049999999999997</v>
      </c>
      <c r="I249" s="244"/>
      <c r="J249" s="240"/>
      <c r="K249" s="240"/>
      <c r="L249" s="245"/>
      <c r="M249" s="246"/>
      <c r="N249" s="247"/>
      <c r="O249" s="247"/>
      <c r="P249" s="247"/>
      <c r="Q249" s="247"/>
      <c r="R249" s="247"/>
      <c r="S249" s="247"/>
      <c r="T249" s="24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9" t="s">
        <v>135</v>
      </c>
      <c r="AU249" s="249" t="s">
        <v>89</v>
      </c>
      <c r="AV249" s="13" t="s">
        <v>89</v>
      </c>
      <c r="AW249" s="13" t="s">
        <v>4</v>
      </c>
      <c r="AX249" s="13" t="s">
        <v>87</v>
      </c>
      <c r="AY249" s="249" t="s">
        <v>123</v>
      </c>
    </row>
    <row r="250" s="12" customFormat="1" ht="22.8" customHeight="1">
      <c r="A250" s="12"/>
      <c r="B250" s="203"/>
      <c r="C250" s="204"/>
      <c r="D250" s="205" t="s">
        <v>78</v>
      </c>
      <c r="E250" s="217" t="s">
        <v>363</v>
      </c>
      <c r="F250" s="217" t="s">
        <v>364</v>
      </c>
      <c r="G250" s="204"/>
      <c r="H250" s="204"/>
      <c r="I250" s="207"/>
      <c r="J250" s="218">
        <f>BK250</f>
        <v>0</v>
      </c>
      <c r="K250" s="204"/>
      <c r="L250" s="209"/>
      <c r="M250" s="210"/>
      <c r="N250" s="211"/>
      <c r="O250" s="211"/>
      <c r="P250" s="212">
        <f>SUM(P251:P253)</f>
        <v>0</v>
      </c>
      <c r="Q250" s="211"/>
      <c r="R250" s="212">
        <f>SUM(R251:R253)</f>
        <v>0</v>
      </c>
      <c r="S250" s="211"/>
      <c r="T250" s="213">
        <f>SUM(T251:T253)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4" t="s">
        <v>87</v>
      </c>
      <c r="AT250" s="215" t="s">
        <v>78</v>
      </c>
      <c r="AU250" s="215" t="s">
        <v>87</v>
      </c>
      <c r="AY250" s="214" t="s">
        <v>123</v>
      </c>
      <c r="BK250" s="216">
        <f>SUM(BK251:BK253)</f>
        <v>0</v>
      </c>
    </row>
    <row r="251" s="2" customFormat="1" ht="16.5" customHeight="1">
      <c r="A251" s="38"/>
      <c r="B251" s="39"/>
      <c r="C251" s="219" t="s">
        <v>365</v>
      </c>
      <c r="D251" s="219" t="s">
        <v>125</v>
      </c>
      <c r="E251" s="220" t="s">
        <v>366</v>
      </c>
      <c r="F251" s="221" t="s">
        <v>367</v>
      </c>
      <c r="G251" s="222" t="s">
        <v>326</v>
      </c>
      <c r="H251" s="223">
        <v>2124.9380000000001</v>
      </c>
      <c r="I251" s="224"/>
      <c r="J251" s="225">
        <f>ROUND(I251*H251,2)</f>
        <v>0</v>
      </c>
      <c r="K251" s="226"/>
      <c r="L251" s="44"/>
      <c r="M251" s="227" t="s">
        <v>1</v>
      </c>
      <c r="N251" s="228" t="s">
        <v>44</v>
      </c>
      <c r="O251" s="91"/>
      <c r="P251" s="229">
        <f>O251*H251</f>
        <v>0</v>
      </c>
      <c r="Q251" s="229">
        <v>0</v>
      </c>
      <c r="R251" s="229">
        <f>Q251*H251</f>
        <v>0</v>
      </c>
      <c r="S251" s="229">
        <v>0</v>
      </c>
      <c r="T251" s="230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1" t="s">
        <v>129</v>
      </c>
      <c r="AT251" s="231" t="s">
        <v>125</v>
      </c>
      <c r="AU251" s="231" t="s">
        <v>89</v>
      </c>
      <c r="AY251" s="17" t="s">
        <v>123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7" t="s">
        <v>87</v>
      </c>
      <c r="BK251" s="232">
        <f>ROUND(I251*H251,2)</f>
        <v>0</v>
      </c>
      <c r="BL251" s="17" t="s">
        <v>129</v>
      </c>
      <c r="BM251" s="231" t="s">
        <v>368</v>
      </c>
    </row>
    <row r="252" s="2" customFormat="1">
      <c r="A252" s="38"/>
      <c r="B252" s="39"/>
      <c r="C252" s="40"/>
      <c r="D252" s="233" t="s">
        <v>131</v>
      </c>
      <c r="E252" s="40"/>
      <c r="F252" s="234" t="s">
        <v>369</v>
      </c>
      <c r="G252" s="40"/>
      <c r="H252" s="40"/>
      <c r="I252" s="235"/>
      <c r="J252" s="40"/>
      <c r="K252" s="40"/>
      <c r="L252" s="44"/>
      <c r="M252" s="236"/>
      <c r="N252" s="237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131</v>
      </c>
      <c r="AU252" s="17" t="s">
        <v>89</v>
      </c>
    </row>
    <row r="253" s="2" customFormat="1">
      <c r="A253" s="38"/>
      <c r="B253" s="39"/>
      <c r="C253" s="40"/>
      <c r="D253" s="233" t="s">
        <v>133</v>
      </c>
      <c r="E253" s="40"/>
      <c r="F253" s="238" t="s">
        <v>370</v>
      </c>
      <c r="G253" s="40"/>
      <c r="H253" s="40"/>
      <c r="I253" s="235"/>
      <c r="J253" s="40"/>
      <c r="K253" s="40"/>
      <c r="L253" s="44"/>
      <c r="M253" s="282"/>
      <c r="N253" s="283"/>
      <c r="O253" s="284"/>
      <c r="P253" s="284"/>
      <c r="Q253" s="284"/>
      <c r="R253" s="284"/>
      <c r="S253" s="284"/>
      <c r="T253" s="28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133</v>
      </c>
      <c r="AU253" s="17" t="s">
        <v>89</v>
      </c>
    </row>
    <row r="254" s="2" customFormat="1" ht="6.96" customHeight="1">
      <c r="A254" s="38"/>
      <c r="B254" s="66"/>
      <c r="C254" s="67"/>
      <c r="D254" s="67"/>
      <c r="E254" s="67"/>
      <c r="F254" s="67"/>
      <c r="G254" s="67"/>
      <c r="H254" s="67"/>
      <c r="I254" s="67"/>
      <c r="J254" s="67"/>
      <c r="K254" s="67"/>
      <c r="L254" s="44"/>
      <c r="M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</row>
  </sheetData>
  <sheetProtection sheet="1" autoFilter="0" formatColumns="0" formatRows="0" objects="1" scenarios="1" spinCount="100000" saltValue="vPLFF1hfv4L9EkLxv7NKgSQ/Yhon838iucu+EEktZ1JtFKDRI2WBDcfmXBP9sLMYatuzOFgMxJpBRDHLbSPRiw==" hashValue="JK1dyOlgf6Yxziol8ZEINppeva9K/WHnfggkKDbeTcNCx+1quXG+hS4ANRLsQcR1hkU1fp1PvtZGi2PAEU5HeA==" algorithmName="SHA-512" password="CC35"/>
  <autoFilter ref="C122:K25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93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Merta, Petrov nad Desnou – Sobotín, ř. km 0,000 – 5,619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371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21. 6. 2025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33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28</v>
      </c>
      <c r="J24" s="143" t="s">
        <v>35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ROUND(J117,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ROUND((SUM(BE117:BE160)),  2)</f>
        <v>0</v>
      </c>
      <c r="G33" s="38"/>
      <c r="H33" s="38"/>
      <c r="I33" s="155">
        <v>0.20999999999999999</v>
      </c>
      <c r="J33" s="154">
        <f>ROUND(((SUM(BE117:BE160))*I33),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ROUND((SUM(BF117:BF160)),  2)</f>
        <v>0</v>
      </c>
      <c r="G34" s="38"/>
      <c r="H34" s="38"/>
      <c r="I34" s="155">
        <v>0.12</v>
      </c>
      <c r="J34" s="154">
        <f>ROUND(((SUM(BF117:BF160))*I34),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ROUND((SUM(BG117:BG160)),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ROUND((SUM(BH117:BH160)),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ROUND((SUM(BI117:BI160)),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Merta, Petrov nad Desnou – Sobotín, ř. km 0,000 – 5,619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VON - vedlejší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Petrov nad Desnou – Sobotín</v>
      </c>
      <c r="G89" s="40"/>
      <c r="H89" s="40"/>
      <c r="I89" s="32" t="s">
        <v>22</v>
      </c>
      <c r="J89" s="79" t="str">
        <f>IF(J12="","",J12)</f>
        <v>21. 6. 2025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Povodí Moravy, s.p.</v>
      </c>
      <c r="G91" s="40"/>
      <c r="H91" s="40"/>
      <c r="I91" s="32" t="s">
        <v>32</v>
      </c>
      <c r="J91" s="36" t="str">
        <f>E21</f>
        <v>Ing. Tomáš Pecival, Ph.D.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Ing. Tomáš Pecival, Ph.D.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97</v>
      </c>
      <c r="D94" s="176"/>
      <c r="E94" s="176"/>
      <c r="F94" s="176"/>
      <c r="G94" s="176"/>
      <c r="H94" s="176"/>
      <c r="I94" s="176"/>
      <c r="J94" s="177" t="s">
        <v>98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99</v>
      </c>
      <c r="D96" s="40"/>
      <c r="E96" s="40"/>
      <c r="F96" s="40"/>
      <c r="G96" s="40"/>
      <c r="H96" s="40"/>
      <c r="I96" s="40"/>
      <c r="J96" s="110">
        <f>J117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s="9" customFormat="1" ht="24.96" customHeight="1">
      <c r="A97" s="9"/>
      <c r="B97" s="179"/>
      <c r="C97" s="180"/>
      <c r="D97" s="181" t="s">
        <v>372</v>
      </c>
      <c r="E97" s="182"/>
      <c r="F97" s="182"/>
      <c r="G97" s="182"/>
      <c r="H97" s="182"/>
      <c r="I97" s="182"/>
      <c r="J97" s="183">
        <f>J118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3" s="2" customFormat="1" ht="6.96" customHeight="1">
      <c r="A103" s="38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108</v>
      </c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16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6.5" customHeight="1">
      <c r="A107" s="38"/>
      <c r="B107" s="39"/>
      <c r="C107" s="40"/>
      <c r="D107" s="40"/>
      <c r="E107" s="174" t="str">
        <f>E7</f>
        <v>Merta, Petrov nad Desnou – Sobotín, ř. km 0,000 – 5,619</v>
      </c>
      <c r="F107" s="32"/>
      <c r="G107" s="32"/>
      <c r="H107" s="32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94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76" t="str">
        <f>E9</f>
        <v>VON - vedlejší náklady</v>
      </c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20</v>
      </c>
      <c r="D111" s="40"/>
      <c r="E111" s="40"/>
      <c r="F111" s="27" t="str">
        <f>F12</f>
        <v>Petrov nad Desnou – Sobotín</v>
      </c>
      <c r="G111" s="40"/>
      <c r="H111" s="40"/>
      <c r="I111" s="32" t="s">
        <v>22</v>
      </c>
      <c r="J111" s="79" t="str">
        <f>IF(J12="","",J12)</f>
        <v>21. 6. 2025</v>
      </c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5.65" customHeight="1">
      <c r="A113" s="38"/>
      <c r="B113" s="39"/>
      <c r="C113" s="32" t="s">
        <v>24</v>
      </c>
      <c r="D113" s="40"/>
      <c r="E113" s="40"/>
      <c r="F113" s="27" t="str">
        <f>E15</f>
        <v>Povodí Moravy, s.p.</v>
      </c>
      <c r="G113" s="40"/>
      <c r="H113" s="40"/>
      <c r="I113" s="32" t="s">
        <v>32</v>
      </c>
      <c r="J113" s="36" t="str">
        <f>E21</f>
        <v>Ing. Tomáš Pecival, Ph.D.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5.65" customHeight="1">
      <c r="A114" s="38"/>
      <c r="B114" s="39"/>
      <c r="C114" s="32" t="s">
        <v>30</v>
      </c>
      <c r="D114" s="40"/>
      <c r="E114" s="40"/>
      <c r="F114" s="27" t="str">
        <f>IF(E18="","",E18)</f>
        <v>Vyplň údaj</v>
      </c>
      <c r="G114" s="40"/>
      <c r="H114" s="40"/>
      <c r="I114" s="32" t="s">
        <v>37</v>
      </c>
      <c r="J114" s="36" t="str">
        <f>E24</f>
        <v>Ing. Tomáš Pecival, Ph.D.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1" customFormat="1" ht="29.28" customHeight="1">
      <c r="A116" s="191"/>
      <c r="B116" s="192"/>
      <c r="C116" s="193" t="s">
        <v>109</v>
      </c>
      <c r="D116" s="194" t="s">
        <v>64</v>
      </c>
      <c r="E116" s="194" t="s">
        <v>60</v>
      </c>
      <c r="F116" s="194" t="s">
        <v>61</v>
      </c>
      <c r="G116" s="194" t="s">
        <v>110</v>
      </c>
      <c r="H116" s="194" t="s">
        <v>111</v>
      </c>
      <c r="I116" s="194" t="s">
        <v>112</v>
      </c>
      <c r="J116" s="195" t="s">
        <v>98</v>
      </c>
      <c r="K116" s="196" t="s">
        <v>113</v>
      </c>
      <c r="L116" s="197"/>
      <c r="M116" s="100" t="s">
        <v>1</v>
      </c>
      <c r="N116" s="101" t="s">
        <v>43</v>
      </c>
      <c r="O116" s="101" t="s">
        <v>114</v>
      </c>
      <c r="P116" s="101" t="s">
        <v>115</v>
      </c>
      <c r="Q116" s="101" t="s">
        <v>116</v>
      </c>
      <c r="R116" s="101" t="s">
        <v>117</v>
      </c>
      <c r="S116" s="101" t="s">
        <v>118</v>
      </c>
      <c r="T116" s="102" t="s">
        <v>119</v>
      </c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</row>
    <row r="117" s="2" customFormat="1" ht="22.8" customHeight="1">
      <c r="A117" s="38"/>
      <c r="B117" s="39"/>
      <c r="C117" s="107" t="s">
        <v>120</v>
      </c>
      <c r="D117" s="40"/>
      <c r="E117" s="40"/>
      <c r="F117" s="40"/>
      <c r="G117" s="40"/>
      <c r="H117" s="40"/>
      <c r="I117" s="40"/>
      <c r="J117" s="198">
        <f>BK117</f>
        <v>0</v>
      </c>
      <c r="K117" s="40"/>
      <c r="L117" s="44"/>
      <c r="M117" s="103"/>
      <c r="N117" s="199"/>
      <c r="O117" s="104"/>
      <c r="P117" s="200">
        <f>P118</f>
        <v>0</v>
      </c>
      <c r="Q117" s="104"/>
      <c r="R117" s="200">
        <f>R118</f>
        <v>0</v>
      </c>
      <c r="S117" s="104"/>
      <c r="T117" s="201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78</v>
      </c>
      <c r="AU117" s="17" t="s">
        <v>100</v>
      </c>
      <c r="BK117" s="202">
        <f>BK118</f>
        <v>0</v>
      </c>
    </row>
    <row r="118" s="12" customFormat="1" ht="25.92" customHeight="1">
      <c r="A118" s="12"/>
      <c r="B118" s="203"/>
      <c r="C118" s="204"/>
      <c r="D118" s="205" t="s">
        <v>78</v>
      </c>
      <c r="E118" s="206" t="s">
        <v>373</v>
      </c>
      <c r="F118" s="206" t="s">
        <v>374</v>
      </c>
      <c r="G118" s="204"/>
      <c r="H118" s="204"/>
      <c r="I118" s="207"/>
      <c r="J118" s="208">
        <f>BK118</f>
        <v>0</v>
      </c>
      <c r="K118" s="204"/>
      <c r="L118" s="209"/>
      <c r="M118" s="210"/>
      <c r="N118" s="211"/>
      <c r="O118" s="211"/>
      <c r="P118" s="212">
        <f>SUM(P119:P160)</f>
        <v>0</v>
      </c>
      <c r="Q118" s="211"/>
      <c r="R118" s="212">
        <f>SUM(R119:R160)</f>
        <v>0</v>
      </c>
      <c r="S118" s="211"/>
      <c r="T118" s="213">
        <f>SUM(T119:T160)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4" t="s">
        <v>152</v>
      </c>
      <c r="AT118" s="215" t="s">
        <v>78</v>
      </c>
      <c r="AU118" s="215" t="s">
        <v>79</v>
      </c>
      <c r="AY118" s="214" t="s">
        <v>123</v>
      </c>
      <c r="BK118" s="216">
        <f>SUM(BK119:BK160)</f>
        <v>0</v>
      </c>
    </row>
    <row r="119" s="2" customFormat="1" ht="24.15" customHeight="1">
      <c r="A119" s="38"/>
      <c r="B119" s="39"/>
      <c r="C119" s="219" t="s">
        <v>228</v>
      </c>
      <c r="D119" s="219" t="s">
        <v>125</v>
      </c>
      <c r="E119" s="220" t="s">
        <v>375</v>
      </c>
      <c r="F119" s="221" t="s">
        <v>376</v>
      </c>
      <c r="G119" s="222" t="s">
        <v>377</v>
      </c>
      <c r="H119" s="223">
        <v>1</v>
      </c>
      <c r="I119" s="224"/>
      <c r="J119" s="225">
        <f>ROUND(I119*H119,2)</f>
        <v>0</v>
      </c>
      <c r="K119" s="226"/>
      <c r="L119" s="44"/>
      <c r="M119" s="227" t="s">
        <v>1</v>
      </c>
      <c r="N119" s="228" t="s">
        <v>44</v>
      </c>
      <c r="O119" s="91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31" t="s">
        <v>378</v>
      </c>
      <c r="AT119" s="231" t="s">
        <v>125</v>
      </c>
      <c r="AU119" s="231" t="s">
        <v>87</v>
      </c>
      <c r="AY119" s="17" t="s">
        <v>123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7" t="s">
        <v>87</v>
      </c>
      <c r="BK119" s="232">
        <f>ROUND(I119*H119,2)</f>
        <v>0</v>
      </c>
      <c r="BL119" s="17" t="s">
        <v>378</v>
      </c>
      <c r="BM119" s="231" t="s">
        <v>379</v>
      </c>
    </row>
    <row r="120" s="2" customFormat="1">
      <c r="A120" s="38"/>
      <c r="B120" s="39"/>
      <c r="C120" s="40"/>
      <c r="D120" s="233" t="s">
        <v>131</v>
      </c>
      <c r="E120" s="40"/>
      <c r="F120" s="234" t="s">
        <v>376</v>
      </c>
      <c r="G120" s="40"/>
      <c r="H120" s="40"/>
      <c r="I120" s="235"/>
      <c r="J120" s="40"/>
      <c r="K120" s="40"/>
      <c r="L120" s="44"/>
      <c r="M120" s="236"/>
      <c r="N120" s="237"/>
      <c r="O120" s="91"/>
      <c r="P120" s="91"/>
      <c r="Q120" s="91"/>
      <c r="R120" s="91"/>
      <c r="S120" s="91"/>
      <c r="T120" s="92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131</v>
      </c>
      <c r="AU120" s="17" t="s">
        <v>87</v>
      </c>
    </row>
    <row r="121" s="2" customFormat="1" ht="16.5" customHeight="1">
      <c r="A121" s="38"/>
      <c r="B121" s="39"/>
      <c r="C121" s="219" t="s">
        <v>87</v>
      </c>
      <c r="D121" s="219" t="s">
        <v>125</v>
      </c>
      <c r="E121" s="220" t="s">
        <v>269</v>
      </c>
      <c r="F121" s="221" t="s">
        <v>380</v>
      </c>
      <c r="G121" s="222" t="s">
        <v>377</v>
      </c>
      <c r="H121" s="223">
        <v>1</v>
      </c>
      <c r="I121" s="224"/>
      <c r="J121" s="225">
        <f>ROUND(I121*H121,2)</f>
        <v>0</v>
      </c>
      <c r="K121" s="226"/>
      <c r="L121" s="44"/>
      <c r="M121" s="227" t="s">
        <v>1</v>
      </c>
      <c r="N121" s="228" t="s">
        <v>44</v>
      </c>
      <c r="O121" s="91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1" t="s">
        <v>378</v>
      </c>
      <c r="AT121" s="231" t="s">
        <v>125</v>
      </c>
      <c r="AU121" s="231" t="s">
        <v>87</v>
      </c>
      <c r="AY121" s="17" t="s">
        <v>123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7" t="s">
        <v>87</v>
      </c>
      <c r="BK121" s="232">
        <f>ROUND(I121*H121,2)</f>
        <v>0</v>
      </c>
      <c r="BL121" s="17" t="s">
        <v>378</v>
      </c>
      <c r="BM121" s="231" t="s">
        <v>381</v>
      </c>
    </row>
    <row r="122" s="2" customFormat="1">
      <c r="A122" s="38"/>
      <c r="B122" s="39"/>
      <c r="C122" s="40"/>
      <c r="D122" s="233" t="s">
        <v>131</v>
      </c>
      <c r="E122" s="40"/>
      <c r="F122" s="234" t="s">
        <v>382</v>
      </c>
      <c r="G122" s="40"/>
      <c r="H122" s="40"/>
      <c r="I122" s="235"/>
      <c r="J122" s="40"/>
      <c r="K122" s="40"/>
      <c r="L122" s="44"/>
      <c r="M122" s="236"/>
      <c r="N122" s="237"/>
      <c r="O122" s="91"/>
      <c r="P122" s="91"/>
      <c r="Q122" s="91"/>
      <c r="R122" s="91"/>
      <c r="S122" s="91"/>
      <c r="T122" s="9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131</v>
      </c>
      <c r="AU122" s="17" t="s">
        <v>87</v>
      </c>
    </row>
    <row r="123" s="2" customFormat="1" ht="21.75" customHeight="1">
      <c r="A123" s="38"/>
      <c r="B123" s="39"/>
      <c r="C123" s="219" t="s">
        <v>89</v>
      </c>
      <c r="D123" s="219" t="s">
        <v>125</v>
      </c>
      <c r="E123" s="220" t="s">
        <v>275</v>
      </c>
      <c r="F123" s="221" t="s">
        <v>383</v>
      </c>
      <c r="G123" s="222" t="s">
        <v>377</v>
      </c>
      <c r="H123" s="223">
        <v>1</v>
      </c>
      <c r="I123" s="224"/>
      <c r="J123" s="225">
        <f>ROUND(I123*H123,2)</f>
        <v>0</v>
      </c>
      <c r="K123" s="226"/>
      <c r="L123" s="44"/>
      <c r="M123" s="227" t="s">
        <v>1</v>
      </c>
      <c r="N123" s="228" t="s">
        <v>44</v>
      </c>
      <c r="O123" s="91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1" t="s">
        <v>378</v>
      </c>
      <c r="AT123" s="231" t="s">
        <v>125</v>
      </c>
      <c r="AU123" s="231" t="s">
        <v>87</v>
      </c>
      <c r="AY123" s="17" t="s">
        <v>123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7" t="s">
        <v>87</v>
      </c>
      <c r="BK123" s="232">
        <f>ROUND(I123*H123,2)</f>
        <v>0</v>
      </c>
      <c r="BL123" s="17" t="s">
        <v>378</v>
      </c>
      <c r="BM123" s="231" t="s">
        <v>384</v>
      </c>
    </row>
    <row r="124" s="2" customFormat="1">
      <c r="A124" s="38"/>
      <c r="B124" s="39"/>
      <c r="C124" s="40"/>
      <c r="D124" s="233" t="s">
        <v>131</v>
      </c>
      <c r="E124" s="40"/>
      <c r="F124" s="234" t="s">
        <v>383</v>
      </c>
      <c r="G124" s="40"/>
      <c r="H124" s="40"/>
      <c r="I124" s="235"/>
      <c r="J124" s="40"/>
      <c r="K124" s="40"/>
      <c r="L124" s="44"/>
      <c r="M124" s="236"/>
      <c r="N124" s="237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131</v>
      </c>
      <c r="AU124" s="17" t="s">
        <v>87</v>
      </c>
    </row>
    <row r="125" s="2" customFormat="1">
      <c r="A125" s="38"/>
      <c r="B125" s="39"/>
      <c r="C125" s="40"/>
      <c r="D125" s="233" t="s">
        <v>133</v>
      </c>
      <c r="E125" s="40"/>
      <c r="F125" s="238" t="s">
        <v>385</v>
      </c>
      <c r="G125" s="40"/>
      <c r="H125" s="40"/>
      <c r="I125" s="235"/>
      <c r="J125" s="40"/>
      <c r="K125" s="40"/>
      <c r="L125" s="44"/>
      <c r="M125" s="236"/>
      <c r="N125" s="237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133</v>
      </c>
      <c r="AU125" s="17" t="s">
        <v>87</v>
      </c>
    </row>
    <row r="126" s="2" customFormat="1" ht="16.5" customHeight="1">
      <c r="A126" s="38"/>
      <c r="B126" s="39"/>
      <c r="C126" s="219" t="s">
        <v>143</v>
      </c>
      <c r="D126" s="219" t="s">
        <v>125</v>
      </c>
      <c r="E126" s="220" t="s">
        <v>386</v>
      </c>
      <c r="F126" s="221" t="s">
        <v>387</v>
      </c>
      <c r="G126" s="222" t="s">
        <v>377</v>
      </c>
      <c r="H126" s="223">
        <v>1</v>
      </c>
      <c r="I126" s="224"/>
      <c r="J126" s="225">
        <f>ROUND(I126*H126,2)</f>
        <v>0</v>
      </c>
      <c r="K126" s="226"/>
      <c r="L126" s="44"/>
      <c r="M126" s="227" t="s">
        <v>1</v>
      </c>
      <c r="N126" s="228" t="s">
        <v>44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378</v>
      </c>
      <c r="AT126" s="231" t="s">
        <v>125</v>
      </c>
      <c r="AU126" s="231" t="s">
        <v>87</v>
      </c>
      <c r="AY126" s="17" t="s">
        <v>123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87</v>
      </c>
      <c r="BK126" s="232">
        <f>ROUND(I126*H126,2)</f>
        <v>0</v>
      </c>
      <c r="BL126" s="17" t="s">
        <v>378</v>
      </c>
      <c r="BM126" s="231" t="s">
        <v>388</v>
      </c>
    </row>
    <row r="127" s="2" customFormat="1">
      <c r="A127" s="38"/>
      <c r="B127" s="39"/>
      <c r="C127" s="40"/>
      <c r="D127" s="233" t="s">
        <v>131</v>
      </c>
      <c r="E127" s="40"/>
      <c r="F127" s="234" t="s">
        <v>389</v>
      </c>
      <c r="G127" s="40"/>
      <c r="H127" s="40"/>
      <c r="I127" s="235"/>
      <c r="J127" s="40"/>
      <c r="K127" s="40"/>
      <c r="L127" s="44"/>
      <c r="M127" s="236"/>
      <c r="N127" s="237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131</v>
      </c>
      <c r="AU127" s="17" t="s">
        <v>87</v>
      </c>
    </row>
    <row r="128" s="2" customFormat="1" ht="21.75" customHeight="1">
      <c r="A128" s="38"/>
      <c r="B128" s="39"/>
      <c r="C128" s="219" t="s">
        <v>129</v>
      </c>
      <c r="D128" s="219" t="s">
        <v>125</v>
      </c>
      <c r="E128" s="220" t="s">
        <v>390</v>
      </c>
      <c r="F128" s="221" t="s">
        <v>391</v>
      </c>
      <c r="G128" s="222" t="s">
        <v>377</v>
      </c>
      <c r="H128" s="223">
        <v>1</v>
      </c>
      <c r="I128" s="224"/>
      <c r="J128" s="225">
        <f>ROUND(I128*H128,2)</f>
        <v>0</v>
      </c>
      <c r="K128" s="226"/>
      <c r="L128" s="44"/>
      <c r="M128" s="227" t="s">
        <v>1</v>
      </c>
      <c r="N128" s="228" t="s">
        <v>44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378</v>
      </c>
      <c r="AT128" s="231" t="s">
        <v>125</v>
      </c>
      <c r="AU128" s="231" t="s">
        <v>87</v>
      </c>
      <c r="AY128" s="17" t="s">
        <v>123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87</v>
      </c>
      <c r="BK128" s="232">
        <f>ROUND(I128*H128,2)</f>
        <v>0</v>
      </c>
      <c r="BL128" s="17" t="s">
        <v>378</v>
      </c>
      <c r="BM128" s="231" t="s">
        <v>392</v>
      </c>
    </row>
    <row r="129" s="2" customFormat="1">
      <c r="A129" s="38"/>
      <c r="B129" s="39"/>
      <c r="C129" s="40"/>
      <c r="D129" s="233" t="s">
        <v>131</v>
      </c>
      <c r="E129" s="40"/>
      <c r="F129" s="234" t="s">
        <v>391</v>
      </c>
      <c r="G129" s="40"/>
      <c r="H129" s="40"/>
      <c r="I129" s="235"/>
      <c r="J129" s="40"/>
      <c r="K129" s="40"/>
      <c r="L129" s="44"/>
      <c r="M129" s="236"/>
      <c r="N129" s="237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131</v>
      </c>
      <c r="AU129" s="17" t="s">
        <v>87</v>
      </c>
    </row>
    <row r="130" s="2" customFormat="1">
      <c r="A130" s="38"/>
      <c r="B130" s="39"/>
      <c r="C130" s="40"/>
      <c r="D130" s="233" t="s">
        <v>133</v>
      </c>
      <c r="E130" s="40"/>
      <c r="F130" s="238" t="s">
        <v>393</v>
      </c>
      <c r="G130" s="40"/>
      <c r="H130" s="40"/>
      <c r="I130" s="235"/>
      <c r="J130" s="40"/>
      <c r="K130" s="40"/>
      <c r="L130" s="44"/>
      <c r="M130" s="236"/>
      <c r="N130" s="237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133</v>
      </c>
      <c r="AU130" s="17" t="s">
        <v>87</v>
      </c>
    </row>
    <row r="131" s="2" customFormat="1" ht="16.5" customHeight="1">
      <c r="A131" s="38"/>
      <c r="B131" s="39"/>
      <c r="C131" s="219" t="s">
        <v>152</v>
      </c>
      <c r="D131" s="219" t="s">
        <v>125</v>
      </c>
      <c r="E131" s="220" t="s">
        <v>394</v>
      </c>
      <c r="F131" s="221" t="s">
        <v>395</v>
      </c>
      <c r="G131" s="222" t="s">
        <v>377</v>
      </c>
      <c r="H131" s="223">
        <v>1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44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378</v>
      </c>
      <c r="AT131" s="231" t="s">
        <v>125</v>
      </c>
      <c r="AU131" s="231" t="s">
        <v>87</v>
      </c>
      <c r="AY131" s="17" t="s">
        <v>123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87</v>
      </c>
      <c r="BK131" s="232">
        <f>ROUND(I131*H131,2)</f>
        <v>0</v>
      </c>
      <c r="BL131" s="17" t="s">
        <v>378</v>
      </c>
      <c r="BM131" s="231" t="s">
        <v>396</v>
      </c>
    </row>
    <row r="132" s="2" customFormat="1">
      <c r="A132" s="38"/>
      <c r="B132" s="39"/>
      <c r="C132" s="40"/>
      <c r="D132" s="233" t="s">
        <v>131</v>
      </c>
      <c r="E132" s="40"/>
      <c r="F132" s="234" t="s">
        <v>395</v>
      </c>
      <c r="G132" s="40"/>
      <c r="H132" s="40"/>
      <c r="I132" s="235"/>
      <c r="J132" s="40"/>
      <c r="K132" s="40"/>
      <c r="L132" s="44"/>
      <c r="M132" s="236"/>
      <c r="N132" s="23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131</v>
      </c>
      <c r="AU132" s="17" t="s">
        <v>87</v>
      </c>
    </row>
    <row r="133" s="2" customFormat="1" ht="33" customHeight="1">
      <c r="A133" s="38"/>
      <c r="B133" s="39"/>
      <c r="C133" s="219" t="s">
        <v>158</v>
      </c>
      <c r="D133" s="219" t="s">
        <v>125</v>
      </c>
      <c r="E133" s="220" t="s">
        <v>397</v>
      </c>
      <c r="F133" s="221" t="s">
        <v>398</v>
      </c>
      <c r="G133" s="222" t="s">
        <v>377</v>
      </c>
      <c r="H133" s="223">
        <v>1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44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378</v>
      </c>
      <c r="AT133" s="231" t="s">
        <v>125</v>
      </c>
      <c r="AU133" s="231" t="s">
        <v>87</v>
      </c>
      <c r="AY133" s="17" t="s">
        <v>123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87</v>
      </c>
      <c r="BK133" s="232">
        <f>ROUND(I133*H133,2)</f>
        <v>0</v>
      </c>
      <c r="BL133" s="17" t="s">
        <v>378</v>
      </c>
      <c r="BM133" s="231" t="s">
        <v>399</v>
      </c>
    </row>
    <row r="134" s="2" customFormat="1">
      <c r="A134" s="38"/>
      <c r="B134" s="39"/>
      <c r="C134" s="40"/>
      <c r="D134" s="233" t="s">
        <v>131</v>
      </c>
      <c r="E134" s="40"/>
      <c r="F134" s="234" t="s">
        <v>398</v>
      </c>
      <c r="G134" s="40"/>
      <c r="H134" s="40"/>
      <c r="I134" s="235"/>
      <c r="J134" s="40"/>
      <c r="K134" s="40"/>
      <c r="L134" s="44"/>
      <c r="M134" s="236"/>
      <c r="N134" s="237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131</v>
      </c>
      <c r="AU134" s="17" t="s">
        <v>87</v>
      </c>
    </row>
    <row r="135" s="2" customFormat="1" ht="24.15" customHeight="1">
      <c r="A135" s="38"/>
      <c r="B135" s="39"/>
      <c r="C135" s="219" t="s">
        <v>163</v>
      </c>
      <c r="D135" s="219" t="s">
        <v>125</v>
      </c>
      <c r="E135" s="220" t="s">
        <v>400</v>
      </c>
      <c r="F135" s="221" t="s">
        <v>401</v>
      </c>
      <c r="G135" s="222" t="s">
        <v>377</v>
      </c>
      <c r="H135" s="223">
        <v>1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44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378</v>
      </c>
      <c r="AT135" s="231" t="s">
        <v>125</v>
      </c>
      <c r="AU135" s="231" t="s">
        <v>87</v>
      </c>
      <c r="AY135" s="17" t="s">
        <v>123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87</v>
      </c>
      <c r="BK135" s="232">
        <f>ROUND(I135*H135,2)</f>
        <v>0</v>
      </c>
      <c r="BL135" s="17" t="s">
        <v>378</v>
      </c>
      <c r="BM135" s="231" t="s">
        <v>402</v>
      </c>
    </row>
    <row r="136" s="2" customFormat="1">
      <c r="A136" s="38"/>
      <c r="B136" s="39"/>
      <c r="C136" s="40"/>
      <c r="D136" s="233" t="s">
        <v>131</v>
      </c>
      <c r="E136" s="40"/>
      <c r="F136" s="234" t="s">
        <v>401</v>
      </c>
      <c r="G136" s="40"/>
      <c r="H136" s="40"/>
      <c r="I136" s="235"/>
      <c r="J136" s="40"/>
      <c r="K136" s="40"/>
      <c r="L136" s="44"/>
      <c r="M136" s="236"/>
      <c r="N136" s="237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131</v>
      </c>
      <c r="AU136" s="17" t="s">
        <v>87</v>
      </c>
    </row>
    <row r="137" s="2" customFormat="1" ht="37.8" customHeight="1">
      <c r="A137" s="38"/>
      <c r="B137" s="39"/>
      <c r="C137" s="219" t="s">
        <v>168</v>
      </c>
      <c r="D137" s="219" t="s">
        <v>125</v>
      </c>
      <c r="E137" s="220" t="s">
        <v>403</v>
      </c>
      <c r="F137" s="221" t="s">
        <v>404</v>
      </c>
      <c r="G137" s="222" t="s">
        <v>377</v>
      </c>
      <c r="H137" s="223">
        <v>1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44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378</v>
      </c>
      <c r="AT137" s="231" t="s">
        <v>125</v>
      </c>
      <c r="AU137" s="231" t="s">
        <v>87</v>
      </c>
      <c r="AY137" s="17" t="s">
        <v>123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87</v>
      </c>
      <c r="BK137" s="232">
        <f>ROUND(I137*H137,2)</f>
        <v>0</v>
      </c>
      <c r="BL137" s="17" t="s">
        <v>378</v>
      </c>
      <c r="BM137" s="231" t="s">
        <v>405</v>
      </c>
    </row>
    <row r="138" s="2" customFormat="1">
      <c r="A138" s="38"/>
      <c r="B138" s="39"/>
      <c r="C138" s="40"/>
      <c r="D138" s="233" t="s">
        <v>131</v>
      </c>
      <c r="E138" s="40"/>
      <c r="F138" s="234" t="s">
        <v>404</v>
      </c>
      <c r="G138" s="40"/>
      <c r="H138" s="40"/>
      <c r="I138" s="235"/>
      <c r="J138" s="40"/>
      <c r="K138" s="40"/>
      <c r="L138" s="44"/>
      <c r="M138" s="236"/>
      <c r="N138" s="237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131</v>
      </c>
      <c r="AU138" s="17" t="s">
        <v>87</v>
      </c>
    </row>
    <row r="139" s="2" customFormat="1">
      <c r="A139" s="38"/>
      <c r="B139" s="39"/>
      <c r="C139" s="40"/>
      <c r="D139" s="233" t="s">
        <v>133</v>
      </c>
      <c r="E139" s="40"/>
      <c r="F139" s="238" t="s">
        <v>406</v>
      </c>
      <c r="G139" s="40"/>
      <c r="H139" s="40"/>
      <c r="I139" s="235"/>
      <c r="J139" s="40"/>
      <c r="K139" s="40"/>
      <c r="L139" s="44"/>
      <c r="M139" s="236"/>
      <c r="N139" s="237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133</v>
      </c>
      <c r="AU139" s="17" t="s">
        <v>87</v>
      </c>
    </row>
    <row r="140" s="2" customFormat="1" ht="49.05" customHeight="1">
      <c r="A140" s="38"/>
      <c r="B140" s="39"/>
      <c r="C140" s="219" t="s">
        <v>173</v>
      </c>
      <c r="D140" s="219" t="s">
        <v>125</v>
      </c>
      <c r="E140" s="220" t="s">
        <v>407</v>
      </c>
      <c r="F140" s="221" t="s">
        <v>408</v>
      </c>
      <c r="G140" s="222" t="s">
        <v>377</v>
      </c>
      <c r="H140" s="223">
        <v>1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44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378</v>
      </c>
      <c r="AT140" s="231" t="s">
        <v>125</v>
      </c>
      <c r="AU140" s="231" t="s">
        <v>87</v>
      </c>
      <c r="AY140" s="17" t="s">
        <v>123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87</v>
      </c>
      <c r="BK140" s="232">
        <f>ROUND(I140*H140,2)</f>
        <v>0</v>
      </c>
      <c r="BL140" s="17" t="s">
        <v>378</v>
      </c>
      <c r="BM140" s="231" t="s">
        <v>409</v>
      </c>
    </row>
    <row r="141" s="2" customFormat="1">
      <c r="A141" s="38"/>
      <c r="B141" s="39"/>
      <c r="C141" s="40"/>
      <c r="D141" s="233" t="s">
        <v>131</v>
      </c>
      <c r="E141" s="40"/>
      <c r="F141" s="234" t="s">
        <v>408</v>
      </c>
      <c r="G141" s="40"/>
      <c r="H141" s="40"/>
      <c r="I141" s="235"/>
      <c r="J141" s="40"/>
      <c r="K141" s="40"/>
      <c r="L141" s="44"/>
      <c r="M141" s="236"/>
      <c r="N141" s="237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131</v>
      </c>
      <c r="AU141" s="17" t="s">
        <v>87</v>
      </c>
    </row>
    <row r="142" s="2" customFormat="1" ht="24.15" customHeight="1">
      <c r="A142" s="38"/>
      <c r="B142" s="39"/>
      <c r="C142" s="219" t="s">
        <v>179</v>
      </c>
      <c r="D142" s="219" t="s">
        <v>125</v>
      </c>
      <c r="E142" s="220" t="s">
        <v>410</v>
      </c>
      <c r="F142" s="221" t="s">
        <v>411</v>
      </c>
      <c r="G142" s="222" t="s">
        <v>377</v>
      </c>
      <c r="H142" s="223">
        <v>1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44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378</v>
      </c>
      <c r="AT142" s="231" t="s">
        <v>125</v>
      </c>
      <c r="AU142" s="231" t="s">
        <v>87</v>
      </c>
      <c r="AY142" s="17" t="s">
        <v>123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87</v>
      </c>
      <c r="BK142" s="232">
        <f>ROUND(I142*H142,2)</f>
        <v>0</v>
      </c>
      <c r="BL142" s="17" t="s">
        <v>378</v>
      </c>
      <c r="BM142" s="231" t="s">
        <v>412</v>
      </c>
    </row>
    <row r="143" s="2" customFormat="1">
      <c r="A143" s="38"/>
      <c r="B143" s="39"/>
      <c r="C143" s="40"/>
      <c r="D143" s="233" t="s">
        <v>131</v>
      </c>
      <c r="E143" s="40"/>
      <c r="F143" s="234" t="s">
        <v>411</v>
      </c>
      <c r="G143" s="40"/>
      <c r="H143" s="40"/>
      <c r="I143" s="235"/>
      <c r="J143" s="40"/>
      <c r="K143" s="40"/>
      <c r="L143" s="44"/>
      <c r="M143" s="236"/>
      <c r="N143" s="237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131</v>
      </c>
      <c r="AU143" s="17" t="s">
        <v>87</v>
      </c>
    </row>
    <row r="144" s="2" customFormat="1" ht="37.8" customHeight="1">
      <c r="A144" s="38"/>
      <c r="B144" s="39"/>
      <c r="C144" s="219" t="s">
        <v>184</v>
      </c>
      <c r="D144" s="219" t="s">
        <v>125</v>
      </c>
      <c r="E144" s="220" t="s">
        <v>413</v>
      </c>
      <c r="F144" s="221" t="s">
        <v>414</v>
      </c>
      <c r="G144" s="222" t="s">
        <v>377</v>
      </c>
      <c r="H144" s="223">
        <v>1</v>
      </c>
      <c r="I144" s="224"/>
      <c r="J144" s="225">
        <f>ROUND(I144*H144,2)</f>
        <v>0</v>
      </c>
      <c r="K144" s="226"/>
      <c r="L144" s="44"/>
      <c r="M144" s="227" t="s">
        <v>1</v>
      </c>
      <c r="N144" s="228" t="s">
        <v>44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378</v>
      </c>
      <c r="AT144" s="231" t="s">
        <v>125</v>
      </c>
      <c r="AU144" s="231" t="s">
        <v>87</v>
      </c>
      <c r="AY144" s="17" t="s">
        <v>123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87</v>
      </c>
      <c r="BK144" s="232">
        <f>ROUND(I144*H144,2)</f>
        <v>0</v>
      </c>
      <c r="BL144" s="17" t="s">
        <v>378</v>
      </c>
      <c r="BM144" s="231" t="s">
        <v>415</v>
      </c>
    </row>
    <row r="145" s="2" customFormat="1">
      <c r="A145" s="38"/>
      <c r="B145" s="39"/>
      <c r="C145" s="40"/>
      <c r="D145" s="233" t="s">
        <v>131</v>
      </c>
      <c r="E145" s="40"/>
      <c r="F145" s="234" t="s">
        <v>414</v>
      </c>
      <c r="G145" s="40"/>
      <c r="H145" s="40"/>
      <c r="I145" s="235"/>
      <c r="J145" s="40"/>
      <c r="K145" s="40"/>
      <c r="L145" s="44"/>
      <c r="M145" s="236"/>
      <c r="N145" s="237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131</v>
      </c>
      <c r="AU145" s="17" t="s">
        <v>87</v>
      </c>
    </row>
    <row r="146" s="2" customFormat="1" ht="24.15" customHeight="1">
      <c r="A146" s="38"/>
      <c r="B146" s="39"/>
      <c r="C146" s="219" t="s">
        <v>8</v>
      </c>
      <c r="D146" s="219" t="s">
        <v>125</v>
      </c>
      <c r="E146" s="220" t="s">
        <v>416</v>
      </c>
      <c r="F146" s="221" t="s">
        <v>417</v>
      </c>
      <c r="G146" s="222" t="s">
        <v>377</v>
      </c>
      <c r="H146" s="223">
        <v>1</v>
      </c>
      <c r="I146" s="224"/>
      <c r="J146" s="225">
        <f>ROUND(I146*H146,2)</f>
        <v>0</v>
      </c>
      <c r="K146" s="226"/>
      <c r="L146" s="44"/>
      <c r="M146" s="227" t="s">
        <v>1</v>
      </c>
      <c r="N146" s="228" t="s">
        <v>44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378</v>
      </c>
      <c r="AT146" s="231" t="s">
        <v>125</v>
      </c>
      <c r="AU146" s="231" t="s">
        <v>87</v>
      </c>
      <c r="AY146" s="17" t="s">
        <v>123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87</v>
      </c>
      <c r="BK146" s="232">
        <f>ROUND(I146*H146,2)</f>
        <v>0</v>
      </c>
      <c r="BL146" s="17" t="s">
        <v>378</v>
      </c>
      <c r="BM146" s="231" t="s">
        <v>418</v>
      </c>
    </row>
    <row r="147" s="2" customFormat="1">
      <c r="A147" s="38"/>
      <c r="B147" s="39"/>
      <c r="C147" s="40"/>
      <c r="D147" s="233" t="s">
        <v>131</v>
      </c>
      <c r="E147" s="40"/>
      <c r="F147" s="234" t="s">
        <v>419</v>
      </c>
      <c r="G147" s="40"/>
      <c r="H147" s="40"/>
      <c r="I147" s="235"/>
      <c r="J147" s="40"/>
      <c r="K147" s="40"/>
      <c r="L147" s="44"/>
      <c r="M147" s="236"/>
      <c r="N147" s="23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131</v>
      </c>
      <c r="AU147" s="17" t="s">
        <v>87</v>
      </c>
    </row>
    <row r="148" s="2" customFormat="1" ht="16.5" customHeight="1">
      <c r="A148" s="38"/>
      <c r="B148" s="39"/>
      <c r="C148" s="219" t="s">
        <v>193</v>
      </c>
      <c r="D148" s="219" t="s">
        <v>125</v>
      </c>
      <c r="E148" s="220" t="s">
        <v>420</v>
      </c>
      <c r="F148" s="221" t="s">
        <v>421</v>
      </c>
      <c r="G148" s="222" t="s">
        <v>377</v>
      </c>
      <c r="H148" s="223">
        <v>1</v>
      </c>
      <c r="I148" s="224"/>
      <c r="J148" s="225">
        <f>ROUND(I148*H148,2)</f>
        <v>0</v>
      </c>
      <c r="K148" s="226"/>
      <c r="L148" s="44"/>
      <c r="M148" s="227" t="s">
        <v>1</v>
      </c>
      <c r="N148" s="228" t="s">
        <v>44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378</v>
      </c>
      <c r="AT148" s="231" t="s">
        <v>125</v>
      </c>
      <c r="AU148" s="231" t="s">
        <v>87</v>
      </c>
      <c r="AY148" s="17" t="s">
        <v>123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87</v>
      </c>
      <c r="BK148" s="232">
        <f>ROUND(I148*H148,2)</f>
        <v>0</v>
      </c>
      <c r="BL148" s="17" t="s">
        <v>378</v>
      </c>
      <c r="BM148" s="231" t="s">
        <v>422</v>
      </c>
    </row>
    <row r="149" s="2" customFormat="1">
      <c r="A149" s="38"/>
      <c r="B149" s="39"/>
      <c r="C149" s="40"/>
      <c r="D149" s="233" t="s">
        <v>131</v>
      </c>
      <c r="E149" s="40"/>
      <c r="F149" s="234" t="s">
        <v>423</v>
      </c>
      <c r="G149" s="40"/>
      <c r="H149" s="40"/>
      <c r="I149" s="235"/>
      <c r="J149" s="40"/>
      <c r="K149" s="40"/>
      <c r="L149" s="44"/>
      <c r="M149" s="236"/>
      <c r="N149" s="237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131</v>
      </c>
      <c r="AU149" s="17" t="s">
        <v>87</v>
      </c>
    </row>
    <row r="150" s="2" customFormat="1" ht="24.15" customHeight="1">
      <c r="A150" s="38"/>
      <c r="B150" s="39"/>
      <c r="C150" s="219" t="s">
        <v>201</v>
      </c>
      <c r="D150" s="219" t="s">
        <v>125</v>
      </c>
      <c r="E150" s="220" t="s">
        <v>424</v>
      </c>
      <c r="F150" s="221" t="s">
        <v>425</v>
      </c>
      <c r="G150" s="222" t="s">
        <v>377</v>
      </c>
      <c r="H150" s="223">
        <v>1</v>
      </c>
      <c r="I150" s="224"/>
      <c r="J150" s="225">
        <f>ROUND(I150*H150,2)</f>
        <v>0</v>
      </c>
      <c r="K150" s="226"/>
      <c r="L150" s="44"/>
      <c r="M150" s="227" t="s">
        <v>1</v>
      </c>
      <c r="N150" s="228" t="s">
        <v>44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378</v>
      </c>
      <c r="AT150" s="231" t="s">
        <v>125</v>
      </c>
      <c r="AU150" s="231" t="s">
        <v>87</v>
      </c>
      <c r="AY150" s="17" t="s">
        <v>123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87</v>
      </c>
      <c r="BK150" s="232">
        <f>ROUND(I150*H150,2)</f>
        <v>0</v>
      </c>
      <c r="BL150" s="17" t="s">
        <v>378</v>
      </c>
      <c r="BM150" s="231" t="s">
        <v>426</v>
      </c>
    </row>
    <row r="151" s="2" customFormat="1">
      <c r="A151" s="38"/>
      <c r="B151" s="39"/>
      <c r="C151" s="40"/>
      <c r="D151" s="233" t="s">
        <v>131</v>
      </c>
      <c r="E151" s="40"/>
      <c r="F151" s="234" t="s">
        <v>427</v>
      </c>
      <c r="G151" s="40"/>
      <c r="H151" s="40"/>
      <c r="I151" s="235"/>
      <c r="J151" s="40"/>
      <c r="K151" s="40"/>
      <c r="L151" s="44"/>
      <c r="M151" s="236"/>
      <c r="N151" s="237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131</v>
      </c>
      <c r="AU151" s="17" t="s">
        <v>87</v>
      </c>
    </row>
    <row r="152" s="2" customFormat="1">
      <c r="A152" s="38"/>
      <c r="B152" s="39"/>
      <c r="C152" s="40"/>
      <c r="D152" s="233" t="s">
        <v>133</v>
      </c>
      <c r="E152" s="40"/>
      <c r="F152" s="238" t="s">
        <v>428</v>
      </c>
      <c r="G152" s="40"/>
      <c r="H152" s="40"/>
      <c r="I152" s="235"/>
      <c r="J152" s="40"/>
      <c r="K152" s="40"/>
      <c r="L152" s="44"/>
      <c r="M152" s="236"/>
      <c r="N152" s="237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133</v>
      </c>
      <c r="AU152" s="17" t="s">
        <v>87</v>
      </c>
    </row>
    <row r="153" s="2" customFormat="1" ht="24.15" customHeight="1">
      <c r="A153" s="38"/>
      <c r="B153" s="39"/>
      <c r="C153" s="219" t="s">
        <v>206</v>
      </c>
      <c r="D153" s="219" t="s">
        <v>125</v>
      </c>
      <c r="E153" s="220" t="s">
        <v>429</v>
      </c>
      <c r="F153" s="221" t="s">
        <v>430</v>
      </c>
      <c r="G153" s="222" t="s">
        <v>377</v>
      </c>
      <c r="H153" s="223">
        <v>1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44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378</v>
      </c>
      <c r="AT153" s="231" t="s">
        <v>125</v>
      </c>
      <c r="AU153" s="231" t="s">
        <v>87</v>
      </c>
      <c r="AY153" s="17" t="s">
        <v>123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87</v>
      </c>
      <c r="BK153" s="232">
        <f>ROUND(I153*H153,2)</f>
        <v>0</v>
      </c>
      <c r="BL153" s="17" t="s">
        <v>378</v>
      </c>
      <c r="BM153" s="231" t="s">
        <v>431</v>
      </c>
    </row>
    <row r="154" s="2" customFormat="1">
      <c r="A154" s="38"/>
      <c r="B154" s="39"/>
      <c r="C154" s="40"/>
      <c r="D154" s="233" t="s">
        <v>131</v>
      </c>
      <c r="E154" s="40"/>
      <c r="F154" s="234" t="s">
        <v>430</v>
      </c>
      <c r="G154" s="40"/>
      <c r="H154" s="40"/>
      <c r="I154" s="235"/>
      <c r="J154" s="40"/>
      <c r="K154" s="40"/>
      <c r="L154" s="44"/>
      <c r="M154" s="236"/>
      <c r="N154" s="237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131</v>
      </c>
      <c r="AU154" s="17" t="s">
        <v>87</v>
      </c>
    </row>
    <row r="155" s="2" customFormat="1" ht="16.5" customHeight="1">
      <c r="A155" s="38"/>
      <c r="B155" s="39"/>
      <c r="C155" s="219" t="s">
        <v>211</v>
      </c>
      <c r="D155" s="219" t="s">
        <v>125</v>
      </c>
      <c r="E155" s="220" t="s">
        <v>432</v>
      </c>
      <c r="F155" s="221" t="s">
        <v>433</v>
      </c>
      <c r="G155" s="222" t="s">
        <v>377</v>
      </c>
      <c r="H155" s="223">
        <v>1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44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378</v>
      </c>
      <c r="AT155" s="231" t="s">
        <v>125</v>
      </c>
      <c r="AU155" s="231" t="s">
        <v>87</v>
      </c>
      <c r="AY155" s="17" t="s">
        <v>123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87</v>
      </c>
      <c r="BK155" s="232">
        <f>ROUND(I155*H155,2)</f>
        <v>0</v>
      </c>
      <c r="BL155" s="17" t="s">
        <v>378</v>
      </c>
      <c r="BM155" s="231" t="s">
        <v>434</v>
      </c>
    </row>
    <row r="156" s="2" customFormat="1">
      <c r="A156" s="38"/>
      <c r="B156" s="39"/>
      <c r="C156" s="40"/>
      <c r="D156" s="233" t="s">
        <v>131</v>
      </c>
      <c r="E156" s="40"/>
      <c r="F156" s="234" t="s">
        <v>433</v>
      </c>
      <c r="G156" s="40"/>
      <c r="H156" s="40"/>
      <c r="I156" s="235"/>
      <c r="J156" s="40"/>
      <c r="K156" s="40"/>
      <c r="L156" s="44"/>
      <c r="M156" s="236"/>
      <c r="N156" s="237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131</v>
      </c>
      <c r="AU156" s="17" t="s">
        <v>87</v>
      </c>
    </row>
    <row r="157" s="2" customFormat="1" ht="16.5" customHeight="1">
      <c r="A157" s="38"/>
      <c r="B157" s="39"/>
      <c r="C157" s="219" t="s">
        <v>217</v>
      </c>
      <c r="D157" s="219" t="s">
        <v>125</v>
      </c>
      <c r="E157" s="220" t="s">
        <v>435</v>
      </c>
      <c r="F157" s="221" t="s">
        <v>436</v>
      </c>
      <c r="G157" s="222" t="s">
        <v>377</v>
      </c>
      <c r="H157" s="223">
        <v>1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44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378</v>
      </c>
      <c r="AT157" s="231" t="s">
        <v>125</v>
      </c>
      <c r="AU157" s="231" t="s">
        <v>87</v>
      </c>
      <c r="AY157" s="17" t="s">
        <v>123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87</v>
      </c>
      <c r="BK157" s="232">
        <f>ROUND(I157*H157,2)</f>
        <v>0</v>
      </c>
      <c r="BL157" s="17" t="s">
        <v>378</v>
      </c>
      <c r="BM157" s="231" t="s">
        <v>437</v>
      </c>
    </row>
    <row r="158" s="2" customFormat="1">
      <c r="A158" s="38"/>
      <c r="B158" s="39"/>
      <c r="C158" s="40"/>
      <c r="D158" s="233" t="s">
        <v>131</v>
      </c>
      <c r="E158" s="40"/>
      <c r="F158" s="234" t="s">
        <v>436</v>
      </c>
      <c r="G158" s="40"/>
      <c r="H158" s="40"/>
      <c r="I158" s="235"/>
      <c r="J158" s="40"/>
      <c r="K158" s="40"/>
      <c r="L158" s="44"/>
      <c r="M158" s="236"/>
      <c r="N158" s="237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131</v>
      </c>
      <c r="AU158" s="17" t="s">
        <v>87</v>
      </c>
    </row>
    <row r="159" s="2" customFormat="1" ht="16.5" customHeight="1">
      <c r="A159" s="38"/>
      <c r="B159" s="39"/>
      <c r="C159" s="219" t="s">
        <v>222</v>
      </c>
      <c r="D159" s="219" t="s">
        <v>125</v>
      </c>
      <c r="E159" s="220" t="s">
        <v>438</v>
      </c>
      <c r="F159" s="221" t="s">
        <v>439</v>
      </c>
      <c r="G159" s="222" t="s">
        <v>377</v>
      </c>
      <c r="H159" s="223">
        <v>1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44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378</v>
      </c>
      <c r="AT159" s="231" t="s">
        <v>125</v>
      </c>
      <c r="AU159" s="231" t="s">
        <v>87</v>
      </c>
      <c r="AY159" s="17" t="s">
        <v>123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87</v>
      </c>
      <c r="BK159" s="232">
        <f>ROUND(I159*H159,2)</f>
        <v>0</v>
      </c>
      <c r="BL159" s="17" t="s">
        <v>378</v>
      </c>
      <c r="BM159" s="231" t="s">
        <v>440</v>
      </c>
    </row>
    <row r="160" s="2" customFormat="1">
      <c r="A160" s="38"/>
      <c r="B160" s="39"/>
      <c r="C160" s="40"/>
      <c r="D160" s="233" t="s">
        <v>131</v>
      </c>
      <c r="E160" s="40"/>
      <c r="F160" s="234" t="s">
        <v>439</v>
      </c>
      <c r="G160" s="40"/>
      <c r="H160" s="40"/>
      <c r="I160" s="235"/>
      <c r="J160" s="40"/>
      <c r="K160" s="40"/>
      <c r="L160" s="44"/>
      <c r="M160" s="282"/>
      <c r="N160" s="283"/>
      <c r="O160" s="284"/>
      <c r="P160" s="284"/>
      <c r="Q160" s="284"/>
      <c r="R160" s="284"/>
      <c r="S160" s="284"/>
      <c r="T160" s="2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131</v>
      </c>
      <c r="AU160" s="17" t="s">
        <v>87</v>
      </c>
    </row>
    <row r="161" s="2" customFormat="1" ht="6.96" customHeight="1">
      <c r="A161" s="38"/>
      <c r="B161" s="66"/>
      <c r="C161" s="67"/>
      <c r="D161" s="67"/>
      <c r="E161" s="67"/>
      <c r="F161" s="67"/>
      <c r="G161" s="67"/>
      <c r="H161" s="67"/>
      <c r="I161" s="67"/>
      <c r="J161" s="67"/>
      <c r="K161" s="67"/>
      <c r="L161" s="44"/>
      <c r="M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</row>
  </sheetData>
  <sheetProtection sheet="1" autoFilter="0" formatColumns="0" formatRows="0" objects="1" scenarios="1" spinCount="100000" saltValue="GMDUbBrWCOprVVJtbeMGQyYIR3pF3zM6tjHzBPpVdW8iVQKgwffqLTBTCKU03MWhrKtAwRZ/+b1j7s1sT2OTww==" hashValue="UdFU1o22Z0jEoyHTdxKausjDM0Nt1J07kHZA5cM5m3WsaUJZkY7ex0fNbGY/Xq5arVBkq10OwKkAzGVxR7AzeQ==" algorithmName="SHA-512" password="CC35"/>
  <autoFilter ref="C116:K160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Tomáš Pecival</dc:creator>
  <cp:lastModifiedBy>Tomáš Pecival</cp:lastModifiedBy>
  <dcterms:created xsi:type="dcterms:W3CDTF">2025-09-05T11:58:13Z</dcterms:created>
  <dcterms:modified xsi:type="dcterms:W3CDTF">2025-09-05T11:58:28Z</dcterms:modified>
</cp:coreProperties>
</file>