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2021-249-1-(2025) - Dlouh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'2021-249-1-(2025) - Dlouh...'!$C$88:$K$262</definedName>
    <definedName name="_xlnm.Print_Area" localSheetId="1">'2021-249-1-(2025) - Dlouh...'!$C$4:$J$37,'2021-249-1-(2025) - Dlouh...'!$C$43:$J$72,'2021-249-1-(2025) - Dlouh...'!$C$78:$K$262</definedName>
    <definedName name="_xlnm.Print_Titles" localSheetId="1">'2021-249-1-(2025) - Dlouh...'!$88:$88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258"/>
  <c r="BH258"/>
  <c r="BG258"/>
  <c r="BF258"/>
  <c r="T258"/>
  <c r="T257"/>
  <c r="R258"/>
  <c r="R257"/>
  <c r="P258"/>
  <c r="P257"/>
  <c r="BI253"/>
  <c r="BH253"/>
  <c r="BG253"/>
  <c r="BF253"/>
  <c r="T253"/>
  <c r="T252"/>
  <c r="R253"/>
  <c r="R252"/>
  <c r="P253"/>
  <c r="P252"/>
  <c r="BI248"/>
  <c r="BH248"/>
  <c r="BG248"/>
  <c r="BF248"/>
  <c r="T248"/>
  <c r="R248"/>
  <c r="P248"/>
  <c r="BI243"/>
  <c r="BH243"/>
  <c r="BG243"/>
  <c r="BF243"/>
  <c r="T243"/>
  <c r="R243"/>
  <c r="P243"/>
  <c r="BI238"/>
  <c r="BH238"/>
  <c r="BG238"/>
  <c r="BF238"/>
  <c r="T238"/>
  <c r="T237"/>
  <c r="R238"/>
  <c r="R237"/>
  <c r="P238"/>
  <c r="P237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T213"/>
  <c r="T212"/>
  <c r="R214"/>
  <c r="R213"/>
  <c r="R212"/>
  <c r="P214"/>
  <c r="P213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0"/>
  <c r="F50"/>
  <c r="F48"/>
  <c r="E46"/>
  <c r="J22"/>
  <c r="E22"/>
  <c r="J86"/>
  <c r="J21"/>
  <c r="J16"/>
  <c r="E16"/>
  <c r="F51"/>
  <c r="J15"/>
  <c r="J10"/>
  <c r="J83"/>
  <c i="1" r="L50"/>
  <c r="AM50"/>
  <c r="AM49"/>
  <c r="L49"/>
  <c r="AM47"/>
  <c r="L47"/>
  <c r="L45"/>
  <c r="L44"/>
  <c i="2" r="J238"/>
  <c r="BK258"/>
  <c r="J169"/>
  <c r="BK128"/>
  <c r="J104"/>
  <c r="BK104"/>
  <c r="BK154"/>
  <c r="J248"/>
  <c r="BK214"/>
  <c r="BK100"/>
  <c r="J253"/>
  <c r="BK232"/>
  <c r="BK142"/>
  <c r="J102"/>
  <c r="BK137"/>
  <c r="J120"/>
  <c r="BK190"/>
  <c r="BK146"/>
  <c r="J128"/>
  <c r="BK120"/>
  <c r="J167"/>
  <c r="BK171"/>
  <c r="BK167"/>
  <c r="J185"/>
  <c r="J96"/>
  <c r="J137"/>
  <c r="BK158"/>
  <c r="BK150"/>
  <c r="BK204"/>
  <c r="BK218"/>
  <c r="BK175"/>
  <c r="J204"/>
  <c r="J174"/>
  <c r="J222"/>
  <c r="J146"/>
  <c r="BK176"/>
  <c r="BK116"/>
  <c r="J230"/>
  <c r="BK195"/>
  <c r="BK111"/>
  <c r="J158"/>
  <c r="J150"/>
  <c r="BK92"/>
  <c r="J111"/>
  <c r="J195"/>
  <c r="BK170"/>
  <c r="BK199"/>
  <c r="BK169"/>
  <c r="J176"/>
  <c r="BK185"/>
  <c r="BK222"/>
  <c r="BK182"/>
  <c r="J154"/>
  <c r="BK210"/>
  <c r="BK226"/>
  <c r="BK156"/>
  <c r="J177"/>
  <c r="BK172"/>
  <c r="BK174"/>
  <c r="J232"/>
  <c r="J171"/>
  <c r="J179"/>
  <c r="J160"/>
  <c r="BK177"/>
  <c r="BK179"/>
  <c r="J116"/>
  <c r="BK206"/>
  <c r="J199"/>
  <c r="BK248"/>
  <c r="J175"/>
  <c r="J170"/>
  <c r="BK96"/>
  <c r="BK160"/>
  <c r="J206"/>
  <c r="J182"/>
  <c r="J218"/>
  <c i="1" r="AS54"/>
  <c i="2" r="BK238"/>
  <c r="J92"/>
  <c r="BK228"/>
  <c r="BK243"/>
  <c r="BK230"/>
  <c r="J124"/>
  <c r="J226"/>
  <c r="J133"/>
  <c r="BK253"/>
  <c r="BK133"/>
  <c r="J100"/>
  <c r="BK124"/>
  <c r="J142"/>
  <c r="J243"/>
  <c r="J156"/>
  <c r="J214"/>
  <c r="J190"/>
  <c r="J228"/>
  <c r="J210"/>
  <c r="J172"/>
  <c r="BK102"/>
  <c r="J258"/>
  <c l="1" r="BK91"/>
  <c r="T166"/>
  <c r="T189"/>
  <c r="T217"/>
  <c r="T216"/>
  <c r="R91"/>
  <c r="T178"/>
  <c r="R203"/>
  <c r="BK242"/>
  <c r="J242"/>
  <c r="J69"/>
  <c r="P166"/>
  <c r="P189"/>
  <c r="T91"/>
  <c r="T90"/>
  <c r="BK189"/>
  <c r="J189"/>
  <c r="J60"/>
  <c r="BK203"/>
  <c r="J203"/>
  <c r="J61"/>
  <c r="R217"/>
  <c r="R216"/>
  <c r="P225"/>
  <c r="R166"/>
  <c r="R189"/>
  <c r="P217"/>
  <c r="P216"/>
  <c r="R225"/>
  <c r="P242"/>
  <c r="P91"/>
  <c r="P90"/>
  <c r="BK178"/>
  <c r="J178"/>
  <c r="J59"/>
  <c r="R178"/>
  <c r="T203"/>
  <c r="T225"/>
  <c r="R242"/>
  <c r="BK166"/>
  <c r="J166"/>
  <c r="J58"/>
  <c r="P178"/>
  <c r="P203"/>
  <c r="BK217"/>
  <c r="J217"/>
  <c r="J65"/>
  <c r="BK225"/>
  <c r="J225"/>
  <c r="J67"/>
  <c r="T242"/>
  <c r="BK213"/>
  <c r="J213"/>
  <c r="J63"/>
  <c r="BK252"/>
  <c r="J252"/>
  <c r="J70"/>
  <c r="BK257"/>
  <c r="J257"/>
  <c r="J71"/>
  <c r="BK237"/>
  <c r="J237"/>
  <c r="J68"/>
  <c r="BE102"/>
  <c r="BE104"/>
  <c r="BE111"/>
  <c r="BE116"/>
  <c r="BE120"/>
  <c r="BE150"/>
  <c r="BE228"/>
  <c r="J51"/>
  <c r="BE96"/>
  <c r="BE154"/>
  <c r="BE175"/>
  <c r="BE222"/>
  <c r="BE226"/>
  <c r="BE243"/>
  <c r="BE248"/>
  <c r="BE253"/>
  <c r="BE258"/>
  <c r="F86"/>
  <c r="BE158"/>
  <c r="BE160"/>
  <c r="BE195"/>
  <c r="BE230"/>
  <c r="J48"/>
  <c r="BE100"/>
  <c r="BE170"/>
  <c r="BE179"/>
  <c r="BE199"/>
  <c r="BE218"/>
  <c r="BE137"/>
  <c r="BE206"/>
  <c r="BE210"/>
  <c r="BE92"/>
  <c r="BE128"/>
  <c r="BE146"/>
  <c r="BE167"/>
  <c r="BE171"/>
  <c r="BE177"/>
  <c r="BE133"/>
  <c r="BE156"/>
  <c r="BE176"/>
  <c r="BE238"/>
  <c r="BE124"/>
  <c r="BE142"/>
  <c r="BE169"/>
  <c r="BE172"/>
  <c r="BE174"/>
  <c r="BE182"/>
  <c r="BE185"/>
  <c r="BE190"/>
  <c r="BE204"/>
  <c r="BE214"/>
  <c r="BE232"/>
  <c r="F32"/>
  <c i="1" r="BA55"/>
  <c r="BA54"/>
  <c r="W30"/>
  <c i="2" r="F34"/>
  <c i="1" r="BC55"/>
  <c r="BC54"/>
  <c r="W32"/>
  <c i="2" r="J32"/>
  <c i="1" r="AW55"/>
  <c i="2" r="F33"/>
  <c i="1" r="BB55"/>
  <c r="BB54"/>
  <c r="AX54"/>
  <c i="2" r="F35"/>
  <c i="1" r="BD55"/>
  <c r="BD54"/>
  <c r="W33"/>
  <c i="2" l="1" r="R90"/>
  <c r="R224"/>
  <c r="T224"/>
  <c r="T89"/>
  <c r="P224"/>
  <c r="P89"/>
  <c i="1" r="AU55"/>
  <c i="2" r="BK90"/>
  <c r="J90"/>
  <c r="J56"/>
  <c r="BK216"/>
  <c r="J216"/>
  <c r="J64"/>
  <c r="J91"/>
  <c r="J57"/>
  <c r="BK212"/>
  <c r="J212"/>
  <c r="J62"/>
  <c r="BK224"/>
  <c r="J224"/>
  <c r="J66"/>
  <c r="J31"/>
  <c i="1" r="AV55"/>
  <c r="AT55"/>
  <c r="W31"/>
  <c r="AU54"/>
  <c r="AW54"/>
  <c r="AK30"/>
  <c r="AY54"/>
  <c i="2" r="F31"/>
  <c i="1" r="AZ55"/>
  <c r="AZ54"/>
  <c r="W29"/>
  <c i="2" l="1" r="R89"/>
  <c r="BK89"/>
  <c r="J89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<sst xmlns="http://schemas.openxmlformats.org/spreadsheetml/2006/main">
  <si>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</si>
  <si>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</si>
  <si>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</si>
  <si>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</si>
  <si>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</si>
  <si>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{f6620961-6395-49f7-94f0-ad9efd981620}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</si>
  <si>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</si>
  <si>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</si>
  <si>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</si>
  <si>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</si>
  <si>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</si>
  <si>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</si>
  <si>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</si>
  <si>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</si>
  <si>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2021-249-1-(2025)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</si>
  <si>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</si>
  <si>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</si>
  <si>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Dlouhá strouha, Kvasiny, zřízení LB hrázky v ř.km 1,230 - 4,370</t>
  </si>
  <si>
    <t>KSO:</t>
  </si>
  <si>
    <t/>
  </si>
  <si>
    <t>CC-CZ:</t>
  </si>
  <si>
    <t>Místo:</t>
  </si>
  <si>
    <t xml:space="preserve"> </t>
  </si>
  <si>
    <t>Datum:</t>
  </si>
  <si>
    <t>17. 1. 2025</t>
  </si>
  <si>
    <t>Zadavatel:</t>
  </si>
  <si>
    <t>IČ:</t>
  </si>
  <si>
    <t>Povodí Labe, s.p.</t>
  </si>
  <si>
    <t>DIČ:</t>
  </si>
  <si>
    <t>Účastník:</t>
  </si>
  <si>
    <t>Vyplň údaj</t>
  </si>
  <si>
    <t>Projektant:</t>
  </si>
  <si>
    <t>Komplex CR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</si>
  <si>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</si>
  <si>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</si>
  <si>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</si>
  <si>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</si>
  <si>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</si>
  <si>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</si>
  <si>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</si>
  <si>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</si>
  <si>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</si>
  <si>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</si>
  <si>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</si>
  <si>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</si>
  <si>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</si>
  <si>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</si>
  <si>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</si>
  <si>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</si>
  <si>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</si>
  <si>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</si>
  <si>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</si>
  <si>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</si>
  <si>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</si>
  <si>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</si>
  <si>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</si>
  <si>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</si>
  <si>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</si>
  <si>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</si>
  <si>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</si>
  <si>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</si>
  <si>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</si>
  <si>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</si>
  <si>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</si>
  <si>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</si>
  <si>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</si>
  <si>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</si>
  <si>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</si>
  <si>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</si>
  <si>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</si>
  <si>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</si>
  <si>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</si>
  <si>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</si>
  <si>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</si>
  <si>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</si>
  <si>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</si>
  <si>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</si>
  <si>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</si>
  <si>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</si>
  <si>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</si>
  <si>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</si>
  <si>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</si>
  <si>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</si>
  <si>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</si>
  <si>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</si>
  <si>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</si>
  <si>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</si>
  <si>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</si>
  <si>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</si>
  <si>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</si>
  <si>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>M - Práce a dodávky M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</si>
  <si>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</si>
  <si>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</si>
  <si>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</si>
  <si>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</si>
  <si>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</si>
  <si>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</si>
  <si>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</si>
  <si>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</si>
  <si>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</si>
  <si>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</si>
  <si>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</si>
  <si>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</si>
  <si>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</si>
  <si>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</si>
  <si>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</si>
  <si>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</si>
  <si>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</si>
  <si>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</si>
  <si>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</si>
  <si>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</si>
  <si>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</si>
  <si>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</si>
  <si>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</si>
  <si>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</si>
  <si>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</si>
  <si>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</si>
  <si>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</si>
  <si>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111103223</t>
  </si>
  <si>
    <t>Kosení travin a vodních rostlin ve vegetačním období vodního rostlinstva na břehu hustého</t>
  </si>
  <si>
    <t>ha</t>
  </si>
  <si>
    <t>CS ÚRS 2025 01</t>
  </si>
  <si>
    <t>4</t>
  </si>
  <si>
    <t>-13243373</t>
  </si>
  <si>
    <t>Online PSC</t>
  </si>
  <si>
    <t>https://podminky.urs.cz/item/CS_URS_2025_01/111103223</t>
  </si>
  <si>
    <t>VV</t>
  </si>
  <si>
    <t>včetně likvidace v souladu s platnou legislativou, 148 m2</t>
  </si>
  <si>
    <t>148/10000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</si>
  <si>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</si>
  <si>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</si>
  <si>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</si>
  <si>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73542574</t>
  </si>
  <si>
    <t>https://podminky.urs.cz/item/CS_URS_2025_01/111251101</t>
  </si>
  <si>
    <t>včetně likvidace v souladu s platnou legislativou, 120 m2</t>
  </si>
  <si>
    <t>120,00</t>
  </si>
  <si>
    <t>3</t>
  </si>
  <si>
    <t>112251102</t>
  </si>
  <si>
    <t>Odstranění pařezů strojně s jejich vykopáním nebo vytrháním průměru přes 300 do 500 mm</t>
  </si>
  <si>
    <t>kus</t>
  </si>
  <si>
    <t>1937305988</t>
  </si>
  <si>
    <t>https://podminky.urs.cz/item/CS_URS_2025_01/112251102</t>
  </si>
  <si>
    <t>112251103</t>
  </si>
  <si>
    <t>Odstranění pařezů strojně s jejich vykopáním nebo vytrháním průměru přes 500 do 700 mm</t>
  </si>
  <si>
    <t>-1635080058</t>
  </si>
  <si>
    <t>https://podminky.urs.cz/item/CS_URS_2025_01/112251103</t>
  </si>
  <si>
    <t>5</t>
  </si>
  <si>
    <t>115001104-R</t>
  </si>
  <si>
    <t>Převedení vody potrubím průměru DN přes 250 do 300</t>
  </si>
  <si>
    <t>m</t>
  </si>
  <si>
    <t>-1656742201</t>
  </si>
  <si>
    <t>https://podminky.urs.cz/item/CS_URS_2025_01/115001104-R</t>
  </si>
  <si>
    <t>pracovní úseky v délce maximálně 50,00 m s následným přeložením na další úsek</t>
  </si>
  <si>
    <t>dodávka a montáž potrubí (PVC, PE DN 300), předpoklad ztratné 10 %</t>
  </si>
  <si>
    <t>uložení na podkladních pražcích, včetně stabilizace v profilu koryta stavebním řezivem</t>
  </si>
  <si>
    <t>a zřízení zemní hrázky na vtoku a na výtoku</t>
  </si>
  <si>
    <t>50</t>
  </si>
  <si>
    <t>6</t>
  </si>
  <si>
    <t>115101202</t>
  </si>
  <si>
    <t>Čerpání vody na dopravní výšku do 10 m s uvažovaným průměrným přítokem přes 500 do 1 000 l/min</t>
  </si>
  <si>
    <t>hod</t>
  </si>
  <si>
    <t>-1295227391</t>
  </si>
  <si>
    <t>https://podminky.urs.cz/item/CS_URS_2025_01/115101202</t>
  </si>
  <si>
    <t>čerpání průsakových vod ze stavební jámy - výstavba opevnění</t>
  </si>
  <si>
    <t>předpoklad: 6 týdnů, tj 30 pracovních dnů*2 hodiny</t>
  </si>
  <si>
    <t>30*2</t>
  </si>
  <si>
    <t>7</t>
  </si>
  <si>
    <t>115101302</t>
  </si>
  <si>
    <t>Pohotovost záložní čerpací soupravy pro dopravní výšku do 10 m s uvažovaným průměrným přítokem přes 500 do 1 000 l/min</t>
  </si>
  <si>
    <t>den</t>
  </si>
  <si>
    <t>2129509159</t>
  </si>
  <si>
    <t>https://podminky.urs.cz/item/CS_URS_2025_01/115101302</t>
  </si>
  <si>
    <t>předpoklad: 6 týdnů, tj 30 pracovních dnů</t>
  </si>
  <si>
    <t>30</t>
  </si>
  <si>
    <t>8</t>
  </si>
  <si>
    <t>122211101</t>
  </si>
  <si>
    <t>Odkopávky a prokopávky ručně zapažené i nezapažené v hornině třídy těžitelnosti I skupiny 3</t>
  </si>
  <si>
    <t>m3</t>
  </si>
  <si>
    <t>-1602420956</t>
  </si>
  <si>
    <t>https://podminky.urs.cz/item/CS_URS_2025_01/122211101</t>
  </si>
  <si>
    <t>v ochranných pásmech inženýrských sítí, dl. 10,00 m, f 1,40 m2</t>
  </si>
  <si>
    <t>10,00*1,40</t>
  </si>
  <si>
    <t>9</t>
  </si>
  <si>
    <t>122251104</t>
  </si>
  <si>
    <t>Odkopávky a prokopávky nezapažené strojně v hornině třídy těžitelnosti I skupiny 3 přes 100 do 500 m3</t>
  </si>
  <si>
    <t>-1177801366</t>
  </si>
  <si>
    <t>https://podminky.urs.cz/item/CS_URS_2025_01/122251104</t>
  </si>
  <si>
    <t>výkop pro opevnění levého břehu - viz výkaz výměr (- ruční čištění)</t>
  </si>
  <si>
    <t>186,82-14,00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</si>
  <si>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</si>
  <si>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</si>
  <si>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</si>
  <si>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-1955751096</t>
  </si>
  <si>
    <t>https://podminky.urs.cz/item/CS_URS_2025_01/162751117</t>
  </si>
  <si>
    <t>odvoz na skládku, předpoklad BERIMEX s.r.o., Rychnov nad Kněžnou</t>
  </si>
  <si>
    <t>vzdálenost 10 km</t>
  </si>
  <si>
    <t>186,82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</si>
  <si>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</si>
  <si>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</si>
  <si>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</si>
  <si>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</si>
  <si>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-1068185321</t>
  </si>
  <si>
    <t>https://podminky.urs.cz/item/CS_URS_2025_01/171201231</t>
  </si>
  <si>
    <t>koeficient množství 1,80 t/m3</t>
  </si>
  <si>
    <t>1,80*186,82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</si>
  <si>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</si>
  <si>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</si>
  <si>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998284136</t>
  </si>
  <si>
    <t>https://podminky.urs.cz/item/CS_URS_2025_01/181151331</t>
  </si>
  <si>
    <t>úprava plochy zařízení staveniště a manipulačního pruhu</t>
  </si>
  <si>
    <t>manipulační pruh podél hráze, dl. 140,00, š. 3,00 m</t>
  </si>
  <si>
    <t>140,00*3,00</t>
  </si>
  <si>
    <t>13</t>
  </si>
  <si>
    <t>181351103</t>
  </si>
  <si>
    <t>Rozprostření a urovnání ornice v rovině nebo ve svahu sklonu do 1:5 strojně při souvislé ploše přes 100 do 500 m2, tl. vrstvy do 200 mm</t>
  </si>
  <si>
    <t>-1080610366</t>
  </si>
  <si>
    <t>https://podminky.urs.cz/item/CS_URS_2025_01/181351103</t>
  </si>
  <si>
    <t>zeminy schopné zúrodnění na koruně hrázky, dl. 125,00 m, š. 1,15 m, tl. 0,15 m</t>
  </si>
  <si>
    <t>125,00*1,15</t>
  </si>
  <si>
    <t>14</t>
  </si>
  <si>
    <t>182112121</t>
  </si>
  <si>
    <t>Svahování trvalých svahů do projektovaných profilů ručně s potřebným přemístěním výkopku při svahování v zářezech v hornině třídy těžitelnosti I skupiny 3</t>
  </si>
  <si>
    <t>-1436643623</t>
  </si>
  <si>
    <t>https://podminky.urs.cz/item/CS_URS_2025_01/182112121</t>
  </si>
  <si>
    <t>svahování pod těsnění opevnění, ruční dočištění, dl. 125,00 m, š. 1,50 m</t>
  </si>
  <si>
    <t>125,00*1,50</t>
  </si>
  <si>
    <t>15</t>
  </si>
  <si>
    <t>182251101</t>
  </si>
  <si>
    <t>Svahování trvalých svahů do projektovaných profilů strojně s potřebným přemístěním výkopku při svahování násypů v jakékoliv hornině</t>
  </si>
  <si>
    <t>-190832679</t>
  </si>
  <si>
    <t>https://podminky.urs.cz/item/CS_URS_2025_01/182251101</t>
  </si>
  <si>
    <t>svahování pod těsnění opevnění, dl. 125,00 m, š. 1,50 m</t>
  </si>
  <si>
    <t>16</t>
  </si>
  <si>
    <t>184818231</t>
  </si>
  <si>
    <t>Ochrana kmene bedněním před poškozením stavebním provozem zřízení včetně odstranění výšky bednění do 2 m průměru kmene do 300 mm</t>
  </si>
  <si>
    <t>1573297813</t>
  </si>
  <si>
    <t>https://podminky.urs.cz/item/CS_URS_2025_01/184818231</t>
  </si>
  <si>
    <t>17</t>
  </si>
  <si>
    <t>184818232</t>
  </si>
  <si>
    <t>Ochrana kmene bedněním před poškozením stavebním provozem zřízení včetně odstranění výšky bednění do 2 m průměru kmene přes 300 do 500 mm</t>
  </si>
  <si>
    <t>1891071213</t>
  </si>
  <si>
    <t>https://podminky.urs.cz/item/CS_URS_2025_01/184818232</t>
  </si>
  <si>
    <t>18</t>
  </si>
  <si>
    <t>184818233</t>
  </si>
  <si>
    <t>Ochrana kmene bedněním před poškozením stavebním provozem zřízení včetně odstranění výšky bednění do 2 m průměru kmene přes 500 do 700 mm</t>
  </si>
  <si>
    <t>2087212388</t>
  </si>
  <si>
    <t>https://podminky.urs.cz/item/CS_URS_2025_01/184818233</t>
  </si>
  <si>
    <t>19</t>
  </si>
  <si>
    <t>R-výkopek</t>
  </si>
  <si>
    <t>Likvidace výkopku v souladu s platnou legislativou</t>
  </si>
  <si>
    <t>512</t>
  </si>
  <si>
    <t>1538927361</t>
  </si>
  <si>
    <t>P</t>
  </si>
  <si>
    <t>Poznámka k položce:_x000d_
vodorovné přemístění výkopku a uložení na skládce</t>
  </si>
  <si>
    <t>předpoklad uložení na recyklační skládce, vzdálenost do 10 km,</t>
  </si>
  <si>
    <t>nakládání z mezideponie pro odvoz, odvoz na skládku, vč. poplatku za uložení</t>
  </si>
  <si>
    <t>objem výkopu - zemina vhodná k zúrodnění na terénní úpravy</t>
  </si>
  <si>
    <t>186,82-(125,00*1,15*0,15)</t>
  </si>
  <si>
    <t>Svislé a kompletní konstrukce</t>
  </si>
  <si>
    <t>20</t>
  </si>
  <si>
    <t>338171123</t>
  </si>
  <si>
    <t>Montáž sloupků a vzpěr plotových ocelových trubkových nebo profilovaných výšky přes 2 do 2,6 m se zabetonováním do 0,08 m3 do připravených jamek</t>
  </si>
  <si>
    <t>-1982650670</t>
  </si>
  <si>
    <t>https://podminky.urs.cz/item/CS_URS_2025_01/338171123</t>
  </si>
  <si>
    <t>M</t>
  </si>
  <si>
    <t>55342263</t>
  </si>
  <si>
    <t>sloupek plotový koncový Pz a komaxitový 2500/48x1,5mm</t>
  </si>
  <si>
    <t>-302460202</t>
  </si>
  <si>
    <t>22</t>
  </si>
  <si>
    <t>55342255</t>
  </si>
  <si>
    <t>sloupek plotový průběžný Pz a komaxitový 2500/38x1,5mm</t>
  </si>
  <si>
    <t>-411453489</t>
  </si>
  <si>
    <t>23</t>
  </si>
  <si>
    <t>55342274</t>
  </si>
  <si>
    <t>vzpěra plotová 38x1,5mm včetně krytky s uchem 2500mm</t>
  </si>
  <si>
    <t>-1820117484</t>
  </si>
  <si>
    <t>24</t>
  </si>
  <si>
    <t>348401130</t>
  </si>
  <si>
    <t>Montáž oplocení z pletiva strojového s napínacími dráty přes 1,6 do 2,0 m</t>
  </si>
  <si>
    <t>2092198674</t>
  </si>
  <si>
    <t>https://podminky.urs.cz/item/CS_URS_2025_01/348401130</t>
  </si>
  <si>
    <t>25</t>
  </si>
  <si>
    <t>31327514</t>
  </si>
  <si>
    <t>pletivo drátěné plastifikované se čtvercovými oky 55/2,5mm v 1800mm</t>
  </si>
  <si>
    <t>612088682</t>
  </si>
  <si>
    <t>26</t>
  </si>
  <si>
    <t>15619100</t>
  </si>
  <si>
    <t>drát kruhový poplastovaný napínací 2,5/3,5mm</t>
  </si>
  <si>
    <t>-1096111282</t>
  </si>
  <si>
    <t>27</t>
  </si>
  <si>
    <t>15619200</t>
  </si>
  <si>
    <t>drát poplastovaný kruhový vázací 1,1/1,5mm</t>
  </si>
  <si>
    <t>-1250956312</t>
  </si>
  <si>
    <t>28</t>
  </si>
  <si>
    <t>15619210</t>
  </si>
  <si>
    <t>krytka plastová D 38/48mm</t>
  </si>
  <si>
    <t>-357626668</t>
  </si>
  <si>
    <t>Vodorovné konstrukce</t>
  </si>
  <si>
    <t>29</t>
  </si>
  <si>
    <t>457531111-R</t>
  </si>
  <si>
    <t>Filtrační vrstva z jílopísčité zeminy - zřízení</t>
  </si>
  <si>
    <t>-1129754912</t>
  </si>
  <si>
    <t>dl. 125,00 m, f 0,55 m2</t>
  </si>
  <si>
    <t>125,00*0,55</t>
  </si>
  <si>
    <t>10364100</t>
  </si>
  <si>
    <t>zemina pro terénní úpravy - tříděná</t>
  </si>
  <si>
    <t>1358961645</t>
  </si>
  <si>
    <t>1,80*125,00*0,55</t>
  </si>
  <si>
    <t>31</t>
  </si>
  <si>
    <t>465511327</t>
  </si>
  <si>
    <t>Dlažba z lomového kamene lomařsky upraveného na sucho s vyklínováním kamenem, s vyplněním spár těženým kamenivem, drnem nebo ornicí s osetím, tl. kamene 300 mm</t>
  </si>
  <si>
    <t>209287376</t>
  </si>
  <si>
    <t>https://podminky.urs.cz/item/CS_URS_2025_01/465511327</t>
  </si>
  <si>
    <t>dl. 125,00 m, dl. 1,20 m</t>
  </si>
  <si>
    <t>125,00*1,20</t>
  </si>
  <si>
    <t>Ostatní konstrukce a práce, bourání</t>
  </si>
  <si>
    <t>32</t>
  </si>
  <si>
    <t>966052121</t>
  </si>
  <si>
    <t>Bourání plotových sloupků a vzpěr železobetonových výšky do 2,5 m s betonovou patkou</t>
  </si>
  <si>
    <t>-2130815466</t>
  </si>
  <si>
    <t>https://podminky.urs.cz/item/CS_URS_2025_01/966052121</t>
  </si>
  <si>
    <t>bourání stávajícího plotu</t>
  </si>
  <si>
    <t>délka plotu 125 m, 1 sloupek po 3 metrech</t>
  </si>
  <si>
    <t>42</t>
  </si>
  <si>
    <t>33</t>
  </si>
  <si>
    <t>966065111</t>
  </si>
  <si>
    <t>Bourání konstrukcí LTM ve vodních tocích s přemístěním suti na hromady na vzdálenost do 20 m nebo s naložením na dopravní prostředek strojně dřevěných včetně výplně</t>
  </si>
  <si>
    <t>2029502518</t>
  </si>
  <si>
    <t>https://podminky.urs.cz/item/CS_URS_2025_01/966065111</t>
  </si>
  <si>
    <t>odstranění stávajícího opevnění, dl. 20,00 m, f 0,50 m2</t>
  </si>
  <si>
    <t>20,00*0,50</t>
  </si>
  <si>
    <t>34</t>
  </si>
  <si>
    <t>966071822</t>
  </si>
  <si>
    <t>Rozebrání oplocení z pletiva drátěného se čtvercovými oky, výšky přes 1,6 do 2,0 m</t>
  </si>
  <si>
    <t>-1585018254</t>
  </si>
  <si>
    <t>https://podminky.urs.cz/item/CS_URS_2025_01/966071822</t>
  </si>
  <si>
    <t>bourání stávajícího plotu, délka plotu 125,00 m</t>
  </si>
  <si>
    <t>125,00</t>
  </si>
  <si>
    <t>997</t>
  </si>
  <si>
    <t>Přesun sutě</t>
  </si>
  <si>
    <t>35</t>
  </si>
  <si>
    <t>997013501</t>
  </si>
  <si>
    <t>Odvoz suti a vybouraných hmot na skládku nebo meziskládku se složením, na vzdálenost do 1 km</t>
  </si>
  <si>
    <t>1720271139</t>
  </si>
  <si>
    <t>https://podminky.urs.cz/item/CS_URS_2025_01/997013501</t>
  </si>
  <si>
    <t>36</t>
  </si>
  <si>
    <t>997013509</t>
  </si>
  <si>
    <t>Odvoz suti a vybouraných hmot na skládku nebo meziskládku se složením, na vzdálenost Příplatek k ceně za každý další započatý 1 km přes 1 km</t>
  </si>
  <si>
    <t>-48249010</t>
  </si>
  <si>
    <t>https://podminky.urs.cz/item/CS_URS_2025_01/997013509</t>
  </si>
  <si>
    <t>odvoz na skládku, předpoklad vzdálenost do 10 km</t>
  </si>
  <si>
    <t>9*12,866</t>
  </si>
  <si>
    <t>37</t>
  </si>
  <si>
    <t>997013811</t>
  </si>
  <si>
    <t>Poplatek za uložení stavebního odpadu na skládce (skládkovné) dřevěného zatříděného do Katalogu odpadů pod kódem 17 02 01</t>
  </si>
  <si>
    <t>-1221883829</t>
  </si>
  <si>
    <t>https://podminky.urs.cz/item/CS_URS_2025_01/997013811</t>
  </si>
  <si>
    <t>Práce a dodávky M</t>
  </si>
  <si>
    <t>998</t>
  </si>
  <si>
    <t>Přesun hmot</t>
  </si>
  <si>
    <t>38</t>
  </si>
  <si>
    <t>998332011</t>
  </si>
  <si>
    <t>Přesun hmot pro úpravy vodních toků a kanály, hráze rybníků apod. dopravní vzdálenost do 500 m</t>
  </si>
  <si>
    <t>-1878598479</t>
  </si>
  <si>
    <t>https://podminky.urs.cz/item/CS_URS_2025_01/998332011</t>
  </si>
  <si>
    <t>PSV</t>
  </si>
  <si>
    <t>Práce a dodávky PSV</t>
  </si>
  <si>
    <t>711</t>
  </si>
  <si>
    <t>Izolace proti vodě, vlhkosti a plynům</t>
  </si>
  <si>
    <t>39</t>
  </si>
  <si>
    <t>711151102</t>
  </si>
  <si>
    <t>Provedení izolace proti zemní vlhkosti bentonitovou rohoží na ploše svislé S</t>
  </si>
  <si>
    <t>-375873417</t>
  </si>
  <si>
    <t>https://podminky.urs.cz/item/CS_URS_2025_01/711151102</t>
  </si>
  <si>
    <t>montáž systémového řešení, včetně kotvení a přesahem rohoží</t>
  </si>
  <si>
    <t>153,00</t>
  </si>
  <si>
    <t>40</t>
  </si>
  <si>
    <t>56284517</t>
  </si>
  <si>
    <t>rohož bentonitová 5,0 kg/m2</t>
  </si>
  <si>
    <t>1109367249</t>
  </si>
  <si>
    <t>153*1,221 'Přepočtené koeficientem množství</t>
  </si>
  <si>
    <t>VRN</t>
  </si>
  <si>
    <t>Vedlejší rozpočtové náklady</t>
  </si>
  <si>
    <t>VRN1</t>
  </si>
  <si>
    <t>Průzkumné, geodetické a projektové práce</t>
  </si>
  <si>
    <t>41</t>
  </si>
  <si>
    <t>012203000</t>
  </si>
  <si>
    <t>Zeměměřičské práce před výstavbou</t>
  </si>
  <si>
    <t>kpl</t>
  </si>
  <si>
    <t>1024</t>
  </si>
  <si>
    <t>-1223552790</t>
  </si>
  <si>
    <t>https://podminky.urs.cz/item/CS_URS_2025_01/012203000</t>
  </si>
  <si>
    <t>012414000</t>
  </si>
  <si>
    <t>Geometrický plán</t>
  </si>
  <si>
    <t>…</t>
  </si>
  <si>
    <t>785369048</t>
  </si>
  <si>
    <t>https://podminky.urs.cz/item/CS_URS_2025_01/012414000</t>
  </si>
  <si>
    <t>43</t>
  </si>
  <si>
    <t>012444000</t>
  </si>
  <si>
    <t>Geodetické měření skutečného provedení stavby</t>
  </si>
  <si>
    <t>267715647</t>
  </si>
  <si>
    <t>https://podminky.urs.cz/item/CS_URS_2025_01/012444000</t>
  </si>
  <si>
    <t>44</t>
  </si>
  <si>
    <t>013254000</t>
  </si>
  <si>
    <t>Dokumentace skutečného provedení stavby</t>
  </si>
  <si>
    <t>29610175</t>
  </si>
  <si>
    <t>https://podminky.urs.cz/item/CS_URS_2025_01/013254000</t>
  </si>
  <si>
    <t>3x v tištěné podobě, 1x na digitálním nosiči</t>
  </si>
  <si>
    <t>průběžná fotodokumentace stavby</t>
  </si>
  <si>
    <t>VRN2</t>
  </si>
  <si>
    <t>Příprava staveniště</t>
  </si>
  <si>
    <t>45</t>
  </si>
  <si>
    <t>021203000</t>
  </si>
  <si>
    <t>Stěhování přírodních hodnot</t>
  </si>
  <si>
    <t>-1393723688</t>
  </si>
  <si>
    <t>https://podminky.urs.cz/item/CS_URS_2025_01/021203000</t>
  </si>
  <si>
    <t>slovení a transfer vodních živočichů (rybí obsádky)</t>
  </si>
  <si>
    <t>VRN3</t>
  </si>
  <si>
    <t>Zařízení staveniště</t>
  </si>
  <si>
    <t>46</t>
  </si>
  <si>
    <t>030001000</t>
  </si>
  <si>
    <t>-1219166554</t>
  </si>
  <si>
    <t>https://podminky.urs.cz/item/CS_URS_2025_01/030001000</t>
  </si>
  <si>
    <t>zařízení staveniště podle požadavků dodavatele stavby</t>
  </si>
  <si>
    <t>včetně oplocení stavebního dvoru</t>
  </si>
  <si>
    <t>47</t>
  </si>
  <si>
    <t>034503000</t>
  </si>
  <si>
    <t>Informační tabule na staveništi</t>
  </si>
  <si>
    <t>ks</t>
  </si>
  <si>
    <t>1981988591</t>
  </si>
  <si>
    <t>https://podminky.urs.cz/item/CS_URS_2025_01/034503000</t>
  </si>
  <si>
    <t>informační a bezpečnostní tabule</t>
  </si>
  <si>
    <t>VRN4</t>
  </si>
  <si>
    <t>Inženýrská činnost</t>
  </si>
  <si>
    <t>48</t>
  </si>
  <si>
    <t>041903000</t>
  </si>
  <si>
    <t>Dozor jiné osoby</t>
  </si>
  <si>
    <t>-892805842</t>
  </si>
  <si>
    <t>https://podminky.urs.cz/item/CS_URS_2025_01/041903000</t>
  </si>
  <si>
    <t>biologický dozor</t>
  </si>
  <si>
    <t>VRN7</t>
  </si>
  <si>
    <t>Provozní vlivy</t>
  </si>
  <si>
    <t>49</t>
  </si>
  <si>
    <t>075103000</t>
  </si>
  <si>
    <t>Ochranná pásma elektrického vedení</t>
  </si>
  <si>
    <t>849565291</t>
  </si>
  <si>
    <t>https://podminky.urs.cz/item/CS_URS_2025_01/075103000</t>
  </si>
  <si>
    <t>práce v ochranném pásmu nadzemního vedení ČEZ Distribuce, a.s., signalizace polohy</t>
  </si>
  <si>
    <t>vytýčení a stabilizace podzemního vedení technické infrastruktury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</si>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</sst>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03223" TargetMode="External" /><Relationship Id="rId2" Type="http://schemas.openxmlformats.org/officeDocument/2006/relationships/hyperlink" Target="https://podminky.urs.cz/item/CS_URS_2025_01/111251101" TargetMode="External" /><Relationship Id="rId3" Type="http://schemas.openxmlformats.org/officeDocument/2006/relationships/hyperlink" Target="https://podminky.urs.cz/item/CS_URS_2025_01/112251102" TargetMode="External" /><Relationship Id="rId4" Type="http://schemas.openxmlformats.org/officeDocument/2006/relationships/hyperlink" Target="https://podminky.urs.cz/item/CS_URS_2025_01/112251103" TargetMode="External" /><Relationship Id="rId5" Type="http://schemas.openxmlformats.org/officeDocument/2006/relationships/hyperlink" Target="https://podminky.urs.cz/item/CS_URS_2025_01/115001104-R" TargetMode="External" /><Relationship Id="rId6" Type="http://schemas.openxmlformats.org/officeDocument/2006/relationships/hyperlink" Target="https://podminky.urs.cz/item/CS_URS_2025_01/115101202" TargetMode="External" /><Relationship Id="rId7" Type="http://schemas.openxmlformats.org/officeDocument/2006/relationships/hyperlink" Target="https://podminky.urs.cz/item/CS_URS_2025_01/115101302" TargetMode="External" /><Relationship Id="rId8" Type="http://schemas.openxmlformats.org/officeDocument/2006/relationships/hyperlink" Target="https://podminky.urs.cz/item/CS_URS_2025_01/122211101" TargetMode="External" /><Relationship Id="rId9" Type="http://schemas.openxmlformats.org/officeDocument/2006/relationships/hyperlink" Target="https://podminky.urs.cz/item/CS_URS_2025_01/122251104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81151331" TargetMode="External" /><Relationship Id="rId13" Type="http://schemas.openxmlformats.org/officeDocument/2006/relationships/hyperlink" Target="https://podminky.urs.cz/item/CS_URS_2025_01/181351103" TargetMode="External" /><Relationship Id="rId14" Type="http://schemas.openxmlformats.org/officeDocument/2006/relationships/hyperlink" Target="https://podminky.urs.cz/item/CS_URS_2025_01/182112121" TargetMode="External" /><Relationship Id="rId15" Type="http://schemas.openxmlformats.org/officeDocument/2006/relationships/hyperlink" Target="https://podminky.urs.cz/item/CS_URS_2025_01/182251101" TargetMode="External" /><Relationship Id="rId16" Type="http://schemas.openxmlformats.org/officeDocument/2006/relationships/hyperlink" Target="https://podminky.urs.cz/item/CS_URS_2025_01/184818231" TargetMode="External" /><Relationship Id="rId17" Type="http://schemas.openxmlformats.org/officeDocument/2006/relationships/hyperlink" Target="https://podminky.urs.cz/item/CS_URS_2025_01/184818232" TargetMode="External" /><Relationship Id="rId18" Type="http://schemas.openxmlformats.org/officeDocument/2006/relationships/hyperlink" Target="https://podminky.urs.cz/item/CS_URS_2025_01/184818233" TargetMode="External" /><Relationship Id="rId19" Type="http://schemas.openxmlformats.org/officeDocument/2006/relationships/hyperlink" Target="https://podminky.urs.cz/item/CS_URS_2025_01/338171123" TargetMode="External" /><Relationship Id="rId20" Type="http://schemas.openxmlformats.org/officeDocument/2006/relationships/hyperlink" Target="https://podminky.urs.cz/item/CS_URS_2025_01/348401130" TargetMode="External" /><Relationship Id="rId21" Type="http://schemas.openxmlformats.org/officeDocument/2006/relationships/hyperlink" Target="https://podminky.urs.cz/item/CS_URS_2025_01/465511327" TargetMode="External" /><Relationship Id="rId22" Type="http://schemas.openxmlformats.org/officeDocument/2006/relationships/hyperlink" Target="https://podminky.urs.cz/item/CS_URS_2025_01/966052121" TargetMode="External" /><Relationship Id="rId23" Type="http://schemas.openxmlformats.org/officeDocument/2006/relationships/hyperlink" Target="https://podminky.urs.cz/item/CS_URS_2025_01/966065111" TargetMode="External" /><Relationship Id="rId24" Type="http://schemas.openxmlformats.org/officeDocument/2006/relationships/hyperlink" Target="https://podminky.urs.cz/item/CS_URS_2025_01/966071822" TargetMode="External" /><Relationship Id="rId25" Type="http://schemas.openxmlformats.org/officeDocument/2006/relationships/hyperlink" Target="https://podminky.urs.cz/item/CS_URS_2025_01/997013501" TargetMode="External" /><Relationship Id="rId26" Type="http://schemas.openxmlformats.org/officeDocument/2006/relationships/hyperlink" Target="https://podminky.urs.cz/item/CS_URS_2025_01/997013509" TargetMode="External" /><Relationship Id="rId27" Type="http://schemas.openxmlformats.org/officeDocument/2006/relationships/hyperlink" Target="https://podminky.urs.cz/item/CS_URS_2025_01/997013811" TargetMode="External" /><Relationship Id="rId28" Type="http://schemas.openxmlformats.org/officeDocument/2006/relationships/hyperlink" Target="https://podminky.urs.cz/item/CS_URS_2025_01/998332011" TargetMode="External" /><Relationship Id="rId29" Type="http://schemas.openxmlformats.org/officeDocument/2006/relationships/hyperlink" Target="https://podminky.urs.cz/item/CS_URS_2025_01/711151102" TargetMode="External" /><Relationship Id="rId30" Type="http://schemas.openxmlformats.org/officeDocument/2006/relationships/hyperlink" Target="https://podminky.urs.cz/item/CS_URS_2025_01/012203000" TargetMode="External" /><Relationship Id="rId31" Type="http://schemas.openxmlformats.org/officeDocument/2006/relationships/hyperlink" Target="https://podminky.urs.cz/item/CS_URS_2025_01/012414000" TargetMode="External" /><Relationship Id="rId32" Type="http://schemas.openxmlformats.org/officeDocument/2006/relationships/hyperlink" Target="https://podminky.urs.cz/item/CS_URS_2025_01/012444000" TargetMode="External" /><Relationship Id="rId33" Type="http://schemas.openxmlformats.org/officeDocument/2006/relationships/hyperlink" Target="https://podminky.urs.cz/item/CS_URS_2025_01/013254000" TargetMode="External" /><Relationship Id="rId34" Type="http://schemas.openxmlformats.org/officeDocument/2006/relationships/hyperlink" Target="https://podminky.urs.cz/item/CS_URS_2025_01/021203000" TargetMode="External" /><Relationship Id="rId35" Type="http://schemas.openxmlformats.org/officeDocument/2006/relationships/hyperlink" Target="https://podminky.urs.cz/item/CS_URS_2025_01/030001000" TargetMode="External" /><Relationship Id="rId36" Type="http://schemas.openxmlformats.org/officeDocument/2006/relationships/hyperlink" Target="https://podminky.urs.cz/item/CS_URS_2025_01/034503000" TargetMode="External" /><Relationship Id="rId37" Type="http://schemas.openxmlformats.org/officeDocument/2006/relationships/hyperlink" Target="https://podminky.urs.cz/item/CS_URS_2025_01/041903000" TargetMode="External" /><Relationship Id="rId38" Type="http://schemas.openxmlformats.org/officeDocument/2006/relationships/hyperlink" Target="https://podminky.urs.cz/item/CS_URS_2025_01/075103000" TargetMode="External" /><Relationship Id="rId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2021-249-1-(2025)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Dlouhá strouha, Kvasiny, zřízení LB hrázky v ř.km 1,230 - 4,370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17. 1. 2025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Labe, s.p.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Komplex CR s.r.o.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70</v>
      </c>
      <c r="BT54" s="110" t="s">
        <v>71</v>
      </c>
      <c r="BV54" s="110" t="s">
        <v>72</v>
      </c>
      <c r="BW54" s="110" t="s">
        <v>5</v>
      </c>
      <c r="BX54" s="110" t="s">
        <v>73</v>
      </c>
      <c r="CL54" s="110" t="s">
        <v>19</v>
      </c>
    </row>
    <row r="55" s="7" customFormat="1" ht="37.5" customHeight="1">
      <c r="A55" s="111" t="s">
        <v>74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'2021-249-1-(2025) - Dlouh...'!J28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75</v>
      </c>
      <c r="AR55" s="118"/>
      <c r="AS55" s="119">
        <v>0</v>
      </c>
      <c r="AT55" s="120">
        <f>ROUND(SUM(AV55:AW55),2)</f>
        <v>0</v>
      </c>
      <c r="AU55" s="121">
        <f>'2021-249-1-(2025) - Dlouh...'!P89</f>
        <v>0</v>
      </c>
      <c r="AV55" s="120">
        <f>'2021-249-1-(2025) - Dlouh...'!J31</f>
        <v>0</v>
      </c>
      <c r="AW55" s="120">
        <f>'2021-249-1-(2025) - Dlouh...'!J32</f>
        <v>0</v>
      </c>
      <c r="AX55" s="120">
        <f>'2021-249-1-(2025) - Dlouh...'!J33</f>
        <v>0</v>
      </c>
      <c r="AY55" s="120">
        <f>'2021-249-1-(2025) - Dlouh...'!J34</f>
        <v>0</v>
      </c>
      <c r="AZ55" s="120">
        <f>'2021-249-1-(2025) - Dlouh...'!F31</f>
        <v>0</v>
      </c>
      <c r="BA55" s="120">
        <f>'2021-249-1-(2025) - Dlouh...'!F32</f>
        <v>0</v>
      </c>
      <c r="BB55" s="120">
        <f>'2021-249-1-(2025) - Dlouh...'!F33</f>
        <v>0</v>
      </c>
      <c r="BC55" s="120">
        <f>'2021-249-1-(2025) - Dlouh...'!F34</f>
        <v>0</v>
      </c>
      <c r="BD55" s="122">
        <f>'2021-249-1-(2025) - Dlouh...'!F35</f>
        <v>0</v>
      </c>
      <c r="BE55" s="7"/>
      <c r="BT55" s="123" t="s">
        <v>76</v>
      </c>
      <c r="BU55" s="123" t="s">
        <v>77</v>
      </c>
      <c r="BV55" s="123" t="s">
        <v>72</v>
      </c>
      <c r="BW55" s="123" t="s">
        <v>5</v>
      </c>
      <c r="BX55" s="123" t="s">
        <v>73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I86YL1PUMPO5C7eHkeLXSWqPfRxDhdL8pnQo3XxNucdlvrl/3kZxTv9Qi+6TgU0gohZIDm9g2xvFIk8bMhUODA==" hashValue="tSjqKei+83G0Q/ZfjixUP1UU6w0g9HCXwj/quvLakAG3ae73z94ZLmhLLUe6fR7gjKha8crG6/kzS/wZEW915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1-249-1-(2025) - Dlou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78</v>
      </c>
    </row>
    <row r="4" s="1" customFormat="1" ht="24.96" customHeight="1">
      <c r="B4" s="21"/>
      <c r="D4" s="126" t="s">
        <v>79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30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17. 1. 2025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19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27</v>
      </c>
      <c r="F13" s="39"/>
      <c r="G13" s="39"/>
      <c r="H13" s="39"/>
      <c r="I13" s="128" t="s">
        <v>28</v>
      </c>
      <c r="J13" s="131" t="s">
        <v>19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29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28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31</v>
      </c>
      <c r="E18" s="39"/>
      <c r="F18" s="39"/>
      <c r="G18" s="39"/>
      <c r="H18" s="39"/>
      <c r="I18" s="128" t="s">
        <v>26</v>
      </c>
      <c r="J18" s="131" t="s">
        <v>19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32</v>
      </c>
      <c r="F19" s="39"/>
      <c r="G19" s="39"/>
      <c r="H19" s="39"/>
      <c r="I19" s="128" t="s">
        <v>28</v>
      </c>
      <c r="J19" s="131" t="s">
        <v>19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34</v>
      </c>
      <c r="E21" s="39"/>
      <c r="F21" s="39"/>
      <c r="G21" s="39"/>
      <c r="H21" s="39"/>
      <c r="I21" s="128" t="s">
        <v>26</v>
      </c>
      <c r="J21" s="131" t="str">
        <f>IF('Rekapitulace stavby'!AN19="","",'Rekapitulace stavby'!AN19)</f>
        <v/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tr">
        <f>IF('Rekapitulace stavby'!E20="","",'Rekapitulace stavby'!E20)</f>
        <v xml:space="preserve"> </v>
      </c>
      <c r="F22" s="39"/>
      <c r="G22" s="39"/>
      <c r="H22" s="39"/>
      <c r="I22" s="128" t="s">
        <v>28</v>
      </c>
      <c r="J22" s="131" t="str">
        <f>IF('Rekapitulace stavby'!AN20="","",'Rekapitulace stavby'!AN20)</f>
        <v/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35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33"/>
      <c r="B25" s="134"/>
      <c r="C25" s="133"/>
      <c r="D25" s="133"/>
      <c r="E25" s="135" t="s">
        <v>36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37</v>
      </c>
      <c r="E28" s="39"/>
      <c r="F28" s="39"/>
      <c r="G28" s="39"/>
      <c r="H28" s="39"/>
      <c r="I28" s="39"/>
      <c r="J28" s="139">
        <f>ROUND(J89,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39</v>
      </c>
      <c r="G30" s="39"/>
      <c r="H30" s="39"/>
      <c r="I30" s="140" t="s">
        <v>38</v>
      </c>
      <c r="J30" s="140" t="s">
        <v>40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41</v>
      </c>
      <c r="E31" s="128" t="s">
        <v>42</v>
      </c>
      <c r="F31" s="142">
        <f>ROUND((SUM(BE89:BE262)),  2)</f>
        <v>0</v>
      </c>
      <c r="G31" s="39"/>
      <c r="H31" s="39"/>
      <c r="I31" s="143">
        <v>0.20999999999999999</v>
      </c>
      <c r="J31" s="142">
        <f>ROUND(((SUM(BE89:BE262))*I31),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43</v>
      </c>
      <c r="F32" s="142">
        <f>ROUND((SUM(BF89:BF262)),  2)</f>
        <v>0</v>
      </c>
      <c r="G32" s="39"/>
      <c r="H32" s="39"/>
      <c r="I32" s="143">
        <v>0.12</v>
      </c>
      <c r="J32" s="142">
        <f>ROUND(((SUM(BF89:BF262))*I32),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44</v>
      </c>
      <c r="F33" s="142">
        <f>ROUND((SUM(BG89:BG262)),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45</v>
      </c>
      <c r="F34" s="142">
        <f>ROUND((SUM(BH89:BH262)),  2)</f>
        <v>0</v>
      </c>
      <c r="G34" s="39"/>
      <c r="H34" s="39"/>
      <c r="I34" s="143">
        <v>0.12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46</v>
      </c>
      <c r="F35" s="142">
        <f>ROUND((SUM(BI89:BI262)),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47</v>
      </c>
      <c r="E37" s="146"/>
      <c r="F37" s="146"/>
      <c r="G37" s="147" t="s">
        <v>48</v>
      </c>
      <c r="H37" s="148" t="s">
        <v>49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80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41"/>
      <c r="D46" s="41"/>
      <c r="E46" s="70" t="str">
        <f>E7</f>
        <v>Dlouhá strouha, Kvasiny, zřízení LB hrázky v ř.km 1,230 - 4,370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 xml:space="preserve"> </v>
      </c>
      <c r="G48" s="41"/>
      <c r="H48" s="41"/>
      <c r="I48" s="33" t="s">
        <v>23</v>
      </c>
      <c r="J48" s="73" t="str">
        <f>IF(J10="","",J10)</f>
        <v>17. 1. 2025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41"/>
      <c r="E50" s="41"/>
      <c r="F50" s="28" t="str">
        <f>E13</f>
        <v>Povodí Labe, s.p.</v>
      </c>
      <c r="G50" s="41"/>
      <c r="H50" s="41"/>
      <c r="I50" s="33" t="s">
        <v>31</v>
      </c>
      <c r="J50" s="37" t="str">
        <f>E19</f>
        <v>Komplex CR s.r.o.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29</v>
      </c>
      <c r="D51" s="41"/>
      <c r="E51" s="41"/>
      <c r="F51" s="28" t="str">
        <f>IF(E16="","",E16)</f>
        <v>Vyplň údaj</v>
      </c>
      <c r="G51" s="41"/>
      <c r="H51" s="41"/>
      <c r="I51" s="33" t="s">
        <v>34</v>
      </c>
      <c r="J51" s="37" t="str">
        <f>E22</f>
        <v xml:space="preserve"> 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81</v>
      </c>
      <c r="D53" s="156"/>
      <c r="E53" s="156"/>
      <c r="F53" s="156"/>
      <c r="G53" s="156"/>
      <c r="H53" s="156"/>
      <c r="I53" s="156"/>
      <c r="J53" s="157" t="s">
        <v>82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69</v>
      </c>
      <c r="D55" s="41"/>
      <c r="E55" s="41"/>
      <c r="F55" s="41"/>
      <c r="G55" s="41"/>
      <c r="H55" s="41"/>
      <c r="I55" s="41"/>
      <c r="J55" s="103">
        <f>J89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83</v>
      </c>
    </row>
    <row r="56" s="9" customFormat="1" ht="24.96" customHeight="1">
      <c r="A56" s="9"/>
      <c r="B56" s="159"/>
      <c r="C56" s="160"/>
      <c r="D56" s="161" t="s">
        <v>84</v>
      </c>
      <c r="E56" s="162"/>
      <c r="F56" s="162"/>
      <c r="G56" s="162"/>
      <c r="H56" s="162"/>
      <c r="I56" s="162"/>
      <c r="J56" s="163">
        <f>J90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85</v>
      </c>
      <c r="E57" s="168"/>
      <c r="F57" s="168"/>
      <c r="G57" s="168"/>
      <c r="H57" s="168"/>
      <c r="I57" s="168"/>
      <c r="J57" s="169">
        <f>J91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86</v>
      </c>
      <c r="E58" s="168"/>
      <c r="F58" s="168"/>
      <c r="G58" s="168"/>
      <c r="H58" s="168"/>
      <c r="I58" s="168"/>
      <c r="J58" s="169">
        <f>J166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87</v>
      </c>
      <c r="E59" s="168"/>
      <c r="F59" s="168"/>
      <c r="G59" s="168"/>
      <c r="H59" s="168"/>
      <c r="I59" s="168"/>
      <c r="J59" s="169">
        <f>J178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88</v>
      </c>
      <c r="E60" s="168"/>
      <c r="F60" s="168"/>
      <c r="G60" s="168"/>
      <c r="H60" s="168"/>
      <c r="I60" s="168"/>
      <c r="J60" s="169">
        <f>J189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89</v>
      </c>
      <c r="E61" s="168"/>
      <c r="F61" s="168"/>
      <c r="G61" s="168"/>
      <c r="H61" s="168"/>
      <c r="I61" s="168"/>
      <c r="J61" s="169">
        <f>J203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59"/>
      <c r="C62" s="160"/>
      <c r="D62" s="161" t="s">
        <v>90</v>
      </c>
      <c r="E62" s="162"/>
      <c r="F62" s="162"/>
      <c r="G62" s="162"/>
      <c r="H62" s="162"/>
      <c r="I62" s="162"/>
      <c r="J62" s="163">
        <f>J212</f>
        <v>0</v>
      </c>
      <c r="K62" s="160"/>
      <c r="L62" s="16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5"/>
      <c r="C63" s="166"/>
      <c r="D63" s="167" t="s">
        <v>91</v>
      </c>
      <c r="E63" s="168"/>
      <c r="F63" s="168"/>
      <c r="G63" s="168"/>
      <c r="H63" s="168"/>
      <c r="I63" s="168"/>
      <c r="J63" s="169">
        <f>J213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9"/>
      <c r="C64" s="160"/>
      <c r="D64" s="161" t="s">
        <v>92</v>
      </c>
      <c r="E64" s="162"/>
      <c r="F64" s="162"/>
      <c r="G64" s="162"/>
      <c r="H64" s="162"/>
      <c r="I64" s="162"/>
      <c r="J64" s="163">
        <f>J216</f>
        <v>0</v>
      </c>
      <c r="K64" s="160"/>
      <c r="L64" s="16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5"/>
      <c r="C65" s="166"/>
      <c r="D65" s="167" t="s">
        <v>93</v>
      </c>
      <c r="E65" s="168"/>
      <c r="F65" s="168"/>
      <c r="G65" s="168"/>
      <c r="H65" s="168"/>
      <c r="I65" s="168"/>
      <c r="J65" s="169">
        <f>J217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9"/>
      <c r="C66" s="160"/>
      <c r="D66" s="161" t="s">
        <v>94</v>
      </c>
      <c r="E66" s="162"/>
      <c r="F66" s="162"/>
      <c r="G66" s="162"/>
      <c r="H66" s="162"/>
      <c r="I66" s="162"/>
      <c r="J66" s="163">
        <f>J224</f>
        <v>0</v>
      </c>
      <c r="K66" s="160"/>
      <c r="L66" s="16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5"/>
      <c r="C67" s="166"/>
      <c r="D67" s="167" t="s">
        <v>95</v>
      </c>
      <c r="E67" s="168"/>
      <c r="F67" s="168"/>
      <c r="G67" s="168"/>
      <c r="H67" s="168"/>
      <c r="I67" s="168"/>
      <c r="J67" s="169">
        <f>J225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96</v>
      </c>
      <c r="E68" s="168"/>
      <c r="F68" s="168"/>
      <c r="G68" s="168"/>
      <c r="H68" s="168"/>
      <c r="I68" s="168"/>
      <c r="J68" s="169">
        <f>J237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97</v>
      </c>
      <c r="E69" s="168"/>
      <c r="F69" s="168"/>
      <c r="G69" s="168"/>
      <c r="H69" s="168"/>
      <c r="I69" s="168"/>
      <c r="J69" s="169">
        <f>J242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98</v>
      </c>
      <c r="E70" s="168"/>
      <c r="F70" s="168"/>
      <c r="G70" s="168"/>
      <c r="H70" s="168"/>
      <c r="I70" s="168"/>
      <c r="J70" s="169">
        <f>J252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5"/>
      <c r="C71" s="166"/>
      <c r="D71" s="167" t="s">
        <v>99</v>
      </c>
      <c r="E71" s="168"/>
      <c r="F71" s="168"/>
      <c r="G71" s="168"/>
      <c r="H71" s="168"/>
      <c r="I71" s="168"/>
      <c r="J71" s="169">
        <f>J257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100</v>
      </c>
      <c r="D78" s="41"/>
      <c r="E78" s="41"/>
      <c r="F78" s="41"/>
      <c r="G78" s="41"/>
      <c r="H78" s="41"/>
      <c r="I78" s="41"/>
      <c r="J78" s="41"/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2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30" customHeight="1">
      <c r="A81" s="39"/>
      <c r="B81" s="40"/>
      <c r="C81" s="41"/>
      <c r="D81" s="41"/>
      <c r="E81" s="70" t="str">
        <f>E7</f>
        <v>Dlouhá strouha, Kvasiny, zřízení LB hrázky v ř.km 1,230 - 4,370</v>
      </c>
      <c r="F81" s="41"/>
      <c r="G81" s="41"/>
      <c r="H81" s="41"/>
      <c r="I81" s="41"/>
      <c r="J81" s="41"/>
      <c r="K81" s="41"/>
      <c r="L81" s="12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2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F10</f>
        <v xml:space="preserve"> </v>
      </c>
      <c r="G83" s="41"/>
      <c r="H83" s="41"/>
      <c r="I83" s="33" t="s">
        <v>23</v>
      </c>
      <c r="J83" s="73" t="str">
        <f>IF(J10="","",J10)</f>
        <v>17. 1. 2025</v>
      </c>
      <c r="K83" s="41"/>
      <c r="L83" s="12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2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E13</f>
        <v>Povodí Labe, s.p.</v>
      </c>
      <c r="G85" s="41"/>
      <c r="H85" s="41"/>
      <c r="I85" s="33" t="s">
        <v>31</v>
      </c>
      <c r="J85" s="37" t="str">
        <f>E19</f>
        <v>Komplex CR s.r.o.</v>
      </c>
      <c r="K85" s="41"/>
      <c r="L85" s="12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IF(E16="","",E16)</f>
        <v>Vyplň údaj</v>
      </c>
      <c r="G86" s="41"/>
      <c r="H86" s="41"/>
      <c r="I86" s="33" t="s">
        <v>34</v>
      </c>
      <c r="J86" s="37" t="str">
        <f>E22</f>
        <v xml:space="preserve"> </v>
      </c>
      <c r="K86" s="41"/>
      <c r="L86" s="12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2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1"/>
      <c r="B88" s="172"/>
      <c r="C88" s="173" t="s">
        <v>101</v>
      </c>
      <c r="D88" s="174" t="s">
        <v>56</v>
      </c>
      <c r="E88" s="174" t="s">
        <v>52</v>
      </c>
      <c r="F88" s="174" t="s">
        <v>53</v>
      </c>
      <c r="G88" s="174" t="s">
        <v>102</v>
      </c>
      <c r="H88" s="174" t="s">
        <v>103</v>
      </c>
      <c r="I88" s="174" t="s">
        <v>104</v>
      </c>
      <c r="J88" s="174" t="s">
        <v>82</v>
      </c>
      <c r="K88" s="175" t="s">
        <v>105</v>
      </c>
      <c r="L88" s="176"/>
      <c r="M88" s="93" t="s">
        <v>19</v>
      </c>
      <c r="N88" s="94" t="s">
        <v>41</v>
      </c>
      <c r="O88" s="94" t="s">
        <v>106</v>
      </c>
      <c r="P88" s="94" t="s">
        <v>107</v>
      </c>
      <c r="Q88" s="94" t="s">
        <v>108</v>
      </c>
      <c r="R88" s="94" t="s">
        <v>109</v>
      </c>
      <c r="S88" s="94" t="s">
        <v>110</v>
      </c>
      <c r="T88" s="95" t="s">
        <v>111</v>
      </c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</row>
    <row r="89" s="2" customFormat="1" ht="22.8" customHeight="1">
      <c r="A89" s="39"/>
      <c r="B89" s="40"/>
      <c r="C89" s="100" t="s">
        <v>112</v>
      </c>
      <c r="D89" s="41"/>
      <c r="E89" s="41"/>
      <c r="F89" s="41"/>
      <c r="G89" s="41"/>
      <c r="H89" s="41"/>
      <c r="I89" s="41"/>
      <c r="J89" s="177">
        <f>BK89</f>
        <v>0</v>
      </c>
      <c r="K89" s="41"/>
      <c r="L89" s="45"/>
      <c r="M89" s="96"/>
      <c r="N89" s="178"/>
      <c r="O89" s="97"/>
      <c r="P89" s="179">
        <f>P90+P212+P216+P224</f>
        <v>0</v>
      </c>
      <c r="Q89" s="97"/>
      <c r="R89" s="179">
        <f>R90+R212+R216+R224</f>
        <v>223.97823832</v>
      </c>
      <c r="S89" s="97"/>
      <c r="T89" s="180">
        <f>T90+T212+T216+T224</f>
        <v>12.866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83</v>
      </c>
      <c r="BK89" s="181">
        <f>BK90+BK212+BK216+BK224</f>
        <v>0</v>
      </c>
    </row>
    <row r="90" s="12" customFormat="1" ht="25.92" customHeight="1">
      <c r="A90" s="12"/>
      <c r="B90" s="182"/>
      <c r="C90" s="183"/>
      <c r="D90" s="184" t="s">
        <v>70</v>
      </c>
      <c r="E90" s="185" t="s">
        <v>113</v>
      </c>
      <c r="F90" s="185" t="s">
        <v>114</v>
      </c>
      <c r="G90" s="183"/>
      <c r="H90" s="183"/>
      <c r="I90" s="186"/>
      <c r="J90" s="187">
        <f>BK90</f>
        <v>0</v>
      </c>
      <c r="K90" s="183"/>
      <c r="L90" s="188"/>
      <c r="M90" s="189"/>
      <c r="N90" s="190"/>
      <c r="O90" s="190"/>
      <c r="P90" s="191">
        <f>P91+P166+P178+P189+P203</f>
        <v>0</v>
      </c>
      <c r="Q90" s="190"/>
      <c r="R90" s="191">
        <f>R91+R166+R178+R189+R203</f>
        <v>223.02122331999999</v>
      </c>
      <c r="S90" s="190"/>
      <c r="T90" s="192">
        <f>T91+T166+T178+T189+T203</f>
        <v>12.866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3" t="s">
        <v>76</v>
      </c>
      <c r="AT90" s="194" t="s">
        <v>70</v>
      </c>
      <c r="AU90" s="194" t="s">
        <v>71</v>
      </c>
      <c r="AY90" s="193" t="s">
        <v>115</v>
      </c>
      <c r="BK90" s="195">
        <f>BK91+BK166+BK178+BK189+BK203</f>
        <v>0</v>
      </c>
    </row>
    <row r="91" s="12" customFormat="1" ht="22.8" customHeight="1">
      <c r="A91" s="12"/>
      <c r="B91" s="182"/>
      <c r="C91" s="183"/>
      <c r="D91" s="184" t="s">
        <v>70</v>
      </c>
      <c r="E91" s="196" t="s">
        <v>76</v>
      </c>
      <c r="F91" s="196" t="s">
        <v>116</v>
      </c>
      <c r="G91" s="183"/>
      <c r="H91" s="183"/>
      <c r="I91" s="186"/>
      <c r="J91" s="197">
        <f>BK91</f>
        <v>0</v>
      </c>
      <c r="K91" s="183"/>
      <c r="L91" s="188"/>
      <c r="M91" s="189"/>
      <c r="N91" s="190"/>
      <c r="O91" s="190"/>
      <c r="P91" s="191">
        <f>SUM(P92:P165)</f>
        <v>0</v>
      </c>
      <c r="Q91" s="190"/>
      <c r="R91" s="191">
        <f>SUM(R92:R165)</f>
        <v>1.0867073199999999</v>
      </c>
      <c r="S91" s="190"/>
      <c r="T91" s="192">
        <f>SUM(T92:T165)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3" t="s">
        <v>76</v>
      </c>
      <c r="AT91" s="194" t="s">
        <v>70</v>
      </c>
      <c r="AU91" s="194" t="s">
        <v>76</v>
      </c>
      <c r="AY91" s="193" t="s">
        <v>115</v>
      </c>
      <c r="BK91" s="195">
        <f>SUM(BK92:BK165)</f>
        <v>0</v>
      </c>
    </row>
    <row r="92" s="2" customFormat="1" ht="24.15" customHeight="1">
      <c r="A92" s="39"/>
      <c r="B92" s="40"/>
      <c r="C92" s="198" t="s">
        <v>76</v>
      </c>
      <c r="D92" s="198" t="s">
        <v>117</v>
      </c>
      <c r="E92" s="199" t="s">
        <v>118</v>
      </c>
      <c r="F92" s="200" t="s">
        <v>119</v>
      </c>
      <c r="G92" s="201" t="s">
        <v>120</v>
      </c>
      <c r="H92" s="202">
        <v>0.014999999999999999</v>
      </c>
      <c r="I92" s="203"/>
      <c r="J92" s="204">
        <f>ROUND(I92*H92,2)</f>
        <v>0</v>
      </c>
      <c r="K92" s="200" t="s">
        <v>121</v>
      </c>
      <c r="L92" s="45"/>
      <c r="M92" s="205" t="s">
        <v>19</v>
      </c>
      <c r="N92" s="206" t="s">
        <v>42</v>
      </c>
      <c r="O92" s="85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09" t="s">
        <v>122</v>
      </c>
      <c r="AT92" s="209" t="s">
        <v>117</v>
      </c>
      <c r="AU92" s="209" t="s">
        <v>78</v>
      </c>
      <c r="AY92" s="18" t="s">
        <v>115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8" t="s">
        <v>76</v>
      </c>
      <c r="BK92" s="210">
        <f>ROUND(I92*H92,2)</f>
        <v>0</v>
      </c>
      <c r="BL92" s="18" t="s">
        <v>122</v>
      </c>
      <c r="BM92" s="209" t="s">
        <v>123</v>
      </c>
    </row>
    <row r="93" s="2" customFormat="1">
      <c r="A93" s="39"/>
      <c r="B93" s="40"/>
      <c r="C93" s="41"/>
      <c r="D93" s="211" t="s">
        <v>124</v>
      </c>
      <c r="E93" s="41"/>
      <c r="F93" s="212" t="s">
        <v>125</v>
      </c>
      <c r="G93" s="41"/>
      <c r="H93" s="41"/>
      <c r="I93" s="213"/>
      <c r="J93" s="41"/>
      <c r="K93" s="41"/>
      <c r="L93" s="45"/>
      <c r="M93" s="214"/>
      <c r="N93" s="215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124</v>
      </c>
      <c r="AU93" s="18" t="s">
        <v>78</v>
      </c>
    </row>
    <row r="94" s="13" customFormat="1">
      <c r="A94" s="13"/>
      <c r="B94" s="216"/>
      <c r="C94" s="217"/>
      <c r="D94" s="218" t="s">
        <v>126</v>
      </c>
      <c r="E94" s="219" t="s">
        <v>19</v>
      </c>
      <c r="F94" s="220" t="s">
        <v>127</v>
      </c>
      <c r="G94" s="217"/>
      <c r="H94" s="219" t="s">
        <v>19</v>
      </c>
      <c r="I94" s="221"/>
      <c r="J94" s="217"/>
      <c r="K94" s="217"/>
      <c r="L94" s="222"/>
      <c r="M94" s="223"/>
      <c r="N94" s="224"/>
      <c r="O94" s="224"/>
      <c r="P94" s="224"/>
      <c r="Q94" s="224"/>
      <c r="R94" s="224"/>
      <c r="S94" s="224"/>
      <c r="T94" s="22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6" t="s">
        <v>126</v>
      </c>
      <c r="AU94" s="226" t="s">
        <v>78</v>
      </c>
      <c r="AV94" s="13" t="s">
        <v>76</v>
      </c>
      <c r="AW94" s="13" t="s">
        <v>33</v>
      </c>
      <c r="AX94" s="13" t="s">
        <v>71</v>
      </c>
      <c r="AY94" s="226" t="s">
        <v>115</v>
      </c>
    </row>
    <row r="95" s="14" customFormat="1">
      <c r="A95" s="14"/>
      <c r="B95" s="227"/>
      <c r="C95" s="228"/>
      <c r="D95" s="218" t="s">
        <v>126</v>
      </c>
      <c r="E95" s="229" t="s">
        <v>19</v>
      </c>
      <c r="F95" s="230" t="s">
        <v>128</v>
      </c>
      <c r="G95" s="228"/>
      <c r="H95" s="231">
        <v>0.014999999999999999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37" t="s">
        <v>126</v>
      </c>
      <c r="AU95" s="237" t="s">
        <v>78</v>
      </c>
      <c r="AV95" s="14" t="s">
        <v>78</v>
      </c>
      <c r="AW95" s="14" t="s">
        <v>33</v>
      </c>
      <c r="AX95" s="14" t="s">
        <v>76</v>
      </c>
      <c r="AY95" s="237" t="s">
        <v>115</v>
      </c>
    </row>
    <row r="96" s="2" customFormat="1" ht="49.05" customHeight="1">
      <c r="A96" s="39"/>
      <c r="B96" s="40"/>
      <c r="C96" s="198" t="s">
        <v>78</v>
      </c>
      <c r="D96" s="198" t="s">
        <v>117</v>
      </c>
      <c r="E96" s="199" t="s">
        <v>129</v>
      </c>
      <c r="F96" s="200" t="s">
        <v>130</v>
      </c>
      <c r="G96" s="201" t="s">
        <v>131</v>
      </c>
      <c r="H96" s="202">
        <v>120</v>
      </c>
      <c r="I96" s="203"/>
      <c r="J96" s="204">
        <f>ROUND(I96*H96,2)</f>
        <v>0</v>
      </c>
      <c r="K96" s="200" t="s">
        <v>121</v>
      </c>
      <c r="L96" s="45"/>
      <c r="M96" s="205" t="s">
        <v>19</v>
      </c>
      <c r="N96" s="206" t="s">
        <v>42</v>
      </c>
      <c r="O96" s="85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9" t="s">
        <v>122</v>
      </c>
      <c r="AT96" s="209" t="s">
        <v>117</v>
      </c>
      <c r="AU96" s="209" t="s">
        <v>78</v>
      </c>
      <c r="AY96" s="18" t="s">
        <v>115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8" t="s">
        <v>76</v>
      </c>
      <c r="BK96" s="210">
        <f>ROUND(I96*H96,2)</f>
        <v>0</v>
      </c>
      <c r="BL96" s="18" t="s">
        <v>122</v>
      </c>
      <c r="BM96" s="209" t="s">
        <v>132</v>
      </c>
    </row>
    <row r="97" s="2" customFormat="1">
      <c r="A97" s="39"/>
      <c r="B97" s="40"/>
      <c r="C97" s="41"/>
      <c r="D97" s="211" t="s">
        <v>124</v>
      </c>
      <c r="E97" s="41"/>
      <c r="F97" s="212" t="s">
        <v>133</v>
      </c>
      <c r="G97" s="41"/>
      <c r="H97" s="41"/>
      <c r="I97" s="213"/>
      <c r="J97" s="41"/>
      <c r="K97" s="41"/>
      <c r="L97" s="45"/>
      <c r="M97" s="214"/>
      <c r="N97" s="215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124</v>
      </c>
      <c r="AU97" s="18" t="s">
        <v>78</v>
      </c>
    </row>
    <row r="98" s="13" customFormat="1">
      <c r="A98" s="13"/>
      <c r="B98" s="216"/>
      <c r="C98" s="217"/>
      <c r="D98" s="218" t="s">
        <v>126</v>
      </c>
      <c r="E98" s="219" t="s">
        <v>19</v>
      </c>
      <c r="F98" s="220" t="s">
        <v>134</v>
      </c>
      <c r="G98" s="217"/>
      <c r="H98" s="219" t="s">
        <v>19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6" t="s">
        <v>126</v>
      </c>
      <c r="AU98" s="226" t="s">
        <v>78</v>
      </c>
      <c r="AV98" s="13" t="s">
        <v>76</v>
      </c>
      <c r="AW98" s="13" t="s">
        <v>33</v>
      </c>
      <c r="AX98" s="13" t="s">
        <v>71</v>
      </c>
      <c r="AY98" s="226" t="s">
        <v>115</v>
      </c>
    </row>
    <row r="99" s="14" customFormat="1">
      <c r="A99" s="14"/>
      <c r="B99" s="227"/>
      <c r="C99" s="228"/>
      <c r="D99" s="218" t="s">
        <v>126</v>
      </c>
      <c r="E99" s="229" t="s">
        <v>19</v>
      </c>
      <c r="F99" s="230" t="s">
        <v>135</v>
      </c>
      <c r="G99" s="228"/>
      <c r="H99" s="231">
        <v>120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37" t="s">
        <v>126</v>
      </c>
      <c r="AU99" s="237" t="s">
        <v>78</v>
      </c>
      <c r="AV99" s="14" t="s">
        <v>78</v>
      </c>
      <c r="AW99" s="14" t="s">
        <v>33</v>
      </c>
      <c r="AX99" s="14" t="s">
        <v>76</v>
      </c>
      <c r="AY99" s="237" t="s">
        <v>115</v>
      </c>
    </row>
    <row r="100" s="2" customFormat="1" ht="24.15" customHeight="1">
      <c r="A100" s="39"/>
      <c r="B100" s="40"/>
      <c r="C100" s="198" t="s">
        <v>136</v>
      </c>
      <c r="D100" s="198" t="s">
        <v>117</v>
      </c>
      <c r="E100" s="199" t="s">
        <v>137</v>
      </c>
      <c r="F100" s="200" t="s">
        <v>138</v>
      </c>
      <c r="G100" s="201" t="s">
        <v>139</v>
      </c>
      <c r="H100" s="202">
        <v>4</v>
      </c>
      <c r="I100" s="203"/>
      <c r="J100" s="204">
        <f>ROUND(I100*H100,2)</f>
        <v>0</v>
      </c>
      <c r="K100" s="200" t="s">
        <v>121</v>
      </c>
      <c r="L100" s="45"/>
      <c r="M100" s="205" t="s">
        <v>19</v>
      </c>
      <c r="N100" s="206" t="s">
        <v>42</v>
      </c>
      <c r="O100" s="85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9" t="s">
        <v>122</v>
      </c>
      <c r="AT100" s="209" t="s">
        <v>117</v>
      </c>
      <c r="AU100" s="209" t="s">
        <v>78</v>
      </c>
      <c r="AY100" s="18" t="s">
        <v>115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8" t="s">
        <v>76</v>
      </c>
      <c r="BK100" s="210">
        <f>ROUND(I100*H100,2)</f>
        <v>0</v>
      </c>
      <c r="BL100" s="18" t="s">
        <v>122</v>
      </c>
      <c r="BM100" s="209" t="s">
        <v>140</v>
      </c>
    </row>
    <row r="101" s="2" customFormat="1">
      <c r="A101" s="39"/>
      <c r="B101" s="40"/>
      <c r="C101" s="41"/>
      <c r="D101" s="211" t="s">
        <v>124</v>
      </c>
      <c r="E101" s="41"/>
      <c r="F101" s="212" t="s">
        <v>141</v>
      </c>
      <c r="G101" s="41"/>
      <c r="H101" s="41"/>
      <c r="I101" s="213"/>
      <c r="J101" s="41"/>
      <c r="K101" s="41"/>
      <c r="L101" s="45"/>
      <c r="M101" s="214"/>
      <c r="N101" s="215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124</v>
      </c>
      <c r="AU101" s="18" t="s">
        <v>78</v>
      </c>
    </row>
    <row r="102" s="2" customFormat="1" ht="24.15" customHeight="1">
      <c r="A102" s="39"/>
      <c r="B102" s="40"/>
      <c r="C102" s="198" t="s">
        <v>122</v>
      </c>
      <c r="D102" s="198" t="s">
        <v>117</v>
      </c>
      <c r="E102" s="199" t="s">
        <v>142</v>
      </c>
      <c r="F102" s="200" t="s">
        <v>143</v>
      </c>
      <c r="G102" s="201" t="s">
        <v>139</v>
      </c>
      <c r="H102" s="202">
        <v>9</v>
      </c>
      <c r="I102" s="203"/>
      <c r="J102" s="204">
        <f>ROUND(I102*H102,2)</f>
        <v>0</v>
      </c>
      <c r="K102" s="200" t="s">
        <v>121</v>
      </c>
      <c r="L102" s="45"/>
      <c r="M102" s="205" t="s">
        <v>19</v>
      </c>
      <c r="N102" s="206" t="s">
        <v>42</v>
      </c>
      <c r="O102" s="85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9" t="s">
        <v>122</v>
      </c>
      <c r="AT102" s="209" t="s">
        <v>117</v>
      </c>
      <c r="AU102" s="209" t="s">
        <v>78</v>
      </c>
      <c r="AY102" s="18" t="s">
        <v>115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8" t="s">
        <v>76</v>
      </c>
      <c r="BK102" s="210">
        <f>ROUND(I102*H102,2)</f>
        <v>0</v>
      </c>
      <c r="BL102" s="18" t="s">
        <v>122</v>
      </c>
      <c r="BM102" s="209" t="s">
        <v>144</v>
      </c>
    </row>
    <row r="103" s="2" customFormat="1">
      <c r="A103" s="39"/>
      <c r="B103" s="40"/>
      <c r="C103" s="41"/>
      <c r="D103" s="211" t="s">
        <v>124</v>
      </c>
      <c r="E103" s="41"/>
      <c r="F103" s="212" t="s">
        <v>145</v>
      </c>
      <c r="G103" s="41"/>
      <c r="H103" s="41"/>
      <c r="I103" s="213"/>
      <c r="J103" s="41"/>
      <c r="K103" s="41"/>
      <c r="L103" s="45"/>
      <c r="M103" s="214"/>
      <c r="N103" s="215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124</v>
      </c>
      <c r="AU103" s="18" t="s">
        <v>78</v>
      </c>
    </row>
    <row r="104" s="2" customFormat="1" ht="21.75" customHeight="1">
      <c r="A104" s="39"/>
      <c r="B104" s="40"/>
      <c r="C104" s="198" t="s">
        <v>146</v>
      </c>
      <c r="D104" s="198" t="s">
        <v>117</v>
      </c>
      <c r="E104" s="199" t="s">
        <v>147</v>
      </c>
      <c r="F104" s="200" t="s">
        <v>148</v>
      </c>
      <c r="G104" s="201" t="s">
        <v>149</v>
      </c>
      <c r="H104" s="202">
        <v>50</v>
      </c>
      <c r="I104" s="203"/>
      <c r="J104" s="204">
        <f>ROUND(I104*H104,2)</f>
        <v>0</v>
      </c>
      <c r="K104" s="200" t="s">
        <v>121</v>
      </c>
      <c r="L104" s="45"/>
      <c r="M104" s="205" t="s">
        <v>19</v>
      </c>
      <c r="N104" s="206" t="s">
        <v>42</v>
      </c>
      <c r="O104" s="85"/>
      <c r="P104" s="207">
        <f>O104*H104</f>
        <v>0</v>
      </c>
      <c r="Q104" s="207">
        <v>0.017500247399999998</v>
      </c>
      <c r="R104" s="207">
        <f>Q104*H104</f>
        <v>0.87501236999999987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122</v>
      </c>
      <c r="AT104" s="209" t="s">
        <v>117</v>
      </c>
      <c r="AU104" s="209" t="s">
        <v>78</v>
      </c>
      <c r="AY104" s="18" t="s">
        <v>115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76</v>
      </c>
      <c r="BK104" s="210">
        <f>ROUND(I104*H104,2)</f>
        <v>0</v>
      </c>
      <c r="BL104" s="18" t="s">
        <v>122</v>
      </c>
      <c r="BM104" s="209" t="s">
        <v>150</v>
      </c>
    </row>
    <row r="105" s="2" customFormat="1">
      <c r="A105" s="39"/>
      <c r="B105" s="40"/>
      <c r="C105" s="41"/>
      <c r="D105" s="211" t="s">
        <v>124</v>
      </c>
      <c r="E105" s="41"/>
      <c r="F105" s="212" t="s">
        <v>151</v>
      </c>
      <c r="G105" s="41"/>
      <c r="H105" s="41"/>
      <c r="I105" s="213"/>
      <c r="J105" s="41"/>
      <c r="K105" s="41"/>
      <c r="L105" s="45"/>
      <c r="M105" s="214"/>
      <c r="N105" s="215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124</v>
      </c>
      <c r="AU105" s="18" t="s">
        <v>78</v>
      </c>
    </row>
    <row r="106" s="13" customFormat="1">
      <c r="A106" s="13"/>
      <c r="B106" s="216"/>
      <c r="C106" s="217"/>
      <c r="D106" s="218" t="s">
        <v>126</v>
      </c>
      <c r="E106" s="219" t="s">
        <v>19</v>
      </c>
      <c r="F106" s="220" t="s">
        <v>152</v>
      </c>
      <c r="G106" s="217"/>
      <c r="H106" s="219" t="s">
        <v>19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6" t="s">
        <v>126</v>
      </c>
      <c r="AU106" s="226" t="s">
        <v>78</v>
      </c>
      <c r="AV106" s="13" t="s">
        <v>76</v>
      </c>
      <c r="AW106" s="13" t="s">
        <v>33</v>
      </c>
      <c r="AX106" s="13" t="s">
        <v>71</v>
      </c>
      <c r="AY106" s="226" t="s">
        <v>115</v>
      </c>
    </row>
    <row r="107" s="13" customFormat="1">
      <c r="A107" s="13"/>
      <c r="B107" s="216"/>
      <c r="C107" s="217"/>
      <c r="D107" s="218" t="s">
        <v>126</v>
      </c>
      <c r="E107" s="219" t="s">
        <v>19</v>
      </c>
      <c r="F107" s="220" t="s">
        <v>153</v>
      </c>
      <c r="G107" s="217"/>
      <c r="H107" s="219" t="s">
        <v>19</v>
      </c>
      <c r="I107" s="221"/>
      <c r="J107" s="217"/>
      <c r="K107" s="217"/>
      <c r="L107" s="222"/>
      <c r="M107" s="223"/>
      <c r="N107" s="224"/>
      <c r="O107" s="224"/>
      <c r="P107" s="224"/>
      <c r="Q107" s="224"/>
      <c r="R107" s="224"/>
      <c r="S107" s="224"/>
      <c r="T107" s="22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6" t="s">
        <v>126</v>
      </c>
      <c r="AU107" s="226" t="s">
        <v>78</v>
      </c>
      <c r="AV107" s="13" t="s">
        <v>76</v>
      </c>
      <c r="AW107" s="13" t="s">
        <v>33</v>
      </c>
      <c r="AX107" s="13" t="s">
        <v>71</v>
      </c>
      <c r="AY107" s="226" t="s">
        <v>115</v>
      </c>
    </row>
    <row r="108" s="13" customFormat="1">
      <c r="A108" s="13"/>
      <c r="B108" s="216"/>
      <c r="C108" s="217"/>
      <c r="D108" s="218" t="s">
        <v>126</v>
      </c>
      <c r="E108" s="219" t="s">
        <v>19</v>
      </c>
      <c r="F108" s="220" t="s">
        <v>154</v>
      </c>
      <c r="G108" s="217"/>
      <c r="H108" s="219" t="s">
        <v>19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6" t="s">
        <v>126</v>
      </c>
      <c r="AU108" s="226" t="s">
        <v>78</v>
      </c>
      <c r="AV108" s="13" t="s">
        <v>76</v>
      </c>
      <c r="AW108" s="13" t="s">
        <v>33</v>
      </c>
      <c r="AX108" s="13" t="s">
        <v>71</v>
      </c>
      <c r="AY108" s="226" t="s">
        <v>115</v>
      </c>
    </row>
    <row r="109" s="13" customFormat="1">
      <c r="A109" s="13"/>
      <c r="B109" s="216"/>
      <c r="C109" s="217"/>
      <c r="D109" s="218" t="s">
        <v>126</v>
      </c>
      <c r="E109" s="219" t="s">
        <v>19</v>
      </c>
      <c r="F109" s="220" t="s">
        <v>155</v>
      </c>
      <c r="G109" s="217"/>
      <c r="H109" s="219" t="s">
        <v>19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6" t="s">
        <v>126</v>
      </c>
      <c r="AU109" s="226" t="s">
        <v>78</v>
      </c>
      <c r="AV109" s="13" t="s">
        <v>76</v>
      </c>
      <c r="AW109" s="13" t="s">
        <v>33</v>
      </c>
      <c r="AX109" s="13" t="s">
        <v>71</v>
      </c>
      <c r="AY109" s="226" t="s">
        <v>115</v>
      </c>
    </row>
    <row r="110" s="14" customFormat="1">
      <c r="A110" s="14"/>
      <c r="B110" s="227"/>
      <c r="C110" s="228"/>
      <c r="D110" s="218" t="s">
        <v>126</v>
      </c>
      <c r="E110" s="229" t="s">
        <v>19</v>
      </c>
      <c r="F110" s="230" t="s">
        <v>156</v>
      </c>
      <c r="G110" s="228"/>
      <c r="H110" s="231">
        <v>50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7" t="s">
        <v>126</v>
      </c>
      <c r="AU110" s="237" t="s">
        <v>78</v>
      </c>
      <c r="AV110" s="14" t="s">
        <v>78</v>
      </c>
      <c r="AW110" s="14" t="s">
        <v>33</v>
      </c>
      <c r="AX110" s="14" t="s">
        <v>76</v>
      </c>
      <c r="AY110" s="237" t="s">
        <v>115</v>
      </c>
    </row>
    <row r="111" s="2" customFormat="1" ht="33" customHeight="1">
      <c r="A111" s="39"/>
      <c r="B111" s="40"/>
      <c r="C111" s="198" t="s">
        <v>157</v>
      </c>
      <c r="D111" s="198" t="s">
        <v>117</v>
      </c>
      <c r="E111" s="199" t="s">
        <v>158</v>
      </c>
      <c r="F111" s="200" t="s">
        <v>159</v>
      </c>
      <c r="G111" s="201" t="s">
        <v>160</v>
      </c>
      <c r="H111" s="202">
        <v>60</v>
      </c>
      <c r="I111" s="203"/>
      <c r="J111" s="204">
        <f>ROUND(I111*H111,2)</f>
        <v>0</v>
      </c>
      <c r="K111" s="200" t="s">
        <v>121</v>
      </c>
      <c r="L111" s="45"/>
      <c r="M111" s="205" t="s">
        <v>19</v>
      </c>
      <c r="N111" s="206" t="s">
        <v>42</v>
      </c>
      <c r="O111" s="85"/>
      <c r="P111" s="207">
        <f>O111*H111</f>
        <v>0</v>
      </c>
      <c r="Q111" s="207">
        <v>4.07925E-05</v>
      </c>
      <c r="R111" s="207">
        <f>Q111*H111</f>
        <v>0.0024475500000000002</v>
      </c>
      <c r="S111" s="207">
        <v>0</v>
      </c>
      <c r="T111" s="208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9" t="s">
        <v>122</v>
      </c>
      <c r="AT111" s="209" t="s">
        <v>117</v>
      </c>
      <c r="AU111" s="209" t="s">
        <v>78</v>
      </c>
      <c r="AY111" s="18" t="s">
        <v>115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8" t="s">
        <v>76</v>
      </c>
      <c r="BK111" s="210">
        <f>ROUND(I111*H111,2)</f>
        <v>0</v>
      </c>
      <c r="BL111" s="18" t="s">
        <v>122</v>
      </c>
      <c r="BM111" s="209" t="s">
        <v>161</v>
      </c>
    </row>
    <row r="112" s="2" customFormat="1">
      <c r="A112" s="39"/>
      <c r="B112" s="40"/>
      <c r="C112" s="41"/>
      <c r="D112" s="211" t="s">
        <v>124</v>
      </c>
      <c r="E112" s="41"/>
      <c r="F112" s="212" t="s">
        <v>162</v>
      </c>
      <c r="G112" s="41"/>
      <c r="H112" s="41"/>
      <c r="I112" s="213"/>
      <c r="J112" s="41"/>
      <c r="K112" s="41"/>
      <c r="L112" s="45"/>
      <c r="M112" s="214"/>
      <c r="N112" s="215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124</v>
      </c>
      <c r="AU112" s="18" t="s">
        <v>78</v>
      </c>
    </row>
    <row r="113" s="13" customFormat="1">
      <c r="A113" s="13"/>
      <c r="B113" s="216"/>
      <c r="C113" s="217"/>
      <c r="D113" s="218" t="s">
        <v>126</v>
      </c>
      <c r="E113" s="219" t="s">
        <v>19</v>
      </c>
      <c r="F113" s="220" t="s">
        <v>163</v>
      </c>
      <c r="G113" s="217"/>
      <c r="H113" s="219" t="s">
        <v>19</v>
      </c>
      <c r="I113" s="221"/>
      <c r="J113" s="217"/>
      <c r="K113" s="217"/>
      <c r="L113" s="222"/>
      <c r="M113" s="223"/>
      <c r="N113" s="224"/>
      <c r="O113" s="224"/>
      <c r="P113" s="224"/>
      <c r="Q113" s="224"/>
      <c r="R113" s="224"/>
      <c r="S113" s="224"/>
      <c r="T113" s="22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6" t="s">
        <v>126</v>
      </c>
      <c r="AU113" s="226" t="s">
        <v>78</v>
      </c>
      <c r="AV113" s="13" t="s">
        <v>76</v>
      </c>
      <c r="AW113" s="13" t="s">
        <v>33</v>
      </c>
      <c r="AX113" s="13" t="s">
        <v>71</v>
      </c>
      <c r="AY113" s="226" t="s">
        <v>115</v>
      </c>
    </row>
    <row r="114" s="13" customFormat="1">
      <c r="A114" s="13"/>
      <c r="B114" s="216"/>
      <c r="C114" s="217"/>
      <c r="D114" s="218" t="s">
        <v>126</v>
      </c>
      <c r="E114" s="219" t="s">
        <v>19</v>
      </c>
      <c r="F114" s="220" t="s">
        <v>164</v>
      </c>
      <c r="G114" s="217"/>
      <c r="H114" s="219" t="s">
        <v>19</v>
      </c>
      <c r="I114" s="221"/>
      <c r="J114" s="217"/>
      <c r="K114" s="217"/>
      <c r="L114" s="222"/>
      <c r="M114" s="223"/>
      <c r="N114" s="224"/>
      <c r="O114" s="224"/>
      <c r="P114" s="224"/>
      <c r="Q114" s="224"/>
      <c r="R114" s="224"/>
      <c r="S114" s="224"/>
      <c r="T114" s="22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6" t="s">
        <v>126</v>
      </c>
      <c r="AU114" s="226" t="s">
        <v>78</v>
      </c>
      <c r="AV114" s="13" t="s">
        <v>76</v>
      </c>
      <c r="AW114" s="13" t="s">
        <v>33</v>
      </c>
      <c r="AX114" s="13" t="s">
        <v>71</v>
      </c>
      <c r="AY114" s="226" t="s">
        <v>115</v>
      </c>
    </row>
    <row r="115" s="14" customFormat="1">
      <c r="A115" s="14"/>
      <c r="B115" s="227"/>
      <c r="C115" s="228"/>
      <c r="D115" s="218" t="s">
        <v>126</v>
      </c>
      <c r="E115" s="229" t="s">
        <v>19</v>
      </c>
      <c r="F115" s="230" t="s">
        <v>165</v>
      </c>
      <c r="G115" s="228"/>
      <c r="H115" s="231">
        <v>60</v>
      </c>
      <c r="I115" s="232"/>
      <c r="J115" s="228"/>
      <c r="K115" s="228"/>
      <c r="L115" s="233"/>
      <c r="M115" s="234"/>
      <c r="N115" s="235"/>
      <c r="O115" s="235"/>
      <c r="P115" s="235"/>
      <c r="Q115" s="235"/>
      <c r="R115" s="235"/>
      <c r="S115" s="235"/>
      <c r="T115" s="23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7" t="s">
        <v>126</v>
      </c>
      <c r="AU115" s="237" t="s">
        <v>78</v>
      </c>
      <c r="AV115" s="14" t="s">
        <v>78</v>
      </c>
      <c r="AW115" s="14" t="s">
        <v>33</v>
      </c>
      <c r="AX115" s="14" t="s">
        <v>76</v>
      </c>
      <c r="AY115" s="237" t="s">
        <v>115</v>
      </c>
    </row>
    <row r="116" s="2" customFormat="1" ht="37.8" customHeight="1">
      <c r="A116" s="39"/>
      <c r="B116" s="40"/>
      <c r="C116" s="198" t="s">
        <v>166</v>
      </c>
      <c r="D116" s="198" t="s">
        <v>117</v>
      </c>
      <c r="E116" s="199" t="s">
        <v>167</v>
      </c>
      <c r="F116" s="200" t="s">
        <v>168</v>
      </c>
      <c r="G116" s="201" t="s">
        <v>169</v>
      </c>
      <c r="H116" s="202">
        <v>30</v>
      </c>
      <c r="I116" s="203"/>
      <c r="J116" s="204">
        <f>ROUND(I116*H116,2)</f>
        <v>0</v>
      </c>
      <c r="K116" s="200" t="s">
        <v>121</v>
      </c>
      <c r="L116" s="45"/>
      <c r="M116" s="205" t="s">
        <v>19</v>
      </c>
      <c r="N116" s="206" t="s">
        <v>42</v>
      </c>
      <c r="O116" s="85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9" t="s">
        <v>122</v>
      </c>
      <c r="AT116" s="209" t="s">
        <v>117</v>
      </c>
      <c r="AU116" s="209" t="s">
        <v>78</v>
      </c>
      <c r="AY116" s="18" t="s">
        <v>115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8" t="s">
        <v>76</v>
      </c>
      <c r="BK116" s="210">
        <f>ROUND(I116*H116,2)</f>
        <v>0</v>
      </c>
      <c r="BL116" s="18" t="s">
        <v>122</v>
      </c>
      <c r="BM116" s="209" t="s">
        <v>170</v>
      </c>
    </row>
    <row r="117" s="2" customFormat="1">
      <c r="A117" s="39"/>
      <c r="B117" s="40"/>
      <c r="C117" s="41"/>
      <c r="D117" s="211" t="s">
        <v>124</v>
      </c>
      <c r="E117" s="41"/>
      <c r="F117" s="212" t="s">
        <v>171</v>
      </c>
      <c r="G117" s="41"/>
      <c r="H117" s="41"/>
      <c r="I117" s="213"/>
      <c r="J117" s="41"/>
      <c r="K117" s="41"/>
      <c r="L117" s="45"/>
      <c r="M117" s="214"/>
      <c r="N117" s="215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124</v>
      </c>
      <c r="AU117" s="18" t="s">
        <v>78</v>
      </c>
    </row>
    <row r="118" s="13" customFormat="1">
      <c r="A118" s="13"/>
      <c r="B118" s="216"/>
      <c r="C118" s="217"/>
      <c r="D118" s="218" t="s">
        <v>126</v>
      </c>
      <c r="E118" s="219" t="s">
        <v>19</v>
      </c>
      <c r="F118" s="220" t="s">
        <v>172</v>
      </c>
      <c r="G118" s="217"/>
      <c r="H118" s="219" t="s">
        <v>19</v>
      </c>
      <c r="I118" s="221"/>
      <c r="J118" s="217"/>
      <c r="K118" s="217"/>
      <c r="L118" s="222"/>
      <c r="M118" s="223"/>
      <c r="N118" s="224"/>
      <c r="O118" s="224"/>
      <c r="P118" s="224"/>
      <c r="Q118" s="224"/>
      <c r="R118" s="224"/>
      <c r="S118" s="224"/>
      <c r="T118" s="22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6" t="s">
        <v>126</v>
      </c>
      <c r="AU118" s="226" t="s">
        <v>78</v>
      </c>
      <c r="AV118" s="13" t="s">
        <v>76</v>
      </c>
      <c r="AW118" s="13" t="s">
        <v>33</v>
      </c>
      <c r="AX118" s="13" t="s">
        <v>71</v>
      </c>
      <c r="AY118" s="226" t="s">
        <v>115</v>
      </c>
    </row>
    <row r="119" s="14" customFormat="1">
      <c r="A119" s="14"/>
      <c r="B119" s="227"/>
      <c r="C119" s="228"/>
      <c r="D119" s="218" t="s">
        <v>126</v>
      </c>
      <c r="E119" s="229" t="s">
        <v>19</v>
      </c>
      <c r="F119" s="230" t="s">
        <v>173</v>
      </c>
      <c r="G119" s="228"/>
      <c r="H119" s="231">
        <v>30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7" t="s">
        <v>126</v>
      </c>
      <c r="AU119" s="237" t="s">
        <v>78</v>
      </c>
      <c r="AV119" s="14" t="s">
        <v>78</v>
      </c>
      <c r="AW119" s="14" t="s">
        <v>33</v>
      </c>
      <c r="AX119" s="14" t="s">
        <v>76</v>
      </c>
      <c r="AY119" s="237" t="s">
        <v>115</v>
      </c>
    </row>
    <row r="120" s="2" customFormat="1" ht="33" customHeight="1">
      <c r="A120" s="39"/>
      <c r="B120" s="40"/>
      <c r="C120" s="198" t="s">
        <v>174</v>
      </c>
      <c r="D120" s="198" t="s">
        <v>117</v>
      </c>
      <c r="E120" s="199" t="s">
        <v>175</v>
      </c>
      <c r="F120" s="200" t="s">
        <v>176</v>
      </c>
      <c r="G120" s="201" t="s">
        <v>177</v>
      </c>
      <c r="H120" s="202">
        <v>14</v>
      </c>
      <c r="I120" s="203"/>
      <c r="J120" s="204">
        <f>ROUND(I120*H120,2)</f>
        <v>0</v>
      </c>
      <c r="K120" s="200" t="s">
        <v>121</v>
      </c>
      <c r="L120" s="45"/>
      <c r="M120" s="205" t="s">
        <v>19</v>
      </c>
      <c r="N120" s="206" t="s">
        <v>42</v>
      </c>
      <c r="O120" s="85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9" t="s">
        <v>122</v>
      </c>
      <c r="AT120" s="209" t="s">
        <v>117</v>
      </c>
      <c r="AU120" s="209" t="s">
        <v>78</v>
      </c>
      <c r="AY120" s="18" t="s">
        <v>115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8" t="s">
        <v>76</v>
      </c>
      <c r="BK120" s="210">
        <f>ROUND(I120*H120,2)</f>
        <v>0</v>
      </c>
      <c r="BL120" s="18" t="s">
        <v>122</v>
      </c>
      <c r="BM120" s="209" t="s">
        <v>178</v>
      </c>
    </row>
    <row r="121" s="2" customFormat="1">
      <c r="A121" s="39"/>
      <c r="B121" s="40"/>
      <c r="C121" s="41"/>
      <c r="D121" s="211" t="s">
        <v>124</v>
      </c>
      <c r="E121" s="41"/>
      <c r="F121" s="212" t="s">
        <v>179</v>
      </c>
      <c r="G121" s="41"/>
      <c r="H121" s="41"/>
      <c r="I121" s="213"/>
      <c r="J121" s="41"/>
      <c r="K121" s="41"/>
      <c r="L121" s="45"/>
      <c r="M121" s="214"/>
      <c r="N121" s="215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124</v>
      </c>
      <c r="AU121" s="18" t="s">
        <v>78</v>
      </c>
    </row>
    <row r="122" s="13" customFormat="1">
      <c r="A122" s="13"/>
      <c r="B122" s="216"/>
      <c r="C122" s="217"/>
      <c r="D122" s="218" t="s">
        <v>126</v>
      </c>
      <c r="E122" s="219" t="s">
        <v>19</v>
      </c>
      <c r="F122" s="220" t="s">
        <v>180</v>
      </c>
      <c r="G122" s="217"/>
      <c r="H122" s="219" t="s">
        <v>19</v>
      </c>
      <c r="I122" s="221"/>
      <c r="J122" s="217"/>
      <c r="K122" s="217"/>
      <c r="L122" s="222"/>
      <c r="M122" s="223"/>
      <c r="N122" s="224"/>
      <c r="O122" s="224"/>
      <c r="P122" s="224"/>
      <c r="Q122" s="224"/>
      <c r="R122" s="224"/>
      <c r="S122" s="224"/>
      <c r="T122" s="22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6" t="s">
        <v>126</v>
      </c>
      <c r="AU122" s="226" t="s">
        <v>78</v>
      </c>
      <c r="AV122" s="13" t="s">
        <v>76</v>
      </c>
      <c r="AW122" s="13" t="s">
        <v>33</v>
      </c>
      <c r="AX122" s="13" t="s">
        <v>71</v>
      </c>
      <c r="AY122" s="226" t="s">
        <v>115</v>
      </c>
    </row>
    <row r="123" s="14" customFormat="1">
      <c r="A123" s="14"/>
      <c r="B123" s="227"/>
      <c r="C123" s="228"/>
      <c r="D123" s="218" t="s">
        <v>126</v>
      </c>
      <c r="E123" s="229" t="s">
        <v>19</v>
      </c>
      <c r="F123" s="230" t="s">
        <v>181</v>
      </c>
      <c r="G123" s="228"/>
      <c r="H123" s="231">
        <v>14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37" t="s">
        <v>126</v>
      </c>
      <c r="AU123" s="237" t="s">
        <v>78</v>
      </c>
      <c r="AV123" s="14" t="s">
        <v>78</v>
      </c>
      <c r="AW123" s="14" t="s">
        <v>33</v>
      </c>
      <c r="AX123" s="14" t="s">
        <v>76</v>
      </c>
      <c r="AY123" s="237" t="s">
        <v>115</v>
      </c>
    </row>
    <row r="124" s="2" customFormat="1" ht="33" customHeight="1">
      <c r="A124" s="39"/>
      <c r="B124" s="40"/>
      <c r="C124" s="198" t="s">
        <v>182</v>
      </c>
      <c r="D124" s="198" t="s">
        <v>117</v>
      </c>
      <c r="E124" s="199" t="s">
        <v>183</v>
      </c>
      <c r="F124" s="200" t="s">
        <v>184</v>
      </c>
      <c r="G124" s="201" t="s">
        <v>177</v>
      </c>
      <c r="H124" s="202">
        <v>172.81999999999999</v>
      </c>
      <c r="I124" s="203"/>
      <c r="J124" s="204">
        <f>ROUND(I124*H124,2)</f>
        <v>0</v>
      </c>
      <c r="K124" s="200" t="s">
        <v>121</v>
      </c>
      <c r="L124" s="45"/>
      <c r="M124" s="205" t="s">
        <v>19</v>
      </c>
      <c r="N124" s="206" t="s">
        <v>42</v>
      </c>
      <c r="O124" s="85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9" t="s">
        <v>122</v>
      </c>
      <c r="AT124" s="209" t="s">
        <v>117</v>
      </c>
      <c r="AU124" s="209" t="s">
        <v>78</v>
      </c>
      <c r="AY124" s="18" t="s">
        <v>115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8" t="s">
        <v>76</v>
      </c>
      <c r="BK124" s="210">
        <f>ROUND(I124*H124,2)</f>
        <v>0</v>
      </c>
      <c r="BL124" s="18" t="s">
        <v>122</v>
      </c>
      <c r="BM124" s="209" t="s">
        <v>185</v>
      </c>
    </row>
    <row r="125" s="2" customFormat="1">
      <c r="A125" s="39"/>
      <c r="B125" s="40"/>
      <c r="C125" s="41"/>
      <c r="D125" s="211" t="s">
        <v>124</v>
      </c>
      <c r="E125" s="41"/>
      <c r="F125" s="212" t="s">
        <v>186</v>
      </c>
      <c r="G125" s="41"/>
      <c r="H125" s="41"/>
      <c r="I125" s="213"/>
      <c r="J125" s="41"/>
      <c r="K125" s="41"/>
      <c r="L125" s="45"/>
      <c r="M125" s="214"/>
      <c r="N125" s="215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124</v>
      </c>
      <c r="AU125" s="18" t="s">
        <v>78</v>
      </c>
    </row>
    <row r="126" s="13" customFormat="1">
      <c r="A126" s="13"/>
      <c r="B126" s="216"/>
      <c r="C126" s="217"/>
      <c r="D126" s="218" t="s">
        <v>126</v>
      </c>
      <c r="E126" s="219" t="s">
        <v>19</v>
      </c>
      <c r="F126" s="220" t="s">
        <v>187</v>
      </c>
      <c r="G126" s="217"/>
      <c r="H126" s="219" t="s">
        <v>19</v>
      </c>
      <c r="I126" s="221"/>
      <c r="J126" s="217"/>
      <c r="K126" s="217"/>
      <c r="L126" s="222"/>
      <c r="M126" s="223"/>
      <c r="N126" s="224"/>
      <c r="O126" s="224"/>
      <c r="P126" s="224"/>
      <c r="Q126" s="224"/>
      <c r="R126" s="224"/>
      <c r="S126" s="224"/>
      <c r="T126" s="22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6" t="s">
        <v>126</v>
      </c>
      <c r="AU126" s="226" t="s">
        <v>78</v>
      </c>
      <c r="AV126" s="13" t="s">
        <v>76</v>
      </c>
      <c r="AW126" s="13" t="s">
        <v>33</v>
      </c>
      <c r="AX126" s="13" t="s">
        <v>71</v>
      </c>
      <c r="AY126" s="226" t="s">
        <v>115</v>
      </c>
    </row>
    <row r="127" s="14" customFormat="1">
      <c r="A127" s="14"/>
      <c r="B127" s="227"/>
      <c r="C127" s="228"/>
      <c r="D127" s="218" t="s">
        <v>126</v>
      </c>
      <c r="E127" s="229" t="s">
        <v>19</v>
      </c>
      <c r="F127" s="230" t="s">
        <v>188</v>
      </c>
      <c r="G127" s="228"/>
      <c r="H127" s="231">
        <v>172.81999999999999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7" t="s">
        <v>126</v>
      </c>
      <c r="AU127" s="237" t="s">
        <v>78</v>
      </c>
      <c r="AV127" s="14" t="s">
        <v>78</v>
      </c>
      <c r="AW127" s="14" t="s">
        <v>33</v>
      </c>
      <c r="AX127" s="14" t="s">
        <v>76</v>
      </c>
      <c r="AY127" s="237" t="s">
        <v>115</v>
      </c>
    </row>
    <row r="128" s="2" customFormat="1" ht="62.7" customHeight="1">
      <c r="A128" s="39"/>
      <c r="B128" s="40"/>
      <c r="C128" s="198" t="s">
        <v>189</v>
      </c>
      <c r="D128" s="198" t="s">
        <v>117</v>
      </c>
      <c r="E128" s="199" t="s">
        <v>190</v>
      </c>
      <c r="F128" s="200" t="s">
        <v>191</v>
      </c>
      <c r="G128" s="201" t="s">
        <v>177</v>
      </c>
      <c r="H128" s="202">
        <v>186.81999999999999</v>
      </c>
      <c r="I128" s="203"/>
      <c r="J128" s="204">
        <f>ROUND(I128*H128,2)</f>
        <v>0</v>
      </c>
      <c r="K128" s="200" t="s">
        <v>121</v>
      </c>
      <c r="L128" s="45"/>
      <c r="M128" s="205" t="s">
        <v>19</v>
      </c>
      <c r="N128" s="206" t="s">
        <v>42</v>
      </c>
      <c r="O128" s="85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9" t="s">
        <v>122</v>
      </c>
      <c r="AT128" s="209" t="s">
        <v>117</v>
      </c>
      <c r="AU128" s="209" t="s">
        <v>78</v>
      </c>
      <c r="AY128" s="18" t="s">
        <v>115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8" t="s">
        <v>76</v>
      </c>
      <c r="BK128" s="210">
        <f>ROUND(I128*H128,2)</f>
        <v>0</v>
      </c>
      <c r="BL128" s="18" t="s">
        <v>122</v>
      </c>
      <c r="BM128" s="209" t="s">
        <v>192</v>
      </c>
    </row>
    <row r="129" s="2" customFormat="1">
      <c r="A129" s="39"/>
      <c r="B129" s="40"/>
      <c r="C129" s="41"/>
      <c r="D129" s="211" t="s">
        <v>124</v>
      </c>
      <c r="E129" s="41"/>
      <c r="F129" s="212" t="s">
        <v>193</v>
      </c>
      <c r="G129" s="41"/>
      <c r="H129" s="41"/>
      <c r="I129" s="213"/>
      <c r="J129" s="41"/>
      <c r="K129" s="41"/>
      <c r="L129" s="45"/>
      <c r="M129" s="214"/>
      <c r="N129" s="215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124</v>
      </c>
      <c r="AU129" s="18" t="s">
        <v>78</v>
      </c>
    </row>
    <row r="130" s="13" customFormat="1">
      <c r="A130" s="13"/>
      <c r="B130" s="216"/>
      <c r="C130" s="217"/>
      <c r="D130" s="218" t="s">
        <v>126</v>
      </c>
      <c r="E130" s="219" t="s">
        <v>19</v>
      </c>
      <c r="F130" s="220" t="s">
        <v>194</v>
      </c>
      <c r="G130" s="217"/>
      <c r="H130" s="219" t="s">
        <v>19</v>
      </c>
      <c r="I130" s="221"/>
      <c r="J130" s="217"/>
      <c r="K130" s="217"/>
      <c r="L130" s="222"/>
      <c r="M130" s="223"/>
      <c r="N130" s="224"/>
      <c r="O130" s="224"/>
      <c r="P130" s="224"/>
      <c r="Q130" s="224"/>
      <c r="R130" s="224"/>
      <c r="S130" s="224"/>
      <c r="T130" s="22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6" t="s">
        <v>126</v>
      </c>
      <c r="AU130" s="226" t="s">
        <v>78</v>
      </c>
      <c r="AV130" s="13" t="s">
        <v>76</v>
      </c>
      <c r="AW130" s="13" t="s">
        <v>33</v>
      </c>
      <c r="AX130" s="13" t="s">
        <v>71</v>
      </c>
      <c r="AY130" s="226" t="s">
        <v>115</v>
      </c>
    </row>
    <row r="131" s="13" customFormat="1">
      <c r="A131" s="13"/>
      <c r="B131" s="216"/>
      <c r="C131" s="217"/>
      <c r="D131" s="218" t="s">
        <v>126</v>
      </c>
      <c r="E131" s="219" t="s">
        <v>19</v>
      </c>
      <c r="F131" s="220" t="s">
        <v>195</v>
      </c>
      <c r="G131" s="217"/>
      <c r="H131" s="219" t="s">
        <v>19</v>
      </c>
      <c r="I131" s="221"/>
      <c r="J131" s="217"/>
      <c r="K131" s="217"/>
      <c r="L131" s="222"/>
      <c r="M131" s="223"/>
      <c r="N131" s="224"/>
      <c r="O131" s="224"/>
      <c r="P131" s="224"/>
      <c r="Q131" s="224"/>
      <c r="R131" s="224"/>
      <c r="S131" s="224"/>
      <c r="T131" s="22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6" t="s">
        <v>126</v>
      </c>
      <c r="AU131" s="226" t="s">
        <v>78</v>
      </c>
      <c r="AV131" s="13" t="s">
        <v>76</v>
      </c>
      <c r="AW131" s="13" t="s">
        <v>33</v>
      </c>
      <c r="AX131" s="13" t="s">
        <v>71</v>
      </c>
      <c r="AY131" s="226" t="s">
        <v>115</v>
      </c>
    </row>
    <row r="132" s="14" customFormat="1">
      <c r="A132" s="14"/>
      <c r="B132" s="227"/>
      <c r="C132" s="228"/>
      <c r="D132" s="218" t="s">
        <v>126</v>
      </c>
      <c r="E132" s="229" t="s">
        <v>19</v>
      </c>
      <c r="F132" s="230" t="s">
        <v>196</v>
      </c>
      <c r="G132" s="228"/>
      <c r="H132" s="231">
        <v>186.81999999999999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7" t="s">
        <v>126</v>
      </c>
      <c r="AU132" s="237" t="s">
        <v>78</v>
      </c>
      <c r="AV132" s="14" t="s">
        <v>78</v>
      </c>
      <c r="AW132" s="14" t="s">
        <v>33</v>
      </c>
      <c r="AX132" s="14" t="s">
        <v>76</v>
      </c>
      <c r="AY132" s="237" t="s">
        <v>115</v>
      </c>
    </row>
    <row r="133" s="2" customFormat="1" ht="44.25" customHeight="1">
      <c r="A133" s="39"/>
      <c r="B133" s="40"/>
      <c r="C133" s="198" t="s">
        <v>197</v>
      </c>
      <c r="D133" s="198" t="s">
        <v>117</v>
      </c>
      <c r="E133" s="199" t="s">
        <v>198</v>
      </c>
      <c r="F133" s="200" t="s">
        <v>199</v>
      </c>
      <c r="G133" s="201" t="s">
        <v>200</v>
      </c>
      <c r="H133" s="202">
        <v>336.27600000000001</v>
      </c>
      <c r="I133" s="203"/>
      <c r="J133" s="204">
        <f>ROUND(I133*H133,2)</f>
        <v>0</v>
      </c>
      <c r="K133" s="200" t="s">
        <v>121</v>
      </c>
      <c r="L133" s="45"/>
      <c r="M133" s="205" t="s">
        <v>19</v>
      </c>
      <c r="N133" s="206" t="s">
        <v>42</v>
      </c>
      <c r="O133" s="85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9" t="s">
        <v>122</v>
      </c>
      <c r="AT133" s="209" t="s">
        <v>117</v>
      </c>
      <c r="AU133" s="209" t="s">
        <v>78</v>
      </c>
      <c r="AY133" s="18" t="s">
        <v>115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8" t="s">
        <v>76</v>
      </c>
      <c r="BK133" s="210">
        <f>ROUND(I133*H133,2)</f>
        <v>0</v>
      </c>
      <c r="BL133" s="18" t="s">
        <v>122</v>
      </c>
      <c r="BM133" s="209" t="s">
        <v>201</v>
      </c>
    </row>
    <row r="134" s="2" customFormat="1">
      <c r="A134" s="39"/>
      <c r="B134" s="40"/>
      <c r="C134" s="41"/>
      <c r="D134" s="211" t="s">
        <v>124</v>
      </c>
      <c r="E134" s="41"/>
      <c r="F134" s="212" t="s">
        <v>202</v>
      </c>
      <c r="G134" s="41"/>
      <c r="H134" s="41"/>
      <c r="I134" s="213"/>
      <c r="J134" s="41"/>
      <c r="K134" s="41"/>
      <c r="L134" s="45"/>
      <c r="M134" s="214"/>
      <c r="N134" s="215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124</v>
      </c>
      <c r="AU134" s="18" t="s">
        <v>78</v>
      </c>
    </row>
    <row r="135" s="13" customFormat="1">
      <c r="A135" s="13"/>
      <c r="B135" s="216"/>
      <c r="C135" s="217"/>
      <c r="D135" s="218" t="s">
        <v>126</v>
      </c>
      <c r="E135" s="219" t="s">
        <v>19</v>
      </c>
      <c r="F135" s="220" t="s">
        <v>203</v>
      </c>
      <c r="G135" s="217"/>
      <c r="H135" s="219" t="s">
        <v>19</v>
      </c>
      <c r="I135" s="221"/>
      <c r="J135" s="217"/>
      <c r="K135" s="217"/>
      <c r="L135" s="222"/>
      <c r="M135" s="223"/>
      <c r="N135" s="224"/>
      <c r="O135" s="224"/>
      <c r="P135" s="224"/>
      <c r="Q135" s="224"/>
      <c r="R135" s="224"/>
      <c r="S135" s="224"/>
      <c r="T135" s="22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6" t="s">
        <v>126</v>
      </c>
      <c r="AU135" s="226" t="s">
        <v>78</v>
      </c>
      <c r="AV135" s="13" t="s">
        <v>76</v>
      </c>
      <c r="AW135" s="13" t="s">
        <v>33</v>
      </c>
      <c r="AX135" s="13" t="s">
        <v>71</v>
      </c>
      <c r="AY135" s="226" t="s">
        <v>115</v>
      </c>
    </row>
    <row r="136" s="14" customFormat="1">
      <c r="A136" s="14"/>
      <c r="B136" s="227"/>
      <c r="C136" s="228"/>
      <c r="D136" s="218" t="s">
        <v>126</v>
      </c>
      <c r="E136" s="229" t="s">
        <v>19</v>
      </c>
      <c r="F136" s="230" t="s">
        <v>204</v>
      </c>
      <c r="G136" s="228"/>
      <c r="H136" s="231">
        <v>336.27600000000001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7" t="s">
        <v>126</v>
      </c>
      <c r="AU136" s="237" t="s">
        <v>78</v>
      </c>
      <c r="AV136" s="14" t="s">
        <v>78</v>
      </c>
      <c r="AW136" s="14" t="s">
        <v>33</v>
      </c>
      <c r="AX136" s="14" t="s">
        <v>76</v>
      </c>
      <c r="AY136" s="237" t="s">
        <v>115</v>
      </c>
    </row>
    <row r="137" s="2" customFormat="1" ht="55.5" customHeight="1">
      <c r="A137" s="39"/>
      <c r="B137" s="40"/>
      <c r="C137" s="198" t="s">
        <v>8</v>
      </c>
      <c r="D137" s="198" t="s">
        <v>117</v>
      </c>
      <c r="E137" s="199" t="s">
        <v>205</v>
      </c>
      <c r="F137" s="200" t="s">
        <v>206</v>
      </c>
      <c r="G137" s="201" t="s">
        <v>131</v>
      </c>
      <c r="H137" s="202">
        <v>420</v>
      </c>
      <c r="I137" s="203"/>
      <c r="J137" s="204">
        <f>ROUND(I137*H137,2)</f>
        <v>0</v>
      </c>
      <c r="K137" s="200" t="s">
        <v>121</v>
      </c>
      <c r="L137" s="45"/>
      <c r="M137" s="205" t="s">
        <v>19</v>
      </c>
      <c r="N137" s="206" t="s">
        <v>42</v>
      </c>
      <c r="O137" s="85"/>
      <c r="P137" s="207">
        <f>O137*H137</f>
        <v>0</v>
      </c>
      <c r="Q137" s="207">
        <v>0</v>
      </c>
      <c r="R137" s="207">
        <f>Q137*H137</f>
        <v>0</v>
      </c>
      <c r="S137" s="207">
        <v>0</v>
      </c>
      <c r="T137" s="20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9" t="s">
        <v>122</v>
      </c>
      <c r="AT137" s="209" t="s">
        <v>117</v>
      </c>
      <c r="AU137" s="209" t="s">
        <v>78</v>
      </c>
      <c r="AY137" s="18" t="s">
        <v>115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8" t="s">
        <v>76</v>
      </c>
      <c r="BK137" s="210">
        <f>ROUND(I137*H137,2)</f>
        <v>0</v>
      </c>
      <c r="BL137" s="18" t="s">
        <v>122</v>
      </c>
      <c r="BM137" s="209" t="s">
        <v>207</v>
      </c>
    </row>
    <row r="138" s="2" customFormat="1">
      <c r="A138" s="39"/>
      <c r="B138" s="40"/>
      <c r="C138" s="41"/>
      <c r="D138" s="211" t="s">
        <v>124</v>
      </c>
      <c r="E138" s="41"/>
      <c r="F138" s="212" t="s">
        <v>208</v>
      </c>
      <c r="G138" s="41"/>
      <c r="H138" s="41"/>
      <c r="I138" s="213"/>
      <c r="J138" s="41"/>
      <c r="K138" s="41"/>
      <c r="L138" s="45"/>
      <c r="M138" s="214"/>
      <c r="N138" s="215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124</v>
      </c>
      <c r="AU138" s="18" t="s">
        <v>78</v>
      </c>
    </row>
    <row r="139" s="13" customFormat="1">
      <c r="A139" s="13"/>
      <c r="B139" s="216"/>
      <c r="C139" s="217"/>
      <c r="D139" s="218" t="s">
        <v>126</v>
      </c>
      <c r="E139" s="219" t="s">
        <v>19</v>
      </c>
      <c r="F139" s="220" t="s">
        <v>209</v>
      </c>
      <c r="G139" s="217"/>
      <c r="H139" s="219" t="s">
        <v>19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6" t="s">
        <v>126</v>
      </c>
      <c r="AU139" s="226" t="s">
        <v>78</v>
      </c>
      <c r="AV139" s="13" t="s">
        <v>76</v>
      </c>
      <c r="AW139" s="13" t="s">
        <v>33</v>
      </c>
      <c r="AX139" s="13" t="s">
        <v>71</v>
      </c>
      <c r="AY139" s="226" t="s">
        <v>115</v>
      </c>
    </row>
    <row r="140" s="13" customFormat="1">
      <c r="A140" s="13"/>
      <c r="B140" s="216"/>
      <c r="C140" s="217"/>
      <c r="D140" s="218" t="s">
        <v>126</v>
      </c>
      <c r="E140" s="219" t="s">
        <v>19</v>
      </c>
      <c r="F140" s="220" t="s">
        <v>210</v>
      </c>
      <c r="G140" s="217"/>
      <c r="H140" s="219" t="s">
        <v>19</v>
      </c>
      <c r="I140" s="221"/>
      <c r="J140" s="217"/>
      <c r="K140" s="217"/>
      <c r="L140" s="222"/>
      <c r="M140" s="223"/>
      <c r="N140" s="224"/>
      <c r="O140" s="224"/>
      <c r="P140" s="224"/>
      <c r="Q140" s="224"/>
      <c r="R140" s="224"/>
      <c r="S140" s="224"/>
      <c r="T140" s="22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6" t="s">
        <v>126</v>
      </c>
      <c r="AU140" s="226" t="s">
        <v>78</v>
      </c>
      <c r="AV140" s="13" t="s">
        <v>76</v>
      </c>
      <c r="AW140" s="13" t="s">
        <v>33</v>
      </c>
      <c r="AX140" s="13" t="s">
        <v>71</v>
      </c>
      <c r="AY140" s="226" t="s">
        <v>115</v>
      </c>
    </row>
    <row r="141" s="14" customFormat="1">
      <c r="A141" s="14"/>
      <c r="B141" s="227"/>
      <c r="C141" s="228"/>
      <c r="D141" s="218" t="s">
        <v>126</v>
      </c>
      <c r="E141" s="229" t="s">
        <v>19</v>
      </c>
      <c r="F141" s="230" t="s">
        <v>211</v>
      </c>
      <c r="G141" s="228"/>
      <c r="H141" s="231">
        <v>420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37" t="s">
        <v>126</v>
      </c>
      <c r="AU141" s="237" t="s">
        <v>78</v>
      </c>
      <c r="AV141" s="14" t="s">
        <v>78</v>
      </c>
      <c r="AW141" s="14" t="s">
        <v>33</v>
      </c>
      <c r="AX141" s="14" t="s">
        <v>76</v>
      </c>
      <c r="AY141" s="237" t="s">
        <v>115</v>
      </c>
    </row>
    <row r="142" s="2" customFormat="1" ht="37.8" customHeight="1">
      <c r="A142" s="39"/>
      <c r="B142" s="40"/>
      <c r="C142" s="198" t="s">
        <v>212</v>
      </c>
      <c r="D142" s="198" t="s">
        <v>117</v>
      </c>
      <c r="E142" s="199" t="s">
        <v>213</v>
      </c>
      <c r="F142" s="200" t="s">
        <v>214</v>
      </c>
      <c r="G142" s="201" t="s">
        <v>131</v>
      </c>
      <c r="H142" s="202">
        <v>143.75</v>
      </c>
      <c r="I142" s="203"/>
      <c r="J142" s="204">
        <f>ROUND(I142*H142,2)</f>
        <v>0</v>
      </c>
      <c r="K142" s="200" t="s">
        <v>121</v>
      </c>
      <c r="L142" s="45"/>
      <c r="M142" s="205" t="s">
        <v>19</v>
      </c>
      <c r="N142" s="206" t="s">
        <v>42</v>
      </c>
      <c r="O142" s="85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9" t="s">
        <v>122</v>
      </c>
      <c r="AT142" s="209" t="s">
        <v>117</v>
      </c>
      <c r="AU142" s="209" t="s">
        <v>78</v>
      </c>
      <c r="AY142" s="18" t="s">
        <v>115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8" t="s">
        <v>76</v>
      </c>
      <c r="BK142" s="210">
        <f>ROUND(I142*H142,2)</f>
        <v>0</v>
      </c>
      <c r="BL142" s="18" t="s">
        <v>122</v>
      </c>
      <c r="BM142" s="209" t="s">
        <v>215</v>
      </c>
    </row>
    <row r="143" s="2" customFormat="1">
      <c r="A143" s="39"/>
      <c r="B143" s="40"/>
      <c r="C143" s="41"/>
      <c r="D143" s="211" t="s">
        <v>124</v>
      </c>
      <c r="E143" s="41"/>
      <c r="F143" s="212" t="s">
        <v>216</v>
      </c>
      <c r="G143" s="41"/>
      <c r="H143" s="41"/>
      <c r="I143" s="213"/>
      <c r="J143" s="41"/>
      <c r="K143" s="41"/>
      <c r="L143" s="45"/>
      <c r="M143" s="214"/>
      <c r="N143" s="215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124</v>
      </c>
      <c r="AU143" s="18" t="s">
        <v>78</v>
      </c>
    </row>
    <row r="144" s="13" customFormat="1">
      <c r="A144" s="13"/>
      <c r="B144" s="216"/>
      <c r="C144" s="217"/>
      <c r="D144" s="218" t="s">
        <v>126</v>
      </c>
      <c r="E144" s="219" t="s">
        <v>19</v>
      </c>
      <c r="F144" s="220" t="s">
        <v>217</v>
      </c>
      <c r="G144" s="217"/>
      <c r="H144" s="219" t="s">
        <v>19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6" t="s">
        <v>126</v>
      </c>
      <c r="AU144" s="226" t="s">
        <v>78</v>
      </c>
      <c r="AV144" s="13" t="s">
        <v>76</v>
      </c>
      <c r="AW144" s="13" t="s">
        <v>33</v>
      </c>
      <c r="AX144" s="13" t="s">
        <v>71</v>
      </c>
      <c r="AY144" s="226" t="s">
        <v>115</v>
      </c>
    </row>
    <row r="145" s="14" customFormat="1">
      <c r="A145" s="14"/>
      <c r="B145" s="227"/>
      <c r="C145" s="228"/>
      <c r="D145" s="218" t="s">
        <v>126</v>
      </c>
      <c r="E145" s="229" t="s">
        <v>19</v>
      </c>
      <c r="F145" s="230" t="s">
        <v>218</v>
      </c>
      <c r="G145" s="228"/>
      <c r="H145" s="231">
        <v>143.75</v>
      </c>
      <c r="I145" s="232"/>
      <c r="J145" s="228"/>
      <c r="K145" s="228"/>
      <c r="L145" s="233"/>
      <c r="M145" s="234"/>
      <c r="N145" s="235"/>
      <c r="O145" s="235"/>
      <c r="P145" s="235"/>
      <c r="Q145" s="235"/>
      <c r="R145" s="235"/>
      <c r="S145" s="235"/>
      <c r="T145" s="23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7" t="s">
        <v>126</v>
      </c>
      <c r="AU145" s="237" t="s">
        <v>78</v>
      </c>
      <c r="AV145" s="14" t="s">
        <v>78</v>
      </c>
      <c r="AW145" s="14" t="s">
        <v>33</v>
      </c>
      <c r="AX145" s="14" t="s">
        <v>76</v>
      </c>
      <c r="AY145" s="237" t="s">
        <v>115</v>
      </c>
    </row>
    <row r="146" s="2" customFormat="1" ht="44.25" customHeight="1">
      <c r="A146" s="39"/>
      <c r="B146" s="40"/>
      <c r="C146" s="198" t="s">
        <v>219</v>
      </c>
      <c r="D146" s="198" t="s">
        <v>117</v>
      </c>
      <c r="E146" s="199" t="s">
        <v>220</v>
      </c>
      <c r="F146" s="200" t="s">
        <v>221</v>
      </c>
      <c r="G146" s="201" t="s">
        <v>131</v>
      </c>
      <c r="H146" s="202">
        <v>187.5</v>
      </c>
      <c r="I146" s="203"/>
      <c r="J146" s="204">
        <f>ROUND(I146*H146,2)</f>
        <v>0</v>
      </c>
      <c r="K146" s="200" t="s">
        <v>121</v>
      </c>
      <c r="L146" s="45"/>
      <c r="M146" s="205" t="s">
        <v>19</v>
      </c>
      <c r="N146" s="206" t="s">
        <v>42</v>
      </c>
      <c r="O146" s="85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9" t="s">
        <v>122</v>
      </c>
      <c r="AT146" s="209" t="s">
        <v>117</v>
      </c>
      <c r="AU146" s="209" t="s">
        <v>78</v>
      </c>
      <c r="AY146" s="18" t="s">
        <v>115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8" t="s">
        <v>76</v>
      </c>
      <c r="BK146" s="210">
        <f>ROUND(I146*H146,2)</f>
        <v>0</v>
      </c>
      <c r="BL146" s="18" t="s">
        <v>122</v>
      </c>
      <c r="BM146" s="209" t="s">
        <v>222</v>
      </c>
    </row>
    <row r="147" s="2" customFormat="1">
      <c r="A147" s="39"/>
      <c r="B147" s="40"/>
      <c r="C147" s="41"/>
      <c r="D147" s="211" t="s">
        <v>124</v>
      </c>
      <c r="E147" s="41"/>
      <c r="F147" s="212" t="s">
        <v>223</v>
      </c>
      <c r="G147" s="41"/>
      <c r="H147" s="41"/>
      <c r="I147" s="213"/>
      <c r="J147" s="41"/>
      <c r="K147" s="41"/>
      <c r="L147" s="45"/>
      <c r="M147" s="214"/>
      <c r="N147" s="215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124</v>
      </c>
      <c r="AU147" s="18" t="s">
        <v>78</v>
      </c>
    </row>
    <row r="148" s="13" customFormat="1">
      <c r="A148" s="13"/>
      <c r="B148" s="216"/>
      <c r="C148" s="217"/>
      <c r="D148" s="218" t="s">
        <v>126</v>
      </c>
      <c r="E148" s="219" t="s">
        <v>19</v>
      </c>
      <c r="F148" s="220" t="s">
        <v>224</v>
      </c>
      <c r="G148" s="217"/>
      <c r="H148" s="219" t="s">
        <v>19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6" t="s">
        <v>126</v>
      </c>
      <c r="AU148" s="226" t="s">
        <v>78</v>
      </c>
      <c r="AV148" s="13" t="s">
        <v>76</v>
      </c>
      <c r="AW148" s="13" t="s">
        <v>33</v>
      </c>
      <c r="AX148" s="13" t="s">
        <v>71</v>
      </c>
      <c r="AY148" s="226" t="s">
        <v>115</v>
      </c>
    </row>
    <row r="149" s="14" customFormat="1">
      <c r="A149" s="14"/>
      <c r="B149" s="227"/>
      <c r="C149" s="228"/>
      <c r="D149" s="218" t="s">
        <v>126</v>
      </c>
      <c r="E149" s="229" t="s">
        <v>19</v>
      </c>
      <c r="F149" s="230" t="s">
        <v>225</v>
      </c>
      <c r="G149" s="228"/>
      <c r="H149" s="231">
        <v>187.5</v>
      </c>
      <c r="I149" s="232"/>
      <c r="J149" s="228"/>
      <c r="K149" s="228"/>
      <c r="L149" s="233"/>
      <c r="M149" s="234"/>
      <c r="N149" s="235"/>
      <c r="O149" s="235"/>
      <c r="P149" s="235"/>
      <c r="Q149" s="235"/>
      <c r="R149" s="235"/>
      <c r="S149" s="235"/>
      <c r="T149" s="23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7" t="s">
        <v>126</v>
      </c>
      <c r="AU149" s="237" t="s">
        <v>78</v>
      </c>
      <c r="AV149" s="14" t="s">
        <v>78</v>
      </c>
      <c r="AW149" s="14" t="s">
        <v>33</v>
      </c>
      <c r="AX149" s="14" t="s">
        <v>76</v>
      </c>
      <c r="AY149" s="237" t="s">
        <v>115</v>
      </c>
    </row>
    <row r="150" s="2" customFormat="1" ht="37.8" customHeight="1">
      <c r="A150" s="39"/>
      <c r="B150" s="40"/>
      <c r="C150" s="198" t="s">
        <v>226</v>
      </c>
      <c r="D150" s="198" t="s">
        <v>117</v>
      </c>
      <c r="E150" s="199" t="s">
        <v>227</v>
      </c>
      <c r="F150" s="200" t="s">
        <v>228</v>
      </c>
      <c r="G150" s="201" t="s">
        <v>131</v>
      </c>
      <c r="H150" s="202">
        <v>187.5</v>
      </c>
      <c r="I150" s="203"/>
      <c r="J150" s="204">
        <f>ROUND(I150*H150,2)</f>
        <v>0</v>
      </c>
      <c r="K150" s="200" t="s">
        <v>121</v>
      </c>
      <c r="L150" s="45"/>
      <c r="M150" s="205" t="s">
        <v>19</v>
      </c>
      <c r="N150" s="206" t="s">
        <v>42</v>
      </c>
      <c r="O150" s="85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09" t="s">
        <v>122</v>
      </c>
      <c r="AT150" s="209" t="s">
        <v>117</v>
      </c>
      <c r="AU150" s="209" t="s">
        <v>78</v>
      </c>
      <c r="AY150" s="18" t="s">
        <v>115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8" t="s">
        <v>76</v>
      </c>
      <c r="BK150" s="210">
        <f>ROUND(I150*H150,2)</f>
        <v>0</v>
      </c>
      <c r="BL150" s="18" t="s">
        <v>122</v>
      </c>
      <c r="BM150" s="209" t="s">
        <v>229</v>
      </c>
    </row>
    <row r="151" s="2" customFormat="1">
      <c r="A151" s="39"/>
      <c r="B151" s="40"/>
      <c r="C151" s="41"/>
      <c r="D151" s="211" t="s">
        <v>124</v>
      </c>
      <c r="E151" s="41"/>
      <c r="F151" s="212" t="s">
        <v>230</v>
      </c>
      <c r="G151" s="41"/>
      <c r="H151" s="41"/>
      <c r="I151" s="213"/>
      <c r="J151" s="41"/>
      <c r="K151" s="41"/>
      <c r="L151" s="45"/>
      <c r="M151" s="214"/>
      <c r="N151" s="215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124</v>
      </c>
      <c r="AU151" s="18" t="s">
        <v>78</v>
      </c>
    </row>
    <row r="152" s="13" customFormat="1">
      <c r="A152" s="13"/>
      <c r="B152" s="216"/>
      <c r="C152" s="217"/>
      <c r="D152" s="218" t="s">
        <v>126</v>
      </c>
      <c r="E152" s="219" t="s">
        <v>19</v>
      </c>
      <c r="F152" s="220" t="s">
        <v>231</v>
      </c>
      <c r="G152" s="217"/>
      <c r="H152" s="219" t="s">
        <v>19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6" t="s">
        <v>126</v>
      </c>
      <c r="AU152" s="226" t="s">
        <v>78</v>
      </c>
      <c r="AV152" s="13" t="s">
        <v>76</v>
      </c>
      <c r="AW152" s="13" t="s">
        <v>33</v>
      </c>
      <c r="AX152" s="13" t="s">
        <v>71</v>
      </c>
      <c r="AY152" s="226" t="s">
        <v>115</v>
      </c>
    </row>
    <row r="153" s="14" customFormat="1">
      <c r="A153" s="14"/>
      <c r="B153" s="227"/>
      <c r="C153" s="228"/>
      <c r="D153" s="218" t="s">
        <v>126</v>
      </c>
      <c r="E153" s="229" t="s">
        <v>19</v>
      </c>
      <c r="F153" s="230" t="s">
        <v>225</v>
      </c>
      <c r="G153" s="228"/>
      <c r="H153" s="231">
        <v>187.5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7" t="s">
        <v>126</v>
      </c>
      <c r="AU153" s="237" t="s">
        <v>78</v>
      </c>
      <c r="AV153" s="14" t="s">
        <v>78</v>
      </c>
      <c r="AW153" s="14" t="s">
        <v>33</v>
      </c>
      <c r="AX153" s="14" t="s">
        <v>76</v>
      </c>
      <c r="AY153" s="237" t="s">
        <v>115</v>
      </c>
    </row>
    <row r="154" s="2" customFormat="1" ht="44.25" customHeight="1">
      <c r="A154" s="39"/>
      <c r="B154" s="40"/>
      <c r="C154" s="198" t="s">
        <v>232</v>
      </c>
      <c r="D154" s="198" t="s">
        <v>117</v>
      </c>
      <c r="E154" s="199" t="s">
        <v>233</v>
      </c>
      <c r="F154" s="200" t="s">
        <v>234</v>
      </c>
      <c r="G154" s="201" t="s">
        <v>139</v>
      </c>
      <c r="H154" s="202">
        <v>1</v>
      </c>
      <c r="I154" s="203"/>
      <c r="J154" s="204">
        <f>ROUND(I154*H154,2)</f>
        <v>0</v>
      </c>
      <c r="K154" s="200" t="s">
        <v>121</v>
      </c>
      <c r="L154" s="45"/>
      <c r="M154" s="205" t="s">
        <v>19</v>
      </c>
      <c r="N154" s="206" t="s">
        <v>42</v>
      </c>
      <c r="O154" s="85"/>
      <c r="P154" s="207">
        <f>O154*H154</f>
        <v>0</v>
      </c>
      <c r="Q154" s="207">
        <v>0.0128123</v>
      </c>
      <c r="R154" s="207">
        <f>Q154*H154</f>
        <v>0.0128123</v>
      </c>
      <c r="S154" s="207">
        <v>0</v>
      </c>
      <c r="T154" s="20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9" t="s">
        <v>122</v>
      </c>
      <c r="AT154" s="209" t="s">
        <v>117</v>
      </c>
      <c r="AU154" s="209" t="s">
        <v>78</v>
      </c>
      <c r="AY154" s="18" t="s">
        <v>115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8" t="s">
        <v>76</v>
      </c>
      <c r="BK154" s="210">
        <f>ROUND(I154*H154,2)</f>
        <v>0</v>
      </c>
      <c r="BL154" s="18" t="s">
        <v>122</v>
      </c>
      <c r="BM154" s="209" t="s">
        <v>235</v>
      </c>
    </row>
    <row r="155" s="2" customFormat="1">
      <c r="A155" s="39"/>
      <c r="B155" s="40"/>
      <c r="C155" s="41"/>
      <c r="D155" s="211" t="s">
        <v>124</v>
      </c>
      <c r="E155" s="41"/>
      <c r="F155" s="212" t="s">
        <v>236</v>
      </c>
      <c r="G155" s="41"/>
      <c r="H155" s="41"/>
      <c r="I155" s="213"/>
      <c r="J155" s="41"/>
      <c r="K155" s="41"/>
      <c r="L155" s="45"/>
      <c r="M155" s="214"/>
      <c r="N155" s="215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124</v>
      </c>
      <c r="AU155" s="18" t="s">
        <v>78</v>
      </c>
    </row>
    <row r="156" s="2" customFormat="1" ht="44.25" customHeight="1">
      <c r="A156" s="39"/>
      <c r="B156" s="40"/>
      <c r="C156" s="198" t="s">
        <v>237</v>
      </c>
      <c r="D156" s="198" t="s">
        <v>117</v>
      </c>
      <c r="E156" s="199" t="s">
        <v>238</v>
      </c>
      <c r="F156" s="200" t="s">
        <v>239</v>
      </c>
      <c r="G156" s="201" t="s">
        <v>139</v>
      </c>
      <c r="H156" s="202">
        <v>5</v>
      </c>
      <c r="I156" s="203"/>
      <c r="J156" s="204">
        <f>ROUND(I156*H156,2)</f>
        <v>0</v>
      </c>
      <c r="K156" s="200" t="s">
        <v>121</v>
      </c>
      <c r="L156" s="45"/>
      <c r="M156" s="205" t="s">
        <v>19</v>
      </c>
      <c r="N156" s="206" t="s">
        <v>42</v>
      </c>
      <c r="O156" s="85"/>
      <c r="P156" s="207">
        <f>O156*H156</f>
        <v>0</v>
      </c>
      <c r="Q156" s="207">
        <v>0.021351999999999999</v>
      </c>
      <c r="R156" s="207">
        <f>Q156*H156</f>
        <v>0.10675999999999999</v>
      </c>
      <c r="S156" s="207">
        <v>0</v>
      </c>
      <c r="T156" s="20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9" t="s">
        <v>122</v>
      </c>
      <c r="AT156" s="209" t="s">
        <v>117</v>
      </c>
      <c r="AU156" s="209" t="s">
        <v>78</v>
      </c>
      <c r="AY156" s="18" t="s">
        <v>115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8" t="s">
        <v>76</v>
      </c>
      <c r="BK156" s="210">
        <f>ROUND(I156*H156,2)</f>
        <v>0</v>
      </c>
      <c r="BL156" s="18" t="s">
        <v>122</v>
      </c>
      <c r="BM156" s="209" t="s">
        <v>240</v>
      </c>
    </row>
    <row r="157" s="2" customFormat="1">
      <c r="A157" s="39"/>
      <c r="B157" s="40"/>
      <c r="C157" s="41"/>
      <c r="D157" s="211" t="s">
        <v>124</v>
      </c>
      <c r="E157" s="41"/>
      <c r="F157" s="212" t="s">
        <v>241</v>
      </c>
      <c r="G157" s="41"/>
      <c r="H157" s="41"/>
      <c r="I157" s="213"/>
      <c r="J157" s="41"/>
      <c r="K157" s="41"/>
      <c r="L157" s="45"/>
      <c r="M157" s="214"/>
      <c r="N157" s="215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124</v>
      </c>
      <c r="AU157" s="18" t="s">
        <v>78</v>
      </c>
    </row>
    <row r="158" s="2" customFormat="1" ht="44.25" customHeight="1">
      <c r="A158" s="39"/>
      <c r="B158" s="40"/>
      <c r="C158" s="198" t="s">
        <v>242</v>
      </c>
      <c r="D158" s="198" t="s">
        <v>117</v>
      </c>
      <c r="E158" s="199" t="s">
        <v>243</v>
      </c>
      <c r="F158" s="200" t="s">
        <v>244</v>
      </c>
      <c r="G158" s="201" t="s">
        <v>139</v>
      </c>
      <c r="H158" s="202">
        <v>3</v>
      </c>
      <c r="I158" s="203"/>
      <c r="J158" s="204">
        <f>ROUND(I158*H158,2)</f>
        <v>0</v>
      </c>
      <c r="K158" s="200" t="s">
        <v>121</v>
      </c>
      <c r="L158" s="45"/>
      <c r="M158" s="205" t="s">
        <v>19</v>
      </c>
      <c r="N158" s="206" t="s">
        <v>42</v>
      </c>
      <c r="O158" s="85"/>
      <c r="P158" s="207">
        <f>O158*H158</f>
        <v>0</v>
      </c>
      <c r="Q158" s="207">
        <v>0.0298917</v>
      </c>
      <c r="R158" s="207">
        <f>Q158*H158</f>
        <v>0.089675100000000008</v>
      </c>
      <c r="S158" s="207">
        <v>0</v>
      </c>
      <c r="T158" s="20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9" t="s">
        <v>122</v>
      </c>
      <c r="AT158" s="209" t="s">
        <v>117</v>
      </c>
      <c r="AU158" s="209" t="s">
        <v>78</v>
      </c>
      <c r="AY158" s="18" t="s">
        <v>115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8" t="s">
        <v>76</v>
      </c>
      <c r="BK158" s="210">
        <f>ROUND(I158*H158,2)</f>
        <v>0</v>
      </c>
      <c r="BL158" s="18" t="s">
        <v>122</v>
      </c>
      <c r="BM158" s="209" t="s">
        <v>245</v>
      </c>
    </row>
    <row r="159" s="2" customFormat="1">
      <c r="A159" s="39"/>
      <c r="B159" s="40"/>
      <c r="C159" s="41"/>
      <c r="D159" s="211" t="s">
        <v>124</v>
      </c>
      <c r="E159" s="41"/>
      <c r="F159" s="212" t="s">
        <v>246</v>
      </c>
      <c r="G159" s="41"/>
      <c r="H159" s="41"/>
      <c r="I159" s="213"/>
      <c r="J159" s="41"/>
      <c r="K159" s="41"/>
      <c r="L159" s="45"/>
      <c r="M159" s="214"/>
      <c r="N159" s="215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124</v>
      </c>
      <c r="AU159" s="18" t="s">
        <v>78</v>
      </c>
    </row>
    <row r="160" s="2" customFormat="1" ht="21.75" customHeight="1">
      <c r="A160" s="39"/>
      <c r="B160" s="40"/>
      <c r="C160" s="198" t="s">
        <v>247</v>
      </c>
      <c r="D160" s="198" t="s">
        <v>117</v>
      </c>
      <c r="E160" s="199" t="s">
        <v>248</v>
      </c>
      <c r="F160" s="200" t="s">
        <v>249</v>
      </c>
      <c r="G160" s="201" t="s">
        <v>177</v>
      </c>
      <c r="H160" s="202">
        <v>165.25800000000001</v>
      </c>
      <c r="I160" s="203"/>
      <c r="J160" s="204">
        <f>ROUND(I160*H160,2)</f>
        <v>0</v>
      </c>
      <c r="K160" s="200" t="s">
        <v>19</v>
      </c>
      <c r="L160" s="45"/>
      <c r="M160" s="205" t="s">
        <v>19</v>
      </c>
      <c r="N160" s="206" t="s">
        <v>42</v>
      </c>
      <c r="O160" s="85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9" t="s">
        <v>250</v>
      </c>
      <c r="AT160" s="209" t="s">
        <v>117</v>
      </c>
      <c r="AU160" s="209" t="s">
        <v>78</v>
      </c>
      <c r="AY160" s="18" t="s">
        <v>115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8" t="s">
        <v>76</v>
      </c>
      <c r="BK160" s="210">
        <f>ROUND(I160*H160,2)</f>
        <v>0</v>
      </c>
      <c r="BL160" s="18" t="s">
        <v>250</v>
      </c>
      <c r="BM160" s="209" t="s">
        <v>251</v>
      </c>
    </row>
    <row r="161" s="2" customFormat="1">
      <c r="A161" s="39"/>
      <c r="B161" s="40"/>
      <c r="C161" s="41"/>
      <c r="D161" s="218" t="s">
        <v>252</v>
      </c>
      <c r="E161" s="41"/>
      <c r="F161" s="238" t="s">
        <v>253</v>
      </c>
      <c r="G161" s="41"/>
      <c r="H161" s="41"/>
      <c r="I161" s="213"/>
      <c r="J161" s="41"/>
      <c r="K161" s="41"/>
      <c r="L161" s="45"/>
      <c r="M161" s="214"/>
      <c r="N161" s="215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252</v>
      </c>
      <c r="AU161" s="18" t="s">
        <v>78</v>
      </c>
    </row>
    <row r="162" s="13" customFormat="1">
      <c r="A162" s="13"/>
      <c r="B162" s="216"/>
      <c r="C162" s="217"/>
      <c r="D162" s="218" t="s">
        <v>126</v>
      </c>
      <c r="E162" s="219" t="s">
        <v>19</v>
      </c>
      <c r="F162" s="220" t="s">
        <v>254</v>
      </c>
      <c r="G162" s="217"/>
      <c r="H162" s="219" t="s">
        <v>19</v>
      </c>
      <c r="I162" s="221"/>
      <c r="J162" s="217"/>
      <c r="K162" s="217"/>
      <c r="L162" s="222"/>
      <c r="M162" s="223"/>
      <c r="N162" s="224"/>
      <c r="O162" s="224"/>
      <c r="P162" s="224"/>
      <c r="Q162" s="224"/>
      <c r="R162" s="224"/>
      <c r="S162" s="224"/>
      <c r="T162" s="22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6" t="s">
        <v>126</v>
      </c>
      <c r="AU162" s="226" t="s">
        <v>78</v>
      </c>
      <c r="AV162" s="13" t="s">
        <v>76</v>
      </c>
      <c r="AW162" s="13" t="s">
        <v>33</v>
      </c>
      <c r="AX162" s="13" t="s">
        <v>71</v>
      </c>
      <c r="AY162" s="226" t="s">
        <v>115</v>
      </c>
    </row>
    <row r="163" s="13" customFormat="1">
      <c r="A163" s="13"/>
      <c r="B163" s="216"/>
      <c r="C163" s="217"/>
      <c r="D163" s="218" t="s">
        <v>126</v>
      </c>
      <c r="E163" s="219" t="s">
        <v>19</v>
      </c>
      <c r="F163" s="220" t="s">
        <v>255</v>
      </c>
      <c r="G163" s="217"/>
      <c r="H163" s="219" t="s">
        <v>19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6" t="s">
        <v>126</v>
      </c>
      <c r="AU163" s="226" t="s">
        <v>78</v>
      </c>
      <c r="AV163" s="13" t="s">
        <v>76</v>
      </c>
      <c r="AW163" s="13" t="s">
        <v>33</v>
      </c>
      <c r="AX163" s="13" t="s">
        <v>71</v>
      </c>
      <c r="AY163" s="226" t="s">
        <v>115</v>
      </c>
    </row>
    <row r="164" s="13" customFormat="1">
      <c r="A164" s="13"/>
      <c r="B164" s="216"/>
      <c r="C164" s="217"/>
      <c r="D164" s="218" t="s">
        <v>126</v>
      </c>
      <c r="E164" s="219" t="s">
        <v>19</v>
      </c>
      <c r="F164" s="220" t="s">
        <v>256</v>
      </c>
      <c r="G164" s="217"/>
      <c r="H164" s="219" t="s">
        <v>19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6" t="s">
        <v>126</v>
      </c>
      <c r="AU164" s="226" t="s">
        <v>78</v>
      </c>
      <c r="AV164" s="13" t="s">
        <v>76</v>
      </c>
      <c r="AW164" s="13" t="s">
        <v>33</v>
      </c>
      <c r="AX164" s="13" t="s">
        <v>71</v>
      </c>
      <c r="AY164" s="226" t="s">
        <v>115</v>
      </c>
    </row>
    <row r="165" s="14" customFormat="1">
      <c r="A165" s="14"/>
      <c r="B165" s="227"/>
      <c r="C165" s="228"/>
      <c r="D165" s="218" t="s">
        <v>126</v>
      </c>
      <c r="E165" s="229" t="s">
        <v>19</v>
      </c>
      <c r="F165" s="230" t="s">
        <v>257</v>
      </c>
      <c r="G165" s="228"/>
      <c r="H165" s="231">
        <v>165.25800000000001</v>
      </c>
      <c r="I165" s="232"/>
      <c r="J165" s="228"/>
      <c r="K165" s="228"/>
      <c r="L165" s="233"/>
      <c r="M165" s="234"/>
      <c r="N165" s="235"/>
      <c r="O165" s="235"/>
      <c r="P165" s="235"/>
      <c r="Q165" s="235"/>
      <c r="R165" s="235"/>
      <c r="S165" s="235"/>
      <c r="T165" s="23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7" t="s">
        <v>126</v>
      </c>
      <c r="AU165" s="237" t="s">
        <v>78</v>
      </c>
      <c r="AV165" s="14" t="s">
        <v>78</v>
      </c>
      <c r="AW165" s="14" t="s">
        <v>33</v>
      </c>
      <c r="AX165" s="14" t="s">
        <v>76</v>
      </c>
      <c r="AY165" s="237" t="s">
        <v>115</v>
      </c>
    </row>
    <row r="166" s="12" customFormat="1" ht="22.8" customHeight="1">
      <c r="A166" s="12"/>
      <c r="B166" s="182"/>
      <c r="C166" s="183"/>
      <c r="D166" s="184" t="s">
        <v>70</v>
      </c>
      <c r="E166" s="196" t="s">
        <v>136</v>
      </c>
      <c r="F166" s="196" t="s">
        <v>258</v>
      </c>
      <c r="G166" s="183"/>
      <c r="H166" s="183"/>
      <c r="I166" s="186"/>
      <c r="J166" s="197">
        <f>BK166</f>
        <v>0</v>
      </c>
      <c r="K166" s="183"/>
      <c r="L166" s="188"/>
      <c r="M166" s="189"/>
      <c r="N166" s="190"/>
      <c r="O166" s="190"/>
      <c r="P166" s="191">
        <f>SUM(P167:P177)</f>
        <v>0</v>
      </c>
      <c r="Q166" s="190"/>
      <c r="R166" s="191">
        <f>SUM(R167:R177)</f>
        <v>8.0270159999999997</v>
      </c>
      <c r="S166" s="190"/>
      <c r="T166" s="192">
        <f>SUM(T167:T177)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3" t="s">
        <v>76</v>
      </c>
      <c r="AT166" s="194" t="s">
        <v>70</v>
      </c>
      <c r="AU166" s="194" t="s">
        <v>76</v>
      </c>
      <c r="AY166" s="193" t="s">
        <v>115</v>
      </c>
      <c r="BK166" s="195">
        <f>SUM(BK167:BK177)</f>
        <v>0</v>
      </c>
    </row>
    <row r="167" s="2" customFormat="1" ht="44.25" customHeight="1">
      <c r="A167" s="39"/>
      <c r="B167" s="40"/>
      <c r="C167" s="198" t="s">
        <v>259</v>
      </c>
      <c r="D167" s="198" t="s">
        <v>117</v>
      </c>
      <c r="E167" s="199" t="s">
        <v>260</v>
      </c>
      <c r="F167" s="200" t="s">
        <v>261</v>
      </c>
      <c r="G167" s="201" t="s">
        <v>139</v>
      </c>
      <c r="H167" s="202">
        <v>42</v>
      </c>
      <c r="I167" s="203"/>
      <c r="J167" s="204">
        <f>ROUND(I167*H167,2)</f>
        <v>0</v>
      </c>
      <c r="K167" s="200" t="s">
        <v>121</v>
      </c>
      <c r="L167" s="45"/>
      <c r="M167" s="205" t="s">
        <v>19</v>
      </c>
      <c r="N167" s="206" t="s">
        <v>42</v>
      </c>
      <c r="O167" s="85"/>
      <c r="P167" s="207">
        <f>O167*H167</f>
        <v>0</v>
      </c>
      <c r="Q167" s="207">
        <v>0.17488799999999999</v>
      </c>
      <c r="R167" s="207">
        <f>Q167*H167</f>
        <v>7.3452959999999994</v>
      </c>
      <c r="S167" s="207">
        <v>0</v>
      </c>
      <c r="T167" s="20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09" t="s">
        <v>122</v>
      </c>
      <c r="AT167" s="209" t="s">
        <v>117</v>
      </c>
      <c r="AU167" s="209" t="s">
        <v>78</v>
      </c>
      <c r="AY167" s="18" t="s">
        <v>115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8" t="s">
        <v>76</v>
      </c>
      <c r="BK167" s="210">
        <f>ROUND(I167*H167,2)</f>
        <v>0</v>
      </c>
      <c r="BL167" s="18" t="s">
        <v>122</v>
      </c>
      <c r="BM167" s="209" t="s">
        <v>262</v>
      </c>
    </row>
    <row r="168" s="2" customFormat="1">
      <c r="A168" s="39"/>
      <c r="B168" s="40"/>
      <c r="C168" s="41"/>
      <c r="D168" s="211" t="s">
        <v>124</v>
      </c>
      <c r="E168" s="41"/>
      <c r="F168" s="212" t="s">
        <v>263</v>
      </c>
      <c r="G168" s="41"/>
      <c r="H168" s="41"/>
      <c r="I168" s="213"/>
      <c r="J168" s="41"/>
      <c r="K168" s="41"/>
      <c r="L168" s="45"/>
      <c r="M168" s="214"/>
      <c r="N168" s="215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124</v>
      </c>
      <c r="AU168" s="18" t="s">
        <v>78</v>
      </c>
    </row>
    <row r="169" s="2" customFormat="1" ht="24.15" customHeight="1">
      <c r="A169" s="39"/>
      <c r="B169" s="40"/>
      <c r="C169" s="239" t="s">
        <v>7</v>
      </c>
      <c r="D169" s="239" t="s">
        <v>264</v>
      </c>
      <c r="E169" s="240" t="s">
        <v>265</v>
      </c>
      <c r="F169" s="241" t="s">
        <v>266</v>
      </c>
      <c r="G169" s="242" t="s">
        <v>139</v>
      </c>
      <c r="H169" s="243">
        <v>42</v>
      </c>
      <c r="I169" s="244"/>
      <c r="J169" s="245">
        <f>ROUND(I169*H169,2)</f>
        <v>0</v>
      </c>
      <c r="K169" s="241" t="s">
        <v>121</v>
      </c>
      <c r="L169" s="246"/>
      <c r="M169" s="247" t="s">
        <v>19</v>
      </c>
      <c r="N169" s="248" t="s">
        <v>42</v>
      </c>
      <c r="O169" s="85"/>
      <c r="P169" s="207">
        <f>O169*H169</f>
        <v>0</v>
      </c>
      <c r="Q169" s="207">
        <v>0.0043</v>
      </c>
      <c r="R169" s="207">
        <f>Q169*H169</f>
        <v>0.18060000000000001</v>
      </c>
      <c r="S169" s="207">
        <v>0</v>
      </c>
      <c r="T169" s="20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9" t="s">
        <v>174</v>
      </c>
      <c r="AT169" s="209" t="s">
        <v>264</v>
      </c>
      <c r="AU169" s="209" t="s">
        <v>78</v>
      </c>
      <c r="AY169" s="18" t="s">
        <v>115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8" t="s">
        <v>76</v>
      </c>
      <c r="BK169" s="210">
        <f>ROUND(I169*H169,2)</f>
        <v>0</v>
      </c>
      <c r="BL169" s="18" t="s">
        <v>122</v>
      </c>
      <c r="BM169" s="209" t="s">
        <v>267</v>
      </c>
    </row>
    <row r="170" s="2" customFormat="1" ht="24.15" customHeight="1">
      <c r="A170" s="39"/>
      <c r="B170" s="40"/>
      <c r="C170" s="239" t="s">
        <v>268</v>
      </c>
      <c r="D170" s="239" t="s">
        <v>264</v>
      </c>
      <c r="E170" s="240" t="s">
        <v>269</v>
      </c>
      <c r="F170" s="241" t="s">
        <v>270</v>
      </c>
      <c r="G170" s="242" t="s">
        <v>139</v>
      </c>
      <c r="H170" s="243">
        <v>42</v>
      </c>
      <c r="I170" s="244"/>
      <c r="J170" s="245">
        <f>ROUND(I170*H170,2)</f>
        <v>0</v>
      </c>
      <c r="K170" s="241" t="s">
        <v>121</v>
      </c>
      <c r="L170" s="246"/>
      <c r="M170" s="247" t="s">
        <v>19</v>
      </c>
      <c r="N170" s="248" t="s">
        <v>42</v>
      </c>
      <c r="O170" s="85"/>
      <c r="P170" s="207">
        <f>O170*H170</f>
        <v>0</v>
      </c>
      <c r="Q170" s="207">
        <v>0.0035000000000000001</v>
      </c>
      <c r="R170" s="207">
        <f>Q170*H170</f>
        <v>0.14699999999999999</v>
      </c>
      <c r="S170" s="207">
        <v>0</v>
      </c>
      <c r="T170" s="20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9" t="s">
        <v>174</v>
      </c>
      <c r="AT170" s="209" t="s">
        <v>264</v>
      </c>
      <c r="AU170" s="209" t="s">
        <v>78</v>
      </c>
      <c r="AY170" s="18" t="s">
        <v>115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8" t="s">
        <v>76</v>
      </c>
      <c r="BK170" s="210">
        <f>ROUND(I170*H170,2)</f>
        <v>0</v>
      </c>
      <c r="BL170" s="18" t="s">
        <v>122</v>
      </c>
      <c r="BM170" s="209" t="s">
        <v>271</v>
      </c>
    </row>
    <row r="171" s="2" customFormat="1" ht="24.15" customHeight="1">
      <c r="A171" s="39"/>
      <c r="B171" s="40"/>
      <c r="C171" s="239" t="s">
        <v>272</v>
      </c>
      <c r="D171" s="239" t="s">
        <v>264</v>
      </c>
      <c r="E171" s="240" t="s">
        <v>273</v>
      </c>
      <c r="F171" s="241" t="s">
        <v>274</v>
      </c>
      <c r="G171" s="242" t="s">
        <v>139</v>
      </c>
      <c r="H171" s="243">
        <v>42</v>
      </c>
      <c r="I171" s="244"/>
      <c r="J171" s="245">
        <f>ROUND(I171*H171,2)</f>
        <v>0</v>
      </c>
      <c r="K171" s="241" t="s">
        <v>121</v>
      </c>
      <c r="L171" s="246"/>
      <c r="M171" s="247" t="s">
        <v>19</v>
      </c>
      <c r="N171" s="248" t="s">
        <v>42</v>
      </c>
      <c r="O171" s="85"/>
      <c r="P171" s="207">
        <f>O171*H171</f>
        <v>0</v>
      </c>
      <c r="Q171" s="207">
        <v>0.0033999999999999998</v>
      </c>
      <c r="R171" s="207">
        <f>Q171*H171</f>
        <v>0.14279999999999998</v>
      </c>
      <c r="S171" s="207">
        <v>0</v>
      </c>
      <c r="T171" s="20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09" t="s">
        <v>174</v>
      </c>
      <c r="AT171" s="209" t="s">
        <v>264</v>
      </c>
      <c r="AU171" s="209" t="s">
        <v>78</v>
      </c>
      <c r="AY171" s="18" t="s">
        <v>115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8" t="s">
        <v>76</v>
      </c>
      <c r="BK171" s="210">
        <f>ROUND(I171*H171,2)</f>
        <v>0</v>
      </c>
      <c r="BL171" s="18" t="s">
        <v>122</v>
      </c>
      <c r="BM171" s="209" t="s">
        <v>275</v>
      </c>
    </row>
    <row r="172" s="2" customFormat="1" ht="24.15" customHeight="1">
      <c r="A172" s="39"/>
      <c r="B172" s="40"/>
      <c r="C172" s="198" t="s">
        <v>276</v>
      </c>
      <c r="D172" s="198" t="s">
        <v>117</v>
      </c>
      <c r="E172" s="199" t="s">
        <v>277</v>
      </c>
      <c r="F172" s="200" t="s">
        <v>278</v>
      </c>
      <c r="G172" s="201" t="s">
        <v>149</v>
      </c>
      <c r="H172" s="202">
        <v>125</v>
      </c>
      <c r="I172" s="203"/>
      <c r="J172" s="204">
        <f>ROUND(I172*H172,2)</f>
        <v>0</v>
      </c>
      <c r="K172" s="200" t="s">
        <v>121</v>
      </c>
      <c r="L172" s="45"/>
      <c r="M172" s="205" t="s">
        <v>19</v>
      </c>
      <c r="N172" s="206" t="s">
        <v>42</v>
      </c>
      <c r="O172" s="85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9" t="s">
        <v>122</v>
      </c>
      <c r="AT172" s="209" t="s">
        <v>117</v>
      </c>
      <c r="AU172" s="209" t="s">
        <v>78</v>
      </c>
      <c r="AY172" s="18" t="s">
        <v>115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8" t="s">
        <v>76</v>
      </c>
      <c r="BK172" s="210">
        <f>ROUND(I172*H172,2)</f>
        <v>0</v>
      </c>
      <c r="BL172" s="18" t="s">
        <v>122</v>
      </c>
      <c r="BM172" s="209" t="s">
        <v>279</v>
      </c>
    </row>
    <row r="173" s="2" customFormat="1">
      <c r="A173" s="39"/>
      <c r="B173" s="40"/>
      <c r="C173" s="41"/>
      <c r="D173" s="211" t="s">
        <v>124</v>
      </c>
      <c r="E173" s="41"/>
      <c r="F173" s="212" t="s">
        <v>280</v>
      </c>
      <c r="G173" s="41"/>
      <c r="H173" s="41"/>
      <c r="I173" s="213"/>
      <c r="J173" s="41"/>
      <c r="K173" s="41"/>
      <c r="L173" s="45"/>
      <c r="M173" s="214"/>
      <c r="N173" s="215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124</v>
      </c>
      <c r="AU173" s="18" t="s">
        <v>78</v>
      </c>
    </row>
    <row r="174" s="2" customFormat="1" ht="24.15" customHeight="1">
      <c r="A174" s="39"/>
      <c r="B174" s="40"/>
      <c r="C174" s="239" t="s">
        <v>281</v>
      </c>
      <c r="D174" s="239" t="s">
        <v>264</v>
      </c>
      <c r="E174" s="240" t="s">
        <v>282</v>
      </c>
      <c r="F174" s="241" t="s">
        <v>283</v>
      </c>
      <c r="G174" s="242" t="s">
        <v>149</v>
      </c>
      <c r="H174" s="243">
        <v>125</v>
      </c>
      <c r="I174" s="244"/>
      <c r="J174" s="245">
        <f>ROUND(I174*H174,2)</f>
        <v>0</v>
      </c>
      <c r="K174" s="241" t="s">
        <v>121</v>
      </c>
      <c r="L174" s="246"/>
      <c r="M174" s="247" t="s">
        <v>19</v>
      </c>
      <c r="N174" s="248" t="s">
        <v>42</v>
      </c>
      <c r="O174" s="85"/>
      <c r="P174" s="207">
        <f>O174*H174</f>
        <v>0</v>
      </c>
      <c r="Q174" s="207">
        <v>0.0016000000000000001</v>
      </c>
      <c r="R174" s="207">
        <f>Q174*H174</f>
        <v>0.20000000000000001</v>
      </c>
      <c r="S174" s="207">
        <v>0</v>
      </c>
      <c r="T174" s="20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9" t="s">
        <v>174</v>
      </c>
      <c r="AT174" s="209" t="s">
        <v>264</v>
      </c>
      <c r="AU174" s="209" t="s">
        <v>78</v>
      </c>
      <c r="AY174" s="18" t="s">
        <v>115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8" t="s">
        <v>76</v>
      </c>
      <c r="BK174" s="210">
        <f>ROUND(I174*H174,2)</f>
        <v>0</v>
      </c>
      <c r="BL174" s="18" t="s">
        <v>122</v>
      </c>
      <c r="BM174" s="209" t="s">
        <v>284</v>
      </c>
    </row>
    <row r="175" s="2" customFormat="1" ht="16.5" customHeight="1">
      <c r="A175" s="39"/>
      <c r="B175" s="40"/>
      <c r="C175" s="239" t="s">
        <v>285</v>
      </c>
      <c r="D175" s="239" t="s">
        <v>264</v>
      </c>
      <c r="E175" s="240" t="s">
        <v>286</v>
      </c>
      <c r="F175" s="241" t="s">
        <v>287</v>
      </c>
      <c r="G175" s="242" t="s">
        <v>149</v>
      </c>
      <c r="H175" s="243">
        <v>260</v>
      </c>
      <c r="I175" s="244"/>
      <c r="J175" s="245">
        <f>ROUND(I175*H175,2)</f>
        <v>0</v>
      </c>
      <c r="K175" s="241" t="s">
        <v>121</v>
      </c>
      <c r="L175" s="246"/>
      <c r="M175" s="247" t="s">
        <v>19</v>
      </c>
      <c r="N175" s="248" t="s">
        <v>42</v>
      </c>
      <c r="O175" s="85"/>
      <c r="P175" s="207">
        <f>O175*H175</f>
        <v>0</v>
      </c>
      <c r="Q175" s="207">
        <v>4.0000000000000003E-05</v>
      </c>
      <c r="R175" s="207">
        <f>Q175*H175</f>
        <v>0.010400000000000001</v>
      </c>
      <c r="S175" s="207">
        <v>0</v>
      </c>
      <c r="T175" s="20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174</v>
      </c>
      <c r="AT175" s="209" t="s">
        <v>264</v>
      </c>
      <c r="AU175" s="209" t="s">
        <v>78</v>
      </c>
      <c r="AY175" s="18" t="s">
        <v>115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76</v>
      </c>
      <c r="BK175" s="210">
        <f>ROUND(I175*H175,2)</f>
        <v>0</v>
      </c>
      <c r="BL175" s="18" t="s">
        <v>122</v>
      </c>
      <c r="BM175" s="209" t="s">
        <v>288</v>
      </c>
    </row>
    <row r="176" s="2" customFormat="1" ht="16.5" customHeight="1">
      <c r="A176" s="39"/>
      <c r="B176" s="40"/>
      <c r="C176" s="239" t="s">
        <v>289</v>
      </c>
      <c r="D176" s="239" t="s">
        <v>264</v>
      </c>
      <c r="E176" s="240" t="s">
        <v>290</v>
      </c>
      <c r="F176" s="241" t="s">
        <v>291</v>
      </c>
      <c r="G176" s="242" t="s">
        <v>149</v>
      </c>
      <c r="H176" s="243">
        <v>25</v>
      </c>
      <c r="I176" s="244"/>
      <c r="J176" s="245">
        <f>ROUND(I176*H176,2)</f>
        <v>0</v>
      </c>
      <c r="K176" s="241" t="s">
        <v>121</v>
      </c>
      <c r="L176" s="246"/>
      <c r="M176" s="247" t="s">
        <v>19</v>
      </c>
      <c r="N176" s="248" t="s">
        <v>42</v>
      </c>
      <c r="O176" s="85"/>
      <c r="P176" s="207">
        <f>O176*H176</f>
        <v>0</v>
      </c>
      <c r="Q176" s="207">
        <v>2.0000000000000002E-05</v>
      </c>
      <c r="R176" s="207">
        <f>Q176*H176</f>
        <v>0.00050000000000000001</v>
      </c>
      <c r="S176" s="207">
        <v>0</v>
      </c>
      <c r="T176" s="20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9" t="s">
        <v>174</v>
      </c>
      <c r="AT176" s="209" t="s">
        <v>264</v>
      </c>
      <c r="AU176" s="209" t="s">
        <v>78</v>
      </c>
      <c r="AY176" s="18" t="s">
        <v>115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8" t="s">
        <v>76</v>
      </c>
      <c r="BK176" s="210">
        <f>ROUND(I176*H176,2)</f>
        <v>0</v>
      </c>
      <c r="BL176" s="18" t="s">
        <v>122</v>
      </c>
      <c r="BM176" s="209" t="s">
        <v>292</v>
      </c>
    </row>
    <row r="177" s="2" customFormat="1" ht="16.5" customHeight="1">
      <c r="A177" s="39"/>
      <c r="B177" s="40"/>
      <c r="C177" s="239" t="s">
        <v>293</v>
      </c>
      <c r="D177" s="239" t="s">
        <v>264</v>
      </c>
      <c r="E177" s="240" t="s">
        <v>294</v>
      </c>
      <c r="F177" s="241" t="s">
        <v>295</v>
      </c>
      <c r="G177" s="242" t="s">
        <v>139</v>
      </c>
      <c r="H177" s="243">
        <v>42</v>
      </c>
      <c r="I177" s="244"/>
      <c r="J177" s="245">
        <f>ROUND(I177*H177,2)</f>
        <v>0</v>
      </c>
      <c r="K177" s="241" t="s">
        <v>121</v>
      </c>
      <c r="L177" s="246"/>
      <c r="M177" s="247" t="s">
        <v>19</v>
      </c>
      <c r="N177" s="248" t="s">
        <v>42</v>
      </c>
      <c r="O177" s="85"/>
      <c r="P177" s="207">
        <f>O177*H177</f>
        <v>0</v>
      </c>
      <c r="Q177" s="207">
        <v>1.0000000000000001E-05</v>
      </c>
      <c r="R177" s="207">
        <f>Q177*H177</f>
        <v>0.00042000000000000002</v>
      </c>
      <c r="S177" s="207">
        <v>0</v>
      </c>
      <c r="T177" s="20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09" t="s">
        <v>174</v>
      </c>
      <c r="AT177" s="209" t="s">
        <v>264</v>
      </c>
      <c r="AU177" s="209" t="s">
        <v>78</v>
      </c>
      <c r="AY177" s="18" t="s">
        <v>115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8" t="s">
        <v>76</v>
      </c>
      <c r="BK177" s="210">
        <f>ROUND(I177*H177,2)</f>
        <v>0</v>
      </c>
      <c r="BL177" s="18" t="s">
        <v>122</v>
      </c>
      <c r="BM177" s="209" t="s">
        <v>296</v>
      </c>
    </row>
    <row r="178" s="12" customFormat="1" ht="22.8" customHeight="1">
      <c r="A178" s="12"/>
      <c r="B178" s="182"/>
      <c r="C178" s="183"/>
      <c r="D178" s="184" t="s">
        <v>70</v>
      </c>
      <c r="E178" s="196" t="s">
        <v>122</v>
      </c>
      <c r="F178" s="196" t="s">
        <v>297</v>
      </c>
      <c r="G178" s="183"/>
      <c r="H178" s="183"/>
      <c r="I178" s="186"/>
      <c r="J178" s="197">
        <f>BK178</f>
        <v>0</v>
      </c>
      <c r="K178" s="183"/>
      <c r="L178" s="188"/>
      <c r="M178" s="189"/>
      <c r="N178" s="190"/>
      <c r="O178" s="190"/>
      <c r="P178" s="191">
        <f>SUM(P179:P188)</f>
        <v>0</v>
      </c>
      <c r="Q178" s="190"/>
      <c r="R178" s="191">
        <f>SUM(R179:R188)</f>
        <v>213.9075</v>
      </c>
      <c r="S178" s="190"/>
      <c r="T178" s="192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93" t="s">
        <v>76</v>
      </c>
      <c r="AT178" s="194" t="s">
        <v>70</v>
      </c>
      <c r="AU178" s="194" t="s">
        <v>76</v>
      </c>
      <c r="AY178" s="193" t="s">
        <v>115</v>
      </c>
      <c r="BK178" s="195">
        <f>SUM(BK179:BK188)</f>
        <v>0</v>
      </c>
    </row>
    <row r="179" s="2" customFormat="1" ht="16.5" customHeight="1">
      <c r="A179" s="39"/>
      <c r="B179" s="40"/>
      <c r="C179" s="198" t="s">
        <v>298</v>
      </c>
      <c r="D179" s="198" t="s">
        <v>117</v>
      </c>
      <c r="E179" s="199" t="s">
        <v>299</v>
      </c>
      <c r="F179" s="200" t="s">
        <v>300</v>
      </c>
      <c r="G179" s="201" t="s">
        <v>177</v>
      </c>
      <c r="H179" s="202">
        <v>68.75</v>
      </c>
      <c r="I179" s="203"/>
      <c r="J179" s="204">
        <f>ROUND(I179*H179,2)</f>
        <v>0</v>
      </c>
      <c r="K179" s="200" t="s">
        <v>19</v>
      </c>
      <c r="L179" s="45"/>
      <c r="M179" s="205" t="s">
        <v>19</v>
      </c>
      <c r="N179" s="206" t="s">
        <v>42</v>
      </c>
      <c r="O179" s="85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09" t="s">
        <v>122</v>
      </c>
      <c r="AT179" s="209" t="s">
        <v>117</v>
      </c>
      <c r="AU179" s="209" t="s">
        <v>78</v>
      </c>
      <c r="AY179" s="18" t="s">
        <v>115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8" t="s">
        <v>76</v>
      </c>
      <c r="BK179" s="210">
        <f>ROUND(I179*H179,2)</f>
        <v>0</v>
      </c>
      <c r="BL179" s="18" t="s">
        <v>122</v>
      </c>
      <c r="BM179" s="209" t="s">
        <v>301</v>
      </c>
    </row>
    <row r="180" s="13" customFormat="1">
      <c r="A180" s="13"/>
      <c r="B180" s="216"/>
      <c r="C180" s="217"/>
      <c r="D180" s="218" t="s">
        <v>126</v>
      </c>
      <c r="E180" s="219" t="s">
        <v>19</v>
      </c>
      <c r="F180" s="220" t="s">
        <v>302</v>
      </c>
      <c r="G180" s="217"/>
      <c r="H180" s="219" t="s">
        <v>19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6" t="s">
        <v>126</v>
      </c>
      <c r="AU180" s="226" t="s">
        <v>78</v>
      </c>
      <c r="AV180" s="13" t="s">
        <v>76</v>
      </c>
      <c r="AW180" s="13" t="s">
        <v>33</v>
      </c>
      <c r="AX180" s="13" t="s">
        <v>71</v>
      </c>
      <c r="AY180" s="226" t="s">
        <v>115</v>
      </c>
    </row>
    <row r="181" s="14" customFormat="1">
      <c r="A181" s="14"/>
      <c r="B181" s="227"/>
      <c r="C181" s="228"/>
      <c r="D181" s="218" t="s">
        <v>126</v>
      </c>
      <c r="E181" s="229" t="s">
        <v>19</v>
      </c>
      <c r="F181" s="230" t="s">
        <v>303</v>
      </c>
      <c r="G181" s="228"/>
      <c r="H181" s="231">
        <v>68.75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7" t="s">
        <v>126</v>
      </c>
      <c r="AU181" s="237" t="s">
        <v>78</v>
      </c>
      <c r="AV181" s="14" t="s">
        <v>78</v>
      </c>
      <c r="AW181" s="14" t="s">
        <v>33</v>
      </c>
      <c r="AX181" s="14" t="s">
        <v>76</v>
      </c>
      <c r="AY181" s="237" t="s">
        <v>115</v>
      </c>
    </row>
    <row r="182" s="2" customFormat="1" ht="16.5" customHeight="1">
      <c r="A182" s="39"/>
      <c r="B182" s="40"/>
      <c r="C182" s="239" t="s">
        <v>173</v>
      </c>
      <c r="D182" s="239" t="s">
        <v>264</v>
      </c>
      <c r="E182" s="240" t="s">
        <v>304</v>
      </c>
      <c r="F182" s="241" t="s">
        <v>305</v>
      </c>
      <c r="G182" s="242" t="s">
        <v>200</v>
      </c>
      <c r="H182" s="243">
        <v>123.75</v>
      </c>
      <c r="I182" s="244"/>
      <c r="J182" s="245">
        <f>ROUND(I182*H182,2)</f>
        <v>0</v>
      </c>
      <c r="K182" s="241" t="s">
        <v>121</v>
      </c>
      <c r="L182" s="246"/>
      <c r="M182" s="247" t="s">
        <v>19</v>
      </c>
      <c r="N182" s="248" t="s">
        <v>42</v>
      </c>
      <c r="O182" s="85"/>
      <c r="P182" s="207">
        <f>O182*H182</f>
        <v>0</v>
      </c>
      <c r="Q182" s="207">
        <v>1</v>
      </c>
      <c r="R182" s="207">
        <f>Q182*H182</f>
        <v>123.75</v>
      </c>
      <c r="S182" s="207">
        <v>0</v>
      </c>
      <c r="T182" s="20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9" t="s">
        <v>174</v>
      </c>
      <c r="AT182" s="209" t="s">
        <v>264</v>
      </c>
      <c r="AU182" s="209" t="s">
        <v>78</v>
      </c>
      <c r="AY182" s="18" t="s">
        <v>115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8" t="s">
        <v>76</v>
      </c>
      <c r="BK182" s="210">
        <f>ROUND(I182*H182,2)</f>
        <v>0</v>
      </c>
      <c r="BL182" s="18" t="s">
        <v>122</v>
      </c>
      <c r="BM182" s="209" t="s">
        <v>306</v>
      </c>
    </row>
    <row r="183" s="13" customFormat="1">
      <c r="A183" s="13"/>
      <c r="B183" s="216"/>
      <c r="C183" s="217"/>
      <c r="D183" s="218" t="s">
        <v>126</v>
      </c>
      <c r="E183" s="219" t="s">
        <v>19</v>
      </c>
      <c r="F183" s="220" t="s">
        <v>203</v>
      </c>
      <c r="G183" s="217"/>
      <c r="H183" s="219" t="s">
        <v>19</v>
      </c>
      <c r="I183" s="221"/>
      <c r="J183" s="217"/>
      <c r="K183" s="217"/>
      <c r="L183" s="222"/>
      <c r="M183" s="223"/>
      <c r="N183" s="224"/>
      <c r="O183" s="224"/>
      <c r="P183" s="224"/>
      <c r="Q183" s="224"/>
      <c r="R183" s="224"/>
      <c r="S183" s="224"/>
      <c r="T183" s="22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6" t="s">
        <v>126</v>
      </c>
      <c r="AU183" s="226" t="s">
        <v>78</v>
      </c>
      <c r="AV183" s="13" t="s">
        <v>76</v>
      </c>
      <c r="AW183" s="13" t="s">
        <v>33</v>
      </c>
      <c r="AX183" s="13" t="s">
        <v>71</v>
      </c>
      <c r="AY183" s="226" t="s">
        <v>115</v>
      </c>
    </row>
    <row r="184" s="14" customFormat="1">
      <c r="A184" s="14"/>
      <c r="B184" s="227"/>
      <c r="C184" s="228"/>
      <c r="D184" s="218" t="s">
        <v>126</v>
      </c>
      <c r="E184" s="229" t="s">
        <v>19</v>
      </c>
      <c r="F184" s="230" t="s">
        <v>307</v>
      </c>
      <c r="G184" s="228"/>
      <c r="H184" s="231">
        <v>123.75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7" t="s">
        <v>126</v>
      </c>
      <c r="AU184" s="237" t="s">
        <v>78</v>
      </c>
      <c r="AV184" s="14" t="s">
        <v>78</v>
      </c>
      <c r="AW184" s="14" t="s">
        <v>33</v>
      </c>
      <c r="AX184" s="14" t="s">
        <v>76</v>
      </c>
      <c r="AY184" s="237" t="s">
        <v>115</v>
      </c>
    </row>
    <row r="185" s="2" customFormat="1" ht="49.05" customHeight="1">
      <c r="A185" s="39"/>
      <c r="B185" s="40"/>
      <c r="C185" s="198" t="s">
        <v>308</v>
      </c>
      <c r="D185" s="198" t="s">
        <v>117</v>
      </c>
      <c r="E185" s="199" t="s">
        <v>309</v>
      </c>
      <c r="F185" s="200" t="s">
        <v>310</v>
      </c>
      <c r="G185" s="201" t="s">
        <v>131</v>
      </c>
      <c r="H185" s="202">
        <v>150</v>
      </c>
      <c r="I185" s="203"/>
      <c r="J185" s="204">
        <f>ROUND(I185*H185,2)</f>
        <v>0</v>
      </c>
      <c r="K185" s="200" t="s">
        <v>121</v>
      </c>
      <c r="L185" s="45"/>
      <c r="M185" s="205" t="s">
        <v>19</v>
      </c>
      <c r="N185" s="206" t="s">
        <v>42</v>
      </c>
      <c r="O185" s="85"/>
      <c r="P185" s="207">
        <f>O185*H185</f>
        <v>0</v>
      </c>
      <c r="Q185" s="207">
        <v>0.60104999999999997</v>
      </c>
      <c r="R185" s="207">
        <f>Q185*H185</f>
        <v>90.157499999999999</v>
      </c>
      <c r="S185" s="207">
        <v>0</v>
      </c>
      <c r="T185" s="20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09" t="s">
        <v>122</v>
      </c>
      <c r="AT185" s="209" t="s">
        <v>117</v>
      </c>
      <c r="AU185" s="209" t="s">
        <v>78</v>
      </c>
      <c r="AY185" s="18" t="s">
        <v>115</v>
      </c>
      <c r="BE185" s="210">
        <f>IF(N185="základní",J185,0)</f>
        <v>0</v>
      </c>
      <c r="BF185" s="210">
        <f>IF(N185="snížená",J185,0)</f>
        <v>0</v>
      </c>
      <c r="BG185" s="210">
        <f>IF(N185="zákl. přenesená",J185,0)</f>
        <v>0</v>
      </c>
      <c r="BH185" s="210">
        <f>IF(N185="sníž. přenesená",J185,0)</f>
        <v>0</v>
      </c>
      <c r="BI185" s="210">
        <f>IF(N185="nulová",J185,0)</f>
        <v>0</v>
      </c>
      <c r="BJ185" s="18" t="s">
        <v>76</v>
      </c>
      <c r="BK185" s="210">
        <f>ROUND(I185*H185,2)</f>
        <v>0</v>
      </c>
      <c r="BL185" s="18" t="s">
        <v>122</v>
      </c>
      <c r="BM185" s="209" t="s">
        <v>311</v>
      </c>
    </row>
    <row r="186" s="2" customFormat="1">
      <c r="A186" s="39"/>
      <c r="B186" s="40"/>
      <c r="C186" s="41"/>
      <c r="D186" s="211" t="s">
        <v>124</v>
      </c>
      <c r="E186" s="41"/>
      <c r="F186" s="212" t="s">
        <v>312</v>
      </c>
      <c r="G186" s="41"/>
      <c r="H186" s="41"/>
      <c r="I186" s="213"/>
      <c r="J186" s="41"/>
      <c r="K186" s="41"/>
      <c r="L186" s="45"/>
      <c r="M186" s="214"/>
      <c r="N186" s="215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124</v>
      </c>
      <c r="AU186" s="18" t="s">
        <v>78</v>
      </c>
    </row>
    <row r="187" s="13" customFormat="1">
      <c r="A187" s="13"/>
      <c r="B187" s="216"/>
      <c r="C187" s="217"/>
      <c r="D187" s="218" t="s">
        <v>126</v>
      </c>
      <c r="E187" s="219" t="s">
        <v>19</v>
      </c>
      <c r="F187" s="220" t="s">
        <v>313</v>
      </c>
      <c r="G187" s="217"/>
      <c r="H187" s="219" t="s">
        <v>19</v>
      </c>
      <c r="I187" s="221"/>
      <c r="J187" s="217"/>
      <c r="K187" s="217"/>
      <c r="L187" s="222"/>
      <c r="M187" s="223"/>
      <c r="N187" s="224"/>
      <c r="O187" s="224"/>
      <c r="P187" s="224"/>
      <c r="Q187" s="224"/>
      <c r="R187" s="224"/>
      <c r="S187" s="224"/>
      <c r="T187" s="22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6" t="s">
        <v>126</v>
      </c>
      <c r="AU187" s="226" t="s">
        <v>78</v>
      </c>
      <c r="AV187" s="13" t="s">
        <v>76</v>
      </c>
      <c r="AW187" s="13" t="s">
        <v>33</v>
      </c>
      <c r="AX187" s="13" t="s">
        <v>71</v>
      </c>
      <c r="AY187" s="226" t="s">
        <v>115</v>
      </c>
    </row>
    <row r="188" s="14" customFormat="1">
      <c r="A188" s="14"/>
      <c r="B188" s="227"/>
      <c r="C188" s="228"/>
      <c r="D188" s="218" t="s">
        <v>126</v>
      </c>
      <c r="E188" s="229" t="s">
        <v>19</v>
      </c>
      <c r="F188" s="230" t="s">
        <v>314</v>
      </c>
      <c r="G188" s="228"/>
      <c r="H188" s="231">
        <v>150</v>
      </c>
      <c r="I188" s="232"/>
      <c r="J188" s="228"/>
      <c r="K188" s="228"/>
      <c r="L188" s="233"/>
      <c r="M188" s="234"/>
      <c r="N188" s="235"/>
      <c r="O188" s="235"/>
      <c r="P188" s="235"/>
      <c r="Q188" s="235"/>
      <c r="R188" s="235"/>
      <c r="S188" s="235"/>
      <c r="T188" s="23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7" t="s">
        <v>126</v>
      </c>
      <c r="AU188" s="237" t="s">
        <v>78</v>
      </c>
      <c r="AV188" s="14" t="s">
        <v>78</v>
      </c>
      <c r="AW188" s="14" t="s">
        <v>33</v>
      </c>
      <c r="AX188" s="14" t="s">
        <v>76</v>
      </c>
      <c r="AY188" s="237" t="s">
        <v>115</v>
      </c>
    </row>
    <row r="189" s="12" customFormat="1" ht="22.8" customHeight="1">
      <c r="A189" s="12"/>
      <c r="B189" s="182"/>
      <c r="C189" s="183"/>
      <c r="D189" s="184" t="s">
        <v>70</v>
      </c>
      <c r="E189" s="196" t="s">
        <v>182</v>
      </c>
      <c r="F189" s="196" t="s">
        <v>315</v>
      </c>
      <c r="G189" s="183"/>
      <c r="H189" s="183"/>
      <c r="I189" s="186"/>
      <c r="J189" s="197">
        <f>BK189</f>
        <v>0</v>
      </c>
      <c r="K189" s="183"/>
      <c r="L189" s="188"/>
      <c r="M189" s="189"/>
      <c r="N189" s="190"/>
      <c r="O189" s="190"/>
      <c r="P189" s="191">
        <f>SUM(P190:P202)</f>
        <v>0</v>
      </c>
      <c r="Q189" s="190"/>
      <c r="R189" s="191">
        <f>SUM(R190:R202)</f>
        <v>0</v>
      </c>
      <c r="S189" s="190"/>
      <c r="T189" s="192">
        <f>SUM(T190:T202)</f>
        <v>12.866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93" t="s">
        <v>76</v>
      </c>
      <c r="AT189" s="194" t="s">
        <v>70</v>
      </c>
      <c r="AU189" s="194" t="s">
        <v>76</v>
      </c>
      <c r="AY189" s="193" t="s">
        <v>115</v>
      </c>
      <c r="BK189" s="195">
        <f>SUM(BK190:BK202)</f>
        <v>0</v>
      </c>
    </row>
    <row r="190" s="2" customFormat="1" ht="33" customHeight="1">
      <c r="A190" s="39"/>
      <c r="B190" s="40"/>
      <c r="C190" s="198" t="s">
        <v>316</v>
      </c>
      <c r="D190" s="198" t="s">
        <v>117</v>
      </c>
      <c r="E190" s="199" t="s">
        <v>317</v>
      </c>
      <c r="F190" s="200" t="s">
        <v>318</v>
      </c>
      <c r="G190" s="201" t="s">
        <v>139</v>
      </c>
      <c r="H190" s="202">
        <v>42</v>
      </c>
      <c r="I190" s="203"/>
      <c r="J190" s="204">
        <f>ROUND(I190*H190,2)</f>
        <v>0</v>
      </c>
      <c r="K190" s="200" t="s">
        <v>121</v>
      </c>
      <c r="L190" s="45"/>
      <c r="M190" s="205" t="s">
        <v>19</v>
      </c>
      <c r="N190" s="206" t="s">
        <v>42</v>
      </c>
      <c r="O190" s="85"/>
      <c r="P190" s="207">
        <f>O190*H190</f>
        <v>0</v>
      </c>
      <c r="Q190" s="207">
        <v>0</v>
      </c>
      <c r="R190" s="207">
        <f>Q190*H190</f>
        <v>0</v>
      </c>
      <c r="S190" s="207">
        <v>0.16800000000000001</v>
      </c>
      <c r="T190" s="208">
        <f>S190*H190</f>
        <v>7.056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9" t="s">
        <v>122</v>
      </c>
      <c r="AT190" s="209" t="s">
        <v>117</v>
      </c>
      <c r="AU190" s="209" t="s">
        <v>78</v>
      </c>
      <c r="AY190" s="18" t="s">
        <v>115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8" t="s">
        <v>76</v>
      </c>
      <c r="BK190" s="210">
        <f>ROUND(I190*H190,2)</f>
        <v>0</v>
      </c>
      <c r="BL190" s="18" t="s">
        <v>122</v>
      </c>
      <c r="BM190" s="209" t="s">
        <v>319</v>
      </c>
    </row>
    <row r="191" s="2" customFormat="1">
      <c r="A191" s="39"/>
      <c r="B191" s="40"/>
      <c r="C191" s="41"/>
      <c r="D191" s="211" t="s">
        <v>124</v>
      </c>
      <c r="E191" s="41"/>
      <c r="F191" s="212" t="s">
        <v>320</v>
      </c>
      <c r="G191" s="41"/>
      <c r="H191" s="41"/>
      <c r="I191" s="213"/>
      <c r="J191" s="41"/>
      <c r="K191" s="41"/>
      <c r="L191" s="45"/>
      <c r="M191" s="214"/>
      <c r="N191" s="215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124</v>
      </c>
      <c r="AU191" s="18" t="s">
        <v>78</v>
      </c>
    </row>
    <row r="192" s="13" customFormat="1">
      <c r="A192" s="13"/>
      <c r="B192" s="216"/>
      <c r="C192" s="217"/>
      <c r="D192" s="218" t="s">
        <v>126</v>
      </c>
      <c r="E192" s="219" t="s">
        <v>19</v>
      </c>
      <c r="F192" s="220" t="s">
        <v>321</v>
      </c>
      <c r="G192" s="217"/>
      <c r="H192" s="219" t="s">
        <v>19</v>
      </c>
      <c r="I192" s="221"/>
      <c r="J192" s="217"/>
      <c r="K192" s="217"/>
      <c r="L192" s="222"/>
      <c r="M192" s="223"/>
      <c r="N192" s="224"/>
      <c r="O192" s="224"/>
      <c r="P192" s="224"/>
      <c r="Q192" s="224"/>
      <c r="R192" s="224"/>
      <c r="S192" s="224"/>
      <c r="T192" s="22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6" t="s">
        <v>126</v>
      </c>
      <c r="AU192" s="226" t="s">
        <v>78</v>
      </c>
      <c r="AV192" s="13" t="s">
        <v>76</v>
      </c>
      <c r="AW192" s="13" t="s">
        <v>33</v>
      </c>
      <c r="AX192" s="13" t="s">
        <v>71</v>
      </c>
      <c r="AY192" s="226" t="s">
        <v>115</v>
      </c>
    </row>
    <row r="193" s="13" customFormat="1">
      <c r="A193" s="13"/>
      <c r="B193" s="216"/>
      <c r="C193" s="217"/>
      <c r="D193" s="218" t="s">
        <v>126</v>
      </c>
      <c r="E193" s="219" t="s">
        <v>19</v>
      </c>
      <c r="F193" s="220" t="s">
        <v>322</v>
      </c>
      <c r="G193" s="217"/>
      <c r="H193" s="219" t="s">
        <v>19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6" t="s">
        <v>126</v>
      </c>
      <c r="AU193" s="226" t="s">
        <v>78</v>
      </c>
      <c r="AV193" s="13" t="s">
        <v>76</v>
      </c>
      <c r="AW193" s="13" t="s">
        <v>33</v>
      </c>
      <c r="AX193" s="13" t="s">
        <v>71</v>
      </c>
      <c r="AY193" s="226" t="s">
        <v>115</v>
      </c>
    </row>
    <row r="194" s="14" customFormat="1">
      <c r="A194" s="14"/>
      <c r="B194" s="227"/>
      <c r="C194" s="228"/>
      <c r="D194" s="218" t="s">
        <v>126</v>
      </c>
      <c r="E194" s="229" t="s">
        <v>19</v>
      </c>
      <c r="F194" s="230" t="s">
        <v>323</v>
      </c>
      <c r="G194" s="228"/>
      <c r="H194" s="231">
        <v>42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7" t="s">
        <v>126</v>
      </c>
      <c r="AU194" s="237" t="s">
        <v>78</v>
      </c>
      <c r="AV194" s="14" t="s">
        <v>78</v>
      </c>
      <c r="AW194" s="14" t="s">
        <v>33</v>
      </c>
      <c r="AX194" s="14" t="s">
        <v>76</v>
      </c>
      <c r="AY194" s="237" t="s">
        <v>115</v>
      </c>
    </row>
    <row r="195" s="2" customFormat="1" ht="49.05" customHeight="1">
      <c r="A195" s="39"/>
      <c r="B195" s="40"/>
      <c r="C195" s="198" t="s">
        <v>324</v>
      </c>
      <c r="D195" s="198" t="s">
        <v>117</v>
      </c>
      <c r="E195" s="199" t="s">
        <v>325</v>
      </c>
      <c r="F195" s="200" t="s">
        <v>326</v>
      </c>
      <c r="G195" s="201" t="s">
        <v>177</v>
      </c>
      <c r="H195" s="202">
        <v>10</v>
      </c>
      <c r="I195" s="203"/>
      <c r="J195" s="204">
        <f>ROUND(I195*H195,2)</f>
        <v>0</v>
      </c>
      <c r="K195" s="200" t="s">
        <v>121</v>
      </c>
      <c r="L195" s="45"/>
      <c r="M195" s="205" t="s">
        <v>19</v>
      </c>
      <c r="N195" s="206" t="s">
        <v>42</v>
      </c>
      <c r="O195" s="85"/>
      <c r="P195" s="207">
        <f>O195*H195</f>
        <v>0</v>
      </c>
      <c r="Q195" s="207">
        <v>0</v>
      </c>
      <c r="R195" s="207">
        <f>Q195*H195</f>
        <v>0</v>
      </c>
      <c r="S195" s="207">
        <v>0.55000000000000004</v>
      </c>
      <c r="T195" s="208">
        <f>S195*H195</f>
        <v>5.5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09" t="s">
        <v>122</v>
      </c>
      <c r="AT195" s="209" t="s">
        <v>117</v>
      </c>
      <c r="AU195" s="209" t="s">
        <v>78</v>
      </c>
      <c r="AY195" s="18" t="s">
        <v>115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8" t="s">
        <v>76</v>
      </c>
      <c r="BK195" s="210">
        <f>ROUND(I195*H195,2)</f>
        <v>0</v>
      </c>
      <c r="BL195" s="18" t="s">
        <v>122</v>
      </c>
      <c r="BM195" s="209" t="s">
        <v>327</v>
      </c>
    </row>
    <row r="196" s="2" customFormat="1">
      <c r="A196" s="39"/>
      <c r="B196" s="40"/>
      <c r="C196" s="41"/>
      <c r="D196" s="211" t="s">
        <v>124</v>
      </c>
      <c r="E196" s="41"/>
      <c r="F196" s="212" t="s">
        <v>328</v>
      </c>
      <c r="G196" s="41"/>
      <c r="H196" s="41"/>
      <c r="I196" s="213"/>
      <c r="J196" s="41"/>
      <c r="K196" s="41"/>
      <c r="L196" s="45"/>
      <c r="M196" s="214"/>
      <c r="N196" s="215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124</v>
      </c>
      <c r="AU196" s="18" t="s">
        <v>78</v>
      </c>
    </row>
    <row r="197" s="13" customFormat="1">
      <c r="A197" s="13"/>
      <c r="B197" s="216"/>
      <c r="C197" s="217"/>
      <c r="D197" s="218" t="s">
        <v>126</v>
      </c>
      <c r="E197" s="219" t="s">
        <v>19</v>
      </c>
      <c r="F197" s="220" t="s">
        <v>329</v>
      </c>
      <c r="G197" s="217"/>
      <c r="H197" s="219" t="s">
        <v>19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6" t="s">
        <v>126</v>
      </c>
      <c r="AU197" s="226" t="s">
        <v>78</v>
      </c>
      <c r="AV197" s="13" t="s">
        <v>76</v>
      </c>
      <c r="AW197" s="13" t="s">
        <v>33</v>
      </c>
      <c r="AX197" s="13" t="s">
        <v>71</v>
      </c>
      <c r="AY197" s="226" t="s">
        <v>115</v>
      </c>
    </row>
    <row r="198" s="14" customFormat="1">
      <c r="A198" s="14"/>
      <c r="B198" s="227"/>
      <c r="C198" s="228"/>
      <c r="D198" s="218" t="s">
        <v>126</v>
      </c>
      <c r="E198" s="229" t="s">
        <v>19</v>
      </c>
      <c r="F198" s="230" t="s">
        <v>330</v>
      </c>
      <c r="G198" s="228"/>
      <c r="H198" s="231">
        <v>10</v>
      </c>
      <c r="I198" s="232"/>
      <c r="J198" s="228"/>
      <c r="K198" s="228"/>
      <c r="L198" s="233"/>
      <c r="M198" s="234"/>
      <c r="N198" s="235"/>
      <c r="O198" s="235"/>
      <c r="P198" s="235"/>
      <c r="Q198" s="235"/>
      <c r="R198" s="235"/>
      <c r="S198" s="235"/>
      <c r="T198" s="23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7" t="s">
        <v>126</v>
      </c>
      <c r="AU198" s="237" t="s">
        <v>78</v>
      </c>
      <c r="AV198" s="14" t="s">
        <v>78</v>
      </c>
      <c r="AW198" s="14" t="s">
        <v>33</v>
      </c>
      <c r="AX198" s="14" t="s">
        <v>76</v>
      </c>
      <c r="AY198" s="237" t="s">
        <v>115</v>
      </c>
    </row>
    <row r="199" s="2" customFormat="1" ht="24.15" customHeight="1">
      <c r="A199" s="39"/>
      <c r="B199" s="40"/>
      <c r="C199" s="198" t="s">
        <v>331</v>
      </c>
      <c r="D199" s="198" t="s">
        <v>117</v>
      </c>
      <c r="E199" s="199" t="s">
        <v>332</v>
      </c>
      <c r="F199" s="200" t="s">
        <v>333</v>
      </c>
      <c r="G199" s="201" t="s">
        <v>149</v>
      </c>
      <c r="H199" s="202">
        <v>125</v>
      </c>
      <c r="I199" s="203"/>
      <c r="J199" s="204">
        <f>ROUND(I199*H199,2)</f>
        <v>0</v>
      </c>
      <c r="K199" s="200" t="s">
        <v>121</v>
      </c>
      <c r="L199" s="45"/>
      <c r="M199" s="205" t="s">
        <v>19</v>
      </c>
      <c r="N199" s="206" t="s">
        <v>42</v>
      </c>
      <c r="O199" s="85"/>
      <c r="P199" s="207">
        <f>O199*H199</f>
        <v>0</v>
      </c>
      <c r="Q199" s="207">
        <v>0</v>
      </c>
      <c r="R199" s="207">
        <f>Q199*H199</f>
        <v>0</v>
      </c>
      <c r="S199" s="207">
        <v>0.00248</v>
      </c>
      <c r="T199" s="208">
        <f>S199*H199</f>
        <v>0.31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09" t="s">
        <v>122</v>
      </c>
      <c r="AT199" s="209" t="s">
        <v>117</v>
      </c>
      <c r="AU199" s="209" t="s">
        <v>78</v>
      </c>
      <c r="AY199" s="18" t="s">
        <v>115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8" t="s">
        <v>76</v>
      </c>
      <c r="BK199" s="210">
        <f>ROUND(I199*H199,2)</f>
        <v>0</v>
      </c>
      <c r="BL199" s="18" t="s">
        <v>122</v>
      </c>
      <c r="BM199" s="209" t="s">
        <v>334</v>
      </c>
    </row>
    <row r="200" s="2" customFormat="1">
      <c r="A200" s="39"/>
      <c r="B200" s="40"/>
      <c r="C200" s="41"/>
      <c r="D200" s="211" t="s">
        <v>124</v>
      </c>
      <c r="E200" s="41"/>
      <c r="F200" s="212" t="s">
        <v>335</v>
      </c>
      <c r="G200" s="41"/>
      <c r="H200" s="41"/>
      <c r="I200" s="213"/>
      <c r="J200" s="41"/>
      <c r="K200" s="41"/>
      <c r="L200" s="45"/>
      <c r="M200" s="214"/>
      <c r="N200" s="215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124</v>
      </c>
      <c r="AU200" s="18" t="s">
        <v>78</v>
      </c>
    </row>
    <row r="201" s="13" customFormat="1">
      <c r="A201" s="13"/>
      <c r="B201" s="216"/>
      <c r="C201" s="217"/>
      <c r="D201" s="218" t="s">
        <v>126</v>
      </c>
      <c r="E201" s="219" t="s">
        <v>19</v>
      </c>
      <c r="F201" s="220" t="s">
        <v>336</v>
      </c>
      <c r="G201" s="217"/>
      <c r="H201" s="219" t="s">
        <v>19</v>
      </c>
      <c r="I201" s="221"/>
      <c r="J201" s="217"/>
      <c r="K201" s="217"/>
      <c r="L201" s="222"/>
      <c r="M201" s="223"/>
      <c r="N201" s="224"/>
      <c r="O201" s="224"/>
      <c r="P201" s="224"/>
      <c r="Q201" s="224"/>
      <c r="R201" s="224"/>
      <c r="S201" s="224"/>
      <c r="T201" s="22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6" t="s">
        <v>126</v>
      </c>
      <c r="AU201" s="226" t="s">
        <v>78</v>
      </c>
      <c r="AV201" s="13" t="s">
        <v>76</v>
      </c>
      <c r="AW201" s="13" t="s">
        <v>33</v>
      </c>
      <c r="AX201" s="13" t="s">
        <v>71</v>
      </c>
      <c r="AY201" s="226" t="s">
        <v>115</v>
      </c>
    </row>
    <row r="202" s="14" customFormat="1">
      <c r="A202" s="14"/>
      <c r="B202" s="227"/>
      <c r="C202" s="228"/>
      <c r="D202" s="218" t="s">
        <v>126</v>
      </c>
      <c r="E202" s="229" t="s">
        <v>19</v>
      </c>
      <c r="F202" s="230" t="s">
        <v>337</v>
      </c>
      <c r="G202" s="228"/>
      <c r="H202" s="231">
        <v>125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7" t="s">
        <v>126</v>
      </c>
      <c r="AU202" s="237" t="s">
        <v>78</v>
      </c>
      <c r="AV202" s="14" t="s">
        <v>78</v>
      </c>
      <c r="AW202" s="14" t="s">
        <v>33</v>
      </c>
      <c r="AX202" s="14" t="s">
        <v>76</v>
      </c>
      <c r="AY202" s="237" t="s">
        <v>115</v>
      </c>
    </row>
    <row r="203" s="12" customFormat="1" ht="22.8" customHeight="1">
      <c r="A203" s="12"/>
      <c r="B203" s="182"/>
      <c r="C203" s="183"/>
      <c r="D203" s="184" t="s">
        <v>70</v>
      </c>
      <c r="E203" s="196" t="s">
        <v>338</v>
      </c>
      <c r="F203" s="196" t="s">
        <v>339</v>
      </c>
      <c r="G203" s="183"/>
      <c r="H203" s="183"/>
      <c r="I203" s="186"/>
      <c r="J203" s="197">
        <f>BK203</f>
        <v>0</v>
      </c>
      <c r="K203" s="183"/>
      <c r="L203" s="188"/>
      <c r="M203" s="189"/>
      <c r="N203" s="190"/>
      <c r="O203" s="190"/>
      <c r="P203" s="191">
        <f>SUM(P204:P211)</f>
        <v>0</v>
      </c>
      <c r="Q203" s="190"/>
      <c r="R203" s="191">
        <f>SUM(R204:R211)</f>
        <v>0</v>
      </c>
      <c r="S203" s="190"/>
      <c r="T203" s="192">
        <f>SUM(T204:T211)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3" t="s">
        <v>76</v>
      </c>
      <c r="AT203" s="194" t="s">
        <v>70</v>
      </c>
      <c r="AU203" s="194" t="s">
        <v>76</v>
      </c>
      <c r="AY203" s="193" t="s">
        <v>115</v>
      </c>
      <c r="BK203" s="195">
        <f>SUM(BK204:BK211)</f>
        <v>0</v>
      </c>
    </row>
    <row r="204" s="2" customFormat="1" ht="33" customHeight="1">
      <c r="A204" s="39"/>
      <c r="B204" s="40"/>
      <c r="C204" s="198" t="s">
        <v>340</v>
      </c>
      <c r="D204" s="198" t="s">
        <v>117</v>
      </c>
      <c r="E204" s="199" t="s">
        <v>341</v>
      </c>
      <c r="F204" s="200" t="s">
        <v>342</v>
      </c>
      <c r="G204" s="201" t="s">
        <v>200</v>
      </c>
      <c r="H204" s="202">
        <v>12.866</v>
      </c>
      <c r="I204" s="203"/>
      <c r="J204" s="204">
        <f>ROUND(I204*H204,2)</f>
        <v>0</v>
      </c>
      <c r="K204" s="200" t="s">
        <v>121</v>
      </c>
      <c r="L204" s="45"/>
      <c r="M204" s="205" t="s">
        <v>19</v>
      </c>
      <c r="N204" s="206" t="s">
        <v>42</v>
      </c>
      <c r="O204" s="85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09" t="s">
        <v>122</v>
      </c>
      <c r="AT204" s="209" t="s">
        <v>117</v>
      </c>
      <c r="AU204" s="209" t="s">
        <v>78</v>
      </c>
      <c r="AY204" s="18" t="s">
        <v>115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8" t="s">
        <v>76</v>
      </c>
      <c r="BK204" s="210">
        <f>ROUND(I204*H204,2)</f>
        <v>0</v>
      </c>
      <c r="BL204" s="18" t="s">
        <v>122</v>
      </c>
      <c r="BM204" s="209" t="s">
        <v>343</v>
      </c>
    </row>
    <row r="205" s="2" customFormat="1">
      <c r="A205" s="39"/>
      <c r="B205" s="40"/>
      <c r="C205" s="41"/>
      <c r="D205" s="211" t="s">
        <v>124</v>
      </c>
      <c r="E205" s="41"/>
      <c r="F205" s="212" t="s">
        <v>344</v>
      </c>
      <c r="G205" s="41"/>
      <c r="H205" s="41"/>
      <c r="I205" s="213"/>
      <c r="J205" s="41"/>
      <c r="K205" s="41"/>
      <c r="L205" s="45"/>
      <c r="M205" s="214"/>
      <c r="N205" s="215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124</v>
      </c>
      <c r="AU205" s="18" t="s">
        <v>78</v>
      </c>
    </row>
    <row r="206" s="2" customFormat="1" ht="44.25" customHeight="1">
      <c r="A206" s="39"/>
      <c r="B206" s="40"/>
      <c r="C206" s="198" t="s">
        <v>345</v>
      </c>
      <c r="D206" s="198" t="s">
        <v>117</v>
      </c>
      <c r="E206" s="199" t="s">
        <v>346</v>
      </c>
      <c r="F206" s="200" t="s">
        <v>347</v>
      </c>
      <c r="G206" s="201" t="s">
        <v>200</v>
      </c>
      <c r="H206" s="202">
        <v>115.794</v>
      </c>
      <c r="I206" s="203"/>
      <c r="J206" s="204">
        <f>ROUND(I206*H206,2)</f>
        <v>0</v>
      </c>
      <c r="K206" s="200" t="s">
        <v>121</v>
      </c>
      <c r="L206" s="45"/>
      <c r="M206" s="205" t="s">
        <v>19</v>
      </c>
      <c r="N206" s="206" t="s">
        <v>42</v>
      </c>
      <c r="O206" s="85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9" t="s">
        <v>122</v>
      </c>
      <c r="AT206" s="209" t="s">
        <v>117</v>
      </c>
      <c r="AU206" s="209" t="s">
        <v>78</v>
      </c>
      <c r="AY206" s="18" t="s">
        <v>115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8" t="s">
        <v>76</v>
      </c>
      <c r="BK206" s="210">
        <f>ROUND(I206*H206,2)</f>
        <v>0</v>
      </c>
      <c r="BL206" s="18" t="s">
        <v>122</v>
      </c>
      <c r="BM206" s="209" t="s">
        <v>348</v>
      </c>
    </row>
    <row r="207" s="2" customFormat="1">
      <c r="A207" s="39"/>
      <c r="B207" s="40"/>
      <c r="C207" s="41"/>
      <c r="D207" s="211" t="s">
        <v>124</v>
      </c>
      <c r="E207" s="41"/>
      <c r="F207" s="212" t="s">
        <v>349</v>
      </c>
      <c r="G207" s="41"/>
      <c r="H207" s="41"/>
      <c r="I207" s="213"/>
      <c r="J207" s="41"/>
      <c r="K207" s="41"/>
      <c r="L207" s="45"/>
      <c r="M207" s="214"/>
      <c r="N207" s="215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124</v>
      </c>
      <c r="AU207" s="18" t="s">
        <v>78</v>
      </c>
    </row>
    <row r="208" s="13" customFormat="1">
      <c r="A208" s="13"/>
      <c r="B208" s="216"/>
      <c r="C208" s="217"/>
      <c r="D208" s="218" t="s">
        <v>126</v>
      </c>
      <c r="E208" s="219" t="s">
        <v>19</v>
      </c>
      <c r="F208" s="220" t="s">
        <v>350</v>
      </c>
      <c r="G208" s="217"/>
      <c r="H208" s="219" t="s">
        <v>19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6" t="s">
        <v>126</v>
      </c>
      <c r="AU208" s="226" t="s">
        <v>78</v>
      </c>
      <c r="AV208" s="13" t="s">
        <v>76</v>
      </c>
      <c r="AW208" s="13" t="s">
        <v>33</v>
      </c>
      <c r="AX208" s="13" t="s">
        <v>71</v>
      </c>
      <c r="AY208" s="226" t="s">
        <v>115</v>
      </c>
    </row>
    <row r="209" s="14" customFormat="1">
      <c r="A209" s="14"/>
      <c r="B209" s="227"/>
      <c r="C209" s="228"/>
      <c r="D209" s="218" t="s">
        <v>126</v>
      </c>
      <c r="E209" s="229" t="s">
        <v>19</v>
      </c>
      <c r="F209" s="230" t="s">
        <v>351</v>
      </c>
      <c r="G209" s="228"/>
      <c r="H209" s="231">
        <v>115.794</v>
      </c>
      <c r="I209" s="232"/>
      <c r="J209" s="228"/>
      <c r="K209" s="228"/>
      <c r="L209" s="233"/>
      <c r="M209" s="234"/>
      <c r="N209" s="235"/>
      <c r="O209" s="235"/>
      <c r="P209" s="235"/>
      <c r="Q209" s="235"/>
      <c r="R209" s="235"/>
      <c r="S209" s="235"/>
      <c r="T209" s="23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7" t="s">
        <v>126</v>
      </c>
      <c r="AU209" s="237" t="s">
        <v>78</v>
      </c>
      <c r="AV209" s="14" t="s">
        <v>78</v>
      </c>
      <c r="AW209" s="14" t="s">
        <v>33</v>
      </c>
      <c r="AX209" s="14" t="s">
        <v>76</v>
      </c>
      <c r="AY209" s="237" t="s">
        <v>115</v>
      </c>
    </row>
    <row r="210" s="2" customFormat="1" ht="37.8" customHeight="1">
      <c r="A210" s="39"/>
      <c r="B210" s="40"/>
      <c r="C210" s="198" t="s">
        <v>352</v>
      </c>
      <c r="D210" s="198" t="s">
        <v>117</v>
      </c>
      <c r="E210" s="199" t="s">
        <v>353</v>
      </c>
      <c r="F210" s="200" t="s">
        <v>354</v>
      </c>
      <c r="G210" s="201" t="s">
        <v>200</v>
      </c>
      <c r="H210" s="202">
        <v>5.5</v>
      </c>
      <c r="I210" s="203"/>
      <c r="J210" s="204">
        <f>ROUND(I210*H210,2)</f>
        <v>0</v>
      </c>
      <c r="K210" s="200" t="s">
        <v>121</v>
      </c>
      <c r="L210" s="45"/>
      <c r="M210" s="205" t="s">
        <v>19</v>
      </c>
      <c r="N210" s="206" t="s">
        <v>42</v>
      </c>
      <c r="O210" s="85"/>
      <c r="P210" s="207">
        <f>O210*H210</f>
        <v>0</v>
      </c>
      <c r="Q210" s="207">
        <v>0</v>
      </c>
      <c r="R210" s="207">
        <f>Q210*H210</f>
        <v>0</v>
      </c>
      <c r="S210" s="207">
        <v>0</v>
      </c>
      <c r="T210" s="20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9" t="s">
        <v>122</v>
      </c>
      <c r="AT210" s="209" t="s">
        <v>117</v>
      </c>
      <c r="AU210" s="209" t="s">
        <v>78</v>
      </c>
      <c r="AY210" s="18" t="s">
        <v>115</v>
      </c>
      <c r="BE210" s="210">
        <f>IF(N210="základní",J210,0)</f>
        <v>0</v>
      </c>
      <c r="BF210" s="210">
        <f>IF(N210="snížená",J210,0)</f>
        <v>0</v>
      </c>
      <c r="BG210" s="210">
        <f>IF(N210="zákl. přenesená",J210,0)</f>
        <v>0</v>
      </c>
      <c r="BH210" s="210">
        <f>IF(N210="sníž. přenesená",J210,0)</f>
        <v>0</v>
      </c>
      <c r="BI210" s="210">
        <f>IF(N210="nulová",J210,0)</f>
        <v>0</v>
      </c>
      <c r="BJ210" s="18" t="s">
        <v>76</v>
      </c>
      <c r="BK210" s="210">
        <f>ROUND(I210*H210,2)</f>
        <v>0</v>
      </c>
      <c r="BL210" s="18" t="s">
        <v>122</v>
      </c>
      <c r="BM210" s="209" t="s">
        <v>355</v>
      </c>
    </row>
    <row r="211" s="2" customFormat="1">
      <c r="A211" s="39"/>
      <c r="B211" s="40"/>
      <c r="C211" s="41"/>
      <c r="D211" s="211" t="s">
        <v>124</v>
      </c>
      <c r="E211" s="41"/>
      <c r="F211" s="212" t="s">
        <v>356</v>
      </c>
      <c r="G211" s="41"/>
      <c r="H211" s="41"/>
      <c r="I211" s="213"/>
      <c r="J211" s="41"/>
      <c r="K211" s="41"/>
      <c r="L211" s="45"/>
      <c r="M211" s="214"/>
      <c r="N211" s="215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124</v>
      </c>
      <c r="AU211" s="18" t="s">
        <v>78</v>
      </c>
    </row>
    <row r="212" s="12" customFormat="1" ht="25.92" customHeight="1">
      <c r="A212" s="12"/>
      <c r="B212" s="182"/>
      <c r="C212" s="183"/>
      <c r="D212" s="184" t="s">
        <v>70</v>
      </c>
      <c r="E212" s="185" t="s">
        <v>264</v>
      </c>
      <c r="F212" s="185" t="s">
        <v>357</v>
      </c>
      <c r="G212" s="183"/>
      <c r="H212" s="183"/>
      <c r="I212" s="186"/>
      <c r="J212" s="187">
        <f>BK212</f>
        <v>0</v>
      </c>
      <c r="K212" s="183"/>
      <c r="L212" s="188"/>
      <c r="M212" s="189"/>
      <c r="N212" s="190"/>
      <c r="O212" s="190"/>
      <c r="P212" s="191">
        <f>P213</f>
        <v>0</v>
      </c>
      <c r="Q212" s="190"/>
      <c r="R212" s="191">
        <f>R213</f>
        <v>0</v>
      </c>
      <c r="S212" s="190"/>
      <c r="T212" s="192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3" t="s">
        <v>76</v>
      </c>
      <c r="AT212" s="194" t="s">
        <v>70</v>
      </c>
      <c r="AU212" s="194" t="s">
        <v>71</v>
      </c>
      <c r="AY212" s="193" t="s">
        <v>115</v>
      </c>
      <c r="BK212" s="195">
        <f>BK213</f>
        <v>0</v>
      </c>
    </row>
    <row r="213" s="12" customFormat="1" ht="22.8" customHeight="1">
      <c r="A213" s="12"/>
      <c r="B213" s="182"/>
      <c r="C213" s="183"/>
      <c r="D213" s="184" t="s">
        <v>70</v>
      </c>
      <c r="E213" s="196" t="s">
        <v>358</v>
      </c>
      <c r="F213" s="196" t="s">
        <v>359</v>
      </c>
      <c r="G213" s="183"/>
      <c r="H213" s="183"/>
      <c r="I213" s="186"/>
      <c r="J213" s="197">
        <f>BK213</f>
        <v>0</v>
      </c>
      <c r="K213" s="183"/>
      <c r="L213" s="188"/>
      <c r="M213" s="189"/>
      <c r="N213" s="190"/>
      <c r="O213" s="190"/>
      <c r="P213" s="191">
        <f>SUM(P214:P215)</f>
        <v>0</v>
      </c>
      <c r="Q213" s="190"/>
      <c r="R213" s="191">
        <f>SUM(R214:R215)</f>
        <v>0</v>
      </c>
      <c r="S213" s="190"/>
      <c r="T213" s="192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3" t="s">
        <v>76</v>
      </c>
      <c r="AT213" s="194" t="s">
        <v>70</v>
      </c>
      <c r="AU213" s="194" t="s">
        <v>76</v>
      </c>
      <c r="AY213" s="193" t="s">
        <v>115</v>
      </c>
      <c r="BK213" s="195">
        <f>SUM(BK214:BK215)</f>
        <v>0</v>
      </c>
    </row>
    <row r="214" s="2" customFormat="1" ht="33" customHeight="1">
      <c r="A214" s="39"/>
      <c r="B214" s="40"/>
      <c r="C214" s="198" t="s">
        <v>360</v>
      </c>
      <c r="D214" s="198" t="s">
        <v>117</v>
      </c>
      <c r="E214" s="199" t="s">
        <v>361</v>
      </c>
      <c r="F214" s="200" t="s">
        <v>362</v>
      </c>
      <c r="G214" s="201" t="s">
        <v>200</v>
      </c>
      <c r="H214" s="202">
        <v>223.02099999999999</v>
      </c>
      <c r="I214" s="203"/>
      <c r="J214" s="204">
        <f>ROUND(I214*H214,2)</f>
        <v>0</v>
      </c>
      <c r="K214" s="200" t="s">
        <v>121</v>
      </c>
      <c r="L214" s="45"/>
      <c r="M214" s="205" t="s">
        <v>19</v>
      </c>
      <c r="N214" s="206" t="s">
        <v>42</v>
      </c>
      <c r="O214" s="85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9" t="s">
        <v>122</v>
      </c>
      <c r="AT214" s="209" t="s">
        <v>117</v>
      </c>
      <c r="AU214" s="209" t="s">
        <v>78</v>
      </c>
      <c r="AY214" s="18" t="s">
        <v>115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8" t="s">
        <v>76</v>
      </c>
      <c r="BK214" s="210">
        <f>ROUND(I214*H214,2)</f>
        <v>0</v>
      </c>
      <c r="BL214" s="18" t="s">
        <v>122</v>
      </c>
      <c r="BM214" s="209" t="s">
        <v>363</v>
      </c>
    </row>
    <row r="215" s="2" customFormat="1">
      <c r="A215" s="39"/>
      <c r="B215" s="40"/>
      <c r="C215" s="41"/>
      <c r="D215" s="211" t="s">
        <v>124</v>
      </c>
      <c r="E215" s="41"/>
      <c r="F215" s="212" t="s">
        <v>364</v>
      </c>
      <c r="G215" s="41"/>
      <c r="H215" s="41"/>
      <c r="I215" s="213"/>
      <c r="J215" s="41"/>
      <c r="K215" s="41"/>
      <c r="L215" s="45"/>
      <c r="M215" s="214"/>
      <c r="N215" s="215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124</v>
      </c>
      <c r="AU215" s="18" t="s">
        <v>78</v>
      </c>
    </row>
    <row r="216" s="12" customFormat="1" ht="25.92" customHeight="1">
      <c r="A216" s="12"/>
      <c r="B216" s="182"/>
      <c r="C216" s="183"/>
      <c r="D216" s="184" t="s">
        <v>70</v>
      </c>
      <c r="E216" s="185" t="s">
        <v>365</v>
      </c>
      <c r="F216" s="185" t="s">
        <v>366</v>
      </c>
      <c r="G216" s="183"/>
      <c r="H216" s="183"/>
      <c r="I216" s="186"/>
      <c r="J216" s="187">
        <f>BK216</f>
        <v>0</v>
      </c>
      <c r="K216" s="183"/>
      <c r="L216" s="188"/>
      <c r="M216" s="189"/>
      <c r="N216" s="190"/>
      <c r="O216" s="190"/>
      <c r="P216" s="191">
        <f>P217</f>
        <v>0</v>
      </c>
      <c r="Q216" s="190"/>
      <c r="R216" s="191">
        <f>R217</f>
        <v>0.95701499999999995</v>
      </c>
      <c r="S216" s="190"/>
      <c r="T216" s="192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3" t="s">
        <v>78</v>
      </c>
      <c r="AT216" s="194" t="s">
        <v>70</v>
      </c>
      <c r="AU216" s="194" t="s">
        <v>71</v>
      </c>
      <c r="AY216" s="193" t="s">
        <v>115</v>
      </c>
      <c r="BK216" s="195">
        <f>BK217</f>
        <v>0</v>
      </c>
    </row>
    <row r="217" s="12" customFormat="1" ht="22.8" customHeight="1">
      <c r="A217" s="12"/>
      <c r="B217" s="182"/>
      <c r="C217" s="183"/>
      <c r="D217" s="184" t="s">
        <v>70</v>
      </c>
      <c r="E217" s="196" t="s">
        <v>367</v>
      </c>
      <c r="F217" s="196" t="s">
        <v>368</v>
      </c>
      <c r="G217" s="183"/>
      <c r="H217" s="183"/>
      <c r="I217" s="186"/>
      <c r="J217" s="197">
        <f>BK217</f>
        <v>0</v>
      </c>
      <c r="K217" s="183"/>
      <c r="L217" s="188"/>
      <c r="M217" s="189"/>
      <c r="N217" s="190"/>
      <c r="O217" s="190"/>
      <c r="P217" s="191">
        <f>SUM(P218:P223)</f>
        <v>0</v>
      </c>
      <c r="Q217" s="190"/>
      <c r="R217" s="191">
        <f>SUM(R218:R223)</f>
        <v>0.95701499999999995</v>
      </c>
      <c r="S217" s="190"/>
      <c r="T217" s="192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93" t="s">
        <v>78</v>
      </c>
      <c r="AT217" s="194" t="s">
        <v>70</v>
      </c>
      <c r="AU217" s="194" t="s">
        <v>76</v>
      </c>
      <c r="AY217" s="193" t="s">
        <v>115</v>
      </c>
      <c r="BK217" s="195">
        <f>SUM(BK218:BK223)</f>
        <v>0</v>
      </c>
    </row>
    <row r="218" s="2" customFormat="1" ht="24.15" customHeight="1">
      <c r="A218" s="39"/>
      <c r="B218" s="40"/>
      <c r="C218" s="198" t="s">
        <v>369</v>
      </c>
      <c r="D218" s="198" t="s">
        <v>117</v>
      </c>
      <c r="E218" s="199" t="s">
        <v>370</v>
      </c>
      <c r="F218" s="200" t="s">
        <v>371</v>
      </c>
      <c r="G218" s="201" t="s">
        <v>131</v>
      </c>
      <c r="H218" s="202">
        <v>153</v>
      </c>
      <c r="I218" s="203"/>
      <c r="J218" s="204">
        <f>ROUND(I218*H218,2)</f>
        <v>0</v>
      </c>
      <c r="K218" s="200" t="s">
        <v>121</v>
      </c>
      <c r="L218" s="45"/>
      <c r="M218" s="205" t="s">
        <v>19</v>
      </c>
      <c r="N218" s="206" t="s">
        <v>42</v>
      </c>
      <c r="O218" s="85"/>
      <c r="P218" s="207">
        <f>O218*H218</f>
        <v>0</v>
      </c>
      <c r="Q218" s="207">
        <v>0.00014999999999999999</v>
      </c>
      <c r="R218" s="207">
        <f>Q218*H218</f>
        <v>0.022949999999999998</v>
      </c>
      <c r="S218" s="207">
        <v>0</v>
      </c>
      <c r="T218" s="20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9" t="s">
        <v>232</v>
      </c>
      <c r="AT218" s="209" t="s">
        <v>117</v>
      </c>
      <c r="AU218" s="209" t="s">
        <v>78</v>
      </c>
      <c r="AY218" s="18" t="s">
        <v>115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8" t="s">
        <v>76</v>
      </c>
      <c r="BK218" s="210">
        <f>ROUND(I218*H218,2)</f>
        <v>0</v>
      </c>
      <c r="BL218" s="18" t="s">
        <v>232</v>
      </c>
      <c r="BM218" s="209" t="s">
        <v>372</v>
      </c>
    </row>
    <row r="219" s="2" customFormat="1">
      <c r="A219" s="39"/>
      <c r="B219" s="40"/>
      <c r="C219" s="41"/>
      <c r="D219" s="211" t="s">
        <v>124</v>
      </c>
      <c r="E219" s="41"/>
      <c r="F219" s="212" t="s">
        <v>373</v>
      </c>
      <c r="G219" s="41"/>
      <c r="H219" s="41"/>
      <c r="I219" s="213"/>
      <c r="J219" s="41"/>
      <c r="K219" s="41"/>
      <c r="L219" s="45"/>
      <c r="M219" s="214"/>
      <c r="N219" s="215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124</v>
      </c>
      <c r="AU219" s="18" t="s">
        <v>78</v>
      </c>
    </row>
    <row r="220" s="13" customFormat="1">
      <c r="A220" s="13"/>
      <c r="B220" s="216"/>
      <c r="C220" s="217"/>
      <c r="D220" s="218" t="s">
        <v>126</v>
      </c>
      <c r="E220" s="219" t="s">
        <v>19</v>
      </c>
      <c r="F220" s="220" t="s">
        <v>374</v>
      </c>
      <c r="G220" s="217"/>
      <c r="H220" s="219" t="s">
        <v>19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6" t="s">
        <v>126</v>
      </c>
      <c r="AU220" s="226" t="s">
        <v>78</v>
      </c>
      <c r="AV220" s="13" t="s">
        <v>76</v>
      </c>
      <c r="AW220" s="13" t="s">
        <v>33</v>
      </c>
      <c r="AX220" s="13" t="s">
        <v>71</v>
      </c>
      <c r="AY220" s="226" t="s">
        <v>115</v>
      </c>
    </row>
    <row r="221" s="14" customFormat="1">
      <c r="A221" s="14"/>
      <c r="B221" s="227"/>
      <c r="C221" s="228"/>
      <c r="D221" s="218" t="s">
        <v>126</v>
      </c>
      <c r="E221" s="229" t="s">
        <v>19</v>
      </c>
      <c r="F221" s="230" t="s">
        <v>375</v>
      </c>
      <c r="G221" s="228"/>
      <c r="H221" s="231">
        <v>153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7" t="s">
        <v>126</v>
      </c>
      <c r="AU221" s="237" t="s">
        <v>78</v>
      </c>
      <c r="AV221" s="14" t="s">
        <v>78</v>
      </c>
      <c r="AW221" s="14" t="s">
        <v>33</v>
      </c>
      <c r="AX221" s="14" t="s">
        <v>76</v>
      </c>
      <c r="AY221" s="237" t="s">
        <v>115</v>
      </c>
    </row>
    <row r="222" s="2" customFormat="1" ht="16.5" customHeight="1">
      <c r="A222" s="39"/>
      <c r="B222" s="40"/>
      <c r="C222" s="239" t="s">
        <v>376</v>
      </c>
      <c r="D222" s="239" t="s">
        <v>264</v>
      </c>
      <c r="E222" s="240" t="s">
        <v>377</v>
      </c>
      <c r="F222" s="241" t="s">
        <v>378</v>
      </c>
      <c r="G222" s="242" t="s">
        <v>131</v>
      </c>
      <c r="H222" s="243">
        <v>186.81299999999999</v>
      </c>
      <c r="I222" s="244"/>
      <c r="J222" s="245">
        <f>ROUND(I222*H222,2)</f>
        <v>0</v>
      </c>
      <c r="K222" s="241" t="s">
        <v>121</v>
      </c>
      <c r="L222" s="246"/>
      <c r="M222" s="247" t="s">
        <v>19</v>
      </c>
      <c r="N222" s="248" t="s">
        <v>42</v>
      </c>
      <c r="O222" s="85"/>
      <c r="P222" s="207">
        <f>O222*H222</f>
        <v>0</v>
      </c>
      <c r="Q222" s="207">
        <v>0.0050000000000000001</v>
      </c>
      <c r="R222" s="207">
        <f>Q222*H222</f>
        <v>0.93406499999999992</v>
      </c>
      <c r="S222" s="207">
        <v>0</v>
      </c>
      <c r="T222" s="20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9" t="s">
        <v>316</v>
      </c>
      <c r="AT222" s="209" t="s">
        <v>264</v>
      </c>
      <c r="AU222" s="209" t="s">
        <v>78</v>
      </c>
      <c r="AY222" s="18" t="s">
        <v>115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8" t="s">
        <v>76</v>
      </c>
      <c r="BK222" s="210">
        <f>ROUND(I222*H222,2)</f>
        <v>0</v>
      </c>
      <c r="BL222" s="18" t="s">
        <v>232</v>
      </c>
      <c r="BM222" s="209" t="s">
        <v>379</v>
      </c>
    </row>
    <row r="223" s="14" customFormat="1">
      <c r="A223" s="14"/>
      <c r="B223" s="227"/>
      <c r="C223" s="228"/>
      <c r="D223" s="218" t="s">
        <v>126</v>
      </c>
      <c r="E223" s="228"/>
      <c r="F223" s="230" t="s">
        <v>380</v>
      </c>
      <c r="G223" s="228"/>
      <c r="H223" s="231">
        <v>186.81299999999999</v>
      </c>
      <c r="I223" s="232"/>
      <c r="J223" s="228"/>
      <c r="K223" s="228"/>
      <c r="L223" s="233"/>
      <c r="M223" s="234"/>
      <c r="N223" s="235"/>
      <c r="O223" s="235"/>
      <c r="P223" s="235"/>
      <c r="Q223" s="235"/>
      <c r="R223" s="235"/>
      <c r="S223" s="235"/>
      <c r="T223" s="23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37" t="s">
        <v>126</v>
      </c>
      <c r="AU223" s="237" t="s">
        <v>78</v>
      </c>
      <c r="AV223" s="14" t="s">
        <v>78</v>
      </c>
      <c r="AW223" s="14" t="s">
        <v>4</v>
      </c>
      <c r="AX223" s="14" t="s">
        <v>76</v>
      </c>
      <c r="AY223" s="237" t="s">
        <v>115</v>
      </c>
    </row>
    <row r="224" s="12" customFormat="1" ht="25.92" customHeight="1">
      <c r="A224" s="12"/>
      <c r="B224" s="182"/>
      <c r="C224" s="183"/>
      <c r="D224" s="184" t="s">
        <v>70</v>
      </c>
      <c r="E224" s="185" t="s">
        <v>381</v>
      </c>
      <c r="F224" s="185" t="s">
        <v>382</v>
      </c>
      <c r="G224" s="183"/>
      <c r="H224" s="183"/>
      <c r="I224" s="186"/>
      <c r="J224" s="187">
        <f>BK224</f>
        <v>0</v>
      </c>
      <c r="K224" s="183"/>
      <c r="L224" s="188"/>
      <c r="M224" s="189"/>
      <c r="N224" s="190"/>
      <c r="O224" s="190"/>
      <c r="P224" s="191">
        <f>P225+P237+P242+P252+P257</f>
        <v>0</v>
      </c>
      <c r="Q224" s="190"/>
      <c r="R224" s="191">
        <f>R225+R237+R242+R252+R257</f>
        <v>0</v>
      </c>
      <c r="S224" s="190"/>
      <c r="T224" s="192">
        <f>T225+T237+T242+T252+T257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3" t="s">
        <v>146</v>
      </c>
      <c r="AT224" s="194" t="s">
        <v>70</v>
      </c>
      <c r="AU224" s="194" t="s">
        <v>71</v>
      </c>
      <c r="AY224" s="193" t="s">
        <v>115</v>
      </c>
      <c r="BK224" s="195">
        <f>BK225+BK237+BK242+BK252+BK257</f>
        <v>0</v>
      </c>
    </row>
    <row r="225" s="12" customFormat="1" ht="22.8" customHeight="1">
      <c r="A225" s="12"/>
      <c r="B225" s="182"/>
      <c r="C225" s="183"/>
      <c r="D225" s="184" t="s">
        <v>70</v>
      </c>
      <c r="E225" s="196" t="s">
        <v>383</v>
      </c>
      <c r="F225" s="196" t="s">
        <v>384</v>
      </c>
      <c r="G225" s="183"/>
      <c r="H225" s="183"/>
      <c r="I225" s="186"/>
      <c r="J225" s="197">
        <f>BK225</f>
        <v>0</v>
      </c>
      <c r="K225" s="183"/>
      <c r="L225" s="188"/>
      <c r="M225" s="189"/>
      <c r="N225" s="190"/>
      <c r="O225" s="190"/>
      <c r="P225" s="191">
        <f>SUM(P226:P236)</f>
        <v>0</v>
      </c>
      <c r="Q225" s="190"/>
      <c r="R225" s="191">
        <f>SUM(R226:R236)</f>
        <v>0</v>
      </c>
      <c r="S225" s="190"/>
      <c r="T225" s="192">
        <f>SUM(T226:T236)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93" t="s">
        <v>146</v>
      </c>
      <c r="AT225" s="194" t="s">
        <v>70</v>
      </c>
      <c r="AU225" s="194" t="s">
        <v>76</v>
      </c>
      <c r="AY225" s="193" t="s">
        <v>115</v>
      </c>
      <c r="BK225" s="195">
        <f>SUM(BK226:BK236)</f>
        <v>0</v>
      </c>
    </row>
    <row r="226" s="2" customFormat="1" ht="16.5" customHeight="1">
      <c r="A226" s="39"/>
      <c r="B226" s="40"/>
      <c r="C226" s="198" t="s">
        <v>385</v>
      </c>
      <c r="D226" s="198" t="s">
        <v>117</v>
      </c>
      <c r="E226" s="199" t="s">
        <v>386</v>
      </c>
      <c r="F226" s="200" t="s">
        <v>387</v>
      </c>
      <c r="G226" s="201" t="s">
        <v>388</v>
      </c>
      <c r="H226" s="202">
        <v>1</v>
      </c>
      <c r="I226" s="203"/>
      <c r="J226" s="204">
        <f>ROUND(I226*H226,2)</f>
        <v>0</v>
      </c>
      <c r="K226" s="200" t="s">
        <v>121</v>
      </c>
      <c r="L226" s="45"/>
      <c r="M226" s="205" t="s">
        <v>19</v>
      </c>
      <c r="N226" s="206" t="s">
        <v>42</v>
      </c>
      <c r="O226" s="85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09" t="s">
        <v>389</v>
      </c>
      <c r="AT226" s="209" t="s">
        <v>117</v>
      </c>
      <c r="AU226" s="209" t="s">
        <v>78</v>
      </c>
      <c r="AY226" s="18" t="s">
        <v>115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8" t="s">
        <v>76</v>
      </c>
      <c r="BK226" s="210">
        <f>ROUND(I226*H226,2)</f>
        <v>0</v>
      </c>
      <c r="BL226" s="18" t="s">
        <v>389</v>
      </c>
      <c r="BM226" s="209" t="s">
        <v>390</v>
      </c>
    </row>
    <row r="227" s="2" customFormat="1">
      <c r="A227" s="39"/>
      <c r="B227" s="40"/>
      <c r="C227" s="41"/>
      <c r="D227" s="211" t="s">
        <v>124</v>
      </c>
      <c r="E227" s="41"/>
      <c r="F227" s="212" t="s">
        <v>391</v>
      </c>
      <c r="G227" s="41"/>
      <c r="H227" s="41"/>
      <c r="I227" s="213"/>
      <c r="J227" s="41"/>
      <c r="K227" s="41"/>
      <c r="L227" s="45"/>
      <c r="M227" s="214"/>
      <c r="N227" s="215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124</v>
      </c>
      <c r="AU227" s="18" t="s">
        <v>78</v>
      </c>
    </row>
    <row r="228" s="2" customFormat="1" ht="16.5" customHeight="1">
      <c r="A228" s="39"/>
      <c r="B228" s="40"/>
      <c r="C228" s="198" t="s">
        <v>323</v>
      </c>
      <c r="D228" s="198" t="s">
        <v>117</v>
      </c>
      <c r="E228" s="199" t="s">
        <v>392</v>
      </c>
      <c r="F228" s="200" t="s">
        <v>393</v>
      </c>
      <c r="G228" s="201" t="s">
        <v>394</v>
      </c>
      <c r="H228" s="202">
        <v>1</v>
      </c>
      <c r="I228" s="203"/>
      <c r="J228" s="204">
        <f>ROUND(I228*H228,2)</f>
        <v>0</v>
      </c>
      <c r="K228" s="200" t="s">
        <v>121</v>
      </c>
      <c r="L228" s="45"/>
      <c r="M228" s="205" t="s">
        <v>19</v>
      </c>
      <c r="N228" s="206" t="s">
        <v>42</v>
      </c>
      <c r="O228" s="85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09" t="s">
        <v>389</v>
      </c>
      <c r="AT228" s="209" t="s">
        <v>117</v>
      </c>
      <c r="AU228" s="209" t="s">
        <v>78</v>
      </c>
      <c r="AY228" s="18" t="s">
        <v>115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8" t="s">
        <v>76</v>
      </c>
      <c r="BK228" s="210">
        <f>ROUND(I228*H228,2)</f>
        <v>0</v>
      </c>
      <c r="BL228" s="18" t="s">
        <v>389</v>
      </c>
      <c r="BM228" s="209" t="s">
        <v>395</v>
      </c>
    </row>
    <row r="229" s="2" customFormat="1">
      <c r="A229" s="39"/>
      <c r="B229" s="40"/>
      <c r="C229" s="41"/>
      <c r="D229" s="211" t="s">
        <v>124</v>
      </c>
      <c r="E229" s="41"/>
      <c r="F229" s="212" t="s">
        <v>396</v>
      </c>
      <c r="G229" s="41"/>
      <c r="H229" s="41"/>
      <c r="I229" s="213"/>
      <c r="J229" s="41"/>
      <c r="K229" s="41"/>
      <c r="L229" s="45"/>
      <c r="M229" s="214"/>
      <c r="N229" s="215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124</v>
      </c>
      <c r="AU229" s="18" t="s">
        <v>78</v>
      </c>
    </row>
    <row r="230" s="2" customFormat="1" ht="16.5" customHeight="1">
      <c r="A230" s="39"/>
      <c r="B230" s="40"/>
      <c r="C230" s="198" t="s">
        <v>397</v>
      </c>
      <c r="D230" s="198" t="s">
        <v>117</v>
      </c>
      <c r="E230" s="199" t="s">
        <v>398</v>
      </c>
      <c r="F230" s="200" t="s">
        <v>399</v>
      </c>
      <c r="G230" s="201" t="s">
        <v>394</v>
      </c>
      <c r="H230" s="202">
        <v>1</v>
      </c>
      <c r="I230" s="203"/>
      <c r="J230" s="204">
        <f>ROUND(I230*H230,2)</f>
        <v>0</v>
      </c>
      <c r="K230" s="200" t="s">
        <v>121</v>
      </c>
      <c r="L230" s="45"/>
      <c r="M230" s="205" t="s">
        <v>19</v>
      </c>
      <c r="N230" s="206" t="s">
        <v>42</v>
      </c>
      <c r="O230" s="85"/>
      <c r="P230" s="207">
        <f>O230*H230</f>
        <v>0</v>
      </c>
      <c r="Q230" s="207">
        <v>0</v>
      </c>
      <c r="R230" s="207">
        <f>Q230*H230</f>
        <v>0</v>
      </c>
      <c r="S230" s="207">
        <v>0</v>
      </c>
      <c r="T230" s="20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09" t="s">
        <v>389</v>
      </c>
      <c r="AT230" s="209" t="s">
        <v>117</v>
      </c>
      <c r="AU230" s="209" t="s">
        <v>78</v>
      </c>
      <c r="AY230" s="18" t="s">
        <v>115</v>
      </c>
      <c r="BE230" s="210">
        <f>IF(N230="základní",J230,0)</f>
        <v>0</v>
      </c>
      <c r="BF230" s="210">
        <f>IF(N230="snížená",J230,0)</f>
        <v>0</v>
      </c>
      <c r="BG230" s="210">
        <f>IF(N230="zákl. přenesená",J230,0)</f>
        <v>0</v>
      </c>
      <c r="BH230" s="210">
        <f>IF(N230="sníž. přenesená",J230,0)</f>
        <v>0</v>
      </c>
      <c r="BI230" s="210">
        <f>IF(N230="nulová",J230,0)</f>
        <v>0</v>
      </c>
      <c r="BJ230" s="18" t="s">
        <v>76</v>
      </c>
      <c r="BK230" s="210">
        <f>ROUND(I230*H230,2)</f>
        <v>0</v>
      </c>
      <c r="BL230" s="18" t="s">
        <v>389</v>
      </c>
      <c r="BM230" s="209" t="s">
        <v>400</v>
      </c>
    </row>
    <row r="231" s="2" customFormat="1">
      <c r="A231" s="39"/>
      <c r="B231" s="40"/>
      <c r="C231" s="41"/>
      <c r="D231" s="211" t="s">
        <v>124</v>
      </c>
      <c r="E231" s="41"/>
      <c r="F231" s="212" t="s">
        <v>401</v>
      </c>
      <c r="G231" s="41"/>
      <c r="H231" s="41"/>
      <c r="I231" s="213"/>
      <c r="J231" s="41"/>
      <c r="K231" s="41"/>
      <c r="L231" s="45"/>
      <c r="M231" s="214"/>
      <c r="N231" s="215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124</v>
      </c>
      <c r="AU231" s="18" t="s">
        <v>78</v>
      </c>
    </row>
    <row r="232" s="2" customFormat="1" ht="16.5" customHeight="1">
      <c r="A232" s="39"/>
      <c r="B232" s="40"/>
      <c r="C232" s="198" t="s">
        <v>402</v>
      </c>
      <c r="D232" s="198" t="s">
        <v>117</v>
      </c>
      <c r="E232" s="199" t="s">
        <v>403</v>
      </c>
      <c r="F232" s="200" t="s">
        <v>404</v>
      </c>
      <c r="G232" s="201" t="s">
        <v>388</v>
      </c>
      <c r="H232" s="202">
        <v>1</v>
      </c>
      <c r="I232" s="203"/>
      <c r="J232" s="204">
        <f>ROUND(I232*H232,2)</f>
        <v>0</v>
      </c>
      <c r="K232" s="200" t="s">
        <v>121</v>
      </c>
      <c r="L232" s="45"/>
      <c r="M232" s="205" t="s">
        <v>19</v>
      </c>
      <c r="N232" s="206" t="s">
        <v>42</v>
      </c>
      <c r="O232" s="85"/>
      <c r="P232" s="207">
        <f>O232*H232</f>
        <v>0</v>
      </c>
      <c r="Q232" s="207">
        <v>0</v>
      </c>
      <c r="R232" s="207">
        <f>Q232*H232</f>
        <v>0</v>
      </c>
      <c r="S232" s="207">
        <v>0</v>
      </c>
      <c r="T232" s="20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09" t="s">
        <v>389</v>
      </c>
      <c r="AT232" s="209" t="s">
        <v>117</v>
      </c>
      <c r="AU232" s="209" t="s">
        <v>78</v>
      </c>
      <c r="AY232" s="18" t="s">
        <v>115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8" t="s">
        <v>76</v>
      </c>
      <c r="BK232" s="210">
        <f>ROUND(I232*H232,2)</f>
        <v>0</v>
      </c>
      <c r="BL232" s="18" t="s">
        <v>389</v>
      </c>
      <c r="BM232" s="209" t="s">
        <v>405</v>
      </c>
    </row>
    <row r="233" s="2" customFormat="1">
      <c r="A233" s="39"/>
      <c r="B233" s="40"/>
      <c r="C233" s="41"/>
      <c r="D233" s="211" t="s">
        <v>124</v>
      </c>
      <c r="E233" s="41"/>
      <c r="F233" s="212" t="s">
        <v>406</v>
      </c>
      <c r="G233" s="41"/>
      <c r="H233" s="41"/>
      <c r="I233" s="213"/>
      <c r="J233" s="41"/>
      <c r="K233" s="41"/>
      <c r="L233" s="45"/>
      <c r="M233" s="214"/>
      <c r="N233" s="215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124</v>
      </c>
      <c r="AU233" s="18" t="s">
        <v>78</v>
      </c>
    </row>
    <row r="234" s="13" customFormat="1">
      <c r="A234" s="13"/>
      <c r="B234" s="216"/>
      <c r="C234" s="217"/>
      <c r="D234" s="218" t="s">
        <v>126</v>
      </c>
      <c r="E234" s="219" t="s">
        <v>19</v>
      </c>
      <c r="F234" s="220" t="s">
        <v>407</v>
      </c>
      <c r="G234" s="217"/>
      <c r="H234" s="219" t="s">
        <v>19</v>
      </c>
      <c r="I234" s="221"/>
      <c r="J234" s="217"/>
      <c r="K234" s="217"/>
      <c r="L234" s="222"/>
      <c r="M234" s="223"/>
      <c r="N234" s="224"/>
      <c r="O234" s="224"/>
      <c r="P234" s="224"/>
      <c r="Q234" s="224"/>
      <c r="R234" s="224"/>
      <c r="S234" s="224"/>
      <c r="T234" s="22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6" t="s">
        <v>126</v>
      </c>
      <c r="AU234" s="226" t="s">
        <v>78</v>
      </c>
      <c r="AV234" s="13" t="s">
        <v>76</v>
      </c>
      <c r="AW234" s="13" t="s">
        <v>33</v>
      </c>
      <c r="AX234" s="13" t="s">
        <v>71</v>
      </c>
      <c r="AY234" s="226" t="s">
        <v>115</v>
      </c>
    </row>
    <row r="235" s="13" customFormat="1">
      <c r="A235" s="13"/>
      <c r="B235" s="216"/>
      <c r="C235" s="217"/>
      <c r="D235" s="218" t="s">
        <v>126</v>
      </c>
      <c r="E235" s="219" t="s">
        <v>19</v>
      </c>
      <c r="F235" s="220" t="s">
        <v>408</v>
      </c>
      <c r="G235" s="217"/>
      <c r="H235" s="219" t="s">
        <v>19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6" t="s">
        <v>126</v>
      </c>
      <c r="AU235" s="226" t="s">
        <v>78</v>
      </c>
      <c r="AV235" s="13" t="s">
        <v>76</v>
      </c>
      <c r="AW235" s="13" t="s">
        <v>33</v>
      </c>
      <c r="AX235" s="13" t="s">
        <v>71</v>
      </c>
      <c r="AY235" s="226" t="s">
        <v>115</v>
      </c>
    </row>
    <row r="236" s="14" customFormat="1">
      <c r="A236" s="14"/>
      <c r="B236" s="227"/>
      <c r="C236" s="228"/>
      <c r="D236" s="218" t="s">
        <v>126</v>
      </c>
      <c r="E236" s="229" t="s">
        <v>19</v>
      </c>
      <c r="F236" s="230" t="s">
        <v>76</v>
      </c>
      <c r="G236" s="228"/>
      <c r="H236" s="231">
        <v>1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7" t="s">
        <v>126</v>
      </c>
      <c r="AU236" s="237" t="s">
        <v>78</v>
      </c>
      <c r="AV236" s="14" t="s">
        <v>78</v>
      </c>
      <c r="AW236" s="14" t="s">
        <v>33</v>
      </c>
      <c r="AX236" s="14" t="s">
        <v>76</v>
      </c>
      <c r="AY236" s="237" t="s">
        <v>115</v>
      </c>
    </row>
    <row r="237" s="12" customFormat="1" ht="22.8" customHeight="1">
      <c r="A237" s="12"/>
      <c r="B237" s="182"/>
      <c r="C237" s="183"/>
      <c r="D237" s="184" t="s">
        <v>70</v>
      </c>
      <c r="E237" s="196" t="s">
        <v>409</v>
      </c>
      <c r="F237" s="196" t="s">
        <v>410</v>
      </c>
      <c r="G237" s="183"/>
      <c r="H237" s="183"/>
      <c r="I237" s="186"/>
      <c r="J237" s="197">
        <f>BK237</f>
        <v>0</v>
      </c>
      <c r="K237" s="183"/>
      <c r="L237" s="188"/>
      <c r="M237" s="189"/>
      <c r="N237" s="190"/>
      <c r="O237" s="190"/>
      <c r="P237" s="191">
        <f>SUM(P238:P241)</f>
        <v>0</v>
      </c>
      <c r="Q237" s="190"/>
      <c r="R237" s="191">
        <f>SUM(R238:R241)</f>
        <v>0</v>
      </c>
      <c r="S237" s="190"/>
      <c r="T237" s="192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93" t="s">
        <v>146</v>
      </c>
      <c r="AT237" s="194" t="s">
        <v>70</v>
      </c>
      <c r="AU237" s="194" t="s">
        <v>76</v>
      </c>
      <c r="AY237" s="193" t="s">
        <v>115</v>
      </c>
      <c r="BK237" s="195">
        <f>SUM(BK238:BK241)</f>
        <v>0</v>
      </c>
    </row>
    <row r="238" s="2" customFormat="1" ht="16.5" customHeight="1">
      <c r="A238" s="39"/>
      <c r="B238" s="40"/>
      <c r="C238" s="198" t="s">
        <v>411</v>
      </c>
      <c r="D238" s="198" t="s">
        <v>117</v>
      </c>
      <c r="E238" s="199" t="s">
        <v>412</v>
      </c>
      <c r="F238" s="200" t="s">
        <v>413</v>
      </c>
      <c r="G238" s="201" t="s">
        <v>394</v>
      </c>
      <c r="H238" s="202">
        <v>1</v>
      </c>
      <c r="I238" s="203"/>
      <c r="J238" s="204">
        <f>ROUND(I238*H238,2)</f>
        <v>0</v>
      </c>
      <c r="K238" s="200" t="s">
        <v>121</v>
      </c>
      <c r="L238" s="45"/>
      <c r="M238" s="205" t="s">
        <v>19</v>
      </c>
      <c r="N238" s="206" t="s">
        <v>42</v>
      </c>
      <c r="O238" s="85"/>
      <c r="P238" s="207">
        <f>O238*H238</f>
        <v>0</v>
      </c>
      <c r="Q238" s="207">
        <v>0</v>
      </c>
      <c r="R238" s="207">
        <f>Q238*H238</f>
        <v>0</v>
      </c>
      <c r="S238" s="207">
        <v>0</v>
      </c>
      <c r="T238" s="20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09" t="s">
        <v>389</v>
      </c>
      <c r="AT238" s="209" t="s">
        <v>117</v>
      </c>
      <c r="AU238" s="209" t="s">
        <v>78</v>
      </c>
      <c r="AY238" s="18" t="s">
        <v>115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8" t="s">
        <v>76</v>
      </c>
      <c r="BK238" s="210">
        <f>ROUND(I238*H238,2)</f>
        <v>0</v>
      </c>
      <c r="BL238" s="18" t="s">
        <v>389</v>
      </c>
      <c r="BM238" s="209" t="s">
        <v>414</v>
      </c>
    </row>
    <row r="239" s="2" customFormat="1">
      <c r="A239" s="39"/>
      <c r="B239" s="40"/>
      <c r="C239" s="41"/>
      <c r="D239" s="211" t="s">
        <v>124</v>
      </c>
      <c r="E239" s="41"/>
      <c r="F239" s="212" t="s">
        <v>415</v>
      </c>
      <c r="G239" s="41"/>
      <c r="H239" s="41"/>
      <c r="I239" s="213"/>
      <c r="J239" s="41"/>
      <c r="K239" s="41"/>
      <c r="L239" s="45"/>
      <c r="M239" s="214"/>
      <c r="N239" s="215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124</v>
      </c>
      <c r="AU239" s="18" t="s">
        <v>78</v>
      </c>
    </row>
    <row r="240" s="13" customFormat="1">
      <c r="A240" s="13"/>
      <c r="B240" s="216"/>
      <c r="C240" s="217"/>
      <c r="D240" s="218" t="s">
        <v>126</v>
      </c>
      <c r="E240" s="219" t="s">
        <v>19</v>
      </c>
      <c r="F240" s="220" t="s">
        <v>416</v>
      </c>
      <c r="G240" s="217"/>
      <c r="H240" s="219" t="s">
        <v>19</v>
      </c>
      <c r="I240" s="221"/>
      <c r="J240" s="217"/>
      <c r="K240" s="217"/>
      <c r="L240" s="222"/>
      <c r="M240" s="223"/>
      <c r="N240" s="224"/>
      <c r="O240" s="224"/>
      <c r="P240" s="224"/>
      <c r="Q240" s="224"/>
      <c r="R240" s="224"/>
      <c r="S240" s="224"/>
      <c r="T240" s="22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6" t="s">
        <v>126</v>
      </c>
      <c r="AU240" s="226" t="s">
        <v>78</v>
      </c>
      <c r="AV240" s="13" t="s">
        <v>76</v>
      </c>
      <c r="AW240" s="13" t="s">
        <v>33</v>
      </c>
      <c r="AX240" s="13" t="s">
        <v>71</v>
      </c>
      <c r="AY240" s="226" t="s">
        <v>115</v>
      </c>
    </row>
    <row r="241" s="14" customFormat="1">
      <c r="A241" s="14"/>
      <c r="B241" s="227"/>
      <c r="C241" s="228"/>
      <c r="D241" s="218" t="s">
        <v>126</v>
      </c>
      <c r="E241" s="229" t="s">
        <v>19</v>
      </c>
      <c r="F241" s="230" t="s">
        <v>76</v>
      </c>
      <c r="G241" s="228"/>
      <c r="H241" s="231">
        <v>1</v>
      </c>
      <c r="I241" s="232"/>
      <c r="J241" s="228"/>
      <c r="K241" s="228"/>
      <c r="L241" s="233"/>
      <c r="M241" s="234"/>
      <c r="N241" s="235"/>
      <c r="O241" s="235"/>
      <c r="P241" s="235"/>
      <c r="Q241" s="235"/>
      <c r="R241" s="235"/>
      <c r="S241" s="235"/>
      <c r="T241" s="23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37" t="s">
        <v>126</v>
      </c>
      <c r="AU241" s="237" t="s">
        <v>78</v>
      </c>
      <c r="AV241" s="14" t="s">
        <v>78</v>
      </c>
      <c r="AW241" s="14" t="s">
        <v>33</v>
      </c>
      <c r="AX241" s="14" t="s">
        <v>76</v>
      </c>
      <c r="AY241" s="237" t="s">
        <v>115</v>
      </c>
    </row>
    <row r="242" s="12" customFormat="1" ht="22.8" customHeight="1">
      <c r="A242" s="12"/>
      <c r="B242" s="182"/>
      <c r="C242" s="183"/>
      <c r="D242" s="184" t="s">
        <v>70</v>
      </c>
      <c r="E242" s="196" t="s">
        <v>417</v>
      </c>
      <c r="F242" s="196" t="s">
        <v>418</v>
      </c>
      <c r="G242" s="183"/>
      <c r="H242" s="183"/>
      <c r="I242" s="186"/>
      <c r="J242" s="197">
        <f>BK242</f>
        <v>0</v>
      </c>
      <c r="K242" s="183"/>
      <c r="L242" s="188"/>
      <c r="M242" s="189"/>
      <c r="N242" s="190"/>
      <c r="O242" s="190"/>
      <c r="P242" s="191">
        <f>SUM(P243:P251)</f>
        <v>0</v>
      </c>
      <c r="Q242" s="190"/>
      <c r="R242" s="191">
        <f>SUM(R243:R251)</f>
        <v>0</v>
      </c>
      <c r="S242" s="190"/>
      <c r="T242" s="192">
        <f>SUM(T243:T251)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3" t="s">
        <v>146</v>
      </c>
      <c r="AT242" s="194" t="s">
        <v>70</v>
      </c>
      <c r="AU242" s="194" t="s">
        <v>76</v>
      </c>
      <c r="AY242" s="193" t="s">
        <v>115</v>
      </c>
      <c r="BK242" s="195">
        <f>SUM(BK243:BK251)</f>
        <v>0</v>
      </c>
    </row>
    <row r="243" s="2" customFormat="1" ht="16.5" customHeight="1">
      <c r="A243" s="39"/>
      <c r="B243" s="40"/>
      <c r="C243" s="198" t="s">
        <v>419</v>
      </c>
      <c r="D243" s="198" t="s">
        <v>117</v>
      </c>
      <c r="E243" s="199" t="s">
        <v>420</v>
      </c>
      <c r="F243" s="200" t="s">
        <v>418</v>
      </c>
      <c r="G243" s="201" t="s">
        <v>388</v>
      </c>
      <c r="H243" s="202">
        <v>1</v>
      </c>
      <c r="I243" s="203"/>
      <c r="J243" s="204">
        <f>ROUND(I243*H243,2)</f>
        <v>0</v>
      </c>
      <c r="K243" s="200" t="s">
        <v>121</v>
      </c>
      <c r="L243" s="45"/>
      <c r="M243" s="205" t="s">
        <v>19</v>
      </c>
      <c r="N243" s="206" t="s">
        <v>42</v>
      </c>
      <c r="O243" s="85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09" t="s">
        <v>389</v>
      </c>
      <c r="AT243" s="209" t="s">
        <v>117</v>
      </c>
      <c r="AU243" s="209" t="s">
        <v>78</v>
      </c>
      <c r="AY243" s="18" t="s">
        <v>115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8" t="s">
        <v>76</v>
      </c>
      <c r="BK243" s="210">
        <f>ROUND(I243*H243,2)</f>
        <v>0</v>
      </c>
      <c r="BL243" s="18" t="s">
        <v>389</v>
      </c>
      <c r="BM243" s="209" t="s">
        <v>421</v>
      </c>
    </row>
    <row r="244" s="2" customFormat="1">
      <c r="A244" s="39"/>
      <c r="B244" s="40"/>
      <c r="C244" s="41"/>
      <c r="D244" s="211" t="s">
        <v>124</v>
      </c>
      <c r="E244" s="41"/>
      <c r="F244" s="212" t="s">
        <v>422</v>
      </c>
      <c r="G244" s="41"/>
      <c r="H244" s="41"/>
      <c r="I244" s="213"/>
      <c r="J244" s="41"/>
      <c r="K244" s="41"/>
      <c r="L244" s="45"/>
      <c r="M244" s="214"/>
      <c r="N244" s="215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124</v>
      </c>
      <c r="AU244" s="18" t="s">
        <v>78</v>
      </c>
    </row>
    <row r="245" s="13" customFormat="1">
      <c r="A245" s="13"/>
      <c r="B245" s="216"/>
      <c r="C245" s="217"/>
      <c r="D245" s="218" t="s">
        <v>126</v>
      </c>
      <c r="E245" s="219" t="s">
        <v>19</v>
      </c>
      <c r="F245" s="220" t="s">
        <v>423</v>
      </c>
      <c r="G245" s="217"/>
      <c r="H245" s="219" t="s">
        <v>19</v>
      </c>
      <c r="I245" s="221"/>
      <c r="J245" s="217"/>
      <c r="K245" s="217"/>
      <c r="L245" s="222"/>
      <c r="M245" s="223"/>
      <c r="N245" s="224"/>
      <c r="O245" s="224"/>
      <c r="P245" s="224"/>
      <c r="Q245" s="224"/>
      <c r="R245" s="224"/>
      <c r="S245" s="224"/>
      <c r="T245" s="22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26" t="s">
        <v>126</v>
      </c>
      <c r="AU245" s="226" t="s">
        <v>78</v>
      </c>
      <c r="AV245" s="13" t="s">
        <v>76</v>
      </c>
      <c r="AW245" s="13" t="s">
        <v>33</v>
      </c>
      <c r="AX245" s="13" t="s">
        <v>71</v>
      </c>
      <c r="AY245" s="226" t="s">
        <v>115</v>
      </c>
    </row>
    <row r="246" s="13" customFormat="1">
      <c r="A246" s="13"/>
      <c r="B246" s="216"/>
      <c r="C246" s="217"/>
      <c r="D246" s="218" t="s">
        <v>126</v>
      </c>
      <c r="E246" s="219" t="s">
        <v>19</v>
      </c>
      <c r="F246" s="220" t="s">
        <v>424</v>
      </c>
      <c r="G246" s="217"/>
      <c r="H246" s="219" t="s">
        <v>19</v>
      </c>
      <c r="I246" s="221"/>
      <c r="J246" s="217"/>
      <c r="K246" s="217"/>
      <c r="L246" s="222"/>
      <c r="M246" s="223"/>
      <c r="N246" s="224"/>
      <c r="O246" s="224"/>
      <c r="P246" s="224"/>
      <c r="Q246" s="224"/>
      <c r="R246" s="224"/>
      <c r="S246" s="224"/>
      <c r="T246" s="22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6" t="s">
        <v>126</v>
      </c>
      <c r="AU246" s="226" t="s">
        <v>78</v>
      </c>
      <c r="AV246" s="13" t="s">
        <v>76</v>
      </c>
      <c r="AW246" s="13" t="s">
        <v>33</v>
      </c>
      <c r="AX246" s="13" t="s">
        <v>71</v>
      </c>
      <c r="AY246" s="226" t="s">
        <v>115</v>
      </c>
    </row>
    <row r="247" s="14" customFormat="1">
      <c r="A247" s="14"/>
      <c r="B247" s="227"/>
      <c r="C247" s="228"/>
      <c r="D247" s="218" t="s">
        <v>126</v>
      </c>
      <c r="E247" s="229" t="s">
        <v>19</v>
      </c>
      <c r="F247" s="230" t="s">
        <v>76</v>
      </c>
      <c r="G247" s="228"/>
      <c r="H247" s="231">
        <v>1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37" t="s">
        <v>126</v>
      </c>
      <c r="AU247" s="237" t="s">
        <v>78</v>
      </c>
      <c r="AV247" s="14" t="s">
        <v>78</v>
      </c>
      <c r="AW247" s="14" t="s">
        <v>33</v>
      </c>
      <c r="AX247" s="14" t="s">
        <v>76</v>
      </c>
      <c r="AY247" s="237" t="s">
        <v>115</v>
      </c>
    </row>
    <row r="248" s="2" customFormat="1" ht="16.5" customHeight="1">
      <c r="A248" s="39"/>
      <c r="B248" s="40"/>
      <c r="C248" s="198" t="s">
        <v>425</v>
      </c>
      <c r="D248" s="198" t="s">
        <v>117</v>
      </c>
      <c r="E248" s="199" t="s">
        <v>426</v>
      </c>
      <c r="F248" s="200" t="s">
        <v>427</v>
      </c>
      <c r="G248" s="201" t="s">
        <v>428</v>
      </c>
      <c r="H248" s="202">
        <v>2</v>
      </c>
      <c r="I248" s="203"/>
      <c r="J248" s="204">
        <f>ROUND(I248*H248,2)</f>
        <v>0</v>
      </c>
      <c r="K248" s="200" t="s">
        <v>121</v>
      </c>
      <c r="L248" s="45"/>
      <c r="M248" s="205" t="s">
        <v>19</v>
      </c>
      <c r="N248" s="206" t="s">
        <v>42</v>
      </c>
      <c r="O248" s="85"/>
      <c r="P248" s="207">
        <f>O248*H248</f>
        <v>0</v>
      </c>
      <c r="Q248" s="207">
        <v>0</v>
      </c>
      <c r="R248" s="207">
        <f>Q248*H248</f>
        <v>0</v>
      </c>
      <c r="S248" s="207">
        <v>0</v>
      </c>
      <c r="T248" s="20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9" t="s">
        <v>389</v>
      </c>
      <c r="AT248" s="209" t="s">
        <v>117</v>
      </c>
      <c r="AU248" s="209" t="s">
        <v>78</v>
      </c>
      <c r="AY248" s="18" t="s">
        <v>115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8" t="s">
        <v>76</v>
      </c>
      <c r="BK248" s="210">
        <f>ROUND(I248*H248,2)</f>
        <v>0</v>
      </c>
      <c r="BL248" s="18" t="s">
        <v>389</v>
      </c>
      <c r="BM248" s="209" t="s">
        <v>429</v>
      </c>
    </row>
    <row r="249" s="2" customFormat="1">
      <c r="A249" s="39"/>
      <c r="B249" s="40"/>
      <c r="C249" s="41"/>
      <c r="D249" s="211" t="s">
        <v>124</v>
      </c>
      <c r="E249" s="41"/>
      <c r="F249" s="212" t="s">
        <v>430</v>
      </c>
      <c r="G249" s="41"/>
      <c r="H249" s="41"/>
      <c r="I249" s="213"/>
      <c r="J249" s="41"/>
      <c r="K249" s="41"/>
      <c r="L249" s="45"/>
      <c r="M249" s="214"/>
      <c r="N249" s="215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124</v>
      </c>
      <c r="AU249" s="18" t="s">
        <v>78</v>
      </c>
    </row>
    <row r="250" s="13" customFormat="1">
      <c r="A250" s="13"/>
      <c r="B250" s="216"/>
      <c r="C250" s="217"/>
      <c r="D250" s="218" t="s">
        <v>126</v>
      </c>
      <c r="E250" s="219" t="s">
        <v>19</v>
      </c>
      <c r="F250" s="220" t="s">
        <v>431</v>
      </c>
      <c r="G250" s="217"/>
      <c r="H250" s="219" t="s">
        <v>19</v>
      </c>
      <c r="I250" s="221"/>
      <c r="J250" s="217"/>
      <c r="K250" s="217"/>
      <c r="L250" s="222"/>
      <c r="M250" s="223"/>
      <c r="N250" s="224"/>
      <c r="O250" s="224"/>
      <c r="P250" s="224"/>
      <c r="Q250" s="224"/>
      <c r="R250" s="224"/>
      <c r="S250" s="224"/>
      <c r="T250" s="22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6" t="s">
        <v>126</v>
      </c>
      <c r="AU250" s="226" t="s">
        <v>78</v>
      </c>
      <c r="AV250" s="13" t="s">
        <v>76</v>
      </c>
      <c r="AW250" s="13" t="s">
        <v>33</v>
      </c>
      <c r="AX250" s="13" t="s">
        <v>71</v>
      </c>
      <c r="AY250" s="226" t="s">
        <v>115</v>
      </c>
    </row>
    <row r="251" s="14" customFormat="1">
      <c r="A251" s="14"/>
      <c r="B251" s="227"/>
      <c r="C251" s="228"/>
      <c r="D251" s="218" t="s">
        <v>126</v>
      </c>
      <c r="E251" s="229" t="s">
        <v>19</v>
      </c>
      <c r="F251" s="230" t="s">
        <v>78</v>
      </c>
      <c r="G251" s="228"/>
      <c r="H251" s="231">
        <v>2</v>
      </c>
      <c r="I251" s="232"/>
      <c r="J251" s="228"/>
      <c r="K251" s="228"/>
      <c r="L251" s="233"/>
      <c r="M251" s="234"/>
      <c r="N251" s="235"/>
      <c r="O251" s="235"/>
      <c r="P251" s="235"/>
      <c r="Q251" s="235"/>
      <c r="R251" s="235"/>
      <c r="S251" s="235"/>
      <c r="T251" s="23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37" t="s">
        <v>126</v>
      </c>
      <c r="AU251" s="237" t="s">
        <v>78</v>
      </c>
      <c r="AV251" s="14" t="s">
        <v>78</v>
      </c>
      <c r="AW251" s="14" t="s">
        <v>33</v>
      </c>
      <c r="AX251" s="14" t="s">
        <v>76</v>
      </c>
      <c r="AY251" s="237" t="s">
        <v>115</v>
      </c>
    </row>
    <row r="252" s="12" customFormat="1" ht="22.8" customHeight="1">
      <c r="A252" s="12"/>
      <c r="B252" s="182"/>
      <c r="C252" s="183"/>
      <c r="D252" s="184" t="s">
        <v>70</v>
      </c>
      <c r="E252" s="196" t="s">
        <v>432</v>
      </c>
      <c r="F252" s="196" t="s">
        <v>433</v>
      </c>
      <c r="G252" s="183"/>
      <c r="H252" s="183"/>
      <c r="I252" s="186"/>
      <c r="J252" s="197">
        <f>BK252</f>
        <v>0</v>
      </c>
      <c r="K252" s="183"/>
      <c r="L252" s="188"/>
      <c r="M252" s="189"/>
      <c r="N252" s="190"/>
      <c r="O252" s="190"/>
      <c r="P252" s="191">
        <f>SUM(P253:P256)</f>
        <v>0</v>
      </c>
      <c r="Q252" s="190"/>
      <c r="R252" s="191">
        <f>SUM(R253:R256)</f>
        <v>0</v>
      </c>
      <c r="S252" s="190"/>
      <c r="T252" s="192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3" t="s">
        <v>146</v>
      </c>
      <c r="AT252" s="194" t="s">
        <v>70</v>
      </c>
      <c r="AU252" s="194" t="s">
        <v>76</v>
      </c>
      <c r="AY252" s="193" t="s">
        <v>115</v>
      </c>
      <c r="BK252" s="195">
        <f>SUM(BK253:BK256)</f>
        <v>0</v>
      </c>
    </row>
    <row r="253" s="2" customFormat="1" ht="16.5" customHeight="1">
      <c r="A253" s="39"/>
      <c r="B253" s="40"/>
      <c r="C253" s="198" t="s">
        <v>434</v>
      </c>
      <c r="D253" s="198" t="s">
        <v>117</v>
      </c>
      <c r="E253" s="199" t="s">
        <v>435</v>
      </c>
      <c r="F253" s="200" t="s">
        <v>436</v>
      </c>
      <c r="G253" s="201" t="s">
        <v>394</v>
      </c>
      <c r="H253" s="202">
        <v>1</v>
      </c>
      <c r="I253" s="203"/>
      <c r="J253" s="204">
        <f>ROUND(I253*H253,2)</f>
        <v>0</v>
      </c>
      <c r="K253" s="200" t="s">
        <v>121</v>
      </c>
      <c r="L253" s="45"/>
      <c r="M253" s="205" t="s">
        <v>19</v>
      </c>
      <c r="N253" s="206" t="s">
        <v>42</v>
      </c>
      <c r="O253" s="85"/>
      <c r="P253" s="207">
        <f>O253*H253</f>
        <v>0</v>
      </c>
      <c r="Q253" s="207">
        <v>0</v>
      </c>
      <c r="R253" s="207">
        <f>Q253*H253</f>
        <v>0</v>
      </c>
      <c r="S253" s="207">
        <v>0</v>
      </c>
      <c r="T253" s="20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09" t="s">
        <v>389</v>
      </c>
      <c r="AT253" s="209" t="s">
        <v>117</v>
      </c>
      <c r="AU253" s="209" t="s">
        <v>78</v>
      </c>
      <c r="AY253" s="18" t="s">
        <v>115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8" t="s">
        <v>76</v>
      </c>
      <c r="BK253" s="210">
        <f>ROUND(I253*H253,2)</f>
        <v>0</v>
      </c>
      <c r="BL253" s="18" t="s">
        <v>389</v>
      </c>
      <c r="BM253" s="209" t="s">
        <v>437</v>
      </c>
    </row>
    <row r="254" s="2" customFormat="1">
      <c r="A254" s="39"/>
      <c r="B254" s="40"/>
      <c r="C254" s="41"/>
      <c r="D254" s="211" t="s">
        <v>124</v>
      </c>
      <c r="E254" s="41"/>
      <c r="F254" s="212" t="s">
        <v>438</v>
      </c>
      <c r="G254" s="41"/>
      <c r="H254" s="41"/>
      <c r="I254" s="213"/>
      <c r="J254" s="41"/>
      <c r="K254" s="41"/>
      <c r="L254" s="45"/>
      <c r="M254" s="214"/>
      <c r="N254" s="215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124</v>
      </c>
      <c r="AU254" s="18" t="s">
        <v>78</v>
      </c>
    </row>
    <row r="255" s="13" customFormat="1">
      <c r="A255" s="13"/>
      <c r="B255" s="216"/>
      <c r="C255" s="217"/>
      <c r="D255" s="218" t="s">
        <v>126</v>
      </c>
      <c r="E255" s="219" t="s">
        <v>19</v>
      </c>
      <c r="F255" s="220" t="s">
        <v>439</v>
      </c>
      <c r="G255" s="217"/>
      <c r="H255" s="219" t="s">
        <v>19</v>
      </c>
      <c r="I255" s="221"/>
      <c r="J255" s="217"/>
      <c r="K255" s="217"/>
      <c r="L255" s="222"/>
      <c r="M255" s="223"/>
      <c r="N255" s="224"/>
      <c r="O255" s="224"/>
      <c r="P255" s="224"/>
      <c r="Q255" s="224"/>
      <c r="R255" s="224"/>
      <c r="S255" s="224"/>
      <c r="T255" s="22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6" t="s">
        <v>126</v>
      </c>
      <c r="AU255" s="226" t="s">
        <v>78</v>
      </c>
      <c r="AV255" s="13" t="s">
        <v>76</v>
      </c>
      <c r="AW255" s="13" t="s">
        <v>33</v>
      </c>
      <c r="AX255" s="13" t="s">
        <v>71</v>
      </c>
      <c r="AY255" s="226" t="s">
        <v>115</v>
      </c>
    </row>
    <row r="256" s="14" customFormat="1">
      <c r="A256" s="14"/>
      <c r="B256" s="227"/>
      <c r="C256" s="228"/>
      <c r="D256" s="218" t="s">
        <v>126</v>
      </c>
      <c r="E256" s="229" t="s">
        <v>19</v>
      </c>
      <c r="F256" s="230" t="s">
        <v>76</v>
      </c>
      <c r="G256" s="228"/>
      <c r="H256" s="231">
        <v>1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37" t="s">
        <v>126</v>
      </c>
      <c r="AU256" s="237" t="s">
        <v>78</v>
      </c>
      <c r="AV256" s="14" t="s">
        <v>78</v>
      </c>
      <c r="AW256" s="14" t="s">
        <v>33</v>
      </c>
      <c r="AX256" s="14" t="s">
        <v>76</v>
      </c>
      <c r="AY256" s="237" t="s">
        <v>115</v>
      </c>
    </row>
    <row r="257" s="12" customFormat="1" ht="22.8" customHeight="1">
      <c r="A257" s="12"/>
      <c r="B257" s="182"/>
      <c r="C257" s="183"/>
      <c r="D257" s="184" t="s">
        <v>70</v>
      </c>
      <c r="E257" s="196" t="s">
        <v>440</v>
      </c>
      <c r="F257" s="196" t="s">
        <v>441</v>
      </c>
      <c r="G257" s="183"/>
      <c r="H257" s="183"/>
      <c r="I257" s="186"/>
      <c r="J257" s="197">
        <f>BK257</f>
        <v>0</v>
      </c>
      <c r="K257" s="183"/>
      <c r="L257" s="188"/>
      <c r="M257" s="189"/>
      <c r="N257" s="190"/>
      <c r="O257" s="190"/>
      <c r="P257" s="191">
        <f>SUM(P258:P262)</f>
        <v>0</v>
      </c>
      <c r="Q257" s="190"/>
      <c r="R257" s="191">
        <f>SUM(R258:R262)</f>
        <v>0</v>
      </c>
      <c r="S257" s="190"/>
      <c r="T257" s="192">
        <f>SUM(T258:T262)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93" t="s">
        <v>146</v>
      </c>
      <c r="AT257" s="194" t="s">
        <v>70</v>
      </c>
      <c r="AU257" s="194" t="s">
        <v>76</v>
      </c>
      <c r="AY257" s="193" t="s">
        <v>115</v>
      </c>
      <c r="BK257" s="195">
        <f>SUM(BK258:BK262)</f>
        <v>0</v>
      </c>
    </row>
    <row r="258" s="2" customFormat="1" ht="16.5" customHeight="1">
      <c r="A258" s="39"/>
      <c r="B258" s="40"/>
      <c r="C258" s="198" t="s">
        <v>442</v>
      </c>
      <c r="D258" s="198" t="s">
        <v>117</v>
      </c>
      <c r="E258" s="199" t="s">
        <v>443</v>
      </c>
      <c r="F258" s="200" t="s">
        <v>444</v>
      </c>
      <c r="G258" s="201" t="s">
        <v>394</v>
      </c>
      <c r="H258" s="202">
        <v>1</v>
      </c>
      <c r="I258" s="203"/>
      <c r="J258" s="204">
        <f>ROUND(I258*H258,2)</f>
        <v>0</v>
      </c>
      <c r="K258" s="200" t="s">
        <v>121</v>
      </c>
      <c r="L258" s="45"/>
      <c r="M258" s="205" t="s">
        <v>19</v>
      </c>
      <c r="N258" s="206" t="s">
        <v>42</v>
      </c>
      <c r="O258" s="85"/>
      <c r="P258" s="207">
        <f>O258*H258</f>
        <v>0</v>
      </c>
      <c r="Q258" s="207">
        <v>0</v>
      </c>
      <c r="R258" s="207">
        <f>Q258*H258</f>
        <v>0</v>
      </c>
      <c r="S258" s="207">
        <v>0</v>
      </c>
      <c r="T258" s="20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09" t="s">
        <v>389</v>
      </c>
      <c r="AT258" s="209" t="s">
        <v>117</v>
      </c>
      <c r="AU258" s="209" t="s">
        <v>78</v>
      </c>
      <c r="AY258" s="18" t="s">
        <v>115</v>
      </c>
      <c r="BE258" s="210">
        <f>IF(N258="základní",J258,0)</f>
        <v>0</v>
      </c>
      <c r="BF258" s="210">
        <f>IF(N258="snížená",J258,0)</f>
        <v>0</v>
      </c>
      <c r="BG258" s="210">
        <f>IF(N258="zákl. přenesená",J258,0)</f>
        <v>0</v>
      </c>
      <c r="BH258" s="210">
        <f>IF(N258="sníž. přenesená",J258,0)</f>
        <v>0</v>
      </c>
      <c r="BI258" s="210">
        <f>IF(N258="nulová",J258,0)</f>
        <v>0</v>
      </c>
      <c r="BJ258" s="18" t="s">
        <v>76</v>
      </c>
      <c r="BK258" s="210">
        <f>ROUND(I258*H258,2)</f>
        <v>0</v>
      </c>
      <c r="BL258" s="18" t="s">
        <v>389</v>
      </c>
      <c r="BM258" s="209" t="s">
        <v>445</v>
      </c>
    </row>
    <row r="259" s="2" customFormat="1">
      <c r="A259" s="39"/>
      <c r="B259" s="40"/>
      <c r="C259" s="41"/>
      <c r="D259" s="211" t="s">
        <v>124</v>
      </c>
      <c r="E259" s="41"/>
      <c r="F259" s="212" t="s">
        <v>446</v>
      </c>
      <c r="G259" s="41"/>
      <c r="H259" s="41"/>
      <c r="I259" s="213"/>
      <c r="J259" s="41"/>
      <c r="K259" s="41"/>
      <c r="L259" s="45"/>
      <c r="M259" s="214"/>
      <c r="N259" s="215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124</v>
      </c>
      <c r="AU259" s="18" t="s">
        <v>78</v>
      </c>
    </row>
    <row r="260" s="13" customFormat="1">
      <c r="A260" s="13"/>
      <c r="B260" s="216"/>
      <c r="C260" s="217"/>
      <c r="D260" s="218" t="s">
        <v>126</v>
      </c>
      <c r="E260" s="219" t="s">
        <v>19</v>
      </c>
      <c r="F260" s="220" t="s">
        <v>447</v>
      </c>
      <c r="G260" s="217"/>
      <c r="H260" s="219" t="s">
        <v>19</v>
      </c>
      <c r="I260" s="221"/>
      <c r="J260" s="217"/>
      <c r="K260" s="217"/>
      <c r="L260" s="222"/>
      <c r="M260" s="223"/>
      <c r="N260" s="224"/>
      <c r="O260" s="224"/>
      <c r="P260" s="224"/>
      <c r="Q260" s="224"/>
      <c r="R260" s="224"/>
      <c r="S260" s="224"/>
      <c r="T260" s="22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6" t="s">
        <v>126</v>
      </c>
      <c r="AU260" s="226" t="s">
        <v>78</v>
      </c>
      <c r="AV260" s="13" t="s">
        <v>76</v>
      </c>
      <c r="AW260" s="13" t="s">
        <v>33</v>
      </c>
      <c r="AX260" s="13" t="s">
        <v>71</v>
      </c>
      <c r="AY260" s="226" t="s">
        <v>115</v>
      </c>
    </row>
    <row r="261" s="13" customFormat="1">
      <c r="A261" s="13"/>
      <c r="B261" s="216"/>
      <c r="C261" s="217"/>
      <c r="D261" s="218" t="s">
        <v>126</v>
      </c>
      <c r="E261" s="219" t="s">
        <v>19</v>
      </c>
      <c r="F261" s="220" t="s">
        <v>448</v>
      </c>
      <c r="G261" s="217"/>
      <c r="H261" s="219" t="s">
        <v>19</v>
      </c>
      <c r="I261" s="221"/>
      <c r="J261" s="217"/>
      <c r="K261" s="217"/>
      <c r="L261" s="222"/>
      <c r="M261" s="223"/>
      <c r="N261" s="224"/>
      <c r="O261" s="224"/>
      <c r="P261" s="224"/>
      <c r="Q261" s="224"/>
      <c r="R261" s="224"/>
      <c r="S261" s="224"/>
      <c r="T261" s="22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6" t="s">
        <v>126</v>
      </c>
      <c r="AU261" s="226" t="s">
        <v>78</v>
      </c>
      <c r="AV261" s="13" t="s">
        <v>76</v>
      </c>
      <c r="AW261" s="13" t="s">
        <v>33</v>
      </c>
      <c r="AX261" s="13" t="s">
        <v>71</v>
      </c>
      <c r="AY261" s="226" t="s">
        <v>115</v>
      </c>
    </row>
    <row r="262" s="14" customFormat="1">
      <c r="A262" s="14"/>
      <c r="B262" s="227"/>
      <c r="C262" s="228"/>
      <c r="D262" s="218" t="s">
        <v>126</v>
      </c>
      <c r="E262" s="229" t="s">
        <v>19</v>
      </c>
      <c r="F262" s="230" t="s">
        <v>76</v>
      </c>
      <c r="G262" s="228"/>
      <c r="H262" s="231">
        <v>1</v>
      </c>
      <c r="I262" s="232"/>
      <c r="J262" s="228"/>
      <c r="K262" s="228"/>
      <c r="L262" s="233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7" t="s">
        <v>126</v>
      </c>
      <c r="AU262" s="237" t="s">
        <v>78</v>
      </c>
      <c r="AV262" s="14" t="s">
        <v>78</v>
      </c>
      <c r="AW262" s="14" t="s">
        <v>33</v>
      </c>
      <c r="AX262" s="14" t="s">
        <v>76</v>
      </c>
      <c r="AY262" s="237" t="s">
        <v>115</v>
      </c>
    </row>
    <row r="263" s="2" customFormat="1" ht="6.96" customHeight="1">
      <c r="A263" s="39"/>
      <c r="B263" s="60"/>
      <c r="C263" s="61"/>
      <c r="D263" s="61"/>
      <c r="E263" s="61"/>
      <c r="F263" s="61"/>
      <c r="G263" s="61"/>
      <c r="H263" s="61"/>
      <c r="I263" s="61"/>
      <c r="J263" s="61"/>
      <c r="K263" s="61"/>
      <c r="L263" s="45"/>
      <c r="M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</row>
  </sheetData>
  <sheetProtection sheet="1" autoFilter="0" formatColumns="0" formatRows="0" objects="1" scenarios="1" spinCount="100000" saltValue="ongqUSVfvqriXi9I3K69dVNNkZZ+b9P99MaRpYNSkNtDQ6uBaHQDgmYaexw9Jc72Uythav/o973gna0s/3Citg==" hashValue="E0uLgsSOsjnqH8fV/cgWEnnctXMX9ezxPfHauh4u98AnfN5oE6pYynclYJdKeBjEEE3KejhPv888YpJTjJtGQA==" algorithmName="SHA-512" password="CC35"/>
  <autoFilter ref="C88:K262"/>
  <mergeCells count="6">
    <mergeCell ref="E7:H7"/>
    <mergeCell ref="E16:H16"/>
    <mergeCell ref="E25:H25"/>
    <mergeCell ref="E46:H46"/>
    <mergeCell ref="E81:H81"/>
    <mergeCell ref="L2:V2"/>
  </mergeCells>
  <hyperlinks>
    <hyperlink ref="F93" r:id="rId1" display="https://podminky.urs.cz/item/CS_URS_2025_01/111103223"/>
    <hyperlink ref="F97" r:id="rId2" display="https://podminky.urs.cz/item/CS_URS_2025_01/111251101"/>
    <hyperlink ref="F101" r:id="rId3" display="https://podminky.urs.cz/item/CS_URS_2025_01/112251102"/>
    <hyperlink ref="F103" r:id="rId4" display="https://podminky.urs.cz/item/CS_URS_2025_01/112251103"/>
    <hyperlink ref="F105" r:id="rId5" display="https://podminky.urs.cz/item/CS_URS_2025_01/115001104-R"/>
    <hyperlink ref="F112" r:id="rId6" display="https://podminky.urs.cz/item/CS_URS_2025_01/115101202"/>
    <hyperlink ref="F117" r:id="rId7" display="https://podminky.urs.cz/item/CS_URS_2025_01/115101302"/>
    <hyperlink ref="F121" r:id="rId8" display="https://podminky.urs.cz/item/CS_URS_2025_01/122211101"/>
    <hyperlink ref="F125" r:id="rId9" display="https://podminky.urs.cz/item/CS_URS_2025_01/122251104"/>
    <hyperlink ref="F129" r:id="rId10" display="https://podminky.urs.cz/item/CS_URS_2025_01/162751117"/>
    <hyperlink ref="F134" r:id="rId11" display="https://podminky.urs.cz/item/CS_URS_2025_01/171201231"/>
    <hyperlink ref="F138" r:id="rId12" display="https://podminky.urs.cz/item/CS_URS_2025_01/181151331"/>
    <hyperlink ref="F143" r:id="rId13" display="https://podminky.urs.cz/item/CS_URS_2025_01/181351103"/>
    <hyperlink ref="F147" r:id="rId14" display="https://podminky.urs.cz/item/CS_URS_2025_01/182112121"/>
    <hyperlink ref="F151" r:id="rId15" display="https://podminky.urs.cz/item/CS_URS_2025_01/182251101"/>
    <hyperlink ref="F155" r:id="rId16" display="https://podminky.urs.cz/item/CS_URS_2025_01/184818231"/>
    <hyperlink ref="F157" r:id="rId17" display="https://podminky.urs.cz/item/CS_URS_2025_01/184818232"/>
    <hyperlink ref="F159" r:id="rId18" display="https://podminky.urs.cz/item/CS_URS_2025_01/184818233"/>
    <hyperlink ref="F168" r:id="rId19" display="https://podminky.urs.cz/item/CS_URS_2025_01/338171123"/>
    <hyperlink ref="F173" r:id="rId20" display="https://podminky.urs.cz/item/CS_URS_2025_01/348401130"/>
    <hyperlink ref="F186" r:id="rId21" display="https://podminky.urs.cz/item/CS_URS_2025_01/465511327"/>
    <hyperlink ref="F191" r:id="rId22" display="https://podminky.urs.cz/item/CS_URS_2025_01/966052121"/>
    <hyperlink ref="F196" r:id="rId23" display="https://podminky.urs.cz/item/CS_URS_2025_01/966065111"/>
    <hyperlink ref="F200" r:id="rId24" display="https://podminky.urs.cz/item/CS_URS_2025_01/966071822"/>
    <hyperlink ref="F205" r:id="rId25" display="https://podminky.urs.cz/item/CS_URS_2025_01/997013501"/>
    <hyperlink ref="F207" r:id="rId26" display="https://podminky.urs.cz/item/CS_URS_2025_01/997013509"/>
    <hyperlink ref="F211" r:id="rId27" display="https://podminky.urs.cz/item/CS_URS_2025_01/997013811"/>
    <hyperlink ref="F215" r:id="rId28" display="https://podminky.urs.cz/item/CS_URS_2025_01/998332011"/>
    <hyperlink ref="F219" r:id="rId29" display="https://podminky.urs.cz/item/CS_URS_2025_01/711151102"/>
    <hyperlink ref="F227" r:id="rId30" display="https://podminky.urs.cz/item/CS_URS_2025_01/012203000"/>
    <hyperlink ref="F229" r:id="rId31" display="https://podminky.urs.cz/item/CS_URS_2025_01/012414000"/>
    <hyperlink ref="F231" r:id="rId32" display="https://podminky.urs.cz/item/CS_URS_2025_01/012444000"/>
    <hyperlink ref="F233" r:id="rId33" display="https://podminky.urs.cz/item/CS_URS_2025_01/013254000"/>
    <hyperlink ref="F239" r:id="rId34" display="https://podminky.urs.cz/item/CS_URS_2025_01/021203000"/>
    <hyperlink ref="F244" r:id="rId35" display="https://podminky.urs.cz/item/CS_URS_2025_01/030001000"/>
    <hyperlink ref="F249" r:id="rId36" display="https://podminky.urs.cz/item/CS_URS_2025_01/034503000"/>
    <hyperlink ref="F254" r:id="rId37" display="https://podminky.urs.cz/item/CS_URS_2025_01/041903000"/>
    <hyperlink ref="F259" r:id="rId38" display="https://podminky.urs.cz/item/CS_URS_2025_01/075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2" customWidth="1"/>
    <col min="2" max="2" width="1.667969" style="252" customWidth="1"/>
    <col min="3" max="4" width="5" style="252" customWidth="1"/>
    <col min="5" max="5" width="11.66016" style="252" customWidth="1"/>
    <col min="6" max="6" width="9.160156" style="252" customWidth="1"/>
    <col min="7" max="7" width="5" style="252" customWidth="1"/>
    <col min="8" max="8" width="77.83203" style="252" customWidth="1"/>
    <col min="9" max="10" width="20" style="252" customWidth="1"/>
    <col min="11" max="11" width="1.667969" style="252" customWidth="1"/>
  </cols>
  <sheetData>
    <row r="1" s="1" customFormat="1" ht="37.5" customHeight="1"/>
    <row r="2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15" customFormat="1" ht="45" customHeight="1">
      <c r="B3" s="256"/>
      <c r="C3" s="257" t="s">
        <v>449</v>
      </c>
      <c r="D3" s="257"/>
      <c r="E3" s="257"/>
      <c r="F3" s="257"/>
      <c r="G3" s="257"/>
      <c r="H3" s="257"/>
      <c r="I3" s="257"/>
      <c r="J3" s="257"/>
      <c r="K3" s="258"/>
    </row>
    <row r="4" s="1" customFormat="1" ht="25.5" customHeight="1">
      <c r="B4" s="259"/>
      <c r="C4" s="260" t="s">
        <v>450</v>
      </c>
      <c r="D4" s="260"/>
      <c r="E4" s="260"/>
      <c r="F4" s="260"/>
      <c r="G4" s="260"/>
      <c r="H4" s="260"/>
      <c r="I4" s="260"/>
      <c r="J4" s="260"/>
      <c r="K4" s="261"/>
    </row>
    <row r="5" s="1" customFormat="1" ht="5.25" customHeight="1">
      <c r="B5" s="259"/>
      <c r="C5" s="262"/>
      <c r="D5" s="262"/>
      <c r="E5" s="262"/>
      <c r="F5" s="262"/>
      <c r="G5" s="262"/>
      <c r="H5" s="262"/>
      <c r="I5" s="262"/>
      <c r="J5" s="262"/>
      <c r="K5" s="261"/>
    </row>
    <row r="6" s="1" customFormat="1" ht="15" customHeight="1">
      <c r="B6" s="259"/>
      <c r="C6" s="263" t="s">
        <v>451</v>
      </c>
      <c r="D6" s="263"/>
      <c r="E6" s="263"/>
      <c r="F6" s="263"/>
      <c r="G6" s="263"/>
      <c r="H6" s="263"/>
      <c r="I6" s="263"/>
      <c r="J6" s="263"/>
      <c r="K6" s="261"/>
    </row>
    <row r="7" s="1" customFormat="1" ht="15" customHeight="1">
      <c r="B7" s="264"/>
      <c r="C7" s="263" t="s">
        <v>452</v>
      </c>
      <c r="D7" s="263"/>
      <c r="E7" s="263"/>
      <c r="F7" s="263"/>
      <c r="G7" s="263"/>
      <c r="H7" s="263"/>
      <c r="I7" s="263"/>
      <c r="J7" s="263"/>
      <c r="K7" s="261"/>
    </row>
    <row r="8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="1" customFormat="1" ht="15" customHeight="1">
      <c r="B9" s="264"/>
      <c r="C9" s="263" t="s">
        <v>453</v>
      </c>
      <c r="D9" s="263"/>
      <c r="E9" s="263"/>
      <c r="F9" s="263"/>
      <c r="G9" s="263"/>
      <c r="H9" s="263"/>
      <c r="I9" s="263"/>
      <c r="J9" s="263"/>
      <c r="K9" s="261"/>
    </row>
    <row r="10" s="1" customFormat="1" ht="15" customHeight="1">
      <c r="B10" s="264"/>
      <c r="C10" s="263"/>
      <c r="D10" s="263" t="s">
        <v>454</v>
      </c>
      <c r="E10" s="263"/>
      <c r="F10" s="263"/>
      <c r="G10" s="263"/>
      <c r="H10" s="263"/>
      <c r="I10" s="263"/>
      <c r="J10" s="263"/>
      <c r="K10" s="261"/>
    </row>
    <row r="11" s="1" customFormat="1" ht="15" customHeight="1">
      <c r="B11" s="264"/>
      <c r="C11" s="265"/>
      <c r="D11" s="263" t="s">
        <v>455</v>
      </c>
      <c r="E11" s="263"/>
      <c r="F11" s="263"/>
      <c r="G11" s="263"/>
      <c r="H11" s="263"/>
      <c r="I11" s="263"/>
      <c r="J11" s="263"/>
      <c r="K11" s="261"/>
    </row>
    <row r="12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="1" customFormat="1" ht="15" customHeight="1">
      <c r="B13" s="264"/>
      <c r="C13" s="265"/>
      <c r="D13" s="266" t="s">
        <v>456</v>
      </c>
      <c r="E13" s="263"/>
      <c r="F13" s="263"/>
      <c r="G13" s="263"/>
      <c r="H13" s="263"/>
      <c r="I13" s="263"/>
      <c r="J13" s="263"/>
      <c r="K13" s="261"/>
    </row>
    <row r="14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="1" customFormat="1" ht="15" customHeight="1">
      <c r="B15" s="264"/>
      <c r="C15" s="265"/>
      <c r="D15" s="263" t="s">
        <v>457</v>
      </c>
      <c r="E15" s="263"/>
      <c r="F15" s="263"/>
      <c r="G15" s="263"/>
      <c r="H15" s="263"/>
      <c r="I15" s="263"/>
      <c r="J15" s="263"/>
      <c r="K15" s="261"/>
    </row>
    <row r="16" s="1" customFormat="1" ht="15" customHeight="1">
      <c r="B16" s="264"/>
      <c r="C16" s="265"/>
      <c r="D16" s="263" t="s">
        <v>458</v>
      </c>
      <c r="E16" s="263"/>
      <c r="F16" s="263"/>
      <c r="G16" s="263"/>
      <c r="H16" s="263"/>
      <c r="I16" s="263"/>
      <c r="J16" s="263"/>
      <c r="K16" s="261"/>
    </row>
    <row r="17" s="1" customFormat="1" ht="15" customHeight="1">
      <c r="B17" s="264"/>
      <c r="C17" s="265"/>
      <c r="D17" s="263" t="s">
        <v>459</v>
      </c>
      <c r="E17" s="263"/>
      <c r="F17" s="263"/>
      <c r="G17" s="263"/>
      <c r="H17" s="263"/>
      <c r="I17" s="263"/>
      <c r="J17" s="263"/>
      <c r="K17" s="261"/>
    </row>
    <row r="18" s="1" customFormat="1" ht="15" customHeight="1">
      <c r="B18" s="264"/>
      <c r="C18" s="265"/>
      <c r="D18" s="265"/>
      <c r="E18" s="267" t="s">
        <v>75</v>
      </c>
      <c r="F18" s="263" t="s">
        <v>460</v>
      </c>
      <c r="G18" s="263"/>
      <c r="H18" s="263"/>
      <c r="I18" s="263"/>
      <c r="J18" s="263"/>
      <c r="K18" s="261"/>
    </row>
    <row r="19" s="1" customFormat="1" ht="15" customHeight="1">
      <c r="B19" s="264"/>
      <c r="C19" s="265"/>
      <c r="D19" s="265"/>
      <c r="E19" s="267" t="s">
        <v>461</v>
      </c>
      <c r="F19" s="263" t="s">
        <v>462</v>
      </c>
      <c r="G19" s="263"/>
      <c r="H19" s="263"/>
      <c r="I19" s="263"/>
      <c r="J19" s="263"/>
      <c r="K19" s="261"/>
    </row>
    <row r="20" s="1" customFormat="1" ht="15" customHeight="1">
      <c r="B20" s="264"/>
      <c r="C20" s="265"/>
      <c r="D20" s="265"/>
      <c r="E20" s="267" t="s">
        <v>463</v>
      </c>
      <c r="F20" s="263" t="s">
        <v>464</v>
      </c>
      <c r="G20" s="263"/>
      <c r="H20" s="263"/>
      <c r="I20" s="263"/>
      <c r="J20" s="263"/>
      <c r="K20" s="261"/>
    </row>
    <row r="21" s="1" customFormat="1" ht="15" customHeight="1">
      <c r="B21" s="264"/>
      <c r="C21" s="265"/>
      <c r="D21" s="265"/>
      <c r="E21" s="267" t="s">
        <v>465</v>
      </c>
      <c r="F21" s="263" t="s">
        <v>466</v>
      </c>
      <c r="G21" s="263"/>
      <c r="H21" s="263"/>
      <c r="I21" s="263"/>
      <c r="J21" s="263"/>
      <c r="K21" s="261"/>
    </row>
    <row r="22" s="1" customFormat="1" ht="15" customHeight="1">
      <c r="B22" s="264"/>
      <c r="C22" s="265"/>
      <c r="D22" s="265"/>
      <c r="E22" s="267" t="s">
        <v>467</v>
      </c>
      <c r="F22" s="263" t="s">
        <v>468</v>
      </c>
      <c r="G22" s="263"/>
      <c r="H22" s="263"/>
      <c r="I22" s="263"/>
      <c r="J22" s="263"/>
      <c r="K22" s="261"/>
    </row>
    <row r="23" s="1" customFormat="1" ht="15" customHeight="1">
      <c r="B23" s="264"/>
      <c r="C23" s="265"/>
      <c r="D23" s="265"/>
      <c r="E23" s="267" t="s">
        <v>469</v>
      </c>
      <c r="F23" s="263" t="s">
        <v>470</v>
      </c>
      <c r="G23" s="263"/>
      <c r="H23" s="263"/>
      <c r="I23" s="263"/>
      <c r="J23" s="263"/>
      <c r="K23" s="261"/>
    </row>
    <row r="24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="1" customFormat="1" ht="15" customHeight="1">
      <c r="B25" s="264"/>
      <c r="C25" s="263" t="s">
        <v>471</v>
      </c>
      <c r="D25" s="263"/>
      <c r="E25" s="263"/>
      <c r="F25" s="263"/>
      <c r="G25" s="263"/>
      <c r="H25" s="263"/>
      <c r="I25" s="263"/>
      <c r="J25" s="263"/>
      <c r="K25" s="261"/>
    </row>
    <row r="26" s="1" customFormat="1" ht="15" customHeight="1">
      <c r="B26" s="264"/>
      <c r="C26" s="263" t="s">
        <v>472</v>
      </c>
      <c r="D26" s="263"/>
      <c r="E26" s="263"/>
      <c r="F26" s="263"/>
      <c r="G26" s="263"/>
      <c r="H26" s="263"/>
      <c r="I26" s="263"/>
      <c r="J26" s="263"/>
      <c r="K26" s="261"/>
    </row>
    <row r="27" s="1" customFormat="1" ht="15" customHeight="1">
      <c r="B27" s="264"/>
      <c r="C27" s="263"/>
      <c r="D27" s="263" t="s">
        <v>473</v>
      </c>
      <c r="E27" s="263"/>
      <c r="F27" s="263"/>
      <c r="G27" s="263"/>
      <c r="H27" s="263"/>
      <c r="I27" s="263"/>
      <c r="J27" s="263"/>
      <c r="K27" s="261"/>
    </row>
    <row r="28" s="1" customFormat="1" ht="15" customHeight="1">
      <c r="B28" s="264"/>
      <c r="C28" s="265"/>
      <c r="D28" s="263" t="s">
        <v>474</v>
      </c>
      <c r="E28" s="263"/>
      <c r="F28" s="263"/>
      <c r="G28" s="263"/>
      <c r="H28" s="263"/>
      <c r="I28" s="263"/>
      <c r="J28" s="263"/>
      <c r="K28" s="261"/>
    </row>
    <row r="29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="1" customFormat="1" ht="15" customHeight="1">
      <c r="B30" s="264"/>
      <c r="C30" s="265"/>
      <c r="D30" s="263" t="s">
        <v>475</v>
      </c>
      <c r="E30" s="263"/>
      <c r="F30" s="263"/>
      <c r="G30" s="263"/>
      <c r="H30" s="263"/>
      <c r="I30" s="263"/>
      <c r="J30" s="263"/>
      <c r="K30" s="261"/>
    </row>
    <row r="31" s="1" customFormat="1" ht="15" customHeight="1">
      <c r="B31" s="264"/>
      <c r="C31" s="265"/>
      <c r="D31" s="263" t="s">
        <v>476</v>
      </c>
      <c r="E31" s="263"/>
      <c r="F31" s="263"/>
      <c r="G31" s="263"/>
      <c r="H31" s="263"/>
      <c r="I31" s="263"/>
      <c r="J31" s="263"/>
      <c r="K31" s="261"/>
    </row>
    <row r="32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="1" customFormat="1" ht="15" customHeight="1">
      <c r="B33" s="264"/>
      <c r="C33" s="265"/>
      <c r="D33" s="263" t="s">
        <v>477</v>
      </c>
      <c r="E33" s="263"/>
      <c r="F33" s="263"/>
      <c r="G33" s="263"/>
      <c r="H33" s="263"/>
      <c r="I33" s="263"/>
      <c r="J33" s="263"/>
      <c r="K33" s="261"/>
    </row>
    <row r="34" s="1" customFormat="1" ht="15" customHeight="1">
      <c r="B34" s="264"/>
      <c r="C34" s="265"/>
      <c r="D34" s="263" t="s">
        <v>478</v>
      </c>
      <c r="E34" s="263"/>
      <c r="F34" s="263"/>
      <c r="G34" s="263"/>
      <c r="H34" s="263"/>
      <c r="I34" s="263"/>
      <c r="J34" s="263"/>
      <c r="K34" s="261"/>
    </row>
    <row r="35" s="1" customFormat="1" ht="15" customHeight="1">
      <c r="B35" s="264"/>
      <c r="C35" s="265"/>
      <c r="D35" s="263" t="s">
        <v>479</v>
      </c>
      <c r="E35" s="263"/>
      <c r="F35" s="263"/>
      <c r="G35" s="263"/>
      <c r="H35" s="263"/>
      <c r="I35" s="263"/>
      <c r="J35" s="263"/>
      <c r="K35" s="261"/>
    </row>
    <row r="36" s="1" customFormat="1" ht="15" customHeight="1">
      <c r="B36" s="264"/>
      <c r="C36" s="265"/>
      <c r="D36" s="263"/>
      <c r="E36" s="266" t="s">
        <v>101</v>
      </c>
      <c r="F36" s="263"/>
      <c r="G36" s="263" t="s">
        <v>480</v>
      </c>
      <c r="H36" s="263"/>
      <c r="I36" s="263"/>
      <c r="J36" s="263"/>
      <c r="K36" s="261"/>
    </row>
    <row r="37" s="1" customFormat="1" ht="30.75" customHeight="1">
      <c r="B37" s="264"/>
      <c r="C37" s="265"/>
      <c r="D37" s="263"/>
      <c r="E37" s="266" t="s">
        <v>481</v>
      </c>
      <c r="F37" s="263"/>
      <c r="G37" s="263" t="s">
        <v>482</v>
      </c>
      <c r="H37" s="263"/>
      <c r="I37" s="263"/>
      <c r="J37" s="263"/>
      <c r="K37" s="261"/>
    </row>
    <row r="38" s="1" customFormat="1" ht="15" customHeight="1">
      <c r="B38" s="264"/>
      <c r="C38" s="265"/>
      <c r="D38" s="263"/>
      <c r="E38" s="266" t="s">
        <v>52</v>
      </c>
      <c r="F38" s="263"/>
      <c r="G38" s="263" t="s">
        <v>483</v>
      </c>
      <c r="H38" s="263"/>
      <c r="I38" s="263"/>
      <c r="J38" s="263"/>
      <c r="K38" s="261"/>
    </row>
    <row r="39" s="1" customFormat="1" ht="15" customHeight="1">
      <c r="B39" s="264"/>
      <c r="C39" s="265"/>
      <c r="D39" s="263"/>
      <c r="E39" s="266" t="s">
        <v>53</v>
      </c>
      <c r="F39" s="263"/>
      <c r="G39" s="263" t="s">
        <v>484</v>
      </c>
      <c r="H39" s="263"/>
      <c r="I39" s="263"/>
      <c r="J39" s="263"/>
      <c r="K39" s="261"/>
    </row>
    <row r="40" s="1" customFormat="1" ht="15" customHeight="1">
      <c r="B40" s="264"/>
      <c r="C40" s="265"/>
      <c r="D40" s="263"/>
      <c r="E40" s="266" t="s">
        <v>102</v>
      </c>
      <c r="F40" s="263"/>
      <c r="G40" s="263" t="s">
        <v>485</v>
      </c>
      <c r="H40" s="263"/>
      <c r="I40" s="263"/>
      <c r="J40" s="263"/>
      <c r="K40" s="261"/>
    </row>
    <row r="41" s="1" customFormat="1" ht="15" customHeight="1">
      <c r="B41" s="264"/>
      <c r="C41" s="265"/>
      <c r="D41" s="263"/>
      <c r="E41" s="266" t="s">
        <v>103</v>
      </c>
      <c r="F41" s="263"/>
      <c r="G41" s="263" t="s">
        <v>486</v>
      </c>
      <c r="H41" s="263"/>
      <c r="I41" s="263"/>
      <c r="J41" s="263"/>
      <c r="K41" s="261"/>
    </row>
    <row r="42" s="1" customFormat="1" ht="15" customHeight="1">
      <c r="B42" s="264"/>
      <c r="C42" s="265"/>
      <c r="D42" s="263"/>
      <c r="E42" s="266" t="s">
        <v>487</v>
      </c>
      <c r="F42" s="263"/>
      <c r="G42" s="263" t="s">
        <v>488</v>
      </c>
      <c r="H42" s="263"/>
      <c r="I42" s="263"/>
      <c r="J42" s="263"/>
      <c r="K42" s="261"/>
    </row>
    <row r="43" s="1" customFormat="1" ht="15" customHeight="1">
      <c r="B43" s="264"/>
      <c r="C43" s="265"/>
      <c r="D43" s="263"/>
      <c r="E43" s="266"/>
      <c r="F43" s="263"/>
      <c r="G43" s="263" t="s">
        <v>489</v>
      </c>
      <c r="H43" s="263"/>
      <c r="I43" s="263"/>
      <c r="J43" s="263"/>
      <c r="K43" s="261"/>
    </row>
    <row r="44" s="1" customFormat="1" ht="15" customHeight="1">
      <c r="B44" s="264"/>
      <c r="C44" s="265"/>
      <c r="D44" s="263"/>
      <c r="E44" s="266" t="s">
        <v>490</v>
      </c>
      <c r="F44" s="263"/>
      <c r="G44" s="263" t="s">
        <v>491</v>
      </c>
      <c r="H44" s="263"/>
      <c r="I44" s="263"/>
      <c r="J44" s="263"/>
      <c r="K44" s="261"/>
    </row>
    <row r="45" s="1" customFormat="1" ht="15" customHeight="1">
      <c r="B45" s="264"/>
      <c r="C45" s="265"/>
      <c r="D45" s="263"/>
      <c r="E45" s="266" t="s">
        <v>105</v>
      </c>
      <c r="F45" s="263"/>
      <c r="G45" s="263" t="s">
        <v>492</v>
      </c>
      <c r="H45" s="263"/>
      <c r="I45" s="263"/>
      <c r="J45" s="263"/>
      <c r="K45" s="261"/>
    </row>
    <row r="46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="1" customFormat="1" ht="15" customHeight="1">
      <c r="B47" s="264"/>
      <c r="C47" s="265"/>
      <c r="D47" s="263" t="s">
        <v>493</v>
      </c>
      <c r="E47" s="263"/>
      <c r="F47" s="263"/>
      <c r="G47" s="263"/>
      <c r="H47" s="263"/>
      <c r="I47" s="263"/>
      <c r="J47" s="263"/>
      <c r="K47" s="261"/>
    </row>
    <row r="48" s="1" customFormat="1" ht="15" customHeight="1">
      <c r="B48" s="264"/>
      <c r="C48" s="265"/>
      <c r="D48" s="265"/>
      <c r="E48" s="263" t="s">
        <v>494</v>
      </c>
      <c r="F48" s="263"/>
      <c r="G48" s="263"/>
      <c r="H48" s="263"/>
      <c r="I48" s="263"/>
      <c r="J48" s="263"/>
      <c r="K48" s="261"/>
    </row>
    <row r="49" s="1" customFormat="1" ht="15" customHeight="1">
      <c r="B49" s="264"/>
      <c r="C49" s="265"/>
      <c r="D49" s="265"/>
      <c r="E49" s="263" t="s">
        <v>495</v>
      </c>
      <c r="F49" s="263"/>
      <c r="G49" s="263"/>
      <c r="H49" s="263"/>
      <c r="I49" s="263"/>
      <c r="J49" s="263"/>
      <c r="K49" s="261"/>
    </row>
    <row r="50" s="1" customFormat="1" ht="15" customHeight="1">
      <c r="B50" s="264"/>
      <c r="C50" s="265"/>
      <c r="D50" s="265"/>
      <c r="E50" s="263" t="s">
        <v>496</v>
      </c>
      <c r="F50" s="263"/>
      <c r="G50" s="263"/>
      <c r="H50" s="263"/>
      <c r="I50" s="263"/>
      <c r="J50" s="263"/>
      <c r="K50" s="261"/>
    </row>
    <row r="51" s="1" customFormat="1" ht="15" customHeight="1">
      <c r="B51" s="264"/>
      <c r="C51" s="265"/>
      <c r="D51" s="263" t="s">
        <v>497</v>
      </c>
      <c r="E51" s="263"/>
      <c r="F51" s="263"/>
      <c r="G51" s="263"/>
      <c r="H51" s="263"/>
      <c r="I51" s="263"/>
      <c r="J51" s="263"/>
      <c r="K51" s="261"/>
    </row>
    <row r="52" s="1" customFormat="1" ht="25.5" customHeight="1">
      <c r="B52" s="259"/>
      <c r="C52" s="260" t="s">
        <v>498</v>
      </c>
      <c r="D52" s="260"/>
      <c r="E52" s="260"/>
      <c r="F52" s="260"/>
      <c r="G52" s="260"/>
      <c r="H52" s="260"/>
      <c r="I52" s="260"/>
      <c r="J52" s="260"/>
      <c r="K52" s="261"/>
    </row>
    <row r="53" s="1" customFormat="1" ht="5.25" customHeight="1">
      <c r="B53" s="259"/>
      <c r="C53" s="262"/>
      <c r="D53" s="262"/>
      <c r="E53" s="262"/>
      <c r="F53" s="262"/>
      <c r="G53" s="262"/>
      <c r="H53" s="262"/>
      <c r="I53" s="262"/>
      <c r="J53" s="262"/>
      <c r="K53" s="261"/>
    </row>
    <row r="54" s="1" customFormat="1" ht="15" customHeight="1">
      <c r="B54" s="259"/>
      <c r="C54" s="263" t="s">
        <v>499</v>
      </c>
      <c r="D54" s="263"/>
      <c r="E54" s="263"/>
      <c r="F54" s="263"/>
      <c r="G54" s="263"/>
      <c r="H54" s="263"/>
      <c r="I54" s="263"/>
      <c r="J54" s="263"/>
      <c r="K54" s="261"/>
    </row>
    <row r="55" s="1" customFormat="1" ht="15" customHeight="1">
      <c r="B55" s="259"/>
      <c r="C55" s="263" t="s">
        <v>500</v>
      </c>
      <c r="D55" s="263"/>
      <c r="E55" s="263"/>
      <c r="F55" s="263"/>
      <c r="G55" s="263"/>
      <c r="H55" s="263"/>
      <c r="I55" s="263"/>
      <c r="J55" s="263"/>
      <c r="K55" s="261"/>
    </row>
    <row r="56" s="1" customFormat="1" ht="12.75" customHeight="1">
      <c r="B56" s="259"/>
      <c r="C56" s="263"/>
      <c r="D56" s="263"/>
      <c r="E56" s="263"/>
      <c r="F56" s="263"/>
      <c r="G56" s="263"/>
      <c r="H56" s="263"/>
      <c r="I56" s="263"/>
      <c r="J56" s="263"/>
      <c r="K56" s="261"/>
    </row>
    <row r="57" s="1" customFormat="1" ht="15" customHeight="1">
      <c r="B57" s="259"/>
      <c r="C57" s="263" t="s">
        <v>501</v>
      </c>
      <c r="D57" s="263"/>
      <c r="E57" s="263"/>
      <c r="F57" s="263"/>
      <c r="G57" s="263"/>
      <c r="H57" s="263"/>
      <c r="I57" s="263"/>
      <c r="J57" s="263"/>
      <c r="K57" s="261"/>
    </row>
    <row r="58" s="1" customFormat="1" ht="15" customHeight="1">
      <c r="B58" s="259"/>
      <c r="C58" s="265"/>
      <c r="D58" s="263" t="s">
        <v>502</v>
      </c>
      <c r="E58" s="263"/>
      <c r="F58" s="263"/>
      <c r="G58" s="263"/>
      <c r="H58" s="263"/>
      <c r="I58" s="263"/>
      <c r="J58" s="263"/>
      <c r="K58" s="261"/>
    </row>
    <row r="59" s="1" customFormat="1" ht="15" customHeight="1">
      <c r="B59" s="259"/>
      <c r="C59" s="265"/>
      <c r="D59" s="263" t="s">
        <v>503</v>
      </c>
      <c r="E59" s="263"/>
      <c r="F59" s="263"/>
      <c r="G59" s="263"/>
      <c r="H59" s="263"/>
      <c r="I59" s="263"/>
      <c r="J59" s="263"/>
      <c r="K59" s="261"/>
    </row>
    <row r="60" s="1" customFormat="1" ht="15" customHeight="1">
      <c r="B60" s="259"/>
      <c r="C60" s="265"/>
      <c r="D60" s="263" t="s">
        <v>504</v>
      </c>
      <c r="E60" s="263"/>
      <c r="F60" s="263"/>
      <c r="G60" s="263"/>
      <c r="H60" s="263"/>
      <c r="I60" s="263"/>
      <c r="J60" s="263"/>
      <c r="K60" s="261"/>
    </row>
    <row r="61" s="1" customFormat="1" ht="15" customHeight="1">
      <c r="B61" s="259"/>
      <c r="C61" s="265"/>
      <c r="D61" s="263" t="s">
        <v>505</v>
      </c>
      <c r="E61" s="263"/>
      <c r="F61" s="263"/>
      <c r="G61" s="263"/>
      <c r="H61" s="263"/>
      <c r="I61" s="263"/>
      <c r="J61" s="263"/>
      <c r="K61" s="261"/>
    </row>
    <row r="62" s="1" customFormat="1" ht="15" customHeight="1">
      <c r="B62" s="259"/>
      <c r="C62" s="265"/>
      <c r="D62" s="268" t="s">
        <v>506</v>
      </c>
      <c r="E62" s="268"/>
      <c r="F62" s="268"/>
      <c r="G62" s="268"/>
      <c r="H62" s="268"/>
      <c r="I62" s="268"/>
      <c r="J62" s="268"/>
      <c r="K62" s="261"/>
    </row>
    <row r="63" s="1" customFormat="1" ht="15" customHeight="1">
      <c r="B63" s="259"/>
      <c r="C63" s="265"/>
      <c r="D63" s="263" t="s">
        <v>507</v>
      </c>
      <c r="E63" s="263"/>
      <c r="F63" s="263"/>
      <c r="G63" s="263"/>
      <c r="H63" s="263"/>
      <c r="I63" s="263"/>
      <c r="J63" s="263"/>
      <c r="K63" s="261"/>
    </row>
    <row r="64" s="1" customFormat="1" ht="12.75" customHeight="1">
      <c r="B64" s="259"/>
      <c r="C64" s="265"/>
      <c r="D64" s="265"/>
      <c r="E64" s="269"/>
      <c r="F64" s="265"/>
      <c r="G64" s="265"/>
      <c r="H64" s="265"/>
      <c r="I64" s="265"/>
      <c r="J64" s="265"/>
      <c r="K64" s="261"/>
    </row>
    <row r="65" s="1" customFormat="1" ht="15" customHeight="1">
      <c r="B65" s="259"/>
      <c r="C65" s="265"/>
      <c r="D65" s="263" t="s">
        <v>508</v>
      </c>
      <c r="E65" s="263"/>
      <c r="F65" s="263"/>
      <c r="G65" s="263"/>
      <c r="H65" s="263"/>
      <c r="I65" s="263"/>
      <c r="J65" s="263"/>
      <c r="K65" s="261"/>
    </row>
    <row r="66" s="1" customFormat="1" ht="15" customHeight="1">
      <c r="B66" s="259"/>
      <c r="C66" s="265"/>
      <c r="D66" s="268" t="s">
        <v>509</v>
      </c>
      <c r="E66" s="268"/>
      <c r="F66" s="268"/>
      <c r="G66" s="268"/>
      <c r="H66" s="268"/>
      <c r="I66" s="268"/>
      <c r="J66" s="268"/>
      <c r="K66" s="261"/>
    </row>
    <row r="67" s="1" customFormat="1" ht="15" customHeight="1">
      <c r="B67" s="259"/>
      <c r="C67" s="265"/>
      <c r="D67" s="263" t="s">
        <v>510</v>
      </c>
      <c r="E67" s="263"/>
      <c r="F67" s="263"/>
      <c r="G67" s="263"/>
      <c r="H67" s="263"/>
      <c r="I67" s="263"/>
      <c r="J67" s="263"/>
      <c r="K67" s="261"/>
    </row>
    <row r="68" s="1" customFormat="1" ht="15" customHeight="1">
      <c r="B68" s="259"/>
      <c r="C68" s="265"/>
      <c r="D68" s="263" t="s">
        <v>511</v>
      </c>
      <c r="E68" s="263"/>
      <c r="F68" s="263"/>
      <c r="G68" s="263"/>
      <c r="H68" s="263"/>
      <c r="I68" s="263"/>
      <c r="J68" s="263"/>
      <c r="K68" s="261"/>
    </row>
    <row r="69" s="1" customFormat="1" ht="15" customHeight="1">
      <c r="B69" s="259"/>
      <c r="C69" s="265"/>
      <c r="D69" s="263" t="s">
        <v>512</v>
      </c>
      <c r="E69" s="263"/>
      <c r="F69" s="263"/>
      <c r="G69" s="263"/>
      <c r="H69" s="263"/>
      <c r="I69" s="263"/>
      <c r="J69" s="263"/>
      <c r="K69" s="261"/>
    </row>
    <row r="70" s="1" customFormat="1" ht="15" customHeight="1">
      <c r="B70" s="259"/>
      <c r="C70" s="265"/>
      <c r="D70" s="263" t="s">
        <v>513</v>
      </c>
      <c r="E70" s="263"/>
      <c r="F70" s="263"/>
      <c r="G70" s="263"/>
      <c r="H70" s="263"/>
      <c r="I70" s="263"/>
      <c r="J70" s="263"/>
      <c r="K70" s="261"/>
    </row>
    <row r="7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="1" customFormat="1" ht="45" customHeight="1">
      <c r="B75" s="278"/>
      <c r="C75" s="279" t="s">
        <v>514</v>
      </c>
      <c r="D75" s="279"/>
      <c r="E75" s="279"/>
      <c r="F75" s="279"/>
      <c r="G75" s="279"/>
      <c r="H75" s="279"/>
      <c r="I75" s="279"/>
      <c r="J75" s="279"/>
      <c r="K75" s="280"/>
    </row>
    <row r="76" s="1" customFormat="1" ht="17.25" customHeight="1">
      <c r="B76" s="278"/>
      <c r="C76" s="281" t="s">
        <v>515</v>
      </c>
      <c r="D76" s="281"/>
      <c r="E76" s="281"/>
      <c r="F76" s="281" t="s">
        <v>516</v>
      </c>
      <c r="G76" s="282"/>
      <c r="H76" s="281" t="s">
        <v>53</v>
      </c>
      <c r="I76" s="281" t="s">
        <v>56</v>
      </c>
      <c r="J76" s="281" t="s">
        <v>517</v>
      </c>
      <c r="K76" s="280"/>
    </row>
    <row r="77" s="1" customFormat="1" ht="17.25" customHeight="1">
      <c r="B77" s="278"/>
      <c r="C77" s="283" t="s">
        <v>518</v>
      </c>
      <c r="D77" s="283"/>
      <c r="E77" s="283"/>
      <c r="F77" s="284" t="s">
        <v>519</v>
      </c>
      <c r="G77" s="285"/>
      <c r="H77" s="283"/>
      <c r="I77" s="283"/>
      <c r="J77" s="283" t="s">
        <v>520</v>
      </c>
      <c r="K77" s="280"/>
    </row>
    <row r="78" s="1" customFormat="1" ht="5.25" customHeight="1">
      <c r="B78" s="278"/>
      <c r="C78" s="286"/>
      <c r="D78" s="286"/>
      <c r="E78" s="286"/>
      <c r="F78" s="286"/>
      <c r="G78" s="287"/>
      <c r="H78" s="286"/>
      <c r="I78" s="286"/>
      <c r="J78" s="286"/>
      <c r="K78" s="280"/>
    </row>
    <row r="79" s="1" customFormat="1" ht="15" customHeight="1">
      <c r="B79" s="278"/>
      <c r="C79" s="266" t="s">
        <v>52</v>
      </c>
      <c r="D79" s="288"/>
      <c r="E79" s="288"/>
      <c r="F79" s="289" t="s">
        <v>521</v>
      </c>
      <c r="G79" s="290"/>
      <c r="H79" s="266" t="s">
        <v>522</v>
      </c>
      <c r="I79" s="266" t="s">
        <v>523</v>
      </c>
      <c r="J79" s="266">
        <v>20</v>
      </c>
      <c r="K79" s="280"/>
    </row>
    <row r="80" s="1" customFormat="1" ht="15" customHeight="1">
      <c r="B80" s="278"/>
      <c r="C80" s="266" t="s">
        <v>524</v>
      </c>
      <c r="D80" s="266"/>
      <c r="E80" s="266"/>
      <c r="F80" s="289" t="s">
        <v>521</v>
      </c>
      <c r="G80" s="290"/>
      <c r="H80" s="266" t="s">
        <v>525</v>
      </c>
      <c r="I80" s="266" t="s">
        <v>523</v>
      </c>
      <c r="J80" s="266">
        <v>120</v>
      </c>
      <c r="K80" s="280"/>
    </row>
    <row r="81" s="1" customFormat="1" ht="15" customHeight="1">
      <c r="B81" s="291"/>
      <c r="C81" s="266" t="s">
        <v>526</v>
      </c>
      <c r="D81" s="266"/>
      <c r="E81" s="266"/>
      <c r="F81" s="289" t="s">
        <v>527</v>
      </c>
      <c r="G81" s="290"/>
      <c r="H81" s="266" t="s">
        <v>528</v>
      </c>
      <c r="I81" s="266" t="s">
        <v>523</v>
      </c>
      <c r="J81" s="266">
        <v>50</v>
      </c>
      <c r="K81" s="280"/>
    </row>
    <row r="82" s="1" customFormat="1" ht="15" customHeight="1">
      <c r="B82" s="291"/>
      <c r="C82" s="266" t="s">
        <v>529</v>
      </c>
      <c r="D82" s="266"/>
      <c r="E82" s="266"/>
      <c r="F82" s="289" t="s">
        <v>521</v>
      </c>
      <c r="G82" s="290"/>
      <c r="H82" s="266" t="s">
        <v>530</v>
      </c>
      <c r="I82" s="266" t="s">
        <v>531</v>
      </c>
      <c r="J82" s="266"/>
      <c r="K82" s="280"/>
    </row>
    <row r="83" s="1" customFormat="1" ht="15" customHeight="1">
      <c r="B83" s="291"/>
      <c r="C83" s="292" t="s">
        <v>532</v>
      </c>
      <c r="D83" s="292"/>
      <c r="E83" s="292"/>
      <c r="F83" s="293" t="s">
        <v>527</v>
      </c>
      <c r="G83" s="292"/>
      <c r="H83" s="292" t="s">
        <v>533</v>
      </c>
      <c r="I83" s="292" t="s">
        <v>523</v>
      </c>
      <c r="J83" s="292">
        <v>15</v>
      </c>
      <c r="K83" s="280"/>
    </row>
    <row r="84" s="1" customFormat="1" ht="15" customHeight="1">
      <c r="B84" s="291"/>
      <c r="C84" s="292" t="s">
        <v>534</v>
      </c>
      <c r="D84" s="292"/>
      <c r="E84" s="292"/>
      <c r="F84" s="293" t="s">
        <v>527</v>
      </c>
      <c r="G84" s="292"/>
      <c r="H84" s="292" t="s">
        <v>535</v>
      </c>
      <c r="I84" s="292" t="s">
        <v>523</v>
      </c>
      <c r="J84" s="292">
        <v>15</v>
      </c>
      <c r="K84" s="280"/>
    </row>
    <row r="85" s="1" customFormat="1" ht="15" customHeight="1">
      <c r="B85" s="291"/>
      <c r="C85" s="292" t="s">
        <v>536</v>
      </c>
      <c r="D85" s="292"/>
      <c r="E85" s="292"/>
      <c r="F85" s="293" t="s">
        <v>527</v>
      </c>
      <c r="G85" s="292"/>
      <c r="H85" s="292" t="s">
        <v>537</v>
      </c>
      <c r="I85" s="292" t="s">
        <v>523</v>
      </c>
      <c r="J85" s="292">
        <v>20</v>
      </c>
      <c r="K85" s="280"/>
    </row>
    <row r="86" s="1" customFormat="1" ht="15" customHeight="1">
      <c r="B86" s="291"/>
      <c r="C86" s="292" t="s">
        <v>538</v>
      </c>
      <c r="D86" s="292"/>
      <c r="E86" s="292"/>
      <c r="F86" s="293" t="s">
        <v>527</v>
      </c>
      <c r="G86" s="292"/>
      <c r="H86" s="292" t="s">
        <v>539</v>
      </c>
      <c r="I86" s="292" t="s">
        <v>523</v>
      </c>
      <c r="J86" s="292">
        <v>20</v>
      </c>
      <c r="K86" s="280"/>
    </row>
    <row r="87" s="1" customFormat="1" ht="15" customHeight="1">
      <c r="B87" s="291"/>
      <c r="C87" s="266" t="s">
        <v>540</v>
      </c>
      <c r="D87" s="266"/>
      <c r="E87" s="266"/>
      <c r="F87" s="289" t="s">
        <v>527</v>
      </c>
      <c r="G87" s="290"/>
      <c r="H87" s="266" t="s">
        <v>541</v>
      </c>
      <c r="I87" s="266" t="s">
        <v>523</v>
      </c>
      <c r="J87" s="266">
        <v>50</v>
      </c>
      <c r="K87" s="280"/>
    </row>
    <row r="88" s="1" customFormat="1" ht="15" customHeight="1">
      <c r="B88" s="291"/>
      <c r="C88" s="266" t="s">
        <v>542</v>
      </c>
      <c r="D88" s="266"/>
      <c r="E88" s="266"/>
      <c r="F88" s="289" t="s">
        <v>527</v>
      </c>
      <c r="G88" s="290"/>
      <c r="H88" s="266" t="s">
        <v>543</v>
      </c>
      <c r="I88" s="266" t="s">
        <v>523</v>
      </c>
      <c r="J88" s="266">
        <v>20</v>
      </c>
      <c r="K88" s="280"/>
    </row>
    <row r="89" s="1" customFormat="1" ht="15" customHeight="1">
      <c r="B89" s="291"/>
      <c r="C89" s="266" t="s">
        <v>544</v>
      </c>
      <c r="D89" s="266"/>
      <c r="E89" s="266"/>
      <c r="F89" s="289" t="s">
        <v>527</v>
      </c>
      <c r="G89" s="290"/>
      <c r="H89" s="266" t="s">
        <v>545</v>
      </c>
      <c r="I89" s="266" t="s">
        <v>523</v>
      </c>
      <c r="J89" s="266">
        <v>20</v>
      </c>
      <c r="K89" s="280"/>
    </row>
    <row r="90" s="1" customFormat="1" ht="15" customHeight="1">
      <c r="B90" s="291"/>
      <c r="C90" s="266" t="s">
        <v>546</v>
      </c>
      <c r="D90" s="266"/>
      <c r="E90" s="266"/>
      <c r="F90" s="289" t="s">
        <v>527</v>
      </c>
      <c r="G90" s="290"/>
      <c r="H90" s="266" t="s">
        <v>547</v>
      </c>
      <c r="I90" s="266" t="s">
        <v>523</v>
      </c>
      <c r="J90" s="266">
        <v>50</v>
      </c>
      <c r="K90" s="280"/>
    </row>
    <row r="91" s="1" customFormat="1" ht="15" customHeight="1">
      <c r="B91" s="291"/>
      <c r="C91" s="266" t="s">
        <v>548</v>
      </c>
      <c r="D91" s="266"/>
      <c r="E91" s="266"/>
      <c r="F91" s="289" t="s">
        <v>527</v>
      </c>
      <c r="G91" s="290"/>
      <c r="H91" s="266" t="s">
        <v>548</v>
      </c>
      <c r="I91" s="266" t="s">
        <v>523</v>
      </c>
      <c r="J91" s="266">
        <v>50</v>
      </c>
      <c r="K91" s="280"/>
    </row>
    <row r="92" s="1" customFormat="1" ht="15" customHeight="1">
      <c r="B92" s="291"/>
      <c r="C92" s="266" t="s">
        <v>549</v>
      </c>
      <c r="D92" s="266"/>
      <c r="E92" s="266"/>
      <c r="F92" s="289" t="s">
        <v>527</v>
      </c>
      <c r="G92" s="290"/>
      <c r="H92" s="266" t="s">
        <v>550</v>
      </c>
      <c r="I92" s="266" t="s">
        <v>523</v>
      </c>
      <c r="J92" s="266">
        <v>255</v>
      </c>
      <c r="K92" s="280"/>
    </row>
    <row r="93" s="1" customFormat="1" ht="15" customHeight="1">
      <c r="B93" s="291"/>
      <c r="C93" s="266" t="s">
        <v>551</v>
      </c>
      <c r="D93" s="266"/>
      <c r="E93" s="266"/>
      <c r="F93" s="289" t="s">
        <v>521</v>
      </c>
      <c r="G93" s="290"/>
      <c r="H93" s="266" t="s">
        <v>552</v>
      </c>
      <c r="I93" s="266" t="s">
        <v>553</v>
      </c>
      <c r="J93" s="266"/>
      <c r="K93" s="280"/>
    </row>
    <row r="94" s="1" customFormat="1" ht="15" customHeight="1">
      <c r="B94" s="291"/>
      <c r="C94" s="266" t="s">
        <v>554</v>
      </c>
      <c r="D94" s="266"/>
      <c r="E94" s="266"/>
      <c r="F94" s="289" t="s">
        <v>521</v>
      </c>
      <c r="G94" s="290"/>
      <c r="H94" s="266" t="s">
        <v>555</v>
      </c>
      <c r="I94" s="266" t="s">
        <v>556</v>
      </c>
      <c r="J94" s="266"/>
      <c r="K94" s="280"/>
    </row>
    <row r="95" s="1" customFormat="1" ht="15" customHeight="1">
      <c r="B95" s="291"/>
      <c r="C95" s="266" t="s">
        <v>557</v>
      </c>
      <c r="D95" s="266"/>
      <c r="E95" s="266"/>
      <c r="F95" s="289" t="s">
        <v>521</v>
      </c>
      <c r="G95" s="290"/>
      <c r="H95" s="266" t="s">
        <v>557</v>
      </c>
      <c r="I95" s="266" t="s">
        <v>556</v>
      </c>
      <c r="J95" s="266"/>
      <c r="K95" s="280"/>
    </row>
    <row r="96" s="1" customFormat="1" ht="15" customHeight="1">
      <c r="B96" s="291"/>
      <c r="C96" s="266" t="s">
        <v>37</v>
      </c>
      <c r="D96" s="266"/>
      <c r="E96" s="266"/>
      <c r="F96" s="289" t="s">
        <v>521</v>
      </c>
      <c r="G96" s="290"/>
      <c r="H96" s="266" t="s">
        <v>558</v>
      </c>
      <c r="I96" s="266" t="s">
        <v>556</v>
      </c>
      <c r="J96" s="266"/>
      <c r="K96" s="280"/>
    </row>
    <row r="97" s="1" customFormat="1" ht="15" customHeight="1">
      <c r="B97" s="291"/>
      <c r="C97" s="266" t="s">
        <v>47</v>
      </c>
      <c r="D97" s="266"/>
      <c r="E97" s="266"/>
      <c r="F97" s="289" t="s">
        <v>521</v>
      </c>
      <c r="G97" s="290"/>
      <c r="H97" s="266" t="s">
        <v>559</v>
      </c>
      <c r="I97" s="266" t="s">
        <v>556</v>
      </c>
      <c r="J97" s="266"/>
      <c r="K97" s="280"/>
    </row>
    <row r="98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="1" customFormat="1" ht="45" customHeight="1">
      <c r="B102" s="278"/>
      <c r="C102" s="279" t="s">
        <v>560</v>
      </c>
      <c r="D102" s="279"/>
      <c r="E102" s="279"/>
      <c r="F102" s="279"/>
      <c r="G102" s="279"/>
      <c r="H102" s="279"/>
      <c r="I102" s="279"/>
      <c r="J102" s="279"/>
      <c r="K102" s="280"/>
    </row>
    <row r="103" s="1" customFormat="1" ht="17.25" customHeight="1">
      <c r="B103" s="278"/>
      <c r="C103" s="281" t="s">
        <v>515</v>
      </c>
      <c r="D103" s="281"/>
      <c r="E103" s="281"/>
      <c r="F103" s="281" t="s">
        <v>516</v>
      </c>
      <c r="G103" s="282"/>
      <c r="H103" s="281" t="s">
        <v>53</v>
      </c>
      <c r="I103" s="281" t="s">
        <v>56</v>
      </c>
      <c r="J103" s="281" t="s">
        <v>517</v>
      </c>
      <c r="K103" s="280"/>
    </row>
    <row r="104" s="1" customFormat="1" ht="17.25" customHeight="1">
      <c r="B104" s="278"/>
      <c r="C104" s="283" t="s">
        <v>518</v>
      </c>
      <c r="D104" s="283"/>
      <c r="E104" s="283"/>
      <c r="F104" s="284" t="s">
        <v>519</v>
      </c>
      <c r="G104" s="285"/>
      <c r="H104" s="283"/>
      <c r="I104" s="283"/>
      <c r="J104" s="283" t="s">
        <v>520</v>
      </c>
      <c r="K104" s="280"/>
    </row>
    <row r="105" s="1" customFormat="1" ht="5.25" customHeight="1">
      <c r="B105" s="278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="1" customFormat="1" ht="15" customHeight="1">
      <c r="B106" s="278"/>
      <c r="C106" s="266" t="s">
        <v>52</v>
      </c>
      <c r="D106" s="288"/>
      <c r="E106" s="288"/>
      <c r="F106" s="289" t="s">
        <v>521</v>
      </c>
      <c r="G106" s="266"/>
      <c r="H106" s="266" t="s">
        <v>561</v>
      </c>
      <c r="I106" s="266" t="s">
        <v>523</v>
      </c>
      <c r="J106" s="266">
        <v>20</v>
      </c>
      <c r="K106" s="280"/>
    </row>
    <row r="107" s="1" customFormat="1" ht="15" customHeight="1">
      <c r="B107" s="278"/>
      <c r="C107" s="266" t="s">
        <v>524</v>
      </c>
      <c r="D107" s="266"/>
      <c r="E107" s="266"/>
      <c r="F107" s="289" t="s">
        <v>521</v>
      </c>
      <c r="G107" s="266"/>
      <c r="H107" s="266" t="s">
        <v>561</v>
      </c>
      <c r="I107" s="266" t="s">
        <v>523</v>
      </c>
      <c r="J107" s="266">
        <v>120</v>
      </c>
      <c r="K107" s="280"/>
    </row>
    <row r="108" s="1" customFormat="1" ht="15" customHeight="1">
      <c r="B108" s="291"/>
      <c r="C108" s="266" t="s">
        <v>526</v>
      </c>
      <c r="D108" s="266"/>
      <c r="E108" s="266"/>
      <c r="F108" s="289" t="s">
        <v>527</v>
      </c>
      <c r="G108" s="266"/>
      <c r="H108" s="266" t="s">
        <v>561</v>
      </c>
      <c r="I108" s="266" t="s">
        <v>523</v>
      </c>
      <c r="J108" s="266">
        <v>50</v>
      </c>
      <c r="K108" s="280"/>
    </row>
    <row r="109" s="1" customFormat="1" ht="15" customHeight="1">
      <c r="B109" s="291"/>
      <c r="C109" s="266" t="s">
        <v>529</v>
      </c>
      <c r="D109" s="266"/>
      <c r="E109" s="266"/>
      <c r="F109" s="289" t="s">
        <v>521</v>
      </c>
      <c r="G109" s="266"/>
      <c r="H109" s="266" t="s">
        <v>561</v>
      </c>
      <c r="I109" s="266" t="s">
        <v>531</v>
      </c>
      <c r="J109" s="266"/>
      <c r="K109" s="280"/>
    </row>
    <row r="110" s="1" customFormat="1" ht="15" customHeight="1">
      <c r="B110" s="291"/>
      <c r="C110" s="266" t="s">
        <v>540</v>
      </c>
      <c r="D110" s="266"/>
      <c r="E110" s="266"/>
      <c r="F110" s="289" t="s">
        <v>527</v>
      </c>
      <c r="G110" s="266"/>
      <c r="H110" s="266" t="s">
        <v>561</v>
      </c>
      <c r="I110" s="266" t="s">
        <v>523</v>
      </c>
      <c r="J110" s="266">
        <v>50</v>
      </c>
      <c r="K110" s="280"/>
    </row>
    <row r="111" s="1" customFormat="1" ht="15" customHeight="1">
      <c r="B111" s="291"/>
      <c r="C111" s="266" t="s">
        <v>548</v>
      </c>
      <c r="D111" s="266"/>
      <c r="E111" s="266"/>
      <c r="F111" s="289" t="s">
        <v>527</v>
      </c>
      <c r="G111" s="266"/>
      <c r="H111" s="266" t="s">
        <v>561</v>
      </c>
      <c r="I111" s="266" t="s">
        <v>523</v>
      </c>
      <c r="J111" s="266">
        <v>50</v>
      </c>
      <c r="K111" s="280"/>
    </row>
    <row r="112" s="1" customFormat="1" ht="15" customHeight="1">
      <c r="B112" s="291"/>
      <c r="C112" s="266" t="s">
        <v>546</v>
      </c>
      <c r="D112" s="266"/>
      <c r="E112" s="266"/>
      <c r="F112" s="289" t="s">
        <v>527</v>
      </c>
      <c r="G112" s="266"/>
      <c r="H112" s="266" t="s">
        <v>561</v>
      </c>
      <c r="I112" s="266" t="s">
        <v>523</v>
      </c>
      <c r="J112" s="266">
        <v>50</v>
      </c>
      <c r="K112" s="280"/>
    </row>
    <row r="113" s="1" customFormat="1" ht="15" customHeight="1">
      <c r="B113" s="291"/>
      <c r="C113" s="266" t="s">
        <v>52</v>
      </c>
      <c r="D113" s="266"/>
      <c r="E113" s="266"/>
      <c r="F113" s="289" t="s">
        <v>521</v>
      </c>
      <c r="G113" s="266"/>
      <c r="H113" s="266" t="s">
        <v>562</v>
      </c>
      <c r="I113" s="266" t="s">
        <v>523</v>
      </c>
      <c r="J113" s="266">
        <v>20</v>
      </c>
      <c r="K113" s="280"/>
    </row>
    <row r="114" s="1" customFormat="1" ht="15" customHeight="1">
      <c r="B114" s="291"/>
      <c r="C114" s="266" t="s">
        <v>563</v>
      </c>
      <c r="D114" s="266"/>
      <c r="E114" s="266"/>
      <c r="F114" s="289" t="s">
        <v>521</v>
      </c>
      <c r="G114" s="266"/>
      <c r="H114" s="266" t="s">
        <v>564</v>
      </c>
      <c r="I114" s="266" t="s">
        <v>523</v>
      </c>
      <c r="J114" s="266">
        <v>120</v>
      </c>
      <c r="K114" s="280"/>
    </row>
    <row r="115" s="1" customFormat="1" ht="15" customHeight="1">
      <c r="B115" s="291"/>
      <c r="C115" s="266" t="s">
        <v>37</v>
      </c>
      <c r="D115" s="266"/>
      <c r="E115" s="266"/>
      <c r="F115" s="289" t="s">
        <v>521</v>
      </c>
      <c r="G115" s="266"/>
      <c r="H115" s="266" t="s">
        <v>565</v>
      </c>
      <c r="I115" s="266" t="s">
        <v>556</v>
      </c>
      <c r="J115" s="266"/>
      <c r="K115" s="280"/>
    </row>
    <row r="116" s="1" customFormat="1" ht="15" customHeight="1">
      <c r="B116" s="291"/>
      <c r="C116" s="266" t="s">
        <v>47</v>
      </c>
      <c r="D116" s="266"/>
      <c r="E116" s="266"/>
      <c r="F116" s="289" t="s">
        <v>521</v>
      </c>
      <c r="G116" s="266"/>
      <c r="H116" s="266" t="s">
        <v>566</v>
      </c>
      <c r="I116" s="266" t="s">
        <v>556</v>
      </c>
      <c r="J116" s="266"/>
      <c r="K116" s="280"/>
    </row>
    <row r="117" s="1" customFormat="1" ht="15" customHeight="1">
      <c r="B117" s="291"/>
      <c r="C117" s="266" t="s">
        <v>56</v>
      </c>
      <c r="D117" s="266"/>
      <c r="E117" s="266"/>
      <c r="F117" s="289" t="s">
        <v>521</v>
      </c>
      <c r="G117" s="266"/>
      <c r="H117" s="266" t="s">
        <v>567</v>
      </c>
      <c r="I117" s="266" t="s">
        <v>568</v>
      </c>
      <c r="J117" s="266"/>
      <c r="K117" s="280"/>
    </row>
    <row r="118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="1" customFormat="1" ht="45" customHeight="1">
      <c r="B122" s="307"/>
      <c r="C122" s="257" t="s">
        <v>569</v>
      </c>
      <c r="D122" s="257"/>
      <c r="E122" s="257"/>
      <c r="F122" s="257"/>
      <c r="G122" s="257"/>
      <c r="H122" s="257"/>
      <c r="I122" s="257"/>
      <c r="J122" s="257"/>
      <c r="K122" s="308"/>
    </row>
    <row r="123" s="1" customFormat="1" ht="17.25" customHeight="1">
      <c r="B123" s="309"/>
      <c r="C123" s="281" t="s">
        <v>515</v>
      </c>
      <c r="D123" s="281"/>
      <c r="E123" s="281"/>
      <c r="F123" s="281" t="s">
        <v>516</v>
      </c>
      <c r="G123" s="282"/>
      <c r="H123" s="281" t="s">
        <v>53</v>
      </c>
      <c r="I123" s="281" t="s">
        <v>56</v>
      </c>
      <c r="J123" s="281" t="s">
        <v>517</v>
      </c>
      <c r="K123" s="310"/>
    </row>
    <row r="124" s="1" customFormat="1" ht="17.25" customHeight="1">
      <c r="B124" s="309"/>
      <c r="C124" s="283" t="s">
        <v>518</v>
      </c>
      <c r="D124" s="283"/>
      <c r="E124" s="283"/>
      <c r="F124" s="284" t="s">
        <v>519</v>
      </c>
      <c r="G124" s="285"/>
      <c r="H124" s="283"/>
      <c r="I124" s="283"/>
      <c r="J124" s="283" t="s">
        <v>520</v>
      </c>
      <c r="K124" s="310"/>
    </row>
    <row r="125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="1" customFormat="1" ht="15" customHeight="1">
      <c r="B126" s="311"/>
      <c r="C126" s="266" t="s">
        <v>524</v>
      </c>
      <c r="D126" s="288"/>
      <c r="E126" s="288"/>
      <c r="F126" s="289" t="s">
        <v>521</v>
      </c>
      <c r="G126" s="266"/>
      <c r="H126" s="266" t="s">
        <v>561</v>
      </c>
      <c r="I126" s="266" t="s">
        <v>523</v>
      </c>
      <c r="J126" s="266">
        <v>120</v>
      </c>
      <c r="K126" s="314"/>
    </row>
    <row r="127" s="1" customFormat="1" ht="15" customHeight="1">
      <c r="B127" s="311"/>
      <c r="C127" s="266" t="s">
        <v>570</v>
      </c>
      <c r="D127" s="266"/>
      <c r="E127" s="266"/>
      <c r="F127" s="289" t="s">
        <v>521</v>
      </c>
      <c r="G127" s="266"/>
      <c r="H127" s="266" t="s">
        <v>571</v>
      </c>
      <c r="I127" s="266" t="s">
        <v>523</v>
      </c>
      <c r="J127" s="266" t="s">
        <v>572</v>
      </c>
      <c r="K127" s="314"/>
    </row>
    <row r="128" s="1" customFormat="1" ht="15" customHeight="1">
      <c r="B128" s="311"/>
      <c r="C128" s="266" t="s">
        <v>469</v>
      </c>
      <c r="D128" s="266"/>
      <c r="E128" s="266"/>
      <c r="F128" s="289" t="s">
        <v>521</v>
      </c>
      <c r="G128" s="266"/>
      <c r="H128" s="266" t="s">
        <v>573</v>
      </c>
      <c r="I128" s="266" t="s">
        <v>523</v>
      </c>
      <c r="J128" s="266" t="s">
        <v>572</v>
      </c>
      <c r="K128" s="314"/>
    </row>
    <row r="129" s="1" customFormat="1" ht="15" customHeight="1">
      <c r="B129" s="311"/>
      <c r="C129" s="266" t="s">
        <v>532</v>
      </c>
      <c r="D129" s="266"/>
      <c r="E129" s="266"/>
      <c r="F129" s="289" t="s">
        <v>527</v>
      </c>
      <c r="G129" s="266"/>
      <c r="H129" s="266" t="s">
        <v>533</v>
      </c>
      <c r="I129" s="266" t="s">
        <v>523</v>
      </c>
      <c r="J129" s="266">
        <v>15</v>
      </c>
      <c r="K129" s="314"/>
    </row>
    <row r="130" s="1" customFormat="1" ht="15" customHeight="1">
      <c r="B130" s="311"/>
      <c r="C130" s="292" t="s">
        <v>534</v>
      </c>
      <c r="D130" s="292"/>
      <c r="E130" s="292"/>
      <c r="F130" s="293" t="s">
        <v>527</v>
      </c>
      <c r="G130" s="292"/>
      <c r="H130" s="292" t="s">
        <v>535</v>
      </c>
      <c r="I130" s="292" t="s">
        <v>523</v>
      </c>
      <c r="J130" s="292">
        <v>15</v>
      </c>
      <c r="K130" s="314"/>
    </row>
    <row r="131" s="1" customFormat="1" ht="15" customHeight="1">
      <c r="B131" s="311"/>
      <c r="C131" s="292" t="s">
        <v>536</v>
      </c>
      <c r="D131" s="292"/>
      <c r="E131" s="292"/>
      <c r="F131" s="293" t="s">
        <v>527</v>
      </c>
      <c r="G131" s="292"/>
      <c r="H131" s="292" t="s">
        <v>537</v>
      </c>
      <c r="I131" s="292" t="s">
        <v>523</v>
      </c>
      <c r="J131" s="292">
        <v>20</v>
      </c>
      <c r="K131" s="314"/>
    </row>
    <row r="132" s="1" customFormat="1" ht="15" customHeight="1">
      <c r="B132" s="311"/>
      <c r="C132" s="292" t="s">
        <v>538</v>
      </c>
      <c r="D132" s="292"/>
      <c r="E132" s="292"/>
      <c r="F132" s="293" t="s">
        <v>527</v>
      </c>
      <c r="G132" s="292"/>
      <c r="H132" s="292" t="s">
        <v>539</v>
      </c>
      <c r="I132" s="292" t="s">
        <v>523</v>
      </c>
      <c r="J132" s="292">
        <v>20</v>
      </c>
      <c r="K132" s="314"/>
    </row>
    <row r="133" s="1" customFormat="1" ht="15" customHeight="1">
      <c r="B133" s="311"/>
      <c r="C133" s="266" t="s">
        <v>526</v>
      </c>
      <c r="D133" s="266"/>
      <c r="E133" s="266"/>
      <c r="F133" s="289" t="s">
        <v>527</v>
      </c>
      <c r="G133" s="266"/>
      <c r="H133" s="266" t="s">
        <v>561</v>
      </c>
      <c r="I133" s="266" t="s">
        <v>523</v>
      </c>
      <c r="J133" s="266">
        <v>50</v>
      </c>
      <c r="K133" s="314"/>
    </row>
    <row r="134" s="1" customFormat="1" ht="15" customHeight="1">
      <c r="B134" s="311"/>
      <c r="C134" s="266" t="s">
        <v>540</v>
      </c>
      <c r="D134" s="266"/>
      <c r="E134" s="266"/>
      <c r="F134" s="289" t="s">
        <v>527</v>
      </c>
      <c r="G134" s="266"/>
      <c r="H134" s="266" t="s">
        <v>561</v>
      </c>
      <c r="I134" s="266" t="s">
        <v>523</v>
      </c>
      <c r="J134" s="266">
        <v>50</v>
      </c>
      <c r="K134" s="314"/>
    </row>
    <row r="135" s="1" customFormat="1" ht="15" customHeight="1">
      <c r="B135" s="311"/>
      <c r="C135" s="266" t="s">
        <v>546</v>
      </c>
      <c r="D135" s="266"/>
      <c r="E135" s="266"/>
      <c r="F135" s="289" t="s">
        <v>527</v>
      </c>
      <c r="G135" s="266"/>
      <c r="H135" s="266" t="s">
        <v>561</v>
      </c>
      <c r="I135" s="266" t="s">
        <v>523</v>
      </c>
      <c r="J135" s="266">
        <v>50</v>
      </c>
      <c r="K135" s="314"/>
    </row>
    <row r="136" s="1" customFormat="1" ht="15" customHeight="1">
      <c r="B136" s="311"/>
      <c r="C136" s="266" t="s">
        <v>548</v>
      </c>
      <c r="D136" s="266"/>
      <c r="E136" s="266"/>
      <c r="F136" s="289" t="s">
        <v>527</v>
      </c>
      <c r="G136" s="266"/>
      <c r="H136" s="266" t="s">
        <v>561</v>
      </c>
      <c r="I136" s="266" t="s">
        <v>523</v>
      </c>
      <c r="J136" s="266">
        <v>50</v>
      </c>
      <c r="K136" s="314"/>
    </row>
    <row r="137" s="1" customFormat="1" ht="15" customHeight="1">
      <c r="B137" s="311"/>
      <c r="C137" s="266" t="s">
        <v>549</v>
      </c>
      <c r="D137" s="266"/>
      <c r="E137" s="266"/>
      <c r="F137" s="289" t="s">
        <v>527</v>
      </c>
      <c r="G137" s="266"/>
      <c r="H137" s="266" t="s">
        <v>574</v>
      </c>
      <c r="I137" s="266" t="s">
        <v>523</v>
      </c>
      <c r="J137" s="266">
        <v>255</v>
      </c>
      <c r="K137" s="314"/>
    </row>
    <row r="138" s="1" customFormat="1" ht="15" customHeight="1">
      <c r="B138" s="311"/>
      <c r="C138" s="266" t="s">
        <v>551</v>
      </c>
      <c r="D138" s="266"/>
      <c r="E138" s="266"/>
      <c r="F138" s="289" t="s">
        <v>521</v>
      </c>
      <c r="G138" s="266"/>
      <c r="H138" s="266" t="s">
        <v>575</v>
      </c>
      <c r="I138" s="266" t="s">
        <v>553</v>
      </c>
      <c r="J138" s="266"/>
      <c r="K138" s="314"/>
    </row>
    <row r="139" s="1" customFormat="1" ht="15" customHeight="1">
      <c r="B139" s="311"/>
      <c r="C139" s="266" t="s">
        <v>554</v>
      </c>
      <c r="D139" s="266"/>
      <c r="E139" s="266"/>
      <c r="F139" s="289" t="s">
        <v>521</v>
      </c>
      <c r="G139" s="266"/>
      <c r="H139" s="266" t="s">
        <v>576</v>
      </c>
      <c r="I139" s="266" t="s">
        <v>556</v>
      </c>
      <c r="J139" s="266"/>
      <c r="K139" s="314"/>
    </row>
    <row r="140" s="1" customFormat="1" ht="15" customHeight="1">
      <c r="B140" s="311"/>
      <c r="C140" s="266" t="s">
        <v>557</v>
      </c>
      <c r="D140" s="266"/>
      <c r="E140" s="266"/>
      <c r="F140" s="289" t="s">
        <v>521</v>
      </c>
      <c r="G140" s="266"/>
      <c r="H140" s="266" t="s">
        <v>557</v>
      </c>
      <c r="I140" s="266" t="s">
        <v>556</v>
      </c>
      <c r="J140" s="266"/>
      <c r="K140" s="314"/>
    </row>
    <row r="141" s="1" customFormat="1" ht="15" customHeight="1">
      <c r="B141" s="311"/>
      <c r="C141" s="266" t="s">
        <v>37</v>
      </c>
      <c r="D141" s="266"/>
      <c r="E141" s="266"/>
      <c r="F141" s="289" t="s">
        <v>521</v>
      </c>
      <c r="G141" s="266"/>
      <c r="H141" s="266" t="s">
        <v>577</v>
      </c>
      <c r="I141" s="266" t="s">
        <v>556</v>
      </c>
      <c r="J141" s="266"/>
      <c r="K141" s="314"/>
    </row>
    <row r="142" s="1" customFormat="1" ht="15" customHeight="1">
      <c r="B142" s="311"/>
      <c r="C142" s="266" t="s">
        <v>578</v>
      </c>
      <c r="D142" s="266"/>
      <c r="E142" s="266"/>
      <c r="F142" s="289" t="s">
        <v>521</v>
      </c>
      <c r="G142" s="266"/>
      <c r="H142" s="266" t="s">
        <v>579</v>
      </c>
      <c r="I142" s="266" t="s">
        <v>556</v>
      </c>
      <c r="J142" s="266"/>
      <c r="K142" s="314"/>
    </row>
    <row r="143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="1" customFormat="1" ht="45" customHeight="1">
      <c r="B147" s="278"/>
      <c r="C147" s="279" t="s">
        <v>580</v>
      </c>
      <c r="D147" s="279"/>
      <c r="E147" s="279"/>
      <c r="F147" s="279"/>
      <c r="G147" s="279"/>
      <c r="H147" s="279"/>
      <c r="I147" s="279"/>
      <c r="J147" s="279"/>
      <c r="K147" s="280"/>
    </row>
    <row r="148" s="1" customFormat="1" ht="17.25" customHeight="1">
      <c r="B148" s="278"/>
      <c r="C148" s="281" t="s">
        <v>515</v>
      </c>
      <c r="D148" s="281"/>
      <c r="E148" s="281"/>
      <c r="F148" s="281" t="s">
        <v>516</v>
      </c>
      <c r="G148" s="282"/>
      <c r="H148" s="281" t="s">
        <v>53</v>
      </c>
      <c r="I148" s="281" t="s">
        <v>56</v>
      </c>
      <c r="J148" s="281" t="s">
        <v>517</v>
      </c>
      <c r="K148" s="280"/>
    </row>
    <row r="149" s="1" customFormat="1" ht="17.25" customHeight="1">
      <c r="B149" s="278"/>
      <c r="C149" s="283" t="s">
        <v>518</v>
      </c>
      <c r="D149" s="283"/>
      <c r="E149" s="283"/>
      <c r="F149" s="284" t="s">
        <v>519</v>
      </c>
      <c r="G149" s="285"/>
      <c r="H149" s="283"/>
      <c r="I149" s="283"/>
      <c r="J149" s="283" t="s">
        <v>520</v>
      </c>
      <c r="K149" s="280"/>
    </row>
    <row r="150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="1" customFormat="1" ht="15" customHeight="1">
      <c r="B151" s="291"/>
      <c r="C151" s="318" t="s">
        <v>524</v>
      </c>
      <c r="D151" s="266"/>
      <c r="E151" s="266"/>
      <c r="F151" s="319" t="s">
        <v>521</v>
      </c>
      <c r="G151" s="266"/>
      <c r="H151" s="318" t="s">
        <v>561</v>
      </c>
      <c r="I151" s="318" t="s">
        <v>523</v>
      </c>
      <c r="J151" s="318">
        <v>120</v>
      </c>
      <c r="K151" s="314"/>
    </row>
    <row r="152" s="1" customFormat="1" ht="15" customHeight="1">
      <c r="B152" s="291"/>
      <c r="C152" s="318" t="s">
        <v>570</v>
      </c>
      <c r="D152" s="266"/>
      <c r="E152" s="266"/>
      <c r="F152" s="319" t="s">
        <v>521</v>
      </c>
      <c r="G152" s="266"/>
      <c r="H152" s="318" t="s">
        <v>581</v>
      </c>
      <c r="I152" s="318" t="s">
        <v>523</v>
      </c>
      <c r="J152" s="318" t="s">
        <v>572</v>
      </c>
      <c r="K152" s="314"/>
    </row>
    <row r="153" s="1" customFormat="1" ht="15" customHeight="1">
      <c r="B153" s="291"/>
      <c r="C153" s="318" t="s">
        <v>469</v>
      </c>
      <c r="D153" s="266"/>
      <c r="E153" s="266"/>
      <c r="F153" s="319" t="s">
        <v>521</v>
      </c>
      <c r="G153" s="266"/>
      <c r="H153" s="318" t="s">
        <v>582</v>
      </c>
      <c r="I153" s="318" t="s">
        <v>523</v>
      </c>
      <c r="J153" s="318" t="s">
        <v>572</v>
      </c>
      <c r="K153" s="314"/>
    </row>
    <row r="154" s="1" customFormat="1" ht="15" customHeight="1">
      <c r="B154" s="291"/>
      <c r="C154" s="318" t="s">
        <v>526</v>
      </c>
      <c r="D154" s="266"/>
      <c r="E154" s="266"/>
      <c r="F154" s="319" t="s">
        <v>527</v>
      </c>
      <c r="G154" s="266"/>
      <c r="H154" s="318" t="s">
        <v>561</v>
      </c>
      <c r="I154" s="318" t="s">
        <v>523</v>
      </c>
      <c r="J154" s="318">
        <v>50</v>
      </c>
      <c r="K154" s="314"/>
    </row>
    <row r="155" s="1" customFormat="1" ht="15" customHeight="1">
      <c r="B155" s="291"/>
      <c r="C155" s="318" t="s">
        <v>529</v>
      </c>
      <c r="D155" s="266"/>
      <c r="E155" s="266"/>
      <c r="F155" s="319" t="s">
        <v>521</v>
      </c>
      <c r="G155" s="266"/>
      <c r="H155" s="318" t="s">
        <v>561</v>
      </c>
      <c r="I155" s="318" t="s">
        <v>531</v>
      </c>
      <c r="J155" s="318"/>
      <c r="K155" s="314"/>
    </row>
    <row r="156" s="1" customFormat="1" ht="15" customHeight="1">
      <c r="B156" s="291"/>
      <c r="C156" s="318" t="s">
        <v>540</v>
      </c>
      <c r="D156" s="266"/>
      <c r="E156" s="266"/>
      <c r="F156" s="319" t="s">
        <v>527</v>
      </c>
      <c r="G156" s="266"/>
      <c r="H156" s="318" t="s">
        <v>561</v>
      </c>
      <c r="I156" s="318" t="s">
        <v>523</v>
      </c>
      <c r="J156" s="318">
        <v>50</v>
      </c>
      <c r="K156" s="314"/>
    </row>
    <row r="157" s="1" customFormat="1" ht="15" customHeight="1">
      <c r="B157" s="291"/>
      <c r="C157" s="318" t="s">
        <v>548</v>
      </c>
      <c r="D157" s="266"/>
      <c r="E157" s="266"/>
      <c r="F157" s="319" t="s">
        <v>527</v>
      </c>
      <c r="G157" s="266"/>
      <c r="H157" s="318" t="s">
        <v>561</v>
      </c>
      <c r="I157" s="318" t="s">
        <v>523</v>
      </c>
      <c r="J157" s="318">
        <v>50</v>
      </c>
      <c r="K157" s="314"/>
    </row>
    <row r="158" s="1" customFormat="1" ht="15" customHeight="1">
      <c r="B158" s="291"/>
      <c r="C158" s="318" t="s">
        <v>546</v>
      </c>
      <c r="D158" s="266"/>
      <c r="E158" s="266"/>
      <c r="F158" s="319" t="s">
        <v>527</v>
      </c>
      <c r="G158" s="266"/>
      <c r="H158" s="318" t="s">
        <v>561</v>
      </c>
      <c r="I158" s="318" t="s">
        <v>523</v>
      </c>
      <c r="J158" s="318">
        <v>50</v>
      </c>
      <c r="K158" s="314"/>
    </row>
    <row r="159" s="1" customFormat="1" ht="15" customHeight="1">
      <c r="B159" s="291"/>
      <c r="C159" s="318" t="s">
        <v>81</v>
      </c>
      <c r="D159" s="266"/>
      <c r="E159" s="266"/>
      <c r="F159" s="319" t="s">
        <v>521</v>
      </c>
      <c r="G159" s="266"/>
      <c r="H159" s="318" t="s">
        <v>583</v>
      </c>
      <c r="I159" s="318" t="s">
        <v>523</v>
      </c>
      <c r="J159" s="318" t="s">
        <v>584</v>
      </c>
      <c r="K159" s="314"/>
    </row>
    <row r="160" s="1" customFormat="1" ht="15" customHeight="1">
      <c r="B160" s="291"/>
      <c r="C160" s="318" t="s">
        <v>585</v>
      </c>
      <c r="D160" s="266"/>
      <c r="E160" s="266"/>
      <c r="F160" s="319" t="s">
        <v>521</v>
      </c>
      <c r="G160" s="266"/>
      <c r="H160" s="318" t="s">
        <v>586</v>
      </c>
      <c r="I160" s="318" t="s">
        <v>556</v>
      </c>
      <c r="J160" s="318"/>
      <c r="K160" s="314"/>
    </row>
    <row r="16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="1" customFormat="1" ht="45" customHeight="1">
      <c r="B165" s="256"/>
      <c r="C165" s="257" t="s">
        <v>587</v>
      </c>
      <c r="D165" s="257"/>
      <c r="E165" s="257"/>
      <c r="F165" s="257"/>
      <c r="G165" s="257"/>
      <c r="H165" s="257"/>
      <c r="I165" s="257"/>
      <c r="J165" s="257"/>
      <c r="K165" s="258"/>
    </row>
    <row r="166" s="1" customFormat="1" ht="17.25" customHeight="1">
      <c r="B166" s="256"/>
      <c r="C166" s="281" t="s">
        <v>515</v>
      </c>
      <c r="D166" s="281"/>
      <c r="E166" s="281"/>
      <c r="F166" s="281" t="s">
        <v>516</v>
      </c>
      <c r="G166" s="323"/>
      <c r="H166" s="324" t="s">
        <v>53</v>
      </c>
      <c r="I166" s="324" t="s">
        <v>56</v>
      </c>
      <c r="J166" s="281" t="s">
        <v>517</v>
      </c>
      <c r="K166" s="258"/>
    </row>
    <row r="167" s="1" customFormat="1" ht="17.25" customHeight="1">
      <c r="B167" s="259"/>
      <c r="C167" s="283" t="s">
        <v>518</v>
      </c>
      <c r="D167" s="283"/>
      <c r="E167" s="283"/>
      <c r="F167" s="284" t="s">
        <v>519</v>
      </c>
      <c r="G167" s="325"/>
      <c r="H167" s="326"/>
      <c r="I167" s="326"/>
      <c r="J167" s="283" t="s">
        <v>520</v>
      </c>
      <c r="K167" s="261"/>
    </row>
    <row r="168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="1" customFormat="1" ht="15" customHeight="1">
      <c r="B169" s="291"/>
      <c r="C169" s="266" t="s">
        <v>524</v>
      </c>
      <c r="D169" s="266"/>
      <c r="E169" s="266"/>
      <c r="F169" s="289" t="s">
        <v>521</v>
      </c>
      <c r="G169" s="266"/>
      <c r="H169" s="266" t="s">
        <v>561</v>
      </c>
      <c r="I169" s="266" t="s">
        <v>523</v>
      </c>
      <c r="J169" s="266">
        <v>120</v>
      </c>
      <c r="K169" s="314"/>
    </row>
    <row r="170" s="1" customFormat="1" ht="15" customHeight="1">
      <c r="B170" s="291"/>
      <c r="C170" s="266" t="s">
        <v>570</v>
      </c>
      <c r="D170" s="266"/>
      <c r="E170" s="266"/>
      <c r="F170" s="289" t="s">
        <v>521</v>
      </c>
      <c r="G170" s="266"/>
      <c r="H170" s="266" t="s">
        <v>571</v>
      </c>
      <c r="I170" s="266" t="s">
        <v>523</v>
      </c>
      <c r="J170" s="266" t="s">
        <v>572</v>
      </c>
      <c r="K170" s="314"/>
    </row>
    <row r="171" s="1" customFormat="1" ht="15" customHeight="1">
      <c r="B171" s="291"/>
      <c r="C171" s="266" t="s">
        <v>469</v>
      </c>
      <c r="D171" s="266"/>
      <c r="E171" s="266"/>
      <c r="F171" s="289" t="s">
        <v>521</v>
      </c>
      <c r="G171" s="266"/>
      <c r="H171" s="266" t="s">
        <v>588</v>
      </c>
      <c r="I171" s="266" t="s">
        <v>523</v>
      </c>
      <c r="J171" s="266" t="s">
        <v>572</v>
      </c>
      <c r="K171" s="314"/>
    </row>
    <row r="172" s="1" customFormat="1" ht="15" customHeight="1">
      <c r="B172" s="291"/>
      <c r="C172" s="266" t="s">
        <v>526</v>
      </c>
      <c r="D172" s="266"/>
      <c r="E172" s="266"/>
      <c r="F172" s="289" t="s">
        <v>527</v>
      </c>
      <c r="G172" s="266"/>
      <c r="H172" s="266" t="s">
        <v>588</v>
      </c>
      <c r="I172" s="266" t="s">
        <v>523</v>
      </c>
      <c r="J172" s="266">
        <v>50</v>
      </c>
      <c r="K172" s="314"/>
    </row>
    <row r="173" s="1" customFormat="1" ht="15" customHeight="1">
      <c r="B173" s="291"/>
      <c r="C173" s="266" t="s">
        <v>529</v>
      </c>
      <c r="D173" s="266"/>
      <c r="E173" s="266"/>
      <c r="F173" s="289" t="s">
        <v>521</v>
      </c>
      <c r="G173" s="266"/>
      <c r="H173" s="266" t="s">
        <v>588</v>
      </c>
      <c r="I173" s="266" t="s">
        <v>531</v>
      </c>
      <c r="J173" s="266"/>
      <c r="K173" s="314"/>
    </row>
    <row r="174" s="1" customFormat="1" ht="15" customHeight="1">
      <c r="B174" s="291"/>
      <c r="C174" s="266" t="s">
        <v>540</v>
      </c>
      <c r="D174" s="266"/>
      <c r="E174" s="266"/>
      <c r="F174" s="289" t="s">
        <v>527</v>
      </c>
      <c r="G174" s="266"/>
      <c r="H174" s="266" t="s">
        <v>588</v>
      </c>
      <c r="I174" s="266" t="s">
        <v>523</v>
      </c>
      <c r="J174" s="266">
        <v>50</v>
      </c>
      <c r="K174" s="314"/>
    </row>
    <row r="175" s="1" customFormat="1" ht="15" customHeight="1">
      <c r="B175" s="291"/>
      <c r="C175" s="266" t="s">
        <v>548</v>
      </c>
      <c r="D175" s="266"/>
      <c r="E175" s="266"/>
      <c r="F175" s="289" t="s">
        <v>527</v>
      </c>
      <c r="G175" s="266"/>
      <c r="H175" s="266" t="s">
        <v>588</v>
      </c>
      <c r="I175" s="266" t="s">
        <v>523</v>
      </c>
      <c r="J175" s="266">
        <v>50</v>
      </c>
      <c r="K175" s="314"/>
    </row>
    <row r="176" s="1" customFormat="1" ht="15" customHeight="1">
      <c r="B176" s="291"/>
      <c r="C176" s="266" t="s">
        <v>546</v>
      </c>
      <c r="D176" s="266"/>
      <c r="E176" s="266"/>
      <c r="F176" s="289" t="s">
        <v>527</v>
      </c>
      <c r="G176" s="266"/>
      <c r="H176" s="266" t="s">
        <v>588</v>
      </c>
      <c r="I176" s="266" t="s">
        <v>523</v>
      </c>
      <c r="J176" s="266">
        <v>50</v>
      </c>
      <c r="K176" s="314"/>
    </row>
    <row r="177" s="1" customFormat="1" ht="15" customHeight="1">
      <c r="B177" s="291"/>
      <c r="C177" s="266" t="s">
        <v>101</v>
      </c>
      <c r="D177" s="266"/>
      <c r="E177" s="266"/>
      <c r="F177" s="289" t="s">
        <v>521</v>
      </c>
      <c r="G177" s="266"/>
      <c r="H177" s="266" t="s">
        <v>589</v>
      </c>
      <c r="I177" s="266" t="s">
        <v>590</v>
      </c>
      <c r="J177" s="266"/>
      <c r="K177" s="314"/>
    </row>
    <row r="178" s="1" customFormat="1" ht="15" customHeight="1">
      <c r="B178" s="291"/>
      <c r="C178" s="266" t="s">
        <v>56</v>
      </c>
      <c r="D178" s="266"/>
      <c r="E178" s="266"/>
      <c r="F178" s="289" t="s">
        <v>521</v>
      </c>
      <c r="G178" s="266"/>
      <c r="H178" s="266" t="s">
        <v>591</v>
      </c>
      <c r="I178" s="266" t="s">
        <v>592</v>
      </c>
      <c r="J178" s="266">
        <v>1</v>
      </c>
      <c r="K178" s="314"/>
    </row>
    <row r="179" s="1" customFormat="1" ht="15" customHeight="1">
      <c r="B179" s="291"/>
      <c r="C179" s="266" t="s">
        <v>52</v>
      </c>
      <c r="D179" s="266"/>
      <c r="E179" s="266"/>
      <c r="F179" s="289" t="s">
        <v>521</v>
      </c>
      <c r="G179" s="266"/>
      <c r="H179" s="266" t="s">
        <v>593</v>
      </c>
      <c r="I179" s="266" t="s">
        <v>523</v>
      </c>
      <c r="J179" s="266">
        <v>20</v>
      </c>
      <c r="K179" s="314"/>
    </row>
    <row r="180" s="1" customFormat="1" ht="15" customHeight="1">
      <c r="B180" s="291"/>
      <c r="C180" s="266" t="s">
        <v>53</v>
      </c>
      <c r="D180" s="266"/>
      <c r="E180" s="266"/>
      <c r="F180" s="289" t="s">
        <v>521</v>
      </c>
      <c r="G180" s="266"/>
      <c r="H180" s="266" t="s">
        <v>594</v>
      </c>
      <c r="I180" s="266" t="s">
        <v>523</v>
      </c>
      <c r="J180" s="266">
        <v>255</v>
      </c>
      <c r="K180" s="314"/>
    </row>
    <row r="181" s="1" customFormat="1" ht="15" customHeight="1">
      <c r="B181" s="291"/>
      <c r="C181" s="266" t="s">
        <v>102</v>
      </c>
      <c r="D181" s="266"/>
      <c r="E181" s="266"/>
      <c r="F181" s="289" t="s">
        <v>521</v>
      </c>
      <c r="G181" s="266"/>
      <c r="H181" s="266" t="s">
        <v>485</v>
      </c>
      <c r="I181" s="266" t="s">
        <v>523</v>
      </c>
      <c r="J181" s="266">
        <v>10</v>
      </c>
      <c r="K181" s="314"/>
    </row>
    <row r="182" s="1" customFormat="1" ht="15" customHeight="1">
      <c r="B182" s="291"/>
      <c r="C182" s="266" t="s">
        <v>103</v>
      </c>
      <c r="D182" s="266"/>
      <c r="E182" s="266"/>
      <c r="F182" s="289" t="s">
        <v>521</v>
      </c>
      <c r="G182" s="266"/>
      <c r="H182" s="266" t="s">
        <v>595</v>
      </c>
      <c r="I182" s="266" t="s">
        <v>556</v>
      </c>
      <c r="J182" s="266"/>
      <c r="K182" s="314"/>
    </row>
    <row r="183" s="1" customFormat="1" ht="15" customHeight="1">
      <c r="B183" s="291"/>
      <c r="C183" s="266" t="s">
        <v>596</v>
      </c>
      <c r="D183" s="266"/>
      <c r="E183" s="266"/>
      <c r="F183" s="289" t="s">
        <v>521</v>
      </c>
      <c r="G183" s="266"/>
      <c r="H183" s="266" t="s">
        <v>597</v>
      </c>
      <c r="I183" s="266" t="s">
        <v>556</v>
      </c>
      <c r="J183" s="266"/>
      <c r="K183" s="314"/>
    </row>
    <row r="184" s="1" customFormat="1" ht="15" customHeight="1">
      <c r="B184" s="291"/>
      <c r="C184" s="266" t="s">
        <v>585</v>
      </c>
      <c r="D184" s="266"/>
      <c r="E184" s="266"/>
      <c r="F184" s="289" t="s">
        <v>521</v>
      </c>
      <c r="G184" s="266"/>
      <c r="H184" s="266" t="s">
        <v>598</v>
      </c>
      <c r="I184" s="266" t="s">
        <v>556</v>
      </c>
      <c r="J184" s="266"/>
      <c r="K184" s="314"/>
    </row>
    <row r="185" s="1" customFormat="1" ht="15" customHeight="1">
      <c r="B185" s="291"/>
      <c r="C185" s="266" t="s">
        <v>105</v>
      </c>
      <c r="D185" s="266"/>
      <c r="E185" s="266"/>
      <c r="F185" s="289" t="s">
        <v>527</v>
      </c>
      <c r="G185" s="266"/>
      <c r="H185" s="266" t="s">
        <v>599</v>
      </c>
      <c r="I185" s="266" t="s">
        <v>523</v>
      </c>
      <c r="J185" s="266">
        <v>50</v>
      </c>
      <c r="K185" s="314"/>
    </row>
    <row r="186" s="1" customFormat="1" ht="15" customHeight="1">
      <c r="B186" s="291"/>
      <c r="C186" s="266" t="s">
        <v>600</v>
      </c>
      <c r="D186" s="266"/>
      <c r="E186" s="266"/>
      <c r="F186" s="289" t="s">
        <v>527</v>
      </c>
      <c r="G186" s="266"/>
      <c r="H186" s="266" t="s">
        <v>601</v>
      </c>
      <c r="I186" s="266" t="s">
        <v>602</v>
      </c>
      <c r="J186" s="266"/>
      <c r="K186" s="314"/>
    </row>
    <row r="187" s="1" customFormat="1" ht="15" customHeight="1">
      <c r="B187" s="291"/>
      <c r="C187" s="266" t="s">
        <v>603</v>
      </c>
      <c r="D187" s="266"/>
      <c r="E187" s="266"/>
      <c r="F187" s="289" t="s">
        <v>527</v>
      </c>
      <c r="G187" s="266"/>
      <c r="H187" s="266" t="s">
        <v>604</v>
      </c>
      <c r="I187" s="266" t="s">
        <v>602</v>
      </c>
      <c r="J187" s="266"/>
      <c r="K187" s="314"/>
    </row>
    <row r="188" s="1" customFormat="1" ht="15" customHeight="1">
      <c r="B188" s="291"/>
      <c r="C188" s="266" t="s">
        <v>605</v>
      </c>
      <c r="D188" s="266"/>
      <c r="E188" s="266"/>
      <c r="F188" s="289" t="s">
        <v>527</v>
      </c>
      <c r="G188" s="266"/>
      <c r="H188" s="266" t="s">
        <v>606</v>
      </c>
      <c r="I188" s="266" t="s">
        <v>602</v>
      </c>
      <c r="J188" s="266"/>
      <c r="K188" s="314"/>
    </row>
    <row r="189" s="1" customFormat="1" ht="15" customHeight="1">
      <c r="B189" s="291"/>
      <c r="C189" s="327" t="s">
        <v>607</v>
      </c>
      <c r="D189" s="266"/>
      <c r="E189" s="266"/>
      <c r="F189" s="289" t="s">
        <v>527</v>
      </c>
      <c r="G189" s="266"/>
      <c r="H189" s="266" t="s">
        <v>608</v>
      </c>
      <c r="I189" s="266" t="s">
        <v>609</v>
      </c>
      <c r="J189" s="328" t="s">
        <v>610</v>
      </c>
      <c r="K189" s="314"/>
    </row>
    <row r="190" s="16" customFormat="1" ht="15" customHeight="1">
      <c r="B190" s="329"/>
      <c r="C190" s="330" t="s">
        <v>611</v>
      </c>
      <c r="D190" s="331"/>
      <c r="E190" s="331"/>
      <c r="F190" s="332" t="s">
        <v>527</v>
      </c>
      <c r="G190" s="331"/>
      <c r="H190" s="331" t="s">
        <v>612</v>
      </c>
      <c r="I190" s="331" t="s">
        <v>609</v>
      </c>
      <c r="J190" s="333" t="s">
        <v>610</v>
      </c>
      <c r="K190" s="334"/>
    </row>
    <row r="191" s="1" customFormat="1" ht="15" customHeight="1">
      <c r="B191" s="291"/>
      <c r="C191" s="327" t="s">
        <v>41</v>
      </c>
      <c r="D191" s="266"/>
      <c r="E191" s="266"/>
      <c r="F191" s="289" t="s">
        <v>521</v>
      </c>
      <c r="G191" s="266"/>
      <c r="H191" s="263" t="s">
        <v>613</v>
      </c>
      <c r="I191" s="266" t="s">
        <v>614</v>
      </c>
      <c r="J191" s="266"/>
      <c r="K191" s="314"/>
    </row>
    <row r="192" s="1" customFormat="1" ht="15" customHeight="1">
      <c r="B192" s="291"/>
      <c r="C192" s="327" t="s">
        <v>615</v>
      </c>
      <c r="D192" s="266"/>
      <c r="E192" s="266"/>
      <c r="F192" s="289" t="s">
        <v>521</v>
      </c>
      <c r="G192" s="266"/>
      <c r="H192" s="266" t="s">
        <v>616</v>
      </c>
      <c r="I192" s="266" t="s">
        <v>556</v>
      </c>
      <c r="J192" s="266"/>
      <c r="K192" s="314"/>
    </row>
    <row r="193" s="1" customFormat="1" ht="15" customHeight="1">
      <c r="B193" s="291"/>
      <c r="C193" s="327" t="s">
        <v>617</v>
      </c>
      <c r="D193" s="266"/>
      <c r="E193" s="266"/>
      <c r="F193" s="289" t="s">
        <v>521</v>
      </c>
      <c r="G193" s="266"/>
      <c r="H193" s="266" t="s">
        <v>618</v>
      </c>
      <c r="I193" s="266" t="s">
        <v>556</v>
      </c>
      <c r="J193" s="266"/>
      <c r="K193" s="314"/>
    </row>
    <row r="194" s="1" customFormat="1" ht="15" customHeight="1">
      <c r="B194" s="291"/>
      <c r="C194" s="327" t="s">
        <v>619</v>
      </c>
      <c r="D194" s="266"/>
      <c r="E194" s="266"/>
      <c r="F194" s="289" t="s">
        <v>527</v>
      </c>
      <c r="G194" s="266"/>
      <c r="H194" s="266" t="s">
        <v>620</v>
      </c>
      <c r="I194" s="266" t="s">
        <v>556</v>
      </c>
      <c r="J194" s="266"/>
      <c r="K194" s="314"/>
    </row>
    <row r="195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1">
      <c r="B200" s="256"/>
      <c r="C200" s="257" t="s">
        <v>621</v>
      </c>
      <c r="D200" s="257"/>
      <c r="E200" s="257"/>
      <c r="F200" s="257"/>
      <c r="G200" s="257"/>
      <c r="H200" s="257"/>
      <c r="I200" s="257"/>
      <c r="J200" s="257"/>
      <c r="K200" s="258"/>
    </row>
    <row r="201" s="1" customFormat="1" ht="25.5" customHeight="1">
      <c r="B201" s="256"/>
      <c r="C201" s="336" t="s">
        <v>622</v>
      </c>
      <c r="D201" s="336"/>
      <c r="E201" s="336"/>
      <c r="F201" s="336" t="s">
        <v>623</v>
      </c>
      <c r="G201" s="337"/>
      <c r="H201" s="336" t="s">
        <v>624</v>
      </c>
      <c r="I201" s="336"/>
      <c r="J201" s="336"/>
      <c r="K201" s="258"/>
    </row>
    <row r="202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="1" customFormat="1" ht="15" customHeight="1">
      <c r="B203" s="291"/>
      <c r="C203" s="266" t="s">
        <v>614</v>
      </c>
      <c r="D203" s="266"/>
      <c r="E203" s="266"/>
      <c r="F203" s="289" t="s">
        <v>42</v>
      </c>
      <c r="G203" s="266"/>
      <c r="H203" s="266" t="s">
        <v>625</v>
      </c>
      <c r="I203" s="266"/>
      <c r="J203" s="266"/>
      <c r="K203" s="314"/>
    </row>
    <row r="204" s="1" customFormat="1" ht="15" customHeight="1">
      <c r="B204" s="291"/>
      <c r="C204" s="266"/>
      <c r="D204" s="266"/>
      <c r="E204" s="266"/>
      <c r="F204" s="289" t="s">
        <v>43</v>
      </c>
      <c r="G204" s="266"/>
      <c r="H204" s="266" t="s">
        <v>626</v>
      </c>
      <c r="I204" s="266"/>
      <c r="J204" s="266"/>
      <c r="K204" s="314"/>
    </row>
    <row r="205" s="1" customFormat="1" ht="15" customHeight="1">
      <c r="B205" s="291"/>
      <c r="C205" s="266"/>
      <c r="D205" s="266"/>
      <c r="E205" s="266"/>
      <c r="F205" s="289" t="s">
        <v>46</v>
      </c>
      <c r="G205" s="266"/>
      <c r="H205" s="266" t="s">
        <v>627</v>
      </c>
      <c r="I205" s="266"/>
      <c r="J205" s="266"/>
      <c r="K205" s="314"/>
    </row>
    <row r="206" s="1" customFormat="1" ht="15" customHeight="1">
      <c r="B206" s="291"/>
      <c r="C206" s="266"/>
      <c r="D206" s="266"/>
      <c r="E206" s="266"/>
      <c r="F206" s="289" t="s">
        <v>44</v>
      </c>
      <c r="G206" s="266"/>
      <c r="H206" s="266" t="s">
        <v>628</v>
      </c>
      <c r="I206" s="266"/>
      <c r="J206" s="266"/>
      <c r="K206" s="314"/>
    </row>
    <row r="207" s="1" customFormat="1" ht="15" customHeight="1">
      <c r="B207" s="291"/>
      <c r="C207" s="266"/>
      <c r="D207" s="266"/>
      <c r="E207" s="266"/>
      <c r="F207" s="289" t="s">
        <v>45</v>
      </c>
      <c r="G207" s="266"/>
      <c r="H207" s="266" t="s">
        <v>629</v>
      </c>
      <c r="I207" s="266"/>
      <c r="J207" s="266"/>
      <c r="K207" s="314"/>
    </row>
    <row r="208" s="1" customFormat="1" ht="15" customHeight="1">
      <c r="B208" s="291"/>
      <c r="C208" s="266"/>
      <c r="D208" s="266"/>
      <c r="E208" s="266"/>
      <c r="F208" s="289"/>
      <c r="G208" s="266"/>
      <c r="H208" s="266"/>
      <c r="I208" s="266"/>
      <c r="J208" s="266"/>
      <c r="K208" s="314"/>
    </row>
    <row r="209" s="1" customFormat="1" ht="15" customHeight="1">
      <c r="B209" s="291"/>
      <c r="C209" s="266" t="s">
        <v>568</v>
      </c>
      <c r="D209" s="266"/>
      <c r="E209" s="266"/>
      <c r="F209" s="289" t="s">
        <v>75</v>
      </c>
      <c r="G209" s="266"/>
      <c r="H209" s="266" t="s">
        <v>630</v>
      </c>
      <c r="I209" s="266"/>
      <c r="J209" s="266"/>
      <c r="K209" s="314"/>
    </row>
    <row r="210" s="1" customFormat="1" ht="15" customHeight="1">
      <c r="B210" s="291"/>
      <c r="C210" s="266"/>
      <c r="D210" s="266"/>
      <c r="E210" s="266"/>
      <c r="F210" s="289" t="s">
        <v>463</v>
      </c>
      <c r="G210" s="266"/>
      <c r="H210" s="266" t="s">
        <v>464</v>
      </c>
      <c r="I210" s="266"/>
      <c r="J210" s="266"/>
      <c r="K210" s="314"/>
    </row>
    <row r="211" s="1" customFormat="1" ht="15" customHeight="1">
      <c r="B211" s="291"/>
      <c r="C211" s="266"/>
      <c r="D211" s="266"/>
      <c r="E211" s="266"/>
      <c r="F211" s="289" t="s">
        <v>461</v>
      </c>
      <c r="G211" s="266"/>
      <c r="H211" s="266" t="s">
        <v>631</v>
      </c>
      <c r="I211" s="266"/>
      <c r="J211" s="266"/>
      <c r="K211" s="314"/>
    </row>
    <row r="212" s="1" customFormat="1" ht="15" customHeight="1">
      <c r="B212" s="338"/>
      <c r="C212" s="266"/>
      <c r="D212" s="266"/>
      <c r="E212" s="266"/>
      <c r="F212" s="289" t="s">
        <v>465</v>
      </c>
      <c r="G212" s="327"/>
      <c r="H212" s="318" t="s">
        <v>466</v>
      </c>
      <c r="I212" s="318"/>
      <c r="J212" s="318"/>
      <c r="K212" s="339"/>
    </row>
    <row r="213" s="1" customFormat="1" ht="15" customHeight="1">
      <c r="B213" s="338"/>
      <c r="C213" s="266"/>
      <c r="D213" s="266"/>
      <c r="E213" s="266"/>
      <c r="F213" s="289" t="s">
        <v>467</v>
      </c>
      <c r="G213" s="327"/>
      <c r="H213" s="318" t="s">
        <v>632</v>
      </c>
      <c r="I213" s="318"/>
      <c r="J213" s="318"/>
      <c r="K213" s="339"/>
    </row>
    <row r="214" s="1" customFormat="1" ht="15" customHeight="1">
      <c r="B214" s="338"/>
      <c r="C214" s="266"/>
      <c r="D214" s="266"/>
      <c r="E214" s="266"/>
      <c r="F214" s="289"/>
      <c r="G214" s="327"/>
      <c r="H214" s="318"/>
      <c r="I214" s="318"/>
      <c r="J214" s="318"/>
      <c r="K214" s="339"/>
    </row>
    <row r="215" s="1" customFormat="1" ht="15" customHeight="1">
      <c r="B215" s="338"/>
      <c r="C215" s="266" t="s">
        <v>592</v>
      </c>
      <c r="D215" s="266"/>
      <c r="E215" s="266"/>
      <c r="F215" s="289">
        <v>1</v>
      </c>
      <c r="G215" s="327"/>
      <c r="H215" s="318" t="s">
        <v>633</v>
      </c>
      <c r="I215" s="318"/>
      <c r="J215" s="318"/>
      <c r="K215" s="339"/>
    </row>
    <row r="216" s="1" customFormat="1" ht="15" customHeight="1">
      <c r="B216" s="338"/>
      <c r="C216" s="266"/>
      <c r="D216" s="266"/>
      <c r="E216" s="266"/>
      <c r="F216" s="289">
        <v>2</v>
      </c>
      <c r="G216" s="327"/>
      <c r="H216" s="318" t="s">
        <v>634</v>
      </c>
      <c r="I216" s="318"/>
      <c r="J216" s="318"/>
      <c r="K216" s="339"/>
    </row>
    <row r="217" s="1" customFormat="1" ht="15" customHeight="1">
      <c r="B217" s="338"/>
      <c r="C217" s="266"/>
      <c r="D217" s="266"/>
      <c r="E217" s="266"/>
      <c r="F217" s="289">
        <v>3</v>
      </c>
      <c r="G217" s="327"/>
      <c r="H217" s="318" t="s">
        <v>635</v>
      </c>
      <c r="I217" s="318"/>
      <c r="J217" s="318"/>
      <c r="K217" s="339"/>
    </row>
    <row r="218" s="1" customFormat="1" ht="15" customHeight="1">
      <c r="B218" s="338"/>
      <c r="C218" s="266"/>
      <c r="D218" s="266"/>
      <c r="E218" s="266"/>
      <c r="F218" s="289">
        <v>4</v>
      </c>
      <c r="G218" s="327"/>
      <c r="H218" s="318" t="s">
        <v>636</v>
      </c>
      <c r="I218" s="318"/>
      <c r="J218" s="318"/>
      <c r="K218" s="339"/>
    </row>
    <row r="219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Urbánek</dc:creator>
  <cp:lastModifiedBy>Kamil Urbánek</cp:lastModifiedBy>
  <dcterms:created xsi:type="dcterms:W3CDTF">2025-10-07T09:54:57Z</dcterms:created>
  <dcterms:modified xsi:type="dcterms:W3CDTF">2025-10-07T09:54:58Z</dcterms:modified>
</cp:coreProperties>
</file>