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I:\Obchod\Projekty povodňových škod\PŠ Odra - nátrž\"/>
    </mc:Choice>
  </mc:AlternateContent>
  <bookViews>
    <workbookView xWindow="0" yWindow="0" windowWidth="0" windowHeight="0"/>
  </bookViews>
  <sheets>
    <sheet name="Rekapitulace stavby" sheetId="1" r:id="rId1"/>
    <sheet name="01 - Sanace nátrže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'01 - Sanace nátrže'!$C$123:$K$242</definedName>
    <definedName name="_xlnm.Print_Area" localSheetId="1">'01 - Sanace nátrže'!$C$4:$J$76,'01 - Sanace nátrže'!$C$82:$J$105,'01 - Sanace nátrže'!$C$111:$J$242</definedName>
    <definedName name="_xlnm.Print_Titles" localSheetId="1">'01 - Sanace nátrže'!$123:$123</definedName>
  </definedNames>
  <calcPr/>
</workbook>
</file>

<file path=xl/calcChain.xml><?xml version="1.0" encoding="utf-8"?>
<calcChain xmlns="http://schemas.openxmlformats.org/spreadsheetml/2006/main">
  <c i="2" l="1" r="P229"/>
  <c r="J37"/>
  <c r="J36"/>
  <c i="1" r="AY95"/>
  <c i="2" r="J35"/>
  <c i="1" r="AX95"/>
  <c i="2" r="BI240"/>
  <c r="BH240"/>
  <c r="BG240"/>
  <c r="BF240"/>
  <c r="T240"/>
  <c r="T239"/>
  <c r="R240"/>
  <c r="R239"/>
  <c r="P240"/>
  <c r="P239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5"/>
  <c r="BH225"/>
  <c r="BG225"/>
  <c r="BF225"/>
  <c r="T225"/>
  <c r="R225"/>
  <c r="P225"/>
  <c r="BI223"/>
  <c r="BH223"/>
  <c r="BG223"/>
  <c r="BF223"/>
  <c r="T223"/>
  <c r="R223"/>
  <c r="P223"/>
  <c r="BI220"/>
  <c r="BH220"/>
  <c r="BG220"/>
  <c r="BF220"/>
  <c r="T220"/>
  <c r="T219"/>
  <c r="R220"/>
  <c r="R219"/>
  <c r="P220"/>
  <c r="P219"/>
  <c r="BI215"/>
  <c r="BH215"/>
  <c r="BG215"/>
  <c r="BF215"/>
  <c r="T215"/>
  <c r="R215"/>
  <c r="P215"/>
  <c r="BI211"/>
  <c r="BH211"/>
  <c r="BG211"/>
  <c r="BF211"/>
  <c r="T211"/>
  <c r="R211"/>
  <c r="P211"/>
  <c r="BI207"/>
  <c r="BH207"/>
  <c r="BG207"/>
  <c r="BF207"/>
  <c r="T207"/>
  <c r="R207"/>
  <c r="P207"/>
  <c r="BI203"/>
  <c r="BH203"/>
  <c r="BG203"/>
  <c r="BF203"/>
  <c r="T203"/>
  <c r="R203"/>
  <c r="P203"/>
  <c r="BI201"/>
  <c r="BH201"/>
  <c r="BG201"/>
  <c r="BF201"/>
  <c r="T201"/>
  <c r="R201"/>
  <c r="P201"/>
  <c r="BI197"/>
  <c r="BH197"/>
  <c r="BG197"/>
  <c r="BF197"/>
  <c r="T197"/>
  <c r="R197"/>
  <c r="P197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55"/>
  <c r="BH155"/>
  <c r="BG155"/>
  <c r="BF155"/>
  <c r="T155"/>
  <c r="R155"/>
  <c r="P155"/>
  <c r="BI144"/>
  <c r="BH144"/>
  <c r="BG144"/>
  <c r="BF144"/>
  <c r="T144"/>
  <c r="R144"/>
  <c r="P144"/>
  <c r="BI141"/>
  <c r="BH141"/>
  <c r="BG141"/>
  <c r="BF141"/>
  <c r="T141"/>
  <c r="R141"/>
  <c r="P141"/>
  <c r="BI137"/>
  <c r="BH137"/>
  <c r="BG137"/>
  <c r="BF137"/>
  <c r="T137"/>
  <c r="R137"/>
  <c r="P137"/>
  <c r="BI130"/>
  <c r="BH130"/>
  <c r="BG130"/>
  <c r="BF130"/>
  <c r="T130"/>
  <c r="R130"/>
  <c r="P130"/>
  <c r="BI127"/>
  <c r="BH127"/>
  <c r="BG127"/>
  <c r="BF127"/>
  <c r="T127"/>
  <c r="R127"/>
  <c r="P127"/>
  <c r="J121"/>
  <c r="J120"/>
  <c r="F120"/>
  <c r="F118"/>
  <c r="E116"/>
  <c r="J92"/>
  <c r="J91"/>
  <c r="F91"/>
  <c r="F89"/>
  <c r="E87"/>
  <c r="J18"/>
  <c r="E18"/>
  <c r="F121"/>
  <c r="J17"/>
  <c r="J12"/>
  <c r="J89"/>
  <c r="E7"/>
  <c r="E114"/>
  <c i="1" r="L90"/>
  <c r="AM90"/>
  <c r="AM89"/>
  <c r="L89"/>
  <c r="AM87"/>
  <c r="L87"/>
  <c r="L85"/>
  <c r="L84"/>
  <c i="2" r="J220"/>
  <c r="J215"/>
  <c r="BK130"/>
  <c r="BK232"/>
  <c r="BK190"/>
  <c r="J166"/>
  <c r="J225"/>
  <c r="BK193"/>
  <c r="J141"/>
  <c r="J211"/>
  <c r="J144"/>
  <c r="J203"/>
  <c r="BK230"/>
  <c r="BK144"/>
  <c r="BK211"/>
  <c r="J170"/>
  <c r="J236"/>
  <c r="BK215"/>
  <c r="J181"/>
  <c r="BK240"/>
  <c r="J197"/>
  <c r="J187"/>
  <c r="BK174"/>
  <c r="J193"/>
  <c r="J130"/>
  <c r="J234"/>
  <c r="BK184"/>
  <c r="BK170"/>
  <c r="BK207"/>
  <c r="BK181"/>
  <c r="BK220"/>
  <c r="BK141"/>
  <c r="BK234"/>
  <c r="BK201"/>
  <c r="BK155"/>
  <c i="1" r="AS94"/>
  <c i="2" r="J190"/>
  <c r="BK203"/>
  <c r="BK223"/>
  <c r="J137"/>
  <c r="J232"/>
  <c r="J207"/>
  <c r="BK137"/>
  <c r="J201"/>
  <c r="BK187"/>
  <c r="BK197"/>
  <c r="J155"/>
  <c r="J184"/>
  <c r="BK236"/>
  <c r="J223"/>
  <c r="BK225"/>
  <c r="J174"/>
  <c r="J127"/>
  <c r="BK127"/>
  <c r="BK166"/>
  <c r="J230"/>
  <c r="J240"/>
  <c l="1" r="P228"/>
  <c r="BK126"/>
  <c r="P126"/>
  <c r="P196"/>
  <c r="P222"/>
  <c r="R126"/>
  <c r="R222"/>
  <c r="T126"/>
  <c r="R229"/>
  <c r="R228"/>
  <c r="BK196"/>
  <c r="J196"/>
  <c r="J99"/>
  <c r="T229"/>
  <c r="T228"/>
  <c r="T196"/>
  <c r="R196"/>
  <c r="BK222"/>
  <c r="J222"/>
  <c r="J101"/>
  <c r="T222"/>
  <c r="BK229"/>
  <c r="BK239"/>
  <c r="J239"/>
  <c r="J104"/>
  <c r="BK219"/>
  <c r="J219"/>
  <c r="J100"/>
  <c r="BE155"/>
  <c r="BE170"/>
  <c r="E85"/>
  <c r="BE187"/>
  <c r="BE201"/>
  <c r="BE220"/>
  <c r="BE240"/>
  <c r="BE130"/>
  <c r="BE193"/>
  <c r="BE203"/>
  <c r="BE207"/>
  <c r="BE190"/>
  <c r="BE197"/>
  <c r="BE223"/>
  <c r="BE230"/>
  <c r="BE232"/>
  <c r="BE234"/>
  <c r="BE236"/>
  <c r="BE181"/>
  <c r="BE137"/>
  <c r="BE211"/>
  <c r="BE215"/>
  <c r="F92"/>
  <c r="J118"/>
  <c r="BE174"/>
  <c r="BE184"/>
  <c r="BE225"/>
  <c r="BE144"/>
  <c r="BE141"/>
  <c r="BE166"/>
  <c r="BE127"/>
  <c r="F34"/>
  <c i="1" r="BA95"/>
  <c r="BA94"/>
  <c r="AW94"/>
  <c r="AK30"/>
  <c i="2" r="J34"/>
  <c i="1" r="AW95"/>
  <c i="2" r="F37"/>
  <c i="1" r="BD95"/>
  <c r="BD94"/>
  <c r="W33"/>
  <c i="2" r="F36"/>
  <c i="1" r="BC95"/>
  <c r="BC94"/>
  <c r="W32"/>
  <c i="2" r="F35"/>
  <c i="1" r="BB95"/>
  <c r="BB94"/>
  <c r="W31"/>
  <c i="2" l="1" r="R125"/>
  <c r="R124"/>
  <c r="P125"/>
  <c r="P124"/>
  <c i="1" r="AU95"/>
  <c i="2" r="BK228"/>
  <c r="J228"/>
  <c r="J102"/>
  <c r="T125"/>
  <c r="T124"/>
  <c r="BK125"/>
  <c r="BK124"/>
  <c r="J124"/>
  <c r="J96"/>
  <c r="J126"/>
  <c r="J98"/>
  <c r="J229"/>
  <c r="J103"/>
  <c i="1" r="AU94"/>
  <c r="W30"/>
  <c r="AY94"/>
  <c r="AX94"/>
  <c i="2" r="J33"/>
  <c i="1" r="AV95"/>
  <c r="AT95"/>
  <c i="2" r="F33"/>
  <c i="1" r="AZ95"/>
  <c r="AZ94"/>
  <c r="AV94"/>
  <c r="AK29"/>
  <c i="2" l="1" r="J125"/>
  <c r="J97"/>
  <c r="J30"/>
  <c i="1" r="AG95"/>
  <c r="AG94"/>
  <c r="AK26"/>
  <c r="AK35"/>
  <c r="W29"/>
  <c r="AT94"/>
  <c i="2" l="1" r="J39"/>
  <c i="1" r="AN94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<sst xmlns="http://schemas.openxmlformats.org/spreadsheetml/2006/main">
  <si>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</si>
  <si>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</si>
  <si>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</si>
  <si>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</si>
  <si>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</si>
  <si>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{5446db6e-a3b7-4918-81a7-0d69554b57dc}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</si>
  <si>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</si>
  <si>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</si>
  <si>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</si>
  <si>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</si>
  <si>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</si>
  <si>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</si>
  <si>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</si>
  <si>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</si>
  <si>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25-0401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</si>
  <si>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</si>
  <si>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</si>
  <si>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OPŠ, VT Odra, km 16,000-16,100 LB, sanace nátrže</t>
  </si>
  <si>
    <t>KSO:</t>
  </si>
  <si>
    <t>CC-CZ:</t>
  </si>
  <si>
    <t>Místo:</t>
  </si>
  <si>
    <t xml:space="preserve"> </t>
  </si>
  <si>
    <t>Datum:</t>
  </si>
  <si>
    <t>28. 7. 2025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</si>
  <si>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</si>
  <si>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</si>
  <si>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</si>
  <si>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</si>
  <si>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</si>
  <si>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</si>
  <si>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</si>
  <si>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</si>
  <si>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</si>
  <si>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</si>
  <si>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</si>
  <si>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</si>
  <si>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</si>
  <si>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</si>
  <si>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</si>
  <si>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</si>
  <si>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</si>
  <si>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</si>
  <si>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</si>
  <si>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</si>
  <si>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</si>
  <si>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</si>
  <si>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</si>
  <si>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</si>
  <si>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</si>
  <si>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</si>
  <si>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</si>
  <si>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</si>
  <si>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</si>
  <si>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</si>
  <si>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</si>
  <si>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</si>
  <si>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</si>
  <si>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</si>
  <si>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</si>
  <si>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</si>
  <si>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</si>
  <si>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</si>
  <si>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</si>
  <si>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</si>
  <si>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</si>
  <si>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</si>
  <si>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</si>
  <si>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</si>
  <si>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</si>
  <si>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</si>
  <si>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</si>
  <si>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</si>
  <si>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</si>
  <si>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</si>
  <si>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</si>
  <si>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</si>
  <si>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</si>
  <si>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</si>
  <si>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</si>
  <si>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Sanace nátrže</t>
  </si>
  <si>
    <t>STA</t>
  </si>
  <si>
    <t>1</t>
  </si>
  <si>
    <t>{97fca957-4fa0-401b-a6ef-0134148d84d0}</t>
  </si>
  <si>
    <t>2</t>
  </si>
  <si>
    <t>KRYCÍ LIST SOUPISU PRACÍ</t>
  </si>
  <si>
    <t>Objekt:</t>
  </si>
  <si>
    <t>01 - Sanace nátrže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</si>
  <si>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</si>
  <si>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</si>
  <si>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</si>
  <si>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</si>
  <si>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</si>
  <si>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</si>
  <si>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</si>
  <si>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</si>
  <si>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9 - Ostatní konstrukce a práce, bourání</t>
  </si>
  <si>
    <t xml:space="preserve">    998 - Přesun hmot</t>
  </si>
  <si>
    <t>VRN - Vedlejší rozpočtové náklady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</si>
  <si>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</si>
  <si>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</si>
  <si>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</si>
  <si>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</si>
  <si>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</si>
  <si>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</si>
  <si>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</si>
  <si>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</si>
  <si>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</si>
  <si>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</si>
  <si>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</si>
  <si>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</si>
  <si>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</si>
  <si>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</si>
  <si>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</si>
  <si>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</si>
  <si>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</si>
  <si>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</si>
  <si>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</si>
  <si>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</si>
  <si>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111151111</t>
  </si>
  <si>
    <t>Pokosení trávníku parterového pl do 1000 m2 s odvozem do 20 km v rovině a svahu do 1:5</t>
  </si>
  <si>
    <t>m2</t>
  </si>
  <si>
    <t>4</t>
  </si>
  <si>
    <t>1036747395</t>
  </si>
  <si>
    <t>PP</t>
  </si>
  <si>
    <t xml:space="preserve">Pokosení trávníku při souvislé ploše do 1000 m2 parterového v rovině nebo svahu do 1:5
s případným naložením shrabků na dopravní prostředek, odvozem do 20 km a se složením,				
</t>
  </si>
  <si>
    <t>VV</t>
  </si>
  <si>
    <t>"Odkaz na mn. položky pořadí 12 " 700,00000</t>
  </si>
  <si>
    <t>121151114</t>
  </si>
  <si>
    <t>Sejmutí ornice plochy do 500 m2 tl vrstvy přes 200 do 250 mm strojně</t>
  </si>
  <si>
    <t>-1485789388</t>
  </si>
  <si>
    <t>Sejmutí ornice strojně při souvislé ploše přes 100 do 500 m2, tl. vrstvy přes 200 do 250 mm</t>
  </si>
  <si>
    <t>"přívoz nové ornice na stavbu"</t>
  </si>
  <si>
    <t>45</t>
  </si>
  <si>
    <t>"stávající sejmutí ornice"</t>
  </si>
  <si>
    <t>25</t>
  </si>
  <si>
    <t>Součet</t>
  </si>
  <si>
    <t>3</t>
  </si>
  <si>
    <t>124153101</t>
  </si>
  <si>
    <t>Vykopávky pro koryta vodotečí v hornině třídy těžitelnosti I skupiny 1 a 2 objem do 1000 m3 strojně</t>
  </si>
  <si>
    <t>m3</t>
  </si>
  <si>
    <t>-6972484</t>
  </si>
  <si>
    <t>Vykopávky pro koryta vodotečí strojně v hornině třídy těžitelnosti I skupiny 1 a 2 přes 100 do 1 000 m3</t>
  </si>
  <si>
    <t>"odtěžení bahna"</t>
  </si>
  <si>
    <t>100</t>
  </si>
  <si>
    <t>124153109</t>
  </si>
  <si>
    <t>Příplatek k vykopávkám pro koryta vodotečí v hornině třídy těžitelnosti I skupiny 1 a 2 v tekoucí vodě při LTM</t>
  </si>
  <si>
    <t>274012659</t>
  </si>
  <si>
    <t>Vykopávky pro koryta vodotečí strojně Příplatek k cenám za vykopávky pro koryta vodotečí v tekoucí vodě při LTM v hornině třídy těžitelnosti I skupiny 1 a 2</t>
  </si>
  <si>
    <t>"Odkaz na mn. položky pořadí 3" 100,00000</t>
  </si>
  <si>
    <t>5</t>
  </si>
  <si>
    <t>161151103</t>
  </si>
  <si>
    <t>Svislé přemístění výkopku z horniny třídy těžitelnosti I skupiny 1 až 3 hl výkopu přes 4 do 8 m</t>
  </si>
  <si>
    <t>288178274</t>
  </si>
  <si>
    <t>Svislé přemístění výkopku strojně bez naložení do dopravní nádoby avšak s vyprázdněním dopravní nádoby na hromadu nebo do dopravního prostředku z horniny třídy těžitelnosti I skupiny 1 až 3 při hloubce výkopu přes 4 do 8 m</t>
  </si>
  <si>
    <t>"lomový kámen do 200kg"</t>
  </si>
  <si>
    <t>50</t>
  </si>
  <si>
    <t>"lomový kámen do 500kg"</t>
  </si>
  <si>
    <t>110</t>
  </si>
  <si>
    <t>"ŕíční netříděný štěrk"</t>
  </si>
  <si>
    <t>520</t>
  </si>
  <si>
    <t>"nová ornice na stavbu"</t>
  </si>
  <si>
    <t>6</t>
  </si>
  <si>
    <t>162751117</t>
  </si>
  <si>
    <t>Vodorovné přemístění přes 9 000 do 10000 m výkopku/sypaniny z horniny třídy těžitelnosti I skupiny 1 až 3</t>
  </si>
  <si>
    <t>-805523896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</si>
  <si>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</si>
  <si>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7</t>
  </si>
  <si>
    <t>162751119</t>
  </si>
  <si>
    <t>Příplatek k vodorovnému přemístění výkopku/sypaniny z horniny třídy těžitelnosti I skupiny 1 až 3 ZKD 1000 m přes 10000 m</t>
  </si>
  <si>
    <t>-718358237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</si>
  <si>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</si>
  <si>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"Odkaz na mn. položky pořadí 6" 730,00000</t>
  </si>
  <si>
    <t>8</t>
  </si>
  <si>
    <t>167151111</t>
  </si>
  <si>
    <t>Nakládání výkopku z hornin třídy těžitelnosti I skupiny 1 až 3 přes 100 m3</t>
  </si>
  <si>
    <t>390244981</t>
  </si>
  <si>
    <t>Nakládání, skládání a překládání neulehlého výkopku nebo sypaniny strojně nakládání, množství přes 100 m3, z hornin třídy těžitelnosti I, skupiny 1 až 3</t>
  </si>
  <si>
    <t>"Odkaz na mn. položky pořadí 5" 730,00000</t>
  </si>
  <si>
    <t>9</t>
  </si>
  <si>
    <t>171151103</t>
  </si>
  <si>
    <t>Uložení sypaniny z hornin soudržných do násypů zhutněných strojně</t>
  </si>
  <si>
    <t>227676121</t>
  </si>
  <si>
    <t>Uložení sypanin do násypů strojně s rozprostřením sypaniny ve vrstvách a s hrubým urovnáním zhutněných z hornin soudržných jakékoliv třídy těžitelnosti</t>
  </si>
  <si>
    <t>"Zásyp říčního netříděného štěrku do výtrže: "</t>
  </si>
  <si>
    <t>500</t>
  </si>
  <si>
    <t xml:space="preserve">"Zásyp štěrkopísku fr. 0-8  do výtrže: "</t>
  </si>
  <si>
    <t>20</t>
  </si>
  <si>
    <t>10</t>
  </si>
  <si>
    <t>171251201</t>
  </si>
  <si>
    <t>Uložení sypaniny na skládky nebo meziskládky</t>
  </si>
  <si>
    <t>1665163122</t>
  </si>
  <si>
    <t>Uložení sypaniny na skládky nebo meziskládky bez hutnění s upravením uložené sypaniny do předepsaného tvaru</t>
  </si>
  <si>
    <t>"Odkaz na mn. položky pořadí 3 " 100,00000</t>
  </si>
  <si>
    <t>11</t>
  </si>
  <si>
    <t>181351103</t>
  </si>
  <si>
    <t>Rozprostření ornice tl vrstvy do 200 mm pl přes 100 do 500 m2 v rovině nebo ve svahu do 1:5 strojně</t>
  </si>
  <si>
    <t>-2084721900</t>
  </si>
  <si>
    <t>Rozprostření a urovnání ornice v rovině nebo ve svahu sklonu do 1:5 strojně při souvislé ploše přes 100 do 500 m2, tl. vrstvy do 200 mm</t>
  </si>
  <si>
    <t>"Ornice" 700</t>
  </si>
  <si>
    <t>181411122</t>
  </si>
  <si>
    <t>Založení lučního trávníku výsevem pl do 1000 m2 ve svahu přes 1:5 do 1:2</t>
  </si>
  <si>
    <t>-1260612518</t>
  </si>
  <si>
    <t>Založení trávníku na půdě předem připravené plochy do 1000 m2 výsevem včetně utažení lučního na svahu přes 1:5 do 1:2</t>
  </si>
  <si>
    <t>"Odkaz na mn. položky pořadí 1 " 700,00000</t>
  </si>
  <si>
    <t>13</t>
  </si>
  <si>
    <t>M</t>
  </si>
  <si>
    <t>00572470</t>
  </si>
  <si>
    <t>osivo směs travní univerzál</t>
  </si>
  <si>
    <t>kg</t>
  </si>
  <si>
    <t>-1486240913</t>
  </si>
  <si>
    <t xml:space="preserve"> "Odkaz na mn. položky 12" 700*0,03</t>
  </si>
  <si>
    <t>14</t>
  </si>
  <si>
    <t>183403111</t>
  </si>
  <si>
    <t>Obdělání půdy nakopáním na hl přes 0,05 do 0,1 m v rovině a svahu do 1:5</t>
  </si>
  <si>
    <t>469553956</t>
  </si>
  <si>
    <t>Obdělání půdy nakopáním hl. přes 50 do 100 mm v rovině nebo na svahu do 1:5</t>
  </si>
  <si>
    <t>"Odkaz na mn. položky pořadí 11 " 700,00000</t>
  </si>
  <si>
    <t>Vodorovné konstrukce</t>
  </si>
  <si>
    <t>15</t>
  </si>
  <si>
    <t>462511370</t>
  </si>
  <si>
    <t>Zához z lomového kamene bez proštěrkování z terénu hmotnost přes 200 do 500 kg</t>
  </si>
  <si>
    <t>184509637</t>
  </si>
  <si>
    <t>Zához z lomového kamene neupraveného záhozového bez proštěrkování z terénu, hmotnosti jednotlivých kamenů přes 200 do 500 kg</t>
  </si>
  <si>
    <t>"zához lomový kámen"</t>
  </si>
  <si>
    <t>16</t>
  </si>
  <si>
    <t>462519003</t>
  </si>
  <si>
    <t>Příplatek za urovnání ploch záhozu z lomového kamene hmotnost přes 200 do 500 kg</t>
  </si>
  <si>
    <t>-1650214971</t>
  </si>
  <si>
    <t>Zához z lomového kamene neupraveného záhozového Příplatek k cenám za urovnání viditelných ploch záhozu z kamene, hmotnosti jednotlivých kamenů přes 200 do 500 kg</t>
  </si>
  <si>
    <t>17</t>
  </si>
  <si>
    <t>462-R01</t>
  </si>
  <si>
    <t>Urovnání líce bermy - štěrku</t>
  </si>
  <si>
    <t>-1518956268</t>
  </si>
  <si>
    <t>Urovnnání líce bermy - štěrku</t>
  </si>
  <si>
    <t>"Plocha urovnání bermy"</t>
  </si>
  <si>
    <t>3*100+1*100</t>
  </si>
  <si>
    <t>18</t>
  </si>
  <si>
    <t>58337303</t>
  </si>
  <si>
    <t>štěrkopísek frakce 0/8</t>
  </si>
  <si>
    <t>t</t>
  </si>
  <si>
    <t>-3729228</t>
  </si>
  <si>
    <t>"podsyp pod lomový kámen (2t/m3)"</t>
  </si>
  <si>
    <t>20*2</t>
  </si>
  <si>
    <t>19</t>
  </si>
  <si>
    <t>463212121</t>
  </si>
  <si>
    <t>Rovnanina z lomového kamene upraveného s vyplněním spár těženým kamenivem</t>
  </si>
  <si>
    <t>1191140861</t>
  </si>
  <si>
    <t>Rovnanina z lomového kamene upraveného, tříděného jakékoliv tloušťky rovnaniny s vyplněním spár a dutin těženým kamenivem</t>
  </si>
  <si>
    <t>"lomový kámen tl. 200mm s vyklínováním"</t>
  </si>
  <si>
    <t>463212191</t>
  </si>
  <si>
    <t>Příplatek za vypracováni líce rovnaniny</t>
  </si>
  <si>
    <t>-559954456</t>
  </si>
  <si>
    <t>Rovnanina z lomového kamene upraveného, tříděného Příplatek k cenám za vypracování líce</t>
  </si>
  <si>
    <t>"rovnanina při tl. do 20cm "</t>
  </si>
  <si>
    <t>(1,5+0,5)*100</t>
  </si>
  <si>
    <t>Ostatní konstrukce a práce, bourání</t>
  </si>
  <si>
    <t>9369-R01</t>
  </si>
  <si>
    <t>Osazení norné sorpční stěny. včetně jejího provozu a odběru vzorků</t>
  </si>
  <si>
    <t>kpl</t>
  </si>
  <si>
    <t>-1561575756</t>
  </si>
  <si>
    <t>998</t>
  </si>
  <si>
    <t>Přesun hmot</t>
  </si>
  <si>
    <t>22</t>
  </si>
  <si>
    <t>998332011</t>
  </si>
  <si>
    <t>Přesun hmot pro úpravy vodních toků a kanály</t>
  </si>
  <si>
    <t>-410443849</t>
  </si>
  <si>
    <t>Přesun hmot pro úpravy vodních toků a kanály, hráze rybníků apod. dopravní vzdálenost do 500 m</t>
  </si>
  <si>
    <t>23</t>
  </si>
  <si>
    <t>998332091</t>
  </si>
  <si>
    <t>Příplatek k přesunu hmot pro úpravy vodních toků za zvětšený přesun do 1000 m</t>
  </si>
  <si>
    <t>-2077921240</t>
  </si>
  <si>
    <t>Přesun hmot pro úpravy vodních toků a kanály, hráze rybníků apod. Příplatek k ceně za zvětšený přesun přes vymezenou dopravní vzdálenost do 1 000 m</t>
  </si>
  <si>
    <t>Online PSC</t>
  </si>
  <si>
    <t>https://podminky.urs.cz/item/CS_URS_2025_02/998332091</t>
  </si>
  <si>
    <t>VRN</t>
  </si>
  <si>
    <t>Vedlejší rozpočtové náklady</t>
  </si>
  <si>
    <t>VRN3</t>
  </si>
  <si>
    <t>Zařízení staveniště</t>
  </si>
  <si>
    <t>24</t>
  </si>
  <si>
    <t>005211R02</t>
  </si>
  <si>
    <t>Předání a převzetí staveniště</t>
  </si>
  <si>
    <t>1024</t>
  </si>
  <si>
    <t>1211555031</t>
  </si>
  <si>
    <t>Náklady spojené s účastí zhotovitele na předání a převzetí staveniště</t>
  </si>
  <si>
    <t>005211R03</t>
  </si>
  <si>
    <t>-325038491</t>
  </si>
  <si>
    <t>Veškeré náklady spojené s vybudováním, provozem a odstraněním staveniště</t>
  </si>
  <si>
    <t>26</t>
  </si>
  <si>
    <t>00524R03</t>
  </si>
  <si>
    <t>Předání a převzetí díla</t>
  </si>
  <si>
    <t>1209353437</t>
  </si>
  <si>
    <t>Náklady zhotovitele, které vzniknou v soucislosti s povinnostmi zhotovitele při předání a převzetí díla</t>
  </si>
  <si>
    <t>27</t>
  </si>
  <si>
    <t>031002000</t>
  </si>
  <si>
    <t xml:space="preserve">Zajištění slovení rybí obsádky k tomu oprávněnou osobou, včetně pořízení protokolu a  oznámení o zaháj. prací uživateli rybářského revíru</t>
  </si>
  <si>
    <t>-2011669788</t>
  </si>
  <si>
    <t>Související (přípravné) práce pro zařízení staveniště</t>
  </si>
  <si>
    <t>https://podminky.urs.cz/item/CS_URS_2025_01/031002000</t>
  </si>
  <si>
    <t>VRN4</t>
  </si>
  <si>
    <t>Inženýrská činnost</t>
  </si>
  <si>
    <t>28</t>
  </si>
  <si>
    <t>041403000</t>
  </si>
  <si>
    <t>Bezpečnost a ochrana zdraví při práci na staveništi - norná stěna,sorbent</t>
  </si>
  <si>
    <t>-696194267</t>
  </si>
  <si>
    <t>Bezpečnost a ochrana zdraví při práci na staveništi</t>
  </si>
  <si>
    <t>https://podminky.urs.cz/item/CS_URS_2025_01/041403000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</si>
</sst>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8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horizontal="left" vertical="center"/>
    </xf>
    <xf numFmtId="0" fontId="39" fillId="0" borderId="0" xfId="1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998332091" TargetMode="External" /><Relationship Id="rId2" Type="http://schemas.openxmlformats.org/officeDocument/2006/relationships/hyperlink" Target="https://podminky.urs.cz/item/CS_URS_2025_01/031002000" TargetMode="External" /><Relationship Id="rId3" Type="http://schemas.openxmlformats.org/officeDocument/2006/relationships/hyperlink" Target="https://podminky.urs.cz/item/CS_URS_2025_01/041403000" TargetMode="External" /><Relationship Id="rId4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25-0401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OPŠ, VT Odra, km 16,000-16,100 LB, sanace nátrže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28. 7. 2025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72</v>
      </c>
      <c r="BT94" s="117" t="s">
        <v>73</v>
      </c>
      <c r="BU94" s="118" t="s">
        <v>74</v>
      </c>
      <c r="BV94" s="117" t="s">
        <v>75</v>
      </c>
      <c r="BW94" s="117" t="s">
        <v>5</v>
      </c>
      <c r="BX94" s="117" t="s">
        <v>76</v>
      </c>
      <c r="CL94" s="117" t="s">
        <v>1</v>
      </c>
    </row>
    <row r="95" s="7" customFormat="1" ht="16.5" customHeight="1">
      <c r="A95" s="119" t="s">
        <v>77</v>
      </c>
      <c r="B95" s="120"/>
      <c r="C95" s="121"/>
      <c r="D95" s="122" t="s">
        <v>78</v>
      </c>
      <c r="E95" s="122"/>
      <c r="F95" s="122"/>
      <c r="G95" s="122"/>
      <c r="H95" s="122"/>
      <c r="I95" s="123"/>
      <c r="J95" s="122" t="s">
        <v>79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Sanace nátrže'!J30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80</v>
      </c>
      <c r="AR95" s="126"/>
      <c r="AS95" s="127">
        <v>0</v>
      </c>
      <c r="AT95" s="128">
        <f>ROUND(SUM(AV95:AW95),2)</f>
        <v>0</v>
      </c>
      <c r="AU95" s="129">
        <f>'01 - Sanace nátrže'!P124</f>
        <v>0</v>
      </c>
      <c r="AV95" s="128">
        <f>'01 - Sanace nátrže'!J33</f>
        <v>0</v>
      </c>
      <c r="AW95" s="128">
        <f>'01 - Sanace nátrže'!J34</f>
        <v>0</v>
      </c>
      <c r="AX95" s="128">
        <f>'01 - Sanace nátrže'!J35</f>
        <v>0</v>
      </c>
      <c r="AY95" s="128">
        <f>'01 - Sanace nátrže'!J36</f>
        <v>0</v>
      </c>
      <c r="AZ95" s="128">
        <f>'01 - Sanace nátrže'!F33</f>
        <v>0</v>
      </c>
      <c r="BA95" s="128">
        <f>'01 - Sanace nátrže'!F34</f>
        <v>0</v>
      </c>
      <c r="BB95" s="128">
        <f>'01 - Sanace nátrže'!F35</f>
        <v>0</v>
      </c>
      <c r="BC95" s="128">
        <f>'01 - Sanace nátrže'!F36</f>
        <v>0</v>
      </c>
      <c r="BD95" s="130">
        <f>'01 - Sanace nátrže'!F37</f>
        <v>0</v>
      </c>
      <c r="BE95" s="7"/>
      <c r="BT95" s="131" t="s">
        <v>81</v>
      </c>
      <c r="BV95" s="131" t="s">
        <v>75</v>
      </c>
      <c r="BW95" s="131" t="s">
        <v>82</v>
      </c>
      <c r="BX95" s="131" t="s">
        <v>5</v>
      </c>
      <c r="CL95" s="131" t="s">
        <v>1</v>
      </c>
      <c r="CM95" s="131" t="s">
        <v>83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beVVsesG+hSHN/pK/0hYj7NdQEHi4OTRqFXenASEZtY4z1NcEfoyOCnanOFVc+fowjXg1Y4fppMX0gJ4+c8Yug==" hashValue="ST9j8+gPLyfxY7YLl/WCuS4c9dloSZcle2TUauoKtJ+RO2XfVjlNob8j5jdomnDrz1auCOC3IQZIhJmnD8k2iw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1 - Sanace nátrž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82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0"/>
      <c r="AT3" s="17" t="s">
        <v>83</v>
      </c>
    </row>
    <row r="4" s="1" customFormat="1" ht="24.96" customHeight="1">
      <c r="B4" s="20"/>
      <c r="D4" s="134" t="s">
        <v>84</v>
      </c>
      <c r="L4" s="20"/>
      <c r="M4" s="135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6" t="s">
        <v>16</v>
      </c>
      <c r="L6" s="20"/>
    </row>
    <row r="7" s="1" customFormat="1" ht="16.5" customHeight="1">
      <c r="B7" s="20"/>
      <c r="E7" s="137" t="str">
        <f>'Rekapitulace stavby'!K6</f>
        <v>OPŠ, VT Odra, km 16,000-16,100 LB, sanace nátrže</v>
      </c>
      <c r="F7" s="136"/>
      <c r="G7" s="136"/>
      <c r="H7" s="136"/>
      <c r="L7" s="20"/>
    </row>
    <row r="8" s="2" customFormat="1" ht="12" customHeight="1">
      <c r="A8" s="38"/>
      <c r="B8" s="44"/>
      <c r="C8" s="38"/>
      <c r="D8" s="136" t="s">
        <v>85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8" t="s">
        <v>86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6" t="s">
        <v>18</v>
      </c>
      <c r="E11" s="38"/>
      <c r="F11" s="139" t="s">
        <v>1</v>
      </c>
      <c r="G11" s="38"/>
      <c r="H11" s="38"/>
      <c r="I11" s="136" t="s">
        <v>19</v>
      </c>
      <c r="J11" s="139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6" t="s">
        <v>20</v>
      </c>
      <c r="E12" s="38"/>
      <c r="F12" s="139" t="s">
        <v>21</v>
      </c>
      <c r="G12" s="38"/>
      <c r="H12" s="38"/>
      <c r="I12" s="136" t="s">
        <v>22</v>
      </c>
      <c r="J12" s="140" t="str">
        <f>'Rekapitulace stavby'!AN8</f>
        <v>28. 7. 2025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6" t="s">
        <v>24</v>
      </c>
      <c r="E14" s="38"/>
      <c r="F14" s="38"/>
      <c r="G14" s="38"/>
      <c r="H14" s="38"/>
      <c r="I14" s="136" t="s">
        <v>25</v>
      </c>
      <c r="J14" s="139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9" t="s">
        <v>21</v>
      </c>
      <c r="F15" s="38"/>
      <c r="G15" s="38"/>
      <c r="H15" s="38"/>
      <c r="I15" s="136" t="s">
        <v>26</v>
      </c>
      <c r="J15" s="139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6" t="s">
        <v>27</v>
      </c>
      <c r="E17" s="38"/>
      <c r="F17" s="38"/>
      <c r="G17" s="38"/>
      <c r="H17" s="38"/>
      <c r="I17" s="136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9"/>
      <c r="G18" s="139"/>
      <c r="H18" s="139"/>
      <c r="I18" s="136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6" t="s">
        <v>29</v>
      </c>
      <c r="E20" s="38"/>
      <c r="F20" s="38"/>
      <c r="G20" s="38"/>
      <c r="H20" s="38"/>
      <c r="I20" s="136" t="s">
        <v>25</v>
      </c>
      <c r="J20" s="139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9" t="s">
        <v>21</v>
      </c>
      <c r="F21" s="38"/>
      <c r="G21" s="38"/>
      <c r="H21" s="38"/>
      <c r="I21" s="136" t="s">
        <v>26</v>
      </c>
      <c r="J21" s="139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6" t="s">
        <v>31</v>
      </c>
      <c r="E23" s="38"/>
      <c r="F23" s="38"/>
      <c r="G23" s="38"/>
      <c r="H23" s="38"/>
      <c r="I23" s="136" t="s">
        <v>25</v>
      </c>
      <c r="J23" s="139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9" t="s">
        <v>21</v>
      </c>
      <c r="F24" s="38"/>
      <c r="G24" s="38"/>
      <c r="H24" s="38"/>
      <c r="I24" s="136" t="s">
        <v>26</v>
      </c>
      <c r="J24" s="139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6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5"/>
      <c r="E29" s="145"/>
      <c r="F29" s="145"/>
      <c r="G29" s="145"/>
      <c r="H29" s="145"/>
      <c r="I29" s="145"/>
      <c r="J29" s="145"/>
      <c r="K29" s="145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6" t="s">
        <v>33</v>
      </c>
      <c r="E30" s="38"/>
      <c r="F30" s="38"/>
      <c r="G30" s="38"/>
      <c r="H30" s="38"/>
      <c r="I30" s="38"/>
      <c r="J30" s="147">
        <f>ROUND(J124,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5"/>
      <c r="E31" s="145"/>
      <c r="F31" s="145"/>
      <c r="G31" s="145"/>
      <c r="H31" s="145"/>
      <c r="I31" s="145"/>
      <c r="J31" s="145"/>
      <c r="K31" s="145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8" t="s">
        <v>35</v>
      </c>
      <c r="G32" s="38"/>
      <c r="H32" s="38"/>
      <c r="I32" s="148" t="s">
        <v>34</v>
      </c>
      <c r="J32" s="148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9" t="s">
        <v>37</v>
      </c>
      <c r="E33" s="136" t="s">
        <v>38</v>
      </c>
      <c r="F33" s="150">
        <f>ROUND((SUM(BE124:BE242)),  2)</f>
        <v>0</v>
      </c>
      <c r="G33" s="38"/>
      <c r="H33" s="38"/>
      <c r="I33" s="151">
        <v>0.20999999999999999</v>
      </c>
      <c r="J33" s="150">
        <f>ROUND(((SUM(BE124:BE242))*I33),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6" t="s">
        <v>39</v>
      </c>
      <c r="F34" s="150">
        <f>ROUND((SUM(BF124:BF242)),  2)</f>
        <v>0</v>
      </c>
      <c r="G34" s="38"/>
      <c r="H34" s="38"/>
      <c r="I34" s="151">
        <v>0.12</v>
      </c>
      <c r="J34" s="150">
        <f>ROUND(((SUM(BF124:BF242))*I34),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6" t="s">
        <v>40</v>
      </c>
      <c r="F35" s="150">
        <f>ROUND((SUM(BG124:BG242)),  2)</f>
        <v>0</v>
      </c>
      <c r="G35" s="38"/>
      <c r="H35" s="38"/>
      <c r="I35" s="151">
        <v>0.20999999999999999</v>
      </c>
      <c r="J35" s="150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6" t="s">
        <v>41</v>
      </c>
      <c r="F36" s="150">
        <f>ROUND((SUM(BH124:BH242)),  2)</f>
        <v>0</v>
      </c>
      <c r="G36" s="38"/>
      <c r="H36" s="38"/>
      <c r="I36" s="151">
        <v>0.12</v>
      </c>
      <c r="J36" s="150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6" t="s">
        <v>42</v>
      </c>
      <c r="F37" s="150">
        <f>ROUND((SUM(BI124:BI242)),  2)</f>
        <v>0</v>
      </c>
      <c r="G37" s="38"/>
      <c r="H37" s="38"/>
      <c r="I37" s="151">
        <v>0</v>
      </c>
      <c r="J37" s="150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2"/>
      <c r="D39" s="153" t="s">
        <v>43</v>
      </c>
      <c r="E39" s="154"/>
      <c r="F39" s="154"/>
      <c r="G39" s="155" t="s">
        <v>44</v>
      </c>
      <c r="H39" s="156" t="s">
        <v>45</v>
      </c>
      <c r="I39" s="154"/>
      <c r="J39" s="157">
        <f>SUM(J30:J37)</f>
        <v>0</v>
      </c>
      <c r="K39" s="15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9" t="s">
        <v>46</v>
      </c>
      <c r="E50" s="160"/>
      <c r="F50" s="160"/>
      <c r="G50" s="159" t="s">
        <v>47</v>
      </c>
      <c r="H50" s="160"/>
      <c r="I50" s="160"/>
      <c r="J50" s="160"/>
      <c r="K50" s="160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1" t="s">
        <v>48</v>
      </c>
      <c r="E61" s="162"/>
      <c r="F61" s="163" t="s">
        <v>49</v>
      </c>
      <c r="G61" s="161" t="s">
        <v>48</v>
      </c>
      <c r="H61" s="162"/>
      <c r="I61" s="162"/>
      <c r="J61" s="164" t="s">
        <v>49</v>
      </c>
      <c r="K61" s="162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9" t="s">
        <v>50</v>
      </c>
      <c r="E65" s="165"/>
      <c r="F65" s="165"/>
      <c r="G65" s="159" t="s">
        <v>51</v>
      </c>
      <c r="H65" s="165"/>
      <c r="I65" s="165"/>
      <c r="J65" s="165"/>
      <c r="K65" s="165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1" t="s">
        <v>48</v>
      </c>
      <c r="E76" s="162"/>
      <c r="F76" s="163" t="s">
        <v>49</v>
      </c>
      <c r="G76" s="161" t="s">
        <v>48</v>
      </c>
      <c r="H76" s="162"/>
      <c r="I76" s="162"/>
      <c r="J76" s="164" t="s">
        <v>49</v>
      </c>
      <c r="K76" s="162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0" t="str">
        <f>E7</f>
        <v>OPŠ, VT Odra, km 16,000-16,100 LB, sanace nátrže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85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Sanace nátrže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28. 7. 2025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1" t="s">
        <v>88</v>
      </c>
      <c r="D94" s="172"/>
      <c r="E94" s="172"/>
      <c r="F94" s="172"/>
      <c r="G94" s="172"/>
      <c r="H94" s="172"/>
      <c r="I94" s="172"/>
      <c r="J94" s="173" t="s">
        <v>89</v>
      </c>
      <c r="K94" s="172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4" t="s">
        <v>90</v>
      </c>
      <c r="D96" s="40"/>
      <c r="E96" s="40"/>
      <c r="F96" s="40"/>
      <c r="G96" s="40"/>
      <c r="H96" s="40"/>
      <c r="I96" s="40"/>
      <c r="J96" s="110">
        <f>J124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91</v>
      </c>
    </row>
    <row r="97" s="9" customFormat="1" ht="24.96" customHeight="1">
      <c r="A97" s="9"/>
      <c r="B97" s="175"/>
      <c r="C97" s="176"/>
      <c r="D97" s="177" t="s">
        <v>92</v>
      </c>
      <c r="E97" s="178"/>
      <c r="F97" s="178"/>
      <c r="G97" s="178"/>
      <c r="H97" s="178"/>
      <c r="I97" s="178"/>
      <c r="J97" s="179">
        <f>J125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1"/>
      <c r="C98" s="182"/>
      <c r="D98" s="183" t="s">
        <v>93</v>
      </c>
      <c r="E98" s="184"/>
      <c r="F98" s="184"/>
      <c r="G98" s="184"/>
      <c r="H98" s="184"/>
      <c r="I98" s="184"/>
      <c r="J98" s="185">
        <f>J126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1"/>
      <c r="C99" s="182"/>
      <c r="D99" s="183" t="s">
        <v>94</v>
      </c>
      <c r="E99" s="184"/>
      <c r="F99" s="184"/>
      <c r="G99" s="184"/>
      <c r="H99" s="184"/>
      <c r="I99" s="184"/>
      <c r="J99" s="185">
        <f>J196</f>
        <v>0</v>
      </c>
      <c r="K99" s="182"/>
      <c r="L99" s="18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1"/>
      <c r="C100" s="182"/>
      <c r="D100" s="183" t="s">
        <v>95</v>
      </c>
      <c r="E100" s="184"/>
      <c r="F100" s="184"/>
      <c r="G100" s="184"/>
      <c r="H100" s="184"/>
      <c r="I100" s="184"/>
      <c r="J100" s="185">
        <f>J219</f>
        <v>0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1"/>
      <c r="C101" s="182"/>
      <c r="D101" s="183" t="s">
        <v>96</v>
      </c>
      <c r="E101" s="184"/>
      <c r="F101" s="184"/>
      <c r="G101" s="184"/>
      <c r="H101" s="184"/>
      <c r="I101" s="184"/>
      <c r="J101" s="185">
        <f>J222</f>
        <v>0</v>
      </c>
      <c r="K101" s="182"/>
      <c r="L101" s="18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5"/>
      <c r="C102" s="176"/>
      <c r="D102" s="177" t="s">
        <v>97</v>
      </c>
      <c r="E102" s="178"/>
      <c r="F102" s="178"/>
      <c r="G102" s="178"/>
      <c r="H102" s="178"/>
      <c r="I102" s="178"/>
      <c r="J102" s="179">
        <f>J228</f>
        <v>0</v>
      </c>
      <c r="K102" s="176"/>
      <c r="L102" s="180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1"/>
      <c r="C103" s="182"/>
      <c r="D103" s="183" t="s">
        <v>98</v>
      </c>
      <c r="E103" s="184"/>
      <c r="F103" s="184"/>
      <c r="G103" s="184"/>
      <c r="H103" s="184"/>
      <c r="I103" s="184"/>
      <c r="J103" s="185">
        <f>J229</f>
        <v>0</v>
      </c>
      <c r="K103" s="182"/>
      <c r="L103" s="18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1"/>
      <c r="C104" s="182"/>
      <c r="D104" s="183" t="s">
        <v>99</v>
      </c>
      <c r="E104" s="184"/>
      <c r="F104" s="184"/>
      <c r="G104" s="184"/>
      <c r="H104" s="184"/>
      <c r="I104" s="184"/>
      <c r="J104" s="185">
        <f>J239</f>
        <v>0</v>
      </c>
      <c r="K104" s="182"/>
      <c r="L104" s="18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100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70" t="str">
        <f>E7</f>
        <v>OPŠ, VT Odra, km 16,000-16,100 LB, sanace nátrže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85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E9</f>
        <v>01 - Sanace nátrže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F12</f>
        <v xml:space="preserve"> </v>
      </c>
      <c r="G118" s="40"/>
      <c r="H118" s="40"/>
      <c r="I118" s="32" t="s">
        <v>22</v>
      </c>
      <c r="J118" s="79" t="str">
        <f>IF(J12="","",J12)</f>
        <v>28. 7. 2025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E15</f>
        <v xml:space="preserve"> </v>
      </c>
      <c r="G120" s="40"/>
      <c r="H120" s="40"/>
      <c r="I120" s="32" t="s">
        <v>29</v>
      </c>
      <c r="J120" s="36" t="str">
        <f>E21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27</v>
      </c>
      <c r="D121" s="40"/>
      <c r="E121" s="40"/>
      <c r="F121" s="27" t="str">
        <f>IF(E18="","",E18)</f>
        <v>Vyplň údaj</v>
      </c>
      <c r="G121" s="40"/>
      <c r="H121" s="40"/>
      <c r="I121" s="32" t="s">
        <v>31</v>
      </c>
      <c r="J121" s="36" t="str">
        <f>E24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87"/>
      <c r="B123" s="188"/>
      <c r="C123" s="189" t="s">
        <v>101</v>
      </c>
      <c r="D123" s="190" t="s">
        <v>58</v>
      </c>
      <c r="E123" s="190" t="s">
        <v>54</v>
      </c>
      <c r="F123" s="190" t="s">
        <v>55</v>
      </c>
      <c r="G123" s="190" t="s">
        <v>102</v>
      </c>
      <c r="H123" s="190" t="s">
        <v>103</v>
      </c>
      <c r="I123" s="190" t="s">
        <v>104</v>
      </c>
      <c r="J123" s="191" t="s">
        <v>89</v>
      </c>
      <c r="K123" s="192" t="s">
        <v>105</v>
      </c>
      <c r="L123" s="193"/>
      <c r="M123" s="100" t="s">
        <v>1</v>
      </c>
      <c r="N123" s="101" t="s">
        <v>37</v>
      </c>
      <c r="O123" s="101" t="s">
        <v>106</v>
      </c>
      <c r="P123" s="101" t="s">
        <v>107</v>
      </c>
      <c r="Q123" s="101" t="s">
        <v>108</v>
      </c>
      <c r="R123" s="101" t="s">
        <v>109</v>
      </c>
      <c r="S123" s="101" t="s">
        <v>110</v>
      </c>
      <c r="T123" s="102" t="s">
        <v>111</v>
      </c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</row>
    <row r="124" s="2" customFormat="1" ht="22.8" customHeight="1">
      <c r="A124" s="38"/>
      <c r="B124" s="39"/>
      <c r="C124" s="107" t="s">
        <v>112</v>
      </c>
      <c r="D124" s="40"/>
      <c r="E124" s="40"/>
      <c r="F124" s="40"/>
      <c r="G124" s="40"/>
      <c r="H124" s="40"/>
      <c r="I124" s="40"/>
      <c r="J124" s="194">
        <f>BK124</f>
        <v>0</v>
      </c>
      <c r="K124" s="40"/>
      <c r="L124" s="44"/>
      <c r="M124" s="103"/>
      <c r="N124" s="195"/>
      <c r="O124" s="104"/>
      <c r="P124" s="196">
        <f>P125+P228</f>
        <v>0</v>
      </c>
      <c r="Q124" s="104"/>
      <c r="R124" s="196">
        <f>R125+R228</f>
        <v>395.50988000000001</v>
      </c>
      <c r="S124" s="104"/>
      <c r="T124" s="197">
        <f>T125+T228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72</v>
      </c>
      <c r="AU124" s="17" t="s">
        <v>91</v>
      </c>
      <c r="BK124" s="198">
        <f>BK125+BK228</f>
        <v>0</v>
      </c>
    </row>
    <row r="125" s="12" customFormat="1" ht="25.92" customHeight="1">
      <c r="A125" s="12"/>
      <c r="B125" s="199"/>
      <c r="C125" s="200"/>
      <c r="D125" s="201" t="s">
        <v>72</v>
      </c>
      <c r="E125" s="202" t="s">
        <v>113</v>
      </c>
      <c r="F125" s="202" t="s">
        <v>114</v>
      </c>
      <c r="G125" s="200"/>
      <c r="H125" s="200"/>
      <c r="I125" s="203"/>
      <c r="J125" s="204">
        <f>BK125</f>
        <v>0</v>
      </c>
      <c r="K125" s="200"/>
      <c r="L125" s="205"/>
      <c r="M125" s="206"/>
      <c r="N125" s="207"/>
      <c r="O125" s="207"/>
      <c r="P125" s="208">
        <f>P126+P196+P219+P222</f>
        <v>0</v>
      </c>
      <c r="Q125" s="207"/>
      <c r="R125" s="208">
        <f>R126+R196+R219+R222</f>
        <v>395.50988000000001</v>
      </c>
      <c r="S125" s="207"/>
      <c r="T125" s="209">
        <f>T126+T196+T219+T222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0" t="s">
        <v>81</v>
      </c>
      <c r="AT125" s="211" t="s">
        <v>72</v>
      </c>
      <c r="AU125" s="211" t="s">
        <v>73</v>
      </c>
      <c r="AY125" s="210" t="s">
        <v>115</v>
      </c>
      <c r="BK125" s="212">
        <f>BK126+BK196+BK219+BK222</f>
        <v>0</v>
      </c>
    </row>
    <row r="126" s="12" customFormat="1" ht="22.8" customHeight="1">
      <c r="A126" s="12"/>
      <c r="B126" s="199"/>
      <c r="C126" s="200"/>
      <c r="D126" s="201" t="s">
        <v>72</v>
      </c>
      <c r="E126" s="213" t="s">
        <v>81</v>
      </c>
      <c r="F126" s="213" t="s">
        <v>116</v>
      </c>
      <c r="G126" s="200"/>
      <c r="H126" s="200"/>
      <c r="I126" s="203"/>
      <c r="J126" s="214">
        <f>BK126</f>
        <v>0</v>
      </c>
      <c r="K126" s="200"/>
      <c r="L126" s="205"/>
      <c r="M126" s="206"/>
      <c r="N126" s="207"/>
      <c r="O126" s="207"/>
      <c r="P126" s="208">
        <f>SUM(P127:P195)</f>
        <v>0</v>
      </c>
      <c r="Q126" s="207"/>
      <c r="R126" s="208">
        <f>SUM(R127:R195)</f>
        <v>0.021000000000000001</v>
      </c>
      <c r="S126" s="207"/>
      <c r="T126" s="209">
        <f>SUM(T127:T195)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0" t="s">
        <v>81</v>
      </c>
      <c r="AT126" s="211" t="s">
        <v>72</v>
      </c>
      <c r="AU126" s="211" t="s">
        <v>81</v>
      </c>
      <c r="AY126" s="210" t="s">
        <v>115</v>
      </c>
      <c r="BK126" s="212">
        <f>SUM(BK127:BK195)</f>
        <v>0</v>
      </c>
    </row>
    <row r="127" s="2" customFormat="1" ht="24.15" customHeight="1">
      <c r="A127" s="38"/>
      <c r="B127" s="39"/>
      <c r="C127" s="215" t="s">
        <v>81</v>
      </c>
      <c r="D127" s="215" t="s">
        <v>117</v>
      </c>
      <c r="E127" s="216" t="s">
        <v>118</v>
      </c>
      <c r="F127" s="217" t="s">
        <v>119</v>
      </c>
      <c r="G127" s="218" t="s">
        <v>120</v>
      </c>
      <c r="H127" s="219">
        <v>700</v>
      </c>
      <c r="I127" s="220"/>
      <c r="J127" s="221">
        <f>ROUND(I127*H127,2)</f>
        <v>0</v>
      </c>
      <c r="K127" s="222"/>
      <c r="L127" s="44"/>
      <c r="M127" s="223" t="s">
        <v>1</v>
      </c>
      <c r="N127" s="224" t="s">
        <v>38</v>
      </c>
      <c r="O127" s="91"/>
      <c r="P127" s="225">
        <f>O127*H127</f>
        <v>0</v>
      </c>
      <c r="Q127" s="225">
        <v>0</v>
      </c>
      <c r="R127" s="225">
        <f>Q127*H127</f>
        <v>0</v>
      </c>
      <c r="S127" s="225">
        <v>0</v>
      </c>
      <c r="T127" s="226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7" t="s">
        <v>121</v>
      </c>
      <c r="AT127" s="227" t="s">
        <v>117</v>
      </c>
      <c r="AU127" s="227" t="s">
        <v>83</v>
      </c>
      <c r="AY127" s="17" t="s">
        <v>115</v>
      </c>
      <c r="BE127" s="228">
        <f>IF(N127="základní",J127,0)</f>
        <v>0</v>
      </c>
      <c r="BF127" s="228">
        <f>IF(N127="snížená",J127,0)</f>
        <v>0</v>
      </c>
      <c r="BG127" s="228">
        <f>IF(N127="zákl. přenesená",J127,0)</f>
        <v>0</v>
      </c>
      <c r="BH127" s="228">
        <f>IF(N127="sníž. přenesená",J127,0)</f>
        <v>0</v>
      </c>
      <c r="BI127" s="228">
        <f>IF(N127="nulová",J127,0)</f>
        <v>0</v>
      </c>
      <c r="BJ127" s="17" t="s">
        <v>81</v>
      </c>
      <c r="BK127" s="228">
        <f>ROUND(I127*H127,2)</f>
        <v>0</v>
      </c>
      <c r="BL127" s="17" t="s">
        <v>121</v>
      </c>
      <c r="BM127" s="227" t="s">
        <v>122</v>
      </c>
    </row>
    <row r="128" s="2" customFormat="1">
      <c r="A128" s="38"/>
      <c r="B128" s="39"/>
      <c r="C128" s="40"/>
      <c r="D128" s="229" t="s">
        <v>123</v>
      </c>
      <c r="E128" s="40"/>
      <c r="F128" s="230" t="s">
        <v>124</v>
      </c>
      <c r="G128" s="40"/>
      <c r="H128" s="40"/>
      <c r="I128" s="231"/>
      <c r="J128" s="40"/>
      <c r="K128" s="40"/>
      <c r="L128" s="44"/>
      <c r="M128" s="232"/>
      <c r="N128" s="233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123</v>
      </c>
      <c r="AU128" s="17" t="s">
        <v>83</v>
      </c>
    </row>
    <row r="129" s="13" customFormat="1">
      <c r="A129" s="13"/>
      <c r="B129" s="234"/>
      <c r="C129" s="235"/>
      <c r="D129" s="229" t="s">
        <v>125</v>
      </c>
      <c r="E129" s="236" t="s">
        <v>1</v>
      </c>
      <c r="F129" s="237" t="s">
        <v>126</v>
      </c>
      <c r="G129" s="235"/>
      <c r="H129" s="238">
        <v>700</v>
      </c>
      <c r="I129" s="239"/>
      <c r="J129" s="235"/>
      <c r="K129" s="235"/>
      <c r="L129" s="240"/>
      <c r="M129" s="241"/>
      <c r="N129" s="242"/>
      <c r="O129" s="242"/>
      <c r="P129" s="242"/>
      <c r="Q129" s="242"/>
      <c r="R129" s="242"/>
      <c r="S129" s="242"/>
      <c r="T129" s="24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4" t="s">
        <v>125</v>
      </c>
      <c r="AU129" s="244" t="s">
        <v>83</v>
      </c>
      <c r="AV129" s="13" t="s">
        <v>83</v>
      </c>
      <c r="AW129" s="13" t="s">
        <v>30</v>
      </c>
      <c r="AX129" s="13" t="s">
        <v>81</v>
      </c>
      <c r="AY129" s="244" t="s">
        <v>115</v>
      </c>
    </row>
    <row r="130" s="2" customFormat="1" ht="24.15" customHeight="1">
      <c r="A130" s="38"/>
      <c r="B130" s="39"/>
      <c r="C130" s="215" t="s">
        <v>83</v>
      </c>
      <c r="D130" s="215" t="s">
        <v>117</v>
      </c>
      <c r="E130" s="216" t="s">
        <v>127</v>
      </c>
      <c r="F130" s="217" t="s">
        <v>128</v>
      </c>
      <c r="G130" s="218" t="s">
        <v>120</v>
      </c>
      <c r="H130" s="219">
        <v>70</v>
      </c>
      <c r="I130" s="220"/>
      <c r="J130" s="221">
        <f>ROUND(I130*H130,2)</f>
        <v>0</v>
      </c>
      <c r="K130" s="222"/>
      <c r="L130" s="44"/>
      <c r="M130" s="223" t="s">
        <v>1</v>
      </c>
      <c r="N130" s="224" t="s">
        <v>38</v>
      </c>
      <c r="O130" s="91"/>
      <c r="P130" s="225">
        <f>O130*H130</f>
        <v>0</v>
      </c>
      <c r="Q130" s="225">
        <v>0</v>
      </c>
      <c r="R130" s="225">
        <f>Q130*H130</f>
        <v>0</v>
      </c>
      <c r="S130" s="225">
        <v>0</v>
      </c>
      <c r="T130" s="22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7" t="s">
        <v>121</v>
      </c>
      <c r="AT130" s="227" t="s">
        <v>117</v>
      </c>
      <c r="AU130" s="227" t="s">
        <v>83</v>
      </c>
      <c r="AY130" s="17" t="s">
        <v>115</v>
      </c>
      <c r="BE130" s="228">
        <f>IF(N130="základní",J130,0)</f>
        <v>0</v>
      </c>
      <c r="BF130" s="228">
        <f>IF(N130="snížená",J130,0)</f>
        <v>0</v>
      </c>
      <c r="BG130" s="228">
        <f>IF(N130="zákl. přenesená",J130,0)</f>
        <v>0</v>
      </c>
      <c r="BH130" s="228">
        <f>IF(N130="sníž. přenesená",J130,0)</f>
        <v>0</v>
      </c>
      <c r="BI130" s="228">
        <f>IF(N130="nulová",J130,0)</f>
        <v>0</v>
      </c>
      <c r="BJ130" s="17" t="s">
        <v>81</v>
      </c>
      <c r="BK130" s="228">
        <f>ROUND(I130*H130,2)</f>
        <v>0</v>
      </c>
      <c r="BL130" s="17" t="s">
        <v>121</v>
      </c>
      <c r="BM130" s="227" t="s">
        <v>129</v>
      </c>
    </row>
    <row r="131" s="2" customFormat="1">
      <c r="A131" s="38"/>
      <c r="B131" s="39"/>
      <c r="C131" s="40"/>
      <c r="D131" s="229" t="s">
        <v>123</v>
      </c>
      <c r="E131" s="40"/>
      <c r="F131" s="230" t="s">
        <v>130</v>
      </c>
      <c r="G131" s="40"/>
      <c r="H131" s="40"/>
      <c r="I131" s="231"/>
      <c r="J131" s="40"/>
      <c r="K131" s="40"/>
      <c r="L131" s="44"/>
      <c r="M131" s="232"/>
      <c r="N131" s="233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123</v>
      </c>
      <c r="AU131" s="17" t="s">
        <v>83</v>
      </c>
    </row>
    <row r="132" s="14" customFormat="1">
      <c r="A132" s="14"/>
      <c r="B132" s="245"/>
      <c r="C132" s="246"/>
      <c r="D132" s="229" t="s">
        <v>125</v>
      </c>
      <c r="E132" s="247" t="s">
        <v>1</v>
      </c>
      <c r="F132" s="248" t="s">
        <v>131</v>
      </c>
      <c r="G132" s="246"/>
      <c r="H132" s="247" t="s">
        <v>1</v>
      </c>
      <c r="I132" s="249"/>
      <c r="J132" s="246"/>
      <c r="K132" s="246"/>
      <c r="L132" s="250"/>
      <c r="M132" s="251"/>
      <c r="N132" s="252"/>
      <c r="O132" s="252"/>
      <c r="P132" s="252"/>
      <c r="Q132" s="252"/>
      <c r="R132" s="252"/>
      <c r="S132" s="252"/>
      <c r="T132" s="25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4" t="s">
        <v>125</v>
      </c>
      <c r="AU132" s="254" t="s">
        <v>83</v>
      </c>
      <c r="AV132" s="14" t="s">
        <v>81</v>
      </c>
      <c r="AW132" s="14" t="s">
        <v>30</v>
      </c>
      <c r="AX132" s="14" t="s">
        <v>73</v>
      </c>
      <c r="AY132" s="254" t="s">
        <v>115</v>
      </c>
    </row>
    <row r="133" s="13" customFormat="1">
      <c r="A133" s="13"/>
      <c r="B133" s="234"/>
      <c r="C133" s="235"/>
      <c r="D133" s="229" t="s">
        <v>125</v>
      </c>
      <c r="E133" s="236" t="s">
        <v>1</v>
      </c>
      <c r="F133" s="237" t="s">
        <v>132</v>
      </c>
      <c r="G133" s="235"/>
      <c r="H133" s="238">
        <v>45</v>
      </c>
      <c r="I133" s="239"/>
      <c r="J133" s="235"/>
      <c r="K133" s="235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125</v>
      </c>
      <c r="AU133" s="244" t="s">
        <v>83</v>
      </c>
      <c r="AV133" s="13" t="s">
        <v>83</v>
      </c>
      <c r="AW133" s="13" t="s">
        <v>30</v>
      </c>
      <c r="AX133" s="13" t="s">
        <v>73</v>
      </c>
      <c r="AY133" s="244" t="s">
        <v>115</v>
      </c>
    </row>
    <row r="134" s="14" customFormat="1">
      <c r="A134" s="14"/>
      <c r="B134" s="245"/>
      <c r="C134" s="246"/>
      <c r="D134" s="229" t="s">
        <v>125</v>
      </c>
      <c r="E134" s="247" t="s">
        <v>1</v>
      </c>
      <c r="F134" s="248" t="s">
        <v>133</v>
      </c>
      <c r="G134" s="246"/>
      <c r="H134" s="247" t="s">
        <v>1</v>
      </c>
      <c r="I134" s="249"/>
      <c r="J134" s="246"/>
      <c r="K134" s="246"/>
      <c r="L134" s="250"/>
      <c r="M134" s="251"/>
      <c r="N134" s="252"/>
      <c r="O134" s="252"/>
      <c r="P134" s="252"/>
      <c r="Q134" s="252"/>
      <c r="R134" s="252"/>
      <c r="S134" s="252"/>
      <c r="T134" s="25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4" t="s">
        <v>125</v>
      </c>
      <c r="AU134" s="254" t="s">
        <v>83</v>
      </c>
      <c r="AV134" s="14" t="s">
        <v>81</v>
      </c>
      <c r="AW134" s="14" t="s">
        <v>30</v>
      </c>
      <c r="AX134" s="14" t="s">
        <v>73</v>
      </c>
      <c r="AY134" s="254" t="s">
        <v>115</v>
      </c>
    </row>
    <row r="135" s="13" customFormat="1">
      <c r="A135" s="13"/>
      <c r="B135" s="234"/>
      <c r="C135" s="235"/>
      <c r="D135" s="229" t="s">
        <v>125</v>
      </c>
      <c r="E135" s="236" t="s">
        <v>1</v>
      </c>
      <c r="F135" s="237" t="s">
        <v>134</v>
      </c>
      <c r="G135" s="235"/>
      <c r="H135" s="238">
        <v>25</v>
      </c>
      <c r="I135" s="239"/>
      <c r="J135" s="235"/>
      <c r="K135" s="235"/>
      <c r="L135" s="240"/>
      <c r="M135" s="241"/>
      <c r="N135" s="242"/>
      <c r="O135" s="242"/>
      <c r="P135" s="242"/>
      <c r="Q135" s="242"/>
      <c r="R135" s="242"/>
      <c r="S135" s="242"/>
      <c r="T135" s="24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4" t="s">
        <v>125</v>
      </c>
      <c r="AU135" s="244" t="s">
        <v>83</v>
      </c>
      <c r="AV135" s="13" t="s">
        <v>83</v>
      </c>
      <c r="AW135" s="13" t="s">
        <v>30</v>
      </c>
      <c r="AX135" s="13" t="s">
        <v>73</v>
      </c>
      <c r="AY135" s="244" t="s">
        <v>115</v>
      </c>
    </row>
    <row r="136" s="15" customFormat="1">
      <c r="A136" s="15"/>
      <c r="B136" s="255"/>
      <c r="C136" s="256"/>
      <c r="D136" s="229" t="s">
        <v>125</v>
      </c>
      <c r="E136" s="257" t="s">
        <v>1</v>
      </c>
      <c r="F136" s="258" t="s">
        <v>135</v>
      </c>
      <c r="G136" s="256"/>
      <c r="H136" s="259">
        <v>70</v>
      </c>
      <c r="I136" s="260"/>
      <c r="J136" s="256"/>
      <c r="K136" s="256"/>
      <c r="L136" s="261"/>
      <c r="M136" s="262"/>
      <c r="N136" s="263"/>
      <c r="O136" s="263"/>
      <c r="P136" s="263"/>
      <c r="Q136" s="263"/>
      <c r="R136" s="263"/>
      <c r="S136" s="263"/>
      <c r="T136" s="264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5" t="s">
        <v>125</v>
      </c>
      <c r="AU136" s="265" t="s">
        <v>83</v>
      </c>
      <c r="AV136" s="15" t="s">
        <v>121</v>
      </c>
      <c r="AW136" s="15" t="s">
        <v>30</v>
      </c>
      <c r="AX136" s="15" t="s">
        <v>81</v>
      </c>
      <c r="AY136" s="265" t="s">
        <v>115</v>
      </c>
    </row>
    <row r="137" s="2" customFormat="1" ht="33" customHeight="1">
      <c r="A137" s="38"/>
      <c r="B137" s="39"/>
      <c r="C137" s="215" t="s">
        <v>136</v>
      </c>
      <c r="D137" s="215" t="s">
        <v>117</v>
      </c>
      <c r="E137" s="216" t="s">
        <v>137</v>
      </c>
      <c r="F137" s="217" t="s">
        <v>138</v>
      </c>
      <c r="G137" s="218" t="s">
        <v>139</v>
      </c>
      <c r="H137" s="219">
        <v>100</v>
      </c>
      <c r="I137" s="220"/>
      <c r="J137" s="221">
        <f>ROUND(I137*H137,2)</f>
        <v>0</v>
      </c>
      <c r="K137" s="222"/>
      <c r="L137" s="44"/>
      <c r="M137" s="223" t="s">
        <v>1</v>
      </c>
      <c r="N137" s="224" t="s">
        <v>38</v>
      </c>
      <c r="O137" s="91"/>
      <c r="P137" s="225">
        <f>O137*H137</f>
        <v>0</v>
      </c>
      <c r="Q137" s="225">
        <v>0</v>
      </c>
      <c r="R137" s="225">
        <f>Q137*H137</f>
        <v>0</v>
      </c>
      <c r="S137" s="225">
        <v>0</v>
      </c>
      <c r="T137" s="22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7" t="s">
        <v>121</v>
      </c>
      <c r="AT137" s="227" t="s">
        <v>117</v>
      </c>
      <c r="AU137" s="227" t="s">
        <v>83</v>
      </c>
      <c r="AY137" s="17" t="s">
        <v>115</v>
      </c>
      <c r="BE137" s="228">
        <f>IF(N137="základní",J137,0)</f>
        <v>0</v>
      </c>
      <c r="BF137" s="228">
        <f>IF(N137="snížená",J137,0)</f>
        <v>0</v>
      </c>
      <c r="BG137" s="228">
        <f>IF(N137="zákl. přenesená",J137,0)</f>
        <v>0</v>
      </c>
      <c r="BH137" s="228">
        <f>IF(N137="sníž. přenesená",J137,0)</f>
        <v>0</v>
      </c>
      <c r="BI137" s="228">
        <f>IF(N137="nulová",J137,0)</f>
        <v>0</v>
      </c>
      <c r="BJ137" s="17" t="s">
        <v>81</v>
      </c>
      <c r="BK137" s="228">
        <f>ROUND(I137*H137,2)</f>
        <v>0</v>
      </c>
      <c r="BL137" s="17" t="s">
        <v>121</v>
      </c>
      <c r="BM137" s="227" t="s">
        <v>140</v>
      </c>
    </row>
    <row r="138" s="2" customFormat="1">
      <c r="A138" s="38"/>
      <c r="B138" s="39"/>
      <c r="C138" s="40"/>
      <c r="D138" s="229" t="s">
        <v>123</v>
      </c>
      <c r="E138" s="40"/>
      <c r="F138" s="230" t="s">
        <v>141</v>
      </c>
      <c r="G138" s="40"/>
      <c r="H138" s="40"/>
      <c r="I138" s="231"/>
      <c r="J138" s="40"/>
      <c r="K138" s="40"/>
      <c r="L138" s="44"/>
      <c r="M138" s="232"/>
      <c r="N138" s="233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123</v>
      </c>
      <c r="AU138" s="17" t="s">
        <v>83</v>
      </c>
    </row>
    <row r="139" s="14" customFormat="1">
      <c r="A139" s="14"/>
      <c r="B139" s="245"/>
      <c r="C139" s="246"/>
      <c r="D139" s="229" t="s">
        <v>125</v>
      </c>
      <c r="E139" s="247" t="s">
        <v>1</v>
      </c>
      <c r="F139" s="248" t="s">
        <v>142</v>
      </c>
      <c r="G139" s="246"/>
      <c r="H139" s="247" t="s">
        <v>1</v>
      </c>
      <c r="I139" s="249"/>
      <c r="J139" s="246"/>
      <c r="K139" s="246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125</v>
      </c>
      <c r="AU139" s="254" t="s">
        <v>83</v>
      </c>
      <c r="AV139" s="14" t="s">
        <v>81</v>
      </c>
      <c r="AW139" s="14" t="s">
        <v>30</v>
      </c>
      <c r="AX139" s="14" t="s">
        <v>73</v>
      </c>
      <c r="AY139" s="254" t="s">
        <v>115</v>
      </c>
    </row>
    <row r="140" s="13" customFormat="1">
      <c r="A140" s="13"/>
      <c r="B140" s="234"/>
      <c r="C140" s="235"/>
      <c r="D140" s="229" t="s">
        <v>125</v>
      </c>
      <c r="E140" s="236" t="s">
        <v>1</v>
      </c>
      <c r="F140" s="237" t="s">
        <v>143</v>
      </c>
      <c r="G140" s="235"/>
      <c r="H140" s="238">
        <v>100</v>
      </c>
      <c r="I140" s="239"/>
      <c r="J140" s="235"/>
      <c r="K140" s="235"/>
      <c r="L140" s="240"/>
      <c r="M140" s="241"/>
      <c r="N140" s="242"/>
      <c r="O140" s="242"/>
      <c r="P140" s="242"/>
      <c r="Q140" s="242"/>
      <c r="R140" s="242"/>
      <c r="S140" s="242"/>
      <c r="T140" s="24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125</v>
      </c>
      <c r="AU140" s="244" t="s">
        <v>83</v>
      </c>
      <c r="AV140" s="13" t="s">
        <v>83</v>
      </c>
      <c r="AW140" s="13" t="s">
        <v>30</v>
      </c>
      <c r="AX140" s="13" t="s">
        <v>81</v>
      </c>
      <c r="AY140" s="244" t="s">
        <v>115</v>
      </c>
    </row>
    <row r="141" s="2" customFormat="1" ht="33" customHeight="1">
      <c r="A141" s="38"/>
      <c r="B141" s="39"/>
      <c r="C141" s="215" t="s">
        <v>121</v>
      </c>
      <c r="D141" s="215" t="s">
        <v>117</v>
      </c>
      <c r="E141" s="216" t="s">
        <v>144</v>
      </c>
      <c r="F141" s="217" t="s">
        <v>145</v>
      </c>
      <c r="G141" s="218" t="s">
        <v>139</v>
      </c>
      <c r="H141" s="219">
        <v>100</v>
      </c>
      <c r="I141" s="220"/>
      <c r="J141" s="221">
        <f>ROUND(I141*H141,2)</f>
        <v>0</v>
      </c>
      <c r="K141" s="222"/>
      <c r="L141" s="44"/>
      <c r="M141" s="223" t="s">
        <v>1</v>
      </c>
      <c r="N141" s="224" t="s">
        <v>38</v>
      </c>
      <c r="O141" s="91"/>
      <c r="P141" s="225">
        <f>O141*H141</f>
        <v>0</v>
      </c>
      <c r="Q141" s="225">
        <v>0</v>
      </c>
      <c r="R141" s="225">
        <f>Q141*H141</f>
        <v>0</v>
      </c>
      <c r="S141" s="225">
        <v>0</v>
      </c>
      <c r="T141" s="22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7" t="s">
        <v>121</v>
      </c>
      <c r="AT141" s="227" t="s">
        <v>117</v>
      </c>
      <c r="AU141" s="227" t="s">
        <v>83</v>
      </c>
      <c r="AY141" s="17" t="s">
        <v>115</v>
      </c>
      <c r="BE141" s="228">
        <f>IF(N141="základní",J141,0)</f>
        <v>0</v>
      </c>
      <c r="BF141" s="228">
        <f>IF(N141="snížená",J141,0)</f>
        <v>0</v>
      </c>
      <c r="BG141" s="228">
        <f>IF(N141="zákl. přenesená",J141,0)</f>
        <v>0</v>
      </c>
      <c r="BH141" s="228">
        <f>IF(N141="sníž. přenesená",J141,0)</f>
        <v>0</v>
      </c>
      <c r="BI141" s="228">
        <f>IF(N141="nulová",J141,0)</f>
        <v>0</v>
      </c>
      <c r="BJ141" s="17" t="s">
        <v>81</v>
      </c>
      <c r="BK141" s="228">
        <f>ROUND(I141*H141,2)</f>
        <v>0</v>
      </c>
      <c r="BL141" s="17" t="s">
        <v>121</v>
      </c>
      <c r="BM141" s="227" t="s">
        <v>146</v>
      </c>
    </row>
    <row r="142" s="2" customFormat="1">
      <c r="A142" s="38"/>
      <c r="B142" s="39"/>
      <c r="C142" s="40"/>
      <c r="D142" s="229" t="s">
        <v>123</v>
      </c>
      <c r="E142" s="40"/>
      <c r="F142" s="230" t="s">
        <v>147</v>
      </c>
      <c r="G142" s="40"/>
      <c r="H142" s="40"/>
      <c r="I142" s="231"/>
      <c r="J142" s="40"/>
      <c r="K142" s="40"/>
      <c r="L142" s="44"/>
      <c r="M142" s="232"/>
      <c r="N142" s="233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123</v>
      </c>
      <c r="AU142" s="17" t="s">
        <v>83</v>
      </c>
    </row>
    <row r="143" s="13" customFormat="1">
      <c r="A143" s="13"/>
      <c r="B143" s="234"/>
      <c r="C143" s="235"/>
      <c r="D143" s="229" t="s">
        <v>125</v>
      </c>
      <c r="E143" s="236" t="s">
        <v>1</v>
      </c>
      <c r="F143" s="237" t="s">
        <v>148</v>
      </c>
      <c r="G143" s="235"/>
      <c r="H143" s="238">
        <v>100</v>
      </c>
      <c r="I143" s="239"/>
      <c r="J143" s="235"/>
      <c r="K143" s="235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125</v>
      </c>
      <c r="AU143" s="244" t="s">
        <v>83</v>
      </c>
      <c r="AV143" s="13" t="s">
        <v>83</v>
      </c>
      <c r="AW143" s="13" t="s">
        <v>30</v>
      </c>
      <c r="AX143" s="13" t="s">
        <v>81</v>
      </c>
      <c r="AY143" s="244" t="s">
        <v>115</v>
      </c>
    </row>
    <row r="144" s="2" customFormat="1" ht="33" customHeight="1">
      <c r="A144" s="38"/>
      <c r="B144" s="39"/>
      <c r="C144" s="215" t="s">
        <v>149</v>
      </c>
      <c r="D144" s="215" t="s">
        <v>117</v>
      </c>
      <c r="E144" s="216" t="s">
        <v>150</v>
      </c>
      <c r="F144" s="217" t="s">
        <v>151</v>
      </c>
      <c r="G144" s="218" t="s">
        <v>139</v>
      </c>
      <c r="H144" s="219">
        <v>730</v>
      </c>
      <c r="I144" s="220"/>
      <c r="J144" s="221">
        <f>ROUND(I144*H144,2)</f>
        <v>0</v>
      </c>
      <c r="K144" s="222"/>
      <c r="L144" s="44"/>
      <c r="M144" s="223" t="s">
        <v>1</v>
      </c>
      <c r="N144" s="224" t="s">
        <v>38</v>
      </c>
      <c r="O144" s="91"/>
      <c r="P144" s="225">
        <f>O144*H144</f>
        <v>0</v>
      </c>
      <c r="Q144" s="225">
        <v>0</v>
      </c>
      <c r="R144" s="225">
        <f>Q144*H144</f>
        <v>0</v>
      </c>
      <c r="S144" s="225">
        <v>0</v>
      </c>
      <c r="T144" s="22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7" t="s">
        <v>121</v>
      </c>
      <c r="AT144" s="227" t="s">
        <v>117</v>
      </c>
      <c r="AU144" s="227" t="s">
        <v>83</v>
      </c>
      <c r="AY144" s="17" t="s">
        <v>115</v>
      </c>
      <c r="BE144" s="228">
        <f>IF(N144="základní",J144,0)</f>
        <v>0</v>
      </c>
      <c r="BF144" s="228">
        <f>IF(N144="snížená",J144,0)</f>
        <v>0</v>
      </c>
      <c r="BG144" s="228">
        <f>IF(N144="zákl. přenesená",J144,0)</f>
        <v>0</v>
      </c>
      <c r="BH144" s="228">
        <f>IF(N144="sníž. přenesená",J144,0)</f>
        <v>0</v>
      </c>
      <c r="BI144" s="228">
        <f>IF(N144="nulová",J144,0)</f>
        <v>0</v>
      </c>
      <c r="BJ144" s="17" t="s">
        <v>81</v>
      </c>
      <c r="BK144" s="228">
        <f>ROUND(I144*H144,2)</f>
        <v>0</v>
      </c>
      <c r="BL144" s="17" t="s">
        <v>121</v>
      </c>
      <c r="BM144" s="227" t="s">
        <v>152</v>
      </c>
    </row>
    <row r="145" s="2" customFormat="1">
      <c r="A145" s="38"/>
      <c r="B145" s="39"/>
      <c r="C145" s="40"/>
      <c r="D145" s="229" t="s">
        <v>123</v>
      </c>
      <c r="E145" s="40"/>
      <c r="F145" s="230" t="s">
        <v>153</v>
      </c>
      <c r="G145" s="40"/>
      <c r="H145" s="40"/>
      <c r="I145" s="231"/>
      <c r="J145" s="40"/>
      <c r="K145" s="40"/>
      <c r="L145" s="44"/>
      <c r="M145" s="232"/>
      <c r="N145" s="233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123</v>
      </c>
      <c r="AU145" s="17" t="s">
        <v>83</v>
      </c>
    </row>
    <row r="146" s="14" customFormat="1">
      <c r="A146" s="14"/>
      <c r="B146" s="245"/>
      <c r="C146" s="246"/>
      <c r="D146" s="229" t="s">
        <v>125</v>
      </c>
      <c r="E146" s="247" t="s">
        <v>1</v>
      </c>
      <c r="F146" s="248" t="s">
        <v>154</v>
      </c>
      <c r="G146" s="246"/>
      <c r="H146" s="247" t="s">
        <v>1</v>
      </c>
      <c r="I146" s="249"/>
      <c r="J146" s="246"/>
      <c r="K146" s="246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125</v>
      </c>
      <c r="AU146" s="254" t="s">
        <v>83</v>
      </c>
      <c r="AV146" s="14" t="s">
        <v>81</v>
      </c>
      <c r="AW146" s="14" t="s">
        <v>30</v>
      </c>
      <c r="AX146" s="14" t="s">
        <v>73</v>
      </c>
      <c r="AY146" s="254" t="s">
        <v>115</v>
      </c>
    </row>
    <row r="147" s="13" customFormat="1">
      <c r="A147" s="13"/>
      <c r="B147" s="234"/>
      <c r="C147" s="235"/>
      <c r="D147" s="229" t="s">
        <v>125</v>
      </c>
      <c r="E147" s="236" t="s">
        <v>1</v>
      </c>
      <c r="F147" s="237" t="s">
        <v>155</v>
      </c>
      <c r="G147" s="235"/>
      <c r="H147" s="238">
        <v>50</v>
      </c>
      <c r="I147" s="239"/>
      <c r="J147" s="235"/>
      <c r="K147" s="235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125</v>
      </c>
      <c r="AU147" s="244" t="s">
        <v>83</v>
      </c>
      <c r="AV147" s="13" t="s">
        <v>83</v>
      </c>
      <c r="AW147" s="13" t="s">
        <v>30</v>
      </c>
      <c r="AX147" s="13" t="s">
        <v>73</v>
      </c>
      <c r="AY147" s="244" t="s">
        <v>115</v>
      </c>
    </row>
    <row r="148" s="14" customFormat="1">
      <c r="A148" s="14"/>
      <c r="B148" s="245"/>
      <c r="C148" s="246"/>
      <c r="D148" s="229" t="s">
        <v>125</v>
      </c>
      <c r="E148" s="247" t="s">
        <v>1</v>
      </c>
      <c r="F148" s="248" t="s">
        <v>156</v>
      </c>
      <c r="G148" s="246"/>
      <c r="H148" s="247" t="s">
        <v>1</v>
      </c>
      <c r="I148" s="249"/>
      <c r="J148" s="246"/>
      <c r="K148" s="246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125</v>
      </c>
      <c r="AU148" s="254" t="s">
        <v>83</v>
      </c>
      <c r="AV148" s="14" t="s">
        <v>81</v>
      </c>
      <c r="AW148" s="14" t="s">
        <v>30</v>
      </c>
      <c r="AX148" s="14" t="s">
        <v>73</v>
      </c>
      <c r="AY148" s="254" t="s">
        <v>115</v>
      </c>
    </row>
    <row r="149" s="13" customFormat="1">
      <c r="A149" s="13"/>
      <c r="B149" s="234"/>
      <c r="C149" s="235"/>
      <c r="D149" s="229" t="s">
        <v>125</v>
      </c>
      <c r="E149" s="236" t="s">
        <v>1</v>
      </c>
      <c r="F149" s="237" t="s">
        <v>157</v>
      </c>
      <c r="G149" s="235"/>
      <c r="H149" s="238">
        <v>110</v>
      </c>
      <c r="I149" s="239"/>
      <c r="J149" s="235"/>
      <c r="K149" s="235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125</v>
      </c>
      <c r="AU149" s="244" t="s">
        <v>83</v>
      </c>
      <c r="AV149" s="13" t="s">
        <v>83</v>
      </c>
      <c r="AW149" s="13" t="s">
        <v>30</v>
      </c>
      <c r="AX149" s="13" t="s">
        <v>73</v>
      </c>
      <c r="AY149" s="244" t="s">
        <v>115</v>
      </c>
    </row>
    <row r="150" s="14" customFormat="1">
      <c r="A150" s="14"/>
      <c r="B150" s="245"/>
      <c r="C150" s="246"/>
      <c r="D150" s="229" t="s">
        <v>125</v>
      </c>
      <c r="E150" s="247" t="s">
        <v>1</v>
      </c>
      <c r="F150" s="248" t="s">
        <v>158</v>
      </c>
      <c r="G150" s="246"/>
      <c r="H150" s="247" t="s">
        <v>1</v>
      </c>
      <c r="I150" s="249"/>
      <c r="J150" s="246"/>
      <c r="K150" s="246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125</v>
      </c>
      <c r="AU150" s="254" t="s">
        <v>83</v>
      </c>
      <c r="AV150" s="14" t="s">
        <v>81</v>
      </c>
      <c r="AW150" s="14" t="s">
        <v>30</v>
      </c>
      <c r="AX150" s="14" t="s">
        <v>73</v>
      </c>
      <c r="AY150" s="254" t="s">
        <v>115</v>
      </c>
    </row>
    <row r="151" s="13" customFormat="1">
      <c r="A151" s="13"/>
      <c r="B151" s="234"/>
      <c r="C151" s="235"/>
      <c r="D151" s="229" t="s">
        <v>125</v>
      </c>
      <c r="E151" s="236" t="s">
        <v>1</v>
      </c>
      <c r="F151" s="237" t="s">
        <v>159</v>
      </c>
      <c r="G151" s="235"/>
      <c r="H151" s="238">
        <v>520</v>
      </c>
      <c r="I151" s="239"/>
      <c r="J151" s="235"/>
      <c r="K151" s="235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125</v>
      </c>
      <c r="AU151" s="244" t="s">
        <v>83</v>
      </c>
      <c r="AV151" s="13" t="s">
        <v>83</v>
      </c>
      <c r="AW151" s="13" t="s">
        <v>30</v>
      </c>
      <c r="AX151" s="13" t="s">
        <v>73</v>
      </c>
      <c r="AY151" s="244" t="s">
        <v>115</v>
      </c>
    </row>
    <row r="152" s="14" customFormat="1">
      <c r="A152" s="14"/>
      <c r="B152" s="245"/>
      <c r="C152" s="246"/>
      <c r="D152" s="229" t="s">
        <v>125</v>
      </c>
      <c r="E152" s="247" t="s">
        <v>1</v>
      </c>
      <c r="F152" s="248" t="s">
        <v>160</v>
      </c>
      <c r="G152" s="246"/>
      <c r="H152" s="247" t="s">
        <v>1</v>
      </c>
      <c r="I152" s="249"/>
      <c r="J152" s="246"/>
      <c r="K152" s="246"/>
      <c r="L152" s="250"/>
      <c r="M152" s="251"/>
      <c r="N152" s="252"/>
      <c r="O152" s="252"/>
      <c r="P152" s="252"/>
      <c r="Q152" s="252"/>
      <c r="R152" s="252"/>
      <c r="S152" s="252"/>
      <c r="T152" s="25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4" t="s">
        <v>125</v>
      </c>
      <c r="AU152" s="254" t="s">
        <v>83</v>
      </c>
      <c r="AV152" s="14" t="s">
        <v>81</v>
      </c>
      <c r="AW152" s="14" t="s">
        <v>30</v>
      </c>
      <c r="AX152" s="14" t="s">
        <v>73</v>
      </c>
      <c r="AY152" s="254" t="s">
        <v>115</v>
      </c>
    </row>
    <row r="153" s="13" customFormat="1">
      <c r="A153" s="13"/>
      <c r="B153" s="234"/>
      <c r="C153" s="235"/>
      <c r="D153" s="229" t="s">
        <v>125</v>
      </c>
      <c r="E153" s="236" t="s">
        <v>1</v>
      </c>
      <c r="F153" s="237" t="s">
        <v>155</v>
      </c>
      <c r="G153" s="235"/>
      <c r="H153" s="238">
        <v>50</v>
      </c>
      <c r="I153" s="239"/>
      <c r="J153" s="235"/>
      <c r="K153" s="235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125</v>
      </c>
      <c r="AU153" s="244" t="s">
        <v>83</v>
      </c>
      <c r="AV153" s="13" t="s">
        <v>83</v>
      </c>
      <c r="AW153" s="13" t="s">
        <v>30</v>
      </c>
      <c r="AX153" s="13" t="s">
        <v>73</v>
      </c>
      <c r="AY153" s="244" t="s">
        <v>115</v>
      </c>
    </row>
    <row r="154" s="15" customFormat="1">
      <c r="A154" s="15"/>
      <c r="B154" s="255"/>
      <c r="C154" s="256"/>
      <c r="D154" s="229" t="s">
        <v>125</v>
      </c>
      <c r="E154" s="257" t="s">
        <v>1</v>
      </c>
      <c r="F154" s="258" t="s">
        <v>135</v>
      </c>
      <c r="G154" s="256"/>
      <c r="H154" s="259">
        <v>730</v>
      </c>
      <c r="I154" s="260"/>
      <c r="J154" s="256"/>
      <c r="K154" s="256"/>
      <c r="L154" s="261"/>
      <c r="M154" s="262"/>
      <c r="N154" s="263"/>
      <c r="O154" s="263"/>
      <c r="P154" s="263"/>
      <c r="Q154" s="263"/>
      <c r="R154" s="263"/>
      <c r="S154" s="263"/>
      <c r="T154" s="264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5" t="s">
        <v>125</v>
      </c>
      <c r="AU154" s="265" t="s">
        <v>83</v>
      </c>
      <c r="AV154" s="15" t="s">
        <v>121</v>
      </c>
      <c r="AW154" s="15" t="s">
        <v>30</v>
      </c>
      <c r="AX154" s="15" t="s">
        <v>81</v>
      </c>
      <c r="AY154" s="265" t="s">
        <v>115</v>
      </c>
    </row>
    <row r="155" s="2" customFormat="1" ht="37.8" customHeight="1">
      <c r="A155" s="38"/>
      <c r="B155" s="39"/>
      <c r="C155" s="215" t="s">
        <v>161</v>
      </c>
      <c r="D155" s="215" t="s">
        <v>117</v>
      </c>
      <c r="E155" s="216" t="s">
        <v>162</v>
      </c>
      <c r="F155" s="217" t="s">
        <v>163</v>
      </c>
      <c r="G155" s="218" t="s">
        <v>139</v>
      </c>
      <c r="H155" s="219">
        <v>730</v>
      </c>
      <c r="I155" s="220"/>
      <c r="J155" s="221">
        <f>ROUND(I155*H155,2)</f>
        <v>0</v>
      </c>
      <c r="K155" s="222"/>
      <c r="L155" s="44"/>
      <c r="M155" s="223" t="s">
        <v>1</v>
      </c>
      <c r="N155" s="224" t="s">
        <v>38</v>
      </c>
      <c r="O155" s="91"/>
      <c r="P155" s="225">
        <f>O155*H155</f>
        <v>0</v>
      </c>
      <c r="Q155" s="225">
        <v>0</v>
      </c>
      <c r="R155" s="225">
        <f>Q155*H155</f>
        <v>0</v>
      </c>
      <c r="S155" s="225">
        <v>0</v>
      </c>
      <c r="T155" s="22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7" t="s">
        <v>121</v>
      </c>
      <c r="AT155" s="227" t="s">
        <v>117</v>
      </c>
      <c r="AU155" s="227" t="s">
        <v>83</v>
      </c>
      <c r="AY155" s="17" t="s">
        <v>115</v>
      </c>
      <c r="BE155" s="228">
        <f>IF(N155="základní",J155,0)</f>
        <v>0</v>
      </c>
      <c r="BF155" s="228">
        <f>IF(N155="snížená",J155,0)</f>
        <v>0</v>
      </c>
      <c r="BG155" s="228">
        <f>IF(N155="zákl. přenesená",J155,0)</f>
        <v>0</v>
      </c>
      <c r="BH155" s="228">
        <f>IF(N155="sníž. přenesená",J155,0)</f>
        <v>0</v>
      </c>
      <c r="BI155" s="228">
        <f>IF(N155="nulová",J155,0)</f>
        <v>0</v>
      </c>
      <c r="BJ155" s="17" t="s">
        <v>81</v>
      </c>
      <c r="BK155" s="228">
        <f>ROUND(I155*H155,2)</f>
        <v>0</v>
      </c>
      <c r="BL155" s="17" t="s">
        <v>121</v>
      </c>
      <c r="BM155" s="227" t="s">
        <v>164</v>
      </c>
    </row>
    <row r="156" s="2" customFormat="1">
      <c r="A156" s="38"/>
      <c r="B156" s="39"/>
      <c r="C156" s="40"/>
      <c r="D156" s="229" t="s">
        <v>123</v>
      </c>
      <c r="E156" s="40"/>
      <c r="F156" s="230" t="s">
        <v>165</v>
      </c>
      <c r="G156" s="40"/>
      <c r="H156" s="40"/>
      <c r="I156" s="231"/>
      <c r="J156" s="40"/>
      <c r="K156" s="40"/>
      <c r="L156" s="44"/>
      <c r="M156" s="232"/>
      <c r="N156" s="233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123</v>
      </c>
      <c r="AU156" s="17" t="s">
        <v>83</v>
      </c>
    </row>
    <row r="157" s="14" customFormat="1">
      <c r="A157" s="14"/>
      <c r="B157" s="245"/>
      <c r="C157" s="246"/>
      <c r="D157" s="229" t="s">
        <v>125</v>
      </c>
      <c r="E157" s="247" t="s">
        <v>1</v>
      </c>
      <c r="F157" s="248" t="s">
        <v>154</v>
      </c>
      <c r="G157" s="246"/>
      <c r="H157" s="247" t="s">
        <v>1</v>
      </c>
      <c r="I157" s="249"/>
      <c r="J157" s="246"/>
      <c r="K157" s="246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125</v>
      </c>
      <c r="AU157" s="254" t="s">
        <v>83</v>
      </c>
      <c r="AV157" s="14" t="s">
        <v>81</v>
      </c>
      <c r="AW157" s="14" t="s">
        <v>30</v>
      </c>
      <c r="AX157" s="14" t="s">
        <v>73</v>
      </c>
      <c r="AY157" s="254" t="s">
        <v>115</v>
      </c>
    </row>
    <row r="158" s="13" customFormat="1">
      <c r="A158" s="13"/>
      <c r="B158" s="234"/>
      <c r="C158" s="235"/>
      <c r="D158" s="229" t="s">
        <v>125</v>
      </c>
      <c r="E158" s="236" t="s">
        <v>1</v>
      </c>
      <c r="F158" s="237" t="s">
        <v>155</v>
      </c>
      <c r="G158" s="235"/>
      <c r="H158" s="238">
        <v>50</v>
      </c>
      <c r="I158" s="239"/>
      <c r="J158" s="235"/>
      <c r="K158" s="235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125</v>
      </c>
      <c r="AU158" s="244" t="s">
        <v>83</v>
      </c>
      <c r="AV158" s="13" t="s">
        <v>83</v>
      </c>
      <c r="AW158" s="13" t="s">
        <v>30</v>
      </c>
      <c r="AX158" s="13" t="s">
        <v>73</v>
      </c>
      <c r="AY158" s="244" t="s">
        <v>115</v>
      </c>
    </row>
    <row r="159" s="14" customFormat="1">
      <c r="A159" s="14"/>
      <c r="B159" s="245"/>
      <c r="C159" s="246"/>
      <c r="D159" s="229" t="s">
        <v>125</v>
      </c>
      <c r="E159" s="247" t="s">
        <v>1</v>
      </c>
      <c r="F159" s="248" t="s">
        <v>156</v>
      </c>
      <c r="G159" s="246"/>
      <c r="H159" s="247" t="s">
        <v>1</v>
      </c>
      <c r="I159" s="249"/>
      <c r="J159" s="246"/>
      <c r="K159" s="246"/>
      <c r="L159" s="250"/>
      <c r="M159" s="251"/>
      <c r="N159" s="252"/>
      <c r="O159" s="252"/>
      <c r="P159" s="252"/>
      <c r="Q159" s="252"/>
      <c r="R159" s="252"/>
      <c r="S159" s="252"/>
      <c r="T159" s="25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4" t="s">
        <v>125</v>
      </c>
      <c r="AU159" s="254" t="s">
        <v>83</v>
      </c>
      <c r="AV159" s="14" t="s">
        <v>81</v>
      </c>
      <c r="AW159" s="14" t="s">
        <v>30</v>
      </c>
      <c r="AX159" s="14" t="s">
        <v>73</v>
      </c>
      <c r="AY159" s="254" t="s">
        <v>115</v>
      </c>
    </row>
    <row r="160" s="13" customFormat="1">
      <c r="A160" s="13"/>
      <c r="B160" s="234"/>
      <c r="C160" s="235"/>
      <c r="D160" s="229" t="s">
        <v>125</v>
      </c>
      <c r="E160" s="236" t="s">
        <v>1</v>
      </c>
      <c r="F160" s="237" t="s">
        <v>157</v>
      </c>
      <c r="G160" s="235"/>
      <c r="H160" s="238">
        <v>110</v>
      </c>
      <c r="I160" s="239"/>
      <c r="J160" s="235"/>
      <c r="K160" s="235"/>
      <c r="L160" s="240"/>
      <c r="M160" s="241"/>
      <c r="N160" s="242"/>
      <c r="O160" s="242"/>
      <c r="P160" s="242"/>
      <c r="Q160" s="242"/>
      <c r="R160" s="242"/>
      <c r="S160" s="242"/>
      <c r="T160" s="24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4" t="s">
        <v>125</v>
      </c>
      <c r="AU160" s="244" t="s">
        <v>83</v>
      </c>
      <c r="AV160" s="13" t="s">
        <v>83</v>
      </c>
      <c r="AW160" s="13" t="s">
        <v>30</v>
      </c>
      <c r="AX160" s="13" t="s">
        <v>73</v>
      </c>
      <c r="AY160" s="244" t="s">
        <v>115</v>
      </c>
    </row>
    <row r="161" s="14" customFormat="1">
      <c r="A161" s="14"/>
      <c r="B161" s="245"/>
      <c r="C161" s="246"/>
      <c r="D161" s="229" t="s">
        <v>125</v>
      </c>
      <c r="E161" s="247" t="s">
        <v>1</v>
      </c>
      <c r="F161" s="248" t="s">
        <v>158</v>
      </c>
      <c r="G161" s="246"/>
      <c r="H161" s="247" t="s">
        <v>1</v>
      </c>
      <c r="I161" s="249"/>
      <c r="J161" s="246"/>
      <c r="K161" s="246"/>
      <c r="L161" s="250"/>
      <c r="M161" s="251"/>
      <c r="N161" s="252"/>
      <c r="O161" s="252"/>
      <c r="P161" s="252"/>
      <c r="Q161" s="252"/>
      <c r="R161" s="252"/>
      <c r="S161" s="252"/>
      <c r="T161" s="25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4" t="s">
        <v>125</v>
      </c>
      <c r="AU161" s="254" t="s">
        <v>83</v>
      </c>
      <c r="AV161" s="14" t="s">
        <v>81</v>
      </c>
      <c r="AW161" s="14" t="s">
        <v>30</v>
      </c>
      <c r="AX161" s="14" t="s">
        <v>73</v>
      </c>
      <c r="AY161" s="254" t="s">
        <v>115</v>
      </c>
    </row>
    <row r="162" s="13" customFormat="1">
      <c r="A162" s="13"/>
      <c r="B162" s="234"/>
      <c r="C162" s="235"/>
      <c r="D162" s="229" t="s">
        <v>125</v>
      </c>
      <c r="E162" s="236" t="s">
        <v>1</v>
      </c>
      <c r="F162" s="237" t="s">
        <v>159</v>
      </c>
      <c r="G162" s="235"/>
      <c r="H162" s="238">
        <v>520</v>
      </c>
      <c r="I162" s="239"/>
      <c r="J162" s="235"/>
      <c r="K162" s="235"/>
      <c r="L162" s="240"/>
      <c r="M162" s="241"/>
      <c r="N162" s="242"/>
      <c r="O162" s="242"/>
      <c r="P162" s="242"/>
      <c r="Q162" s="242"/>
      <c r="R162" s="242"/>
      <c r="S162" s="242"/>
      <c r="T162" s="24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4" t="s">
        <v>125</v>
      </c>
      <c r="AU162" s="244" t="s">
        <v>83</v>
      </c>
      <c r="AV162" s="13" t="s">
        <v>83</v>
      </c>
      <c r="AW162" s="13" t="s">
        <v>30</v>
      </c>
      <c r="AX162" s="13" t="s">
        <v>73</v>
      </c>
      <c r="AY162" s="244" t="s">
        <v>115</v>
      </c>
    </row>
    <row r="163" s="14" customFormat="1">
      <c r="A163" s="14"/>
      <c r="B163" s="245"/>
      <c r="C163" s="246"/>
      <c r="D163" s="229" t="s">
        <v>125</v>
      </c>
      <c r="E163" s="247" t="s">
        <v>1</v>
      </c>
      <c r="F163" s="248" t="s">
        <v>160</v>
      </c>
      <c r="G163" s="246"/>
      <c r="H163" s="247" t="s">
        <v>1</v>
      </c>
      <c r="I163" s="249"/>
      <c r="J163" s="246"/>
      <c r="K163" s="246"/>
      <c r="L163" s="250"/>
      <c r="M163" s="251"/>
      <c r="N163" s="252"/>
      <c r="O163" s="252"/>
      <c r="P163" s="252"/>
      <c r="Q163" s="252"/>
      <c r="R163" s="252"/>
      <c r="S163" s="252"/>
      <c r="T163" s="25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4" t="s">
        <v>125</v>
      </c>
      <c r="AU163" s="254" t="s">
        <v>83</v>
      </c>
      <c r="AV163" s="14" t="s">
        <v>81</v>
      </c>
      <c r="AW163" s="14" t="s">
        <v>30</v>
      </c>
      <c r="AX163" s="14" t="s">
        <v>73</v>
      </c>
      <c r="AY163" s="254" t="s">
        <v>115</v>
      </c>
    </row>
    <row r="164" s="13" customFormat="1">
      <c r="A164" s="13"/>
      <c r="B164" s="234"/>
      <c r="C164" s="235"/>
      <c r="D164" s="229" t="s">
        <v>125</v>
      </c>
      <c r="E164" s="236" t="s">
        <v>1</v>
      </c>
      <c r="F164" s="237" t="s">
        <v>155</v>
      </c>
      <c r="G164" s="235"/>
      <c r="H164" s="238">
        <v>50</v>
      </c>
      <c r="I164" s="239"/>
      <c r="J164" s="235"/>
      <c r="K164" s="235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125</v>
      </c>
      <c r="AU164" s="244" t="s">
        <v>83</v>
      </c>
      <c r="AV164" s="13" t="s">
        <v>83</v>
      </c>
      <c r="AW164" s="13" t="s">
        <v>30</v>
      </c>
      <c r="AX164" s="13" t="s">
        <v>73</v>
      </c>
      <c r="AY164" s="244" t="s">
        <v>115</v>
      </c>
    </row>
    <row r="165" s="15" customFormat="1">
      <c r="A165" s="15"/>
      <c r="B165" s="255"/>
      <c r="C165" s="256"/>
      <c r="D165" s="229" t="s">
        <v>125</v>
      </c>
      <c r="E165" s="257" t="s">
        <v>1</v>
      </c>
      <c r="F165" s="258" t="s">
        <v>135</v>
      </c>
      <c r="G165" s="256"/>
      <c r="H165" s="259">
        <v>730</v>
      </c>
      <c r="I165" s="260"/>
      <c r="J165" s="256"/>
      <c r="K165" s="256"/>
      <c r="L165" s="261"/>
      <c r="M165" s="262"/>
      <c r="N165" s="263"/>
      <c r="O165" s="263"/>
      <c r="P165" s="263"/>
      <c r="Q165" s="263"/>
      <c r="R165" s="263"/>
      <c r="S165" s="263"/>
      <c r="T165" s="264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5" t="s">
        <v>125</v>
      </c>
      <c r="AU165" s="265" t="s">
        <v>83</v>
      </c>
      <c r="AV165" s="15" t="s">
        <v>121</v>
      </c>
      <c r="AW165" s="15" t="s">
        <v>30</v>
      </c>
      <c r="AX165" s="15" t="s">
        <v>81</v>
      </c>
      <c r="AY165" s="265" t="s">
        <v>115</v>
      </c>
    </row>
    <row r="166" s="2" customFormat="1" ht="37.8" customHeight="1">
      <c r="A166" s="38"/>
      <c r="B166" s="39"/>
      <c r="C166" s="215" t="s">
        <v>166</v>
      </c>
      <c r="D166" s="215" t="s">
        <v>117</v>
      </c>
      <c r="E166" s="216" t="s">
        <v>167</v>
      </c>
      <c r="F166" s="217" t="s">
        <v>168</v>
      </c>
      <c r="G166" s="218" t="s">
        <v>139</v>
      </c>
      <c r="H166" s="219">
        <v>730</v>
      </c>
      <c r="I166" s="220"/>
      <c r="J166" s="221">
        <f>ROUND(I166*H166,2)</f>
        <v>0</v>
      </c>
      <c r="K166" s="222"/>
      <c r="L166" s="44"/>
      <c r="M166" s="223" t="s">
        <v>1</v>
      </c>
      <c r="N166" s="224" t="s">
        <v>38</v>
      </c>
      <c r="O166" s="91"/>
      <c r="P166" s="225">
        <f>O166*H166</f>
        <v>0</v>
      </c>
      <c r="Q166" s="225">
        <v>0</v>
      </c>
      <c r="R166" s="225">
        <f>Q166*H166</f>
        <v>0</v>
      </c>
      <c r="S166" s="225">
        <v>0</v>
      </c>
      <c r="T166" s="22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7" t="s">
        <v>121</v>
      </c>
      <c r="AT166" s="227" t="s">
        <v>117</v>
      </c>
      <c r="AU166" s="227" t="s">
        <v>83</v>
      </c>
      <c r="AY166" s="17" t="s">
        <v>115</v>
      </c>
      <c r="BE166" s="228">
        <f>IF(N166="základní",J166,0)</f>
        <v>0</v>
      </c>
      <c r="BF166" s="228">
        <f>IF(N166="snížená",J166,0)</f>
        <v>0</v>
      </c>
      <c r="BG166" s="228">
        <f>IF(N166="zákl. přenesená",J166,0)</f>
        <v>0</v>
      </c>
      <c r="BH166" s="228">
        <f>IF(N166="sníž. přenesená",J166,0)</f>
        <v>0</v>
      </c>
      <c r="BI166" s="228">
        <f>IF(N166="nulová",J166,0)</f>
        <v>0</v>
      </c>
      <c r="BJ166" s="17" t="s">
        <v>81</v>
      </c>
      <c r="BK166" s="228">
        <f>ROUND(I166*H166,2)</f>
        <v>0</v>
      </c>
      <c r="BL166" s="17" t="s">
        <v>121</v>
      </c>
      <c r="BM166" s="227" t="s">
        <v>169</v>
      </c>
    </row>
    <row r="167" s="2" customFormat="1">
      <c r="A167" s="38"/>
      <c r="B167" s="39"/>
      <c r="C167" s="40"/>
      <c r="D167" s="229" t="s">
        <v>123</v>
      </c>
      <c r="E167" s="40"/>
      <c r="F167" s="230" t="s">
        <v>170</v>
      </c>
      <c r="G167" s="40"/>
      <c r="H167" s="40"/>
      <c r="I167" s="231"/>
      <c r="J167" s="40"/>
      <c r="K167" s="40"/>
      <c r="L167" s="44"/>
      <c r="M167" s="232"/>
      <c r="N167" s="233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123</v>
      </c>
      <c r="AU167" s="17" t="s">
        <v>83</v>
      </c>
    </row>
    <row r="168" s="13" customFormat="1">
      <c r="A168" s="13"/>
      <c r="B168" s="234"/>
      <c r="C168" s="235"/>
      <c r="D168" s="229" t="s">
        <v>125</v>
      </c>
      <c r="E168" s="236" t="s">
        <v>1</v>
      </c>
      <c r="F168" s="237" t="s">
        <v>171</v>
      </c>
      <c r="G168" s="235"/>
      <c r="H168" s="238">
        <v>730</v>
      </c>
      <c r="I168" s="239"/>
      <c r="J168" s="235"/>
      <c r="K168" s="235"/>
      <c r="L168" s="240"/>
      <c r="M168" s="241"/>
      <c r="N168" s="242"/>
      <c r="O168" s="242"/>
      <c r="P168" s="242"/>
      <c r="Q168" s="242"/>
      <c r="R168" s="242"/>
      <c r="S168" s="242"/>
      <c r="T168" s="24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4" t="s">
        <v>125</v>
      </c>
      <c r="AU168" s="244" t="s">
        <v>83</v>
      </c>
      <c r="AV168" s="13" t="s">
        <v>83</v>
      </c>
      <c r="AW168" s="13" t="s">
        <v>30</v>
      </c>
      <c r="AX168" s="13" t="s">
        <v>73</v>
      </c>
      <c r="AY168" s="244" t="s">
        <v>115</v>
      </c>
    </row>
    <row r="169" s="15" customFormat="1">
      <c r="A169" s="15"/>
      <c r="B169" s="255"/>
      <c r="C169" s="256"/>
      <c r="D169" s="229" t="s">
        <v>125</v>
      </c>
      <c r="E169" s="257" t="s">
        <v>1</v>
      </c>
      <c r="F169" s="258" t="s">
        <v>135</v>
      </c>
      <c r="G169" s="256"/>
      <c r="H169" s="259">
        <v>730</v>
      </c>
      <c r="I169" s="260"/>
      <c r="J169" s="256"/>
      <c r="K169" s="256"/>
      <c r="L169" s="261"/>
      <c r="M169" s="262"/>
      <c r="N169" s="263"/>
      <c r="O169" s="263"/>
      <c r="P169" s="263"/>
      <c r="Q169" s="263"/>
      <c r="R169" s="263"/>
      <c r="S169" s="263"/>
      <c r="T169" s="264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5" t="s">
        <v>125</v>
      </c>
      <c r="AU169" s="265" t="s">
        <v>83</v>
      </c>
      <c r="AV169" s="15" t="s">
        <v>121</v>
      </c>
      <c r="AW169" s="15" t="s">
        <v>30</v>
      </c>
      <c r="AX169" s="15" t="s">
        <v>81</v>
      </c>
      <c r="AY169" s="265" t="s">
        <v>115</v>
      </c>
    </row>
    <row r="170" s="2" customFormat="1" ht="24.15" customHeight="1">
      <c r="A170" s="38"/>
      <c r="B170" s="39"/>
      <c r="C170" s="215" t="s">
        <v>172</v>
      </c>
      <c r="D170" s="215" t="s">
        <v>117</v>
      </c>
      <c r="E170" s="216" t="s">
        <v>173</v>
      </c>
      <c r="F170" s="217" t="s">
        <v>174</v>
      </c>
      <c r="G170" s="218" t="s">
        <v>139</v>
      </c>
      <c r="H170" s="219">
        <v>730</v>
      </c>
      <c r="I170" s="220"/>
      <c r="J170" s="221">
        <f>ROUND(I170*H170,2)</f>
        <v>0</v>
      </c>
      <c r="K170" s="222"/>
      <c r="L170" s="44"/>
      <c r="M170" s="223" t="s">
        <v>1</v>
      </c>
      <c r="N170" s="224" t="s">
        <v>38</v>
      </c>
      <c r="O170" s="91"/>
      <c r="P170" s="225">
        <f>O170*H170</f>
        <v>0</v>
      </c>
      <c r="Q170" s="225">
        <v>0</v>
      </c>
      <c r="R170" s="225">
        <f>Q170*H170</f>
        <v>0</v>
      </c>
      <c r="S170" s="225">
        <v>0</v>
      </c>
      <c r="T170" s="22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7" t="s">
        <v>121</v>
      </c>
      <c r="AT170" s="227" t="s">
        <v>117</v>
      </c>
      <c r="AU170" s="227" t="s">
        <v>83</v>
      </c>
      <c r="AY170" s="17" t="s">
        <v>115</v>
      </c>
      <c r="BE170" s="228">
        <f>IF(N170="základní",J170,0)</f>
        <v>0</v>
      </c>
      <c r="BF170" s="228">
        <f>IF(N170="snížená",J170,0)</f>
        <v>0</v>
      </c>
      <c r="BG170" s="228">
        <f>IF(N170="zákl. přenesená",J170,0)</f>
        <v>0</v>
      </c>
      <c r="BH170" s="228">
        <f>IF(N170="sníž. přenesená",J170,0)</f>
        <v>0</v>
      </c>
      <c r="BI170" s="228">
        <f>IF(N170="nulová",J170,0)</f>
        <v>0</v>
      </c>
      <c r="BJ170" s="17" t="s">
        <v>81</v>
      </c>
      <c r="BK170" s="228">
        <f>ROUND(I170*H170,2)</f>
        <v>0</v>
      </c>
      <c r="BL170" s="17" t="s">
        <v>121</v>
      </c>
      <c r="BM170" s="227" t="s">
        <v>175</v>
      </c>
    </row>
    <row r="171" s="2" customFormat="1">
      <c r="A171" s="38"/>
      <c r="B171" s="39"/>
      <c r="C171" s="40"/>
      <c r="D171" s="229" t="s">
        <v>123</v>
      </c>
      <c r="E171" s="40"/>
      <c r="F171" s="230" t="s">
        <v>176</v>
      </c>
      <c r="G171" s="40"/>
      <c r="H171" s="40"/>
      <c r="I171" s="231"/>
      <c r="J171" s="40"/>
      <c r="K171" s="40"/>
      <c r="L171" s="44"/>
      <c r="M171" s="232"/>
      <c r="N171" s="233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123</v>
      </c>
      <c r="AU171" s="17" t="s">
        <v>83</v>
      </c>
    </row>
    <row r="172" s="13" customFormat="1">
      <c r="A172" s="13"/>
      <c r="B172" s="234"/>
      <c r="C172" s="235"/>
      <c r="D172" s="229" t="s">
        <v>125</v>
      </c>
      <c r="E172" s="236" t="s">
        <v>1</v>
      </c>
      <c r="F172" s="237" t="s">
        <v>177</v>
      </c>
      <c r="G172" s="235"/>
      <c r="H172" s="238">
        <v>730</v>
      </c>
      <c r="I172" s="239"/>
      <c r="J172" s="235"/>
      <c r="K172" s="235"/>
      <c r="L172" s="240"/>
      <c r="M172" s="241"/>
      <c r="N172" s="242"/>
      <c r="O172" s="242"/>
      <c r="P172" s="242"/>
      <c r="Q172" s="242"/>
      <c r="R172" s="242"/>
      <c r="S172" s="242"/>
      <c r="T172" s="24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4" t="s">
        <v>125</v>
      </c>
      <c r="AU172" s="244" t="s">
        <v>83</v>
      </c>
      <c r="AV172" s="13" t="s">
        <v>83</v>
      </c>
      <c r="AW172" s="13" t="s">
        <v>30</v>
      </c>
      <c r="AX172" s="13" t="s">
        <v>73</v>
      </c>
      <c r="AY172" s="244" t="s">
        <v>115</v>
      </c>
    </row>
    <row r="173" s="15" customFormat="1">
      <c r="A173" s="15"/>
      <c r="B173" s="255"/>
      <c r="C173" s="256"/>
      <c r="D173" s="229" t="s">
        <v>125</v>
      </c>
      <c r="E173" s="257" t="s">
        <v>1</v>
      </c>
      <c r="F173" s="258" t="s">
        <v>135</v>
      </c>
      <c r="G173" s="256"/>
      <c r="H173" s="259">
        <v>730</v>
      </c>
      <c r="I173" s="260"/>
      <c r="J173" s="256"/>
      <c r="K173" s="256"/>
      <c r="L173" s="261"/>
      <c r="M173" s="262"/>
      <c r="N173" s="263"/>
      <c r="O173" s="263"/>
      <c r="P173" s="263"/>
      <c r="Q173" s="263"/>
      <c r="R173" s="263"/>
      <c r="S173" s="263"/>
      <c r="T173" s="264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5" t="s">
        <v>125</v>
      </c>
      <c r="AU173" s="265" t="s">
        <v>83</v>
      </c>
      <c r="AV173" s="15" t="s">
        <v>121</v>
      </c>
      <c r="AW173" s="15" t="s">
        <v>30</v>
      </c>
      <c r="AX173" s="15" t="s">
        <v>81</v>
      </c>
      <c r="AY173" s="265" t="s">
        <v>115</v>
      </c>
    </row>
    <row r="174" s="2" customFormat="1" ht="24.15" customHeight="1">
      <c r="A174" s="38"/>
      <c r="B174" s="39"/>
      <c r="C174" s="215" t="s">
        <v>178</v>
      </c>
      <c r="D174" s="215" t="s">
        <v>117</v>
      </c>
      <c r="E174" s="216" t="s">
        <v>179</v>
      </c>
      <c r="F174" s="217" t="s">
        <v>180</v>
      </c>
      <c r="G174" s="218" t="s">
        <v>139</v>
      </c>
      <c r="H174" s="219">
        <v>520</v>
      </c>
      <c r="I174" s="220"/>
      <c r="J174" s="221">
        <f>ROUND(I174*H174,2)</f>
        <v>0</v>
      </c>
      <c r="K174" s="222"/>
      <c r="L174" s="44"/>
      <c r="M174" s="223" t="s">
        <v>1</v>
      </c>
      <c r="N174" s="224" t="s">
        <v>38</v>
      </c>
      <c r="O174" s="91"/>
      <c r="P174" s="225">
        <f>O174*H174</f>
        <v>0</v>
      </c>
      <c r="Q174" s="225">
        <v>0</v>
      </c>
      <c r="R174" s="225">
        <f>Q174*H174</f>
        <v>0</v>
      </c>
      <c r="S174" s="225">
        <v>0</v>
      </c>
      <c r="T174" s="22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7" t="s">
        <v>121</v>
      </c>
      <c r="AT174" s="227" t="s">
        <v>117</v>
      </c>
      <c r="AU174" s="227" t="s">
        <v>83</v>
      </c>
      <c r="AY174" s="17" t="s">
        <v>115</v>
      </c>
      <c r="BE174" s="228">
        <f>IF(N174="základní",J174,0)</f>
        <v>0</v>
      </c>
      <c r="BF174" s="228">
        <f>IF(N174="snížená",J174,0)</f>
        <v>0</v>
      </c>
      <c r="BG174" s="228">
        <f>IF(N174="zákl. přenesená",J174,0)</f>
        <v>0</v>
      </c>
      <c r="BH174" s="228">
        <f>IF(N174="sníž. přenesená",J174,0)</f>
        <v>0</v>
      </c>
      <c r="BI174" s="228">
        <f>IF(N174="nulová",J174,0)</f>
        <v>0</v>
      </c>
      <c r="BJ174" s="17" t="s">
        <v>81</v>
      </c>
      <c r="BK174" s="228">
        <f>ROUND(I174*H174,2)</f>
        <v>0</v>
      </c>
      <c r="BL174" s="17" t="s">
        <v>121</v>
      </c>
      <c r="BM174" s="227" t="s">
        <v>181</v>
      </c>
    </row>
    <row r="175" s="2" customFormat="1">
      <c r="A175" s="38"/>
      <c r="B175" s="39"/>
      <c r="C175" s="40"/>
      <c r="D175" s="229" t="s">
        <v>123</v>
      </c>
      <c r="E175" s="40"/>
      <c r="F175" s="230" t="s">
        <v>182</v>
      </c>
      <c r="G175" s="40"/>
      <c r="H175" s="40"/>
      <c r="I175" s="231"/>
      <c r="J175" s="40"/>
      <c r="K175" s="40"/>
      <c r="L175" s="44"/>
      <c r="M175" s="232"/>
      <c r="N175" s="233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123</v>
      </c>
      <c r="AU175" s="17" t="s">
        <v>83</v>
      </c>
    </row>
    <row r="176" s="14" customFormat="1">
      <c r="A176" s="14"/>
      <c r="B176" s="245"/>
      <c r="C176" s="246"/>
      <c r="D176" s="229" t="s">
        <v>125</v>
      </c>
      <c r="E176" s="247" t="s">
        <v>1</v>
      </c>
      <c r="F176" s="248" t="s">
        <v>183</v>
      </c>
      <c r="G176" s="246"/>
      <c r="H176" s="247" t="s">
        <v>1</v>
      </c>
      <c r="I176" s="249"/>
      <c r="J176" s="246"/>
      <c r="K176" s="246"/>
      <c r="L176" s="250"/>
      <c r="M176" s="251"/>
      <c r="N176" s="252"/>
      <c r="O176" s="252"/>
      <c r="P176" s="252"/>
      <c r="Q176" s="252"/>
      <c r="R176" s="252"/>
      <c r="S176" s="252"/>
      <c r="T176" s="25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4" t="s">
        <v>125</v>
      </c>
      <c r="AU176" s="254" t="s">
        <v>83</v>
      </c>
      <c r="AV176" s="14" t="s">
        <v>81</v>
      </c>
      <c r="AW176" s="14" t="s">
        <v>30</v>
      </c>
      <c r="AX176" s="14" t="s">
        <v>73</v>
      </c>
      <c r="AY176" s="254" t="s">
        <v>115</v>
      </c>
    </row>
    <row r="177" s="13" customFormat="1">
      <c r="A177" s="13"/>
      <c r="B177" s="234"/>
      <c r="C177" s="235"/>
      <c r="D177" s="229" t="s">
        <v>125</v>
      </c>
      <c r="E177" s="236" t="s">
        <v>1</v>
      </c>
      <c r="F177" s="237" t="s">
        <v>184</v>
      </c>
      <c r="G177" s="235"/>
      <c r="H177" s="238">
        <v>500</v>
      </c>
      <c r="I177" s="239"/>
      <c r="J177" s="235"/>
      <c r="K177" s="235"/>
      <c r="L177" s="240"/>
      <c r="M177" s="241"/>
      <c r="N177" s="242"/>
      <c r="O177" s="242"/>
      <c r="P177" s="242"/>
      <c r="Q177" s="242"/>
      <c r="R177" s="242"/>
      <c r="S177" s="242"/>
      <c r="T177" s="24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4" t="s">
        <v>125</v>
      </c>
      <c r="AU177" s="244" t="s">
        <v>83</v>
      </c>
      <c r="AV177" s="13" t="s">
        <v>83</v>
      </c>
      <c r="AW177" s="13" t="s">
        <v>30</v>
      </c>
      <c r="AX177" s="13" t="s">
        <v>73</v>
      </c>
      <c r="AY177" s="244" t="s">
        <v>115</v>
      </c>
    </row>
    <row r="178" s="14" customFormat="1">
      <c r="A178" s="14"/>
      <c r="B178" s="245"/>
      <c r="C178" s="246"/>
      <c r="D178" s="229" t="s">
        <v>125</v>
      </c>
      <c r="E178" s="247" t="s">
        <v>1</v>
      </c>
      <c r="F178" s="248" t="s">
        <v>185</v>
      </c>
      <c r="G178" s="246"/>
      <c r="H178" s="247" t="s">
        <v>1</v>
      </c>
      <c r="I178" s="249"/>
      <c r="J178" s="246"/>
      <c r="K178" s="246"/>
      <c r="L178" s="250"/>
      <c r="M178" s="251"/>
      <c r="N178" s="252"/>
      <c r="O178" s="252"/>
      <c r="P178" s="252"/>
      <c r="Q178" s="252"/>
      <c r="R178" s="252"/>
      <c r="S178" s="252"/>
      <c r="T178" s="25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4" t="s">
        <v>125</v>
      </c>
      <c r="AU178" s="254" t="s">
        <v>83</v>
      </c>
      <c r="AV178" s="14" t="s">
        <v>81</v>
      </c>
      <c r="AW178" s="14" t="s">
        <v>30</v>
      </c>
      <c r="AX178" s="14" t="s">
        <v>73</v>
      </c>
      <c r="AY178" s="254" t="s">
        <v>115</v>
      </c>
    </row>
    <row r="179" s="13" customFormat="1">
      <c r="A179" s="13"/>
      <c r="B179" s="234"/>
      <c r="C179" s="235"/>
      <c r="D179" s="229" t="s">
        <v>125</v>
      </c>
      <c r="E179" s="236" t="s">
        <v>1</v>
      </c>
      <c r="F179" s="237" t="s">
        <v>186</v>
      </c>
      <c r="G179" s="235"/>
      <c r="H179" s="238">
        <v>20</v>
      </c>
      <c r="I179" s="239"/>
      <c r="J179" s="235"/>
      <c r="K179" s="235"/>
      <c r="L179" s="240"/>
      <c r="M179" s="241"/>
      <c r="N179" s="242"/>
      <c r="O179" s="242"/>
      <c r="P179" s="242"/>
      <c r="Q179" s="242"/>
      <c r="R179" s="242"/>
      <c r="S179" s="242"/>
      <c r="T179" s="24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4" t="s">
        <v>125</v>
      </c>
      <c r="AU179" s="244" t="s">
        <v>83</v>
      </c>
      <c r="AV179" s="13" t="s">
        <v>83</v>
      </c>
      <c r="AW179" s="13" t="s">
        <v>30</v>
      </c>
      <c r="AX179" s="13" t="s">
        <v>73</v>
      </c>
      <c r="AY179" s="244" t="s">
        <v>115</v>
      </c>
    </row>
    <row r="180" s="15" customFormat="1">
      <c r="A180" s="15"/>
      <c r="B180" s="255"/>
      <c r="C180" s="256"/>
      <c r="D180" s="229" t="s">
        <v>125</v>
      </c>
      <c r="E180" s="257" t="s">
        <v>1</v>
      </c>
      <c r="F180" s="258" t="s">
        <v>135</v>
      </c>
      <c r="G180" s="256"/>
      <c r="H180" s="259">
        <v>520</v>
      </c>
      <c r="I180" s="260"/>
      <c r="J180" s="256"/>
      <c r="K180" s="256"/>
      <c r="L180" s="261"/>
      <c r="M180" s="262"/>
      <c r="N180" s="263"/>
      <c r="O180" s="263"/>
      <c r="P180" s="263"/>
      <c r="Q180" s="263"/>
      <c r="R180" s="263"/>
      <c r="S180" s="263"/>
      <c r="T180" s="264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5" t="s">
        <v>125</v>
      </c>
      <c r="AU180" s="265" t="s">
        <v>83</v>
      </c>
      <c r="AV180" s="15" t="s">
        <v>121</v>
      </c>
      <c r="AW180" s="15" t="s">
        <v>30</v>
      </c>
      <c r="AX180" s="15" t="s">
        <v>81</v>
      </c>
      <c r="AY180" s="265" t="s">
        <v>115</v>
      </c>
    </row>
    <row r="181" s="2" customFormat="1" ht="16.5" customHeight="1">
      <c r="A181" s="38"/>
      <c r="B181" s="39"/>
      <c r="C181" s="215" t="s">
        <v>187</v>
      </c>
      <c r="D181" s="215" t="s">
        <v>117</v>
      </c>
      <c r="E181" s="216" t="s">
        <v>188</v>
      </c>
      <c r="F181" s="217" t="s">
        <v>189</v>
      </c>
      <c r="G181" s="218" t="s">
        <v>139</v>
      </c>
      <c r="H181" s="219">
        <v>100</v>
      </c>
      <c r="I181" s="220"/>
      <c r="J181" s="221">
        <f>ROUND(I181*H181,2)</f>
        <v>0</v>
      </c>
      <c r="K181" s="222"/>
      <c r="L181" s="44"/>
      <c r="M181" s="223" t="s">
        <v>1</v>
      </c>
      <c r="N181" s="224" t="s">
        <v>38</v>
      </c>
      <c r="O181" s="91"/>
      <c r="P181" s="225">
        <f>O181*H181</f>
        <v>0</v>
      </c>
      <c r="Q181" s="225">
        <v>0</v>
      </c>
      <c r="R181" s="225">
        <f>Q181*H181</f>
        <v>0</v>
      </c>
      <c r="S181" s="225">
        <v>0</v>
      </c>
      <c r="T181" s="226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7" t="s">
        <v>121</v>
      </c>
      <c r="AT181" s="227" t="s">
        <v>117</v>
      </c>
      <c r="AU181" s="227" t="s">
        <v>83</v>
      </c>
      <c r="AY181" s="17" t="s">
        <v>115</v>
      </c>
      <c r="BE181" s="228">
        <f>IF(N181="základní",J181,0)</f>
        <v>0</v>
      </c>
      <c r="BF181" s="228">
        <f>IF(N181="snížená",J181,0)</f>
        <v>0</v>
      </c>
      <c r="BG181" s="228">
        <f>IF(N181="zákl. přenesená",J181,0)</f>
        <v>0</v>
      </c>
      <c r="BH181" s="228">
        <f>IF(N181="sníž. přenesená",J181,0)</f>
        <v>0</v>
      </c>
      <c r="BI181" s="228">
        <f>IF(N181="nulová",J181,0)</f>
        <v>0</v>
      </c>
      <c r="BJ181" s="17" t="s">
        <v>81</v>
      </c>
      <c r="BK181" s="228">
        <f>ROUND(I181*H181,2)</f>
        <v>0</v>
      </c>
      <c r="BL181" s="17" t="s">
        <v>121</v>
      </c>
      <c r="BM181" s="227" t="s">
        <v>190</v>
      </c>
    </row>
    <row r="182" s="2" customFormat="1">
      <c r="A182" s="38"/>
      <c r="B182" s="39"/>
      <c r="C182" s="40"/>
      <c r="D182" s="229" t="s">
        <v>123</v>
      </c>
      <c r="E182" s="40"/>
      <c r="F182" s="230" t="s">
        <v>191</v>
      </c>
      <c r="G182" s="40"/>
      <c r="H182" s="40"/>
      <c r="I182" s="231"/>
      <c r="J182" s="40"/>
      <c r="K182" s="40"/>
      <c r="L182" s="44"/>
      <c r="M182" s="232"/>
      <c r="N182" s="233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123</v>
      </c>
      <c r="AU182" s="17" t="s">
        <v>83</v>
      </c>
    </row>
    <row r="183" s="13" customFormat="1">
      <c r="A183" s="13"/>
      <c r="B183" s="234"/>
      <c r="C183" s="235"/>
      <c r="D183" s="229" t="s">
        <v>125</v>
      </c>
      <c r="E183" s="236" t="s">
        <v>1</v>
      </c>
      <c r="F183" s="237" t="s">
        <v>192</v>
      </c>
      <c r="G183" s="235"/>
      <c r="H183" s="238">
        <v>100</v>
      </c>
      <c r="I183" s="239"/>
      <c r="J183" s="235"/>
      <c r="K183" s="235"/>
      <c r="L183" s="240"/>
      <c r="M183" s="241"/>
      <c r="N183" s="242"/>
      <c r="O183" s="242"/>
      <c r="P183" s="242"/>
      <c r="Q183" s="242"/>
      <c r="R183" s="242"/>
      <c r="S183" s="242"/>
      <c r="T183" s="24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4" t="s">
        <v>125</v>
      </c>
      <c r="AU183" s="244" t="s">
        <v>83</v>
      </c>
      <c r="AV183" s="13" t="s">
        <v>83</v>
      </c>
      <c r="AW183" s="13" t="s">
        <v>30</v>
      </c>
      <c r="AX183" s="13" t="s">
        <v>81</v>
      </c>
      <c r="AY183" s="244" t="s">
        <v>115</v>
      </c>
    </row>
    <row r="184" s="2" customFormat="1" ht="33" customHeight="1">
      <c r="A184" s="38"/>
      <c r="B184" s="39"/>
      <c r="C184" s="215" t="s">
        <v>193</v>
      </c>
      <c r="D184" s="215" t="s">
        <v>117</v>
      </c>
      <c r="E184" s="216" t="s">
        <v>194</v>
      </c>
      <c r="F184" s="217" t="s">
        <v>195</v>
      </c>
      <c r="G184" s="218" t="s">
        <v>120</v>
      </c>
      <c r="H184" s="219">
        <v>700</v>
      </c>
      <c r="I184" s="220"/>
      <c r="J184" s="221">
        <f>ROUND(I184*H184,2)</f>
        <v>0</v>
      </c>
      <c r="K184" s="222"/>
      <c r="L184" s="44"/>
      <c r="M184" s="223" t="s">
        <v>1</v>
      </c>
      <c r="N184" s="224" t="s">
        <v>38</v>
      </c>
      <c r="O184" s="91"/>
      <c r="P184" s="225">
        <f>O184*H184</f>
        <v>0</v>
      </c>
      <c r="Q184" s="225">
        <v>0</v>
      </c>
      <c r="R184" s="225">
        <f>Q184*H184</f>
        <v>0</v>
      </c>
      <c r="S184" s="225">
        <v>0</v>
      </c>
      <c r="T184" s="226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7" t="s">
        <v>121</v>
      </c>
      <c r="AT184" s="227" t="s">
        <v>117</v>
      </c>
      <c r="AU184" s="227" t="s">
        <v>83</v>
      </c>
      <c r="AY184" s="17" t="s">
        <v>115</v>
      </c>
      <c r="BE184" s="228">
        <f>IF(N184="základní",J184,0)</f>
        <v>0</v>
      </c>
      <c r="BF184" s="228">
        <f>IF(N184="snížená",J184,0)</f>
        <v>0</v>
      </c>
      <c r="BG184" s="228">
        <f>IF(N184="zákl. přenesená",J184,0)</f>
        <v>0</v>
      </c>
      <c r="BH184" s="228">
        <f>IF(N184="sníž. přenesená",J184,0)</f>
        <v>0</v>
      </c>
      <c r="BI184" s="228">
        <f>IF(N184="nulová",J184,0)</f>
        <v>0</v>
      </c>
      <c r="BJ184" s="17" t="s">
        <v>81</v>
      </c>
      <c r="BK184" s="228">
        <f>ROUND(I184*H184,2)</f>
        <v>0</v>
      </c>
      <c r="BL184" s="17" t="s">
        <v>121</v>
      </c>
      <c r="BM184" s="227" t="s">
        <v>196</v>
      </c>
    </row>
    <row r="185" s="2" customFormat="1">
      <c r="A185" s="38"/>
      <c r="B185" s="39"/>
      <c r="C185" s="40"/>
      <c r="D185" s="229" t="s">
        <v>123</v>
      </c>
      <c r="E185" s="40"/>
      <c r="F185" s="230" t="s">
        <v>197</v>
      </c>
      <c r="G185" s="40"/>
      <c r="H185" s="40"/>
      <c r="I185" s="231"/>
      <c r="J185" s="40"/>
      <c r="K185" s="40"/>
      <c r="L185" s="44"/>
      <c r="M185" s="232"/>
      <c r="N185" s="233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123</v>
      </c>
      <c r="AU185" s="17" t="s">
        <v>83</v>
      </c>
    </row>
    <row r="186" s="13" customFormat="1">
      <c r="A186" s="13"/>
      <c r="B186" s="234"/>
      <c r="C186" s="235"/>
      <c r="D186" s="229" t="s">
        <v>125</v>
      </c>
      <c r="E186" s="236" t="s">
        <v>1</v>
      </c>
      <c r="F186" s="237" t="s">
        <v>198</v>
      </c>
      <c r="G186" s="235"/>
      <c r="H186" s="238">
        <v>700</v>
      </c>
      <c r="I186" s="239"/>
      <c r="J186" s="235"/>
      <c r="K186" s="235"/>
      <c r="L186" s="240"/>
      <c r="M186" s="241"/>
      <c r="N186" s="242"/>
      <c r="O186" s="242"/>
      <c r="P186" s="242"/>
      <c r="Q186" s="242"/>
      <c r="R186" s="242"/>
      <c r="S186" s="242"/>
      <c r="T186" s="24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4" t="s">
        <v>125</v>
      </c>
      <c r="AU186" s="244" t="s">
        <v>83</v>
      </c>
      <c r="AV186" s="13" t="s">
        <v>83</v>
      </c>
      <c r="AW186" s="13" t="s">
        <v>30</v>
      </c>
      <c r="AX186" s="13" t="s">
        <v>81</v>
      </c>
      <c r="AY186" s="244" t="s">
        <v>115</v>
      </c>
    </row>
    <row r="187" s="2" customFormat="1" ht="24.15" customHeight="1">
      <c r="A187" s="38"/>
      <c r="B187" s="39"/>
      <c r="C187" s="215" t="s">
        <v>8</v>
      </c>
      <c r="D187" s="215" t="s">
        <v>117</v>
      </c>
      <c r="E187" s="216" t="s">
        <v>199</v>
      </c>
      <c r="F187" s="217" t="s">
        <v>200</v>
      </c>
      <c r="G187" s="218" t="s">
        <v>120</v>
      </c>
      <c r="H187" s="219">
        <v>700</v>
      </c>
      <c r="I187" s="220"/>
      <c r="J187" s="221">
        <f>ROUND(I187*H187,2)</f>
        <v>0</v>
      </c>
      <c r="K187" s="222"/>
      <c r="L187" s="44"/>
      <c r="M187" s="223" t="s">
        <v>1</v>
      </c>
      <c r="N187" s="224" t="s">
        <v>38</v>
      </c>
      <c r="O187" s="91"/>
      <c r="P187" s="225">
        <f>O187*H187</f>
        <v>0</v>
      </c>
      <c r="Q187" s="225">
        <v>0</v>
      </c>
      <c r="R187" s="225">
        <f>Q187*H187</f>
        <v>0</v>
      </c>
      <c r="S187" s="225">
        <v>0</v>
      </c>
      <c r="T187" s="226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7" t="s">
        <v>121</v>
      </c>
      <c r="AT187" s="227" t="s">
        <v>117</v>
      </c>
      <c r="AU187" s="227" t="s">
        <v>83</v>
      </c>
      <c r="AY187" s="17" t="s">
        <v>115</v>
      </c>
      <c r="BE187" s="228">
        <f>IF(N187="základní",J187,0)</f>
        <v>0</v>
      </c>
      <c r="BF187" s="228">
        <f>IF(N187="snížená",J187,0)</f>
        <v>0</v>
      </c>
      <c r="BG187" s="228">
        <f>IF(N187="zákl. přenesená",J187,0)</f>
        <v>0</v>
      </c>
      <c r="BH187" s="228">
        <f>IF(N187="sníž. přenesená",J187,0)</f>
        <v>0</v>
      </c>
      <c r="BI187" s="228">
        <f>IF(N187="nulová",J187,0)</f>
        <v>0</v>
      </c>
      <c r="BJ187" s="17" t="s">
        <v>81</v>
      </c>
      <c r="BK187" s="228">
        <f>ROUND(I187*H187,2)</f>
        <v>0</v>
      </c>
      <c r="BL187" s="17" t="s">
        <v>121</v>
      </c>
      <c r="BM187" s="227" t="s">
        <v>201</v>
      </c>
    </row>
    <row r="188" s="2" customFormat="1">
      <c r="A188" s="38"/>
      <c r="B188" s="39"/>
      <c r="C188" s="40"/>
      <c r="D188" s="229" t="s">
        <v>123</v>
      </c>
      <c r="E188" s="40"/>
      <c r="F188" s="230" t="s">
        <v>202</v>
      </c>
      <c r="G188" s="40"/>
      <c r="H188" s="40"/>
      <c r="I188" s="231"/>
      <c r="J188" s="40"/>
      <c r="K188" s="40"/>
      <c r="L188" s="44"/>
      <c r="M188" s="232"/>
      <c r="N188" s="233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123</v>
      </c>
      <c r="AU188" s="17" t="s">
        <v>83</v>
      </c>
    </row>
    <row r="189" s="13" customFormat="1">
      <c r="A189" s="13"/>
      <c r="B189" s="234"/>
      <c r="C189" s="235"/>
      <c r="D189" s="229" t="s">
        <v>125</v>
      </c>
      <c r="E189" s="236" t="s">
        <v>1</v>
      </c>
      <c r="F189" s="237" t="s">
        <v>203</v>
      </c>
      <c r="G189" s="235"/>
      <c r="H189" s="238">
        <v>700</v>
      </c>
      <c r="I189" s="239"/>
      <c r="J189" s="235"/>
      <c r="K189" s="235"/>
      <c r="L189" s="240"/>
      <c r="M189" s="241"/>
      <c r="N189" s="242"/>
      <c r="O189" s="242"/>
      <c r="P189" s="242"/>
      <c r="Q189" s="242"/>
      <c r="R189" s="242"/>
      <c r="S189" s="242"/>
      <c r="T189" s="24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4" t="s">
        <v>125</v>
      </c>
      <c r="AU189" s="244" t="s">
        <v>83</v>
      </c>
      <c r="AV189" s="13" t="s">
        <v>83</v>
      </c>
      <c r="AW189" s="13" t="s">
        <v>30</v>
      </c>
      <c r="AX189" s="13" t="s">
        <v>81</v>
      </c>
      <c r="AY189" s="244" t="s">
        <v>115</v>
      </c>
    </row>
    <row r="190" s="2" customFormat="1" ht="16.5" customHeight="1">
      <c r="A190" s="38"/>
      <c r="B190" s="39"/>
      <c r="C190" s="266" t="s">
        <v>204</v>
      </c>
      <c r="D190" s="266" t="s">
        <v>205</v>
      </c>
      <c r="E190" s="267" t="s">
        <v>206</v>
      </c>
      <c r="F190" s="268" t="s">
        <v>207</v>
      </c>
      <c r="G190" s="269" t="s">
        <v>208</v>
      </c>
      <c r="H190" s="270">
        <v>21</v>
      </c>
      <c r="I190" s="271"/>
      <c r="J190" s="272">
        <f>ROUND(I190*H190,2)</f>
        <v>0</v>
      </c>
      <c r="K190" s="273"/>
      <c r="L190" s="274"/>
      <c r="M190" s="275" t="s">
        <v>1</v>
      </c>
      <c r="N190" s="276" t="s">
        <v>38</v>
      </c>
      <c r="O190" s="91"/>
      <c r="P190" s="225">
        <f>O190*H190</f>
        <v>0</v>
      </c>
      <c r="Q190" s="225">
        <v>0.001</v>
      </c>
      <c r="R190" s="225">
        <f>Q190*H190</f>
        <v>0.021000000000000001</v>
      </c>
      <c r="S190" s="225">
        <v>0</v>
      </c>
      <c r="T190" s="22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7" t="s">
        <v>172</v>
      </c>
      <c r="AT190" s="227" t="s">
        <v>205</v>
      </c>
      <c r="AU190" s="227" t="s">
        <v>83</v>
      </c>
      <c r="AY190" s="17" t="s">
        <v>115</v>
      </c>
      <c r="BE190" s="228">
        <f>IF(N190="základní",J190,0)</f>
        <v>0</v>
      </c>
      <c r="BF190" s="228">
        <f>IF(N190="snížená",J190,0)</f>
        <v>0</v>
      </c>
      <c r="BG190" s="228">
        <f>IF(N190="zákl. přenesená",J190,0)</f>
        <v>0</v>
      </c>
      <c r="BH190" s="228">
        <f>IF(N190="sníž. přenesená",J190,0)</f>
        <v>0</v>
      </c>
      <c r="BI190" s="228">
        <f>IF(N190="nulová",J190,0)</f>
        <v>0</v>
      </c>
      <c r="BJ190" s="17" t="s">
        <v>81</v>
      </c>
      <c r="BK190" s="228">
        <f>ROUND(I190*H190,2)</f>
        <v>0</v>
      </c>
      <c r="BL190" s="17" t="s">
        <v>121</v>
      </c>
      <c r="BM190" s="227" t="s">
        <v>209</v>
      </c>
    </row>
    <row r="191" s="2" customFormat="1">
      <c r="A191" s="38"/>
      <c r="B191" s="39"/>
      <c r="C191" s="40"/>
      <c r="D191" s="229" t="s">
        <v>123</v>
      </c>
      <c r="E191" s="40"/>
      <c r="F191" s="230" t="s">
        <v>207</v>
      </c>
      <c r="G191" s="40"/>
      <c r="H191" s="40"/>
      <c r="I191" s="231"/>
      <c r="J191" s="40"/>
      <c r="K191" s="40"/>
      <c r="L191" s="44"/>
      <c r="M191" s="232"/>
      <c r="N191" s="233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123</v>
      </c>
      <c r="AU191" s="17" t="s">
        <v>83</v>
      </c>
    </row>
    <row r="192" s="13" customFormat="1">
      <c r="A192" s="13"/>
      <c r="B192" s="234"/>
      <c r="C192" s="235"/>
      <c r="D192" s="229" t="s">
        <v>125</v>
      </c>
      <c r="E192" s="236" t="s">
        <v>1</v>
      </c>
      <c r="F192" s="237" t="s">
        <v>210</v>
      </c>
      <c r="G192" s="235"/>
      <c r="H192" s="238">
        <v>21</v>
      </c>
      <c r="I192" s="239"/>
      <c r="J192" s="235"/>
      <c r="K192" s="235"/>
      <c r="L192" s="240"/>
      <c r="M192" s="241"/>
      <c r="N192" s="242"/>
      <c r="O192" s="242"/>
      <c r="P192" s="242"/>
      <c r="Q192" s="242"/>
      <c r="R192" s="242"/>
      <c r="S192" s="242"/>
      <c r="T192" s="24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4" t="s">
        <v>125</v>
      </c>
      <c r="AU192" s="244" t="s">
        <v>83</v>
      </c>
      <c r="AV192" s="13" t="s">
        <v>83</v>
      </c>
      <c r="AW192" s="13" t="s">
        <v>30</v>
      </c>
      <c r="AX192" s="13" t="s">
        <v>81</v>
      </c>
      <c r="AY192" s="244" t="s">
        <v>115</v>
      </c>
    </row>
    <row r="193" s="2" customFormat="1" ht="24.15" customHeight="1">
      <c r="A193" s="38"/>
      <c r="B193" s="39"/>
      <c r="C193" s="215" t="s">
        <v>211</v>
      </c>
      <c r="D193" s="215" t="s">
        <v>117</v>
      </c>
      <c r="E193" s="216" t="s">
        <v>212</v>
      </c>
      <c r="F193" s="217" t="s">
        <v>213</v>
      </c>
      <c r="G193" s="218" t="s">
        <v>120</v>
      </c>
      <c r="H193" s="219">
        <v>700</v>
      </c>
      <c r="I193" s="220"/>
      <c r="J193" s="221">
        <f>ROUND(I193*H193,2)</f>
        <v>0</v>
      </c>
      <c r="K193" s="222"/>
      <c r="L193" s="44"/>
      <c r="M193" s="223" t="s">
        <v>1</v>
      </c>
      <c r="N193" s="224" t="s">
        <v>38</v>
      </c>
      <c r="O193" s="91"/>
      <c r="P193" s="225">
        <f>O193*H193</f>
        <v>0</v>
      </c>
      <c r="Q193" s="225">
        <v>0</v>
      </c>
      <c r="R193" s="225">
        <f>Q193*H193</f>
        <v>0</v>
      </c>
      <c r="S193" s="225">
        <v>0</v>
      </c>
      <c r="T193" s="226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7" t="s">
        <v>121</v>
      </c>
      <c r="AT193" s="227" t="s">
        <v>117</v>
      </c>
      <c r="AU193" s="227" t="s">
        <v>83</v>
      </c>
      <c r="AY193" s="17" t="s">
        <v>115</v>
      </c>
      <c r="BE193" s="228">
        <f>IF(N193="základní",J193,0)</f>
        <v>0</v>
      </c>
      <c r="BF193" s="228">
        <f>IF(N193="snížená",J193,0)</f>
        <v>0</v>
      </c>
      <c r="BG193" s="228">
        <f>IF(N193="zákl. přenesená",J193,0)</f>
        <v>0</v>
      </c>
      <c r="BH193" s="228">
        <f>IF(N193="sníž. přenesená",J193,0)</f>
        <v>0</v>
      </c>
      <c r="BI193" s="228">
        <f>IF(N193="nulová",J193,0)</f>
        <v>0</v>
      </c>
      <c r="BJ193" s="17" t="s">
        <v>81</v>
      </c>
      <c r="BK193" s="228">
        <f>ROUND(I193*H193,2)</f>
        <v>0</v>
      </c>
      <c r="BL193" s="17" t="s">
        <v>121</v>
      </c>
      <c r="BM193" s="227" t="s">
        <v>214</v>
      </c>
    </row>
    <row r="194" s="2" customFormat="1">
      <c r="A194" s="38"/>
      <c r="B194" s="39"/>
      <c r="C194" s="40"/>
      <c r="D194" s="229" t="s">
        <v>123</v>
      </c>
      <c r="E194" s="40"/>
      <c r="F194" s="230" t="s">
        <v>215</v>
      </c>
      <c r="G194" s="40"/>
      <c r="H194" s="40"/>
      <c r="I194" s="231"/>
      <c r="J194" s="40"/>
      <c r="K194" s="40"/>
      <c r="L194" s="44"/>
      <c r="M194" s="232"/>
      <c r="N194" s="233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123</v>
      </c>
      <c r="AU194" s="17" t="s">
        <v>83</v>
      </c>
    </row>
    <row r="195" s="13" customFormat="1">
      <c r="A195" s="13"/>
      <c r="B195" s="234"/>
      <c r="C195" s="235"/>
      <c r="D195" s="229" t="s">
        <v>125</v>
      </c>
      <c r="E195" s="236" t="s">
        <v>1</v>
      </c>
      <c r="F195" s="237" t="s">
        <v>216</v>
      </c>
      <c r="G195" s="235"/>
      <c r="H195" s="238">
        <v>700</v>
      </c>
      <c r="I195" s="239"/>
      <c r="J195" s="235"/>
      <c r="K195" s="235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125</v>
      </c>
      <c r="AU195" s="244" t="s">
        <v>83</v>
      </c>
      <c r="AV195" s="13" t="s">
        <v>83</v>
      </c>
      <c r="AW195" s="13" t="s">
        <v>30</v>
      </c>
      <c r="AX195" s="13" t="s">
        <v>81</v>
      </c>
      <c r="AY195" s="244" t="s">
        <v>115</v>
      </c>
    </row>
    <row r="196" s="12" customFormat="1" ht="22.8" customHeight="1">
      <c r="A196" s="12"/>
      <c r="B196" s="199"/>
      <c r="C196" s="200"/>
      <c r="D196" s="201" t="s">
        <v>72</v>
      </c>
      <c r="E196" s="213" t="s">
        <v>121</v>
      </c>
      <c r="F196" s="213" t="s">
        <v>217</v>
      </c>
      <c r="G196" s="200"/>
      <c r="H196" s="200"/>
      <c r="I196" s="203"/>
      <c r="J196" s="214">
        <f>BK196</f>
        <v>0</v>
      </c>
      <c r="K196" s="200"/>
      <c r="L196" s="205"/>
      <c r="M196" s="206"/>
      <c r="N196" s="207"/>
      <c r="O196" s="207"/>
      <c r="P196" s="208">
        <f>SUM(P197:P218)</f>
        <v>0</v>
      </c>
      <c r="Q196" s="207"/>
      <c r="R196" s="208">
        <f>SUM(R197:R218)</f>
        <v>395.46379999999999</v>
      </c>
      <c r="S196" s="207"/>
      <c r="T196" s="209">
        <f>SUM(T197:T218)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0" t="s">
        <v>81</v>
      </c>
      <c r="AT196" s="211" t="s">
        <v>72</v>
      </c>
      <c r="AU196" s="211" t="s">
        <v>81</v>
      </c>
      <c r="AY196" s="210" t="s">
        <v>115</v>
      </c>
      <c r="BK196" s="212">
        <f>SUM(BK197:BK218)</f>
        <v>0</v>
      </c>
    </row>
    <row r="197" s="2" customFormat="1" ht="24.15" customHeight="1">
      <c r="A197" s="38"/>
      <c r="B197" s="39"/>
      <c r="C197" s="215" t="s">
        <v>218</v>
      </c>
      <c r="D197" s="215" t="s">
        <v>117</v>
      </c>
      <c r="E197" s="216" t="s">
        <v>219</v>
      </c>
      <c r="F197" s="217" t="s">
        <v>220</v>
      </c>
      <c r="G197" s="218" t="s">
        <v>139</v>
      </c>
      <c r="H197" s="219">
        <v>110</v>
      </c>
      <c r="I197" s="220"/>
      <c r="J197" s="221">
        <f>ROUND(I197*H197,2)</f>
        <v>0</v>
      </c>
      <c r="K197" s="222"/>
      <c r="L197" s="44"/>
      <c r="M197" s="223" t="s">
        <v>1</v>
      </c>
      <c r="N197" s="224" t="s">
        <v>38</v>
      </c>
      <c r="O197" s="91"/>
      <c r="P197" s="225">
        <f>O197*H197</f>
        <v>0</v>
      </c>
      <c r="Q197" s="225">
        <v>2.13408</v>
      </c>
      <c r="R197" s="225">
        <f>Q197*H197</f>
        <v>234.74879999999999</v>
      </c>
      <c r="S197" s="225">
        <v>0</v>
      </c>
      <c r="T197" s="226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7" t="s">
        <v>121</v>
      </c>
      <c r="AT197" s="227" t="s">
        <v>117</v>
      </c>
      <c r="AU197" s="227" t="s">
        <v>83</v>
      </c>
      <c r="AY197" s="17" t="s">
        <v>115</v>
      </c>
      <c r="BE197" s="228">
        <f>IF(N197="základní",J197,0)</f>
        <v>0</v>
      </c>
      <c r="BF197" s="228">
        <f>IF(N197="snížená",J197,0)</f>
        <v>0</v>
      </c>
      <c r="BG197" s="228">
        <f>IF(N197="zákl. přenesená",J197,0)</f>
        <v>0</v>
      </c>
      <c r="BH197" s="228">
        <f>IF(N197="sníž. přenesená",J197,0)</f>
        <v>0</v>
      </c>
      <c r="BI197" s="228">
        <f>IF(N197="nulová",J197,0)</f>
        <v>0</v>
      </c>
      <c r="BJ197" s="17" t="s">
        <v>81</v>
      </c>
      <c r="BK197" s="228">
        <f>ROUND(I197*H197,2)</f>
        <v>0</v>
      </c>
      <c r="BL197" s="17" t="s">
        <v>121</v>
      </c>
      <c r="BM197" s="227" t="s">
        <v>221</v>
      </c>
    </row>
    <row r="198" s="2" customFormat="1">
      <c r="A198" s="38"/>
      <c r="B198" s="39"/>
      <c r="C198" s="40"/>
      <c r="D198" s="229" t="s">
        <v>123</v>
      </c>
      <c r="E198" s="40"/>
      <c r="F198" s="230" t="s">
        <v>222</v>
      </c>
      <c r="G198" s="40"/>
      <c r="H198" s="40"/>
      <c r="I198" s="231"/>
      <c r="J198" s="40"/>
      <c r="K198" s="40"/>
      <c r="L198" s="44"/>
      <c r="M198" s="232"/>
      <c r="N198" s="233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123</v>
      </c>
      <c r="AU198" s="17" t="s">
        <v>83</v>
      </c>
    </row>
    <row r="199" s="14" customFormat="1">
      <c r="A199" s="14"/>
      <c r="B199" s="245"/>
      <c r="C199" s="246"/>
      <c r="D199" s="229" t="s">
        <v>125</v>
      </c>
      <c r="E199" s="247" t="s">
        <v>1</v>
      </c>
      <c r="F199" s="248" t="s">
        <v>223</v>
      </c>
      <c r="G199" s="246"/>
      <c r="H199" s="247" t="s">
        <v>1</v>
      </c>
      <c r="I199" s="249"/>
      <c r="J199" s="246"/>
      <c r="K199" s="246"/>
      <c r="L199" s="250"/>
      <c r="M199" s="251"/>
      <c r="N199" s="252"/>
      <c r="O199" s="252"/>
      <c r="P199" s="252"/>
      <c r="Q199" s="252"/>
      <c r="R199" s="252"/>
      <c r="S199" s="252"/>
      <c r="T199" s="25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4" t="s">
        <v>125</v>
      </c>
      <c r="AU199" s="254" t="s">
        <v>83</v>
      </c>
      <c r="AV199" s="14" t="s">
        <v>81</v>
      </c>
      <c r="AW199" s="14" t="s">
        <v>30</v>
      </c>
      <c r="AX199" s="14" t="s">
        <v>73</v>
      </c>
      <c r="AY199" s="254" t="s">
        <v>115</v>
      </c>
    </row>
    <row r="200" s="13" customFormat="1">
      <c r="A200" s="13"/>
      <c r="B200" s="234"/>
      <c r="C200" s="235"/>
      <c r="D200" s="229" t="s">
        <v>125</v>
      </c>
      <c r="E200" s="236" t="s">
        <v>1</v>
      </c>
      <c r="F200" s="237" t="s">
        <v>157</v>
      </c>
      <c r="G200" s="235"/>
      <c r="H200" s="238">
        <v>110</v>
      </c>
      <c r="I200" s="239"/>
      <c r="J200" s="235"/>
      <c r="K200" s="235"/>
      <c r="L200" s="240"/>
      <c r="M200" s="241"/>
      <c r="N200" s="242"/>
      <c r="O200" s="242"/>
      <c r="P200" s="242"/>
      <c r="Q200" s="242"/>
      <c r="R200" s="242"/>
      <c r="S200" s="242"/>
      <c r="T200" s="24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4" t="s">
        <v>125</v>
      </c>
      <c r="AU200" s="244" t="s">
        <v>83</v>
      </c>
      <c r="AV200" s="13" t="s">
        <v>83</v>
      </c>
      <c r="AW200" s="13" t="s">
        <v>30</v>
      </c>
      <c r="AX200" s="13" t="s">
        <v>81</v>
      </c>
      <c r="AY200" s="244" t="s">
        <v>115</v>
      </c>
    </row>
    <row r="201" s="2" customFormat="1" ht="24.15" customHeight="1">
      <c r="A201" s="38"/>
      <c r="B201" s="39"/>
      <c r="C201" s="215" t="s">
        <v>224</v>
      </c>
      <c r="D201" s="215" t="s">
        <v>117</v>
      </c>
      <c r="E201" s="216" t="s">
        <v>225</v>
      </c>
      <c r="F201" s="217" t="s">
        <v>226</v>
      </c>
      <c r="G201" s="218" t="s">
        <v>120</v>
      </c>
      <c r="H201" s="219">
        <v>100</v>
      </c>
      <c r="I201" s="220"/>
      <c r="J201" s="221">
        <f>ROUND(I201*H201,2)</f>
        <v>0</v>
      </c>
      <c r="K201" s="222"/>
      <c r="L201" s="44"/>
      <c r="M201" s="223" t="s">
        <v>1</v>
      </c>
      <c r="N201" s="224" t="s">
        <v>38</v>
      </c>
      <c r="O201" s="91"/>
      <c r="P201" s="225">
        <f>O201*H201</f>
        <v>0</v>
      </c>
      <c r="Q201" s="225">
        <v>0</v>
      </c>
      <c r="R201" s="225">
        <f>Q201*H201</f>
        <v>0</v>
      </c>
      <c r="S201" s="225">
        <v>0</v>
      </c>
      <c r="T201" s="226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7" t="s">
        <v>121</v>
      </c>
      <c r="AT201" s="227" t="s">
        <v>117</v>
      </c>
      <c r="AU201" s="227" t="s">
        <v>83</v>
      </c>
      <c r="AY201" s="17" t="s">
        <v>115</v>
      </c>
      <c r="BE201" s="228">
        <f>IF(N201="základní",J201,0)</f>
        <v>0</v>
      </c>
      <c r="BF201" s="228">
        <f>IF(N201="snížená",J201,0)</f>
        <v>0</v>
      </c>
      <c r="BG201" s="228">
        <f>IF(N201="zákl. přenesená",J201,0)</f>
        <v>0</v>
      </c>
      <c r="BH201" s="228">
        <f>IF(N201="sníž. přenesená",J201,0)</f>
        <v>0</v>
      </c>
      <c r="BI201" s="228">
        <f>IF(N201="nulová",J201,0)</f>
        <v>0</v>
      </c>
      <c r="BJ201" s="17" t="s">
        <v>81</v>
      </c>
      <c r="BK201" s="228">
        <f>ROUND(I201*H201,2)</f>
        <v>0</v>
      </c>
      <c r="BL201" s="17" t="s">
        <v>121</v>
      </c>
      <c r="BM201" s="227" t="s">
        <v>227</v>
      </c>
    </row>
    <row r="202" s="2" customFormat="1">
      <c r="A202" s="38"/>
      <c r="B202" s="39"/>
      <c r="C202" s="40"/>
      <c r="D202" s="229" t="s">
        <v>123</v>
      </c>
      <c r="E202" s="40"/>
      <c r="F202" s="230" t="s">
        <v>228</v>
      </c>
      <c r="G202" s="40"/>
      <c r="H202" s="40"/>
      <c r="I202" s="231"/>
      <c r="J202" s="40"/>
      <c r="K202" s="40"/>
      <c r="L202" s="44"/>
      <c r="M202" s="232"/>
      <c r="N202" s="233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123</v>
      </c>
      <c r="AU202" s="17" t="s">
        <v>83</v>
      </c>
    </row>
    <row r="203" s="2" customFormat="1" ht="16.5" customHeight="1">
      <c r="A203" s="38"/>
      <c r="B203" s="39"/>
      <c r="C203" s="215" t="s">
        <v>229</v>
      </c>
      <c r="D203" s="215" t="s">
        <v>117</v>
      </c>
      <c r="E203" s="216" t="s">
        <v>230</v>
      </c>
      <c r="F203" s="217" t="s">
        <v>231</v>
      </c>
      <c r="G203" s="218" t="s">
        <v>120</v>
      </c>
      <c r="H203" s="219">
        <v>400</v>
      </c>
      <c r="I203" s="220"/>
      <c r="J203" s="221">
        <f>ROUND(I203*H203,2)</f>
        <v>0</v>
      </c>
      <c r="K203" s="222"/>
      <c r="L203" s="44"/>
      <c r="M203" s="223" t="s">
        <v>1</v>
      </c>
      <c r="N203" s="224" t="s">
        <v>38</v>
      </c>
      <c r="O203" s="91"/>
      <c r="P203" s="225">
        <f>O203*H203</f>
        <v>0</v>
      </c>
      <c r="Q203" s="225">
        <v>0</v>
      </c>
      <c r="R203" s="225">
        <f>Q203*H203</f>
        <v>0</v>
      </c>
      <c r="S203" s="225">
        <v>0</v>
      </c>
      <c r="T203" s="226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7" t="s">
        <v>121</v>
      </c>
      <c r="AT203" s="227" t="s">
        <v>117</v>
      </c>
      <c r="AU203" s="227" t="s">
        <v>83</v>
      </c>
      <c r="AY203" s="17" t="s">
        <v>115</v>
      </c>
      <c r="BE203" s="228">
        <f>IF(N203="základní",J203,0)</f>
        <v>0</v>
      </c>
      <c r="BF203" s="228">
        <f>IF(N203="snížená",J203,0)</f>
        <v>0</v>
      </c>
      <c r="BG203" s="228">
        <f>IF(N203="zákl. přenesená",J203,0)</f>
        <v>0</v>
      </c>
      <c r="BH203" s="228">
        <f>IF(N203="sníž. přenesená",J203,0)</f>
        <v>0</v>
      </c>
      <c r="BI203" s="228">
        <f>IF(N203="nulová",J203,0)</f>
        <v>0</v>
      </c>
      <c r="BJ203" s="17" t="s">
        <v>81</v>
      </c>
      <c r="BK203" s="228">
        <f>ROUND(I203*H203,2)</f>
        <v>0</v>
      </c>
      <c r="BL203" s="17" t="s">
        <v>121</v>
      </c>
      <c r="BM203" s="227" t="s">
        <v>232</v>
      </c>
    </row>
    <row r="204" s="2" customFormat="1">
      <c r="A204" s="38"/>
      <c r="B204" s="39"/>
      <c r="C204" s="40"/>
      <c r="D204" s="229" t="s">
        <v>123</v>
      </c>
      <c r="E204" s="40"/>
      <c r="F204" s="230" t="s">
        <v>233</v>
      </c>
      <c r="G204" s="40"/>
      <c r="H204" s="40"/>
      <c r="I204" s="231"/>
      <c r="J204" s="40"/>
      <c r="K204" s="40"/>
      <c r="L204" s="44"/>
      <c r="M204" s="232"/>
      <c r="N204" s="233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123</v>
      </c>
      <c r="AU204" s="17" t="s">
        <v>83</v>
      </c>
    </row>
    <row r="205" s="14" customFormat="1">
      <c r="A205" s="14"/>
      <c r="B205" s="245"/>
      <c r="C205" s="246"/>
      <c r="D205" s="229" t="s">
        <v>125</v>
      </c>
      <c r="E205" s="247" t="s">
        <v>1</v>
      </c>
      <c r="F205" s="248" t="s">
        <v>234</v>
      </c>
      <c r="G205" s="246"/>
      <c r="H205" s="247" t="s">
        <v>1</v>
      </c>
      <c r="I205" s="249"/>
      <c r="J205" s="246"/>
      <c r="K205" s="246"/>
      <c r="L205" s="250"/>
      <c r="M205" s="251"/>
      <c r="N205" s="252"/>
      <c r="O205" s="252"/>
      <c r="P205" s="252"/>
      <c r="Q205" s="252"/>
      <c r="R205" s="252"/>
      <c r="S205" s="252"/>
      <c r="T205" s="253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4" t="s">
        <v>125</v>
      </c>
      <c r="AU205" s="254" t="s">
        <v>83</v>
      </c>
      <c r="AV205" s="14" t="s">
        <v>81</v>
      </c>
      <c r="AW205" s="14" t="s">
        <v>30</v>
      </c>
      <c r="AX205" s="14" t="s">
        <v>73</v>
      </c>
      <c r="AY205" s="254" t="s">
        <v>115</v>
      </c>
    </row>
    <row r="206" s="13" customFormat="1">
      <c r="A206" s="13"/>
      <c r="B206" s="234"/>
      <c r="C206" s="235"/>
      <c r="D206" s="229" t="s">
        <v>125</v>
      </c>
      <c r="E206" s="236" t="s">
        <v>1</v>
      </c>
      <c r="F206" s="237" t="s">
        <v>235</v>
      </c>
      <c r="G206" s="235"/>
      <c r="H206" s="238">
        <v>400</v>
      </c>
      <c r="I206" s="239"/>
      <c r="J206" s="235"/>
      <c r="K206" s="235"/>
      <c r="L206" s="240"/>
      <c r="M206" s="241"/>
      <c r="N206" s="242"/>
      <c r="O206" s="242"/>
      <c r="P206" s="242"/>
      <c r="Q206" s="242"/>
      <c r="R206" s="242"/>
      <c r="S206" s="242"/>
      <c r="T206" s="24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4" t="s">
        <v>125</v>
      </c>
      <c r="AU206" s="244" t="s">
        <v>83</v>
      </c>
      <c r="AV206" s="13" t="s">
        <v>83</v>
      </c>
      <c r="AW206" s="13" t="s">
        <v>30</v>
      </c>
      <c r="AX206" s="13" t="s">
        <v>81</v>
      </c>
      <c r="AY206" s="244" t="s">
        <v>115</v>
      </c>
    </row>
    <row r="207" s="2" customFormat="1" ht="16.5" customHeight="1">
      <c r="A207" s="38"/>
      <c r="B207" s="39"/>
      <c r="C207" s="266" t="s">
        <v>236</v>
      </c>
      <c r="D207" s="266" t="s">
        <v>205</v>
      </c>
      <c r="E207" s="267" t="s">
        <v>237</v>
      </c>
      <c r="F207" s="268" t="s">
        <v>238</v>
      </c>
      <c r="G207" s="269" t="s">
        <v>239</v>
      </c>
      <c r="H207" s="270">
        <v>40</v>
      </c>
      <c r="I207" s="271"/>
      <c r="J207" s="272">
        <f>ROUND(I207*H207,2)</f>
        <v>0</v>
      </c>
      <c r="K207" s="273"/>
      <c r="L207" s="274"/>
      <c r="M207" s="275" t="s">
        <v>1</v>
      </c>
      <c r="N207" s="276" t="s">
        <v>38</v>
      </c>
      <c r="O207" s="91"/>
      <c r="P207" s="225">
        <f>O207*H207</f>
        <v>0</v>
      </c>
      <c r="Q207" s="225">
        <v>1</v>
      </c>
      <c r="R207" s="225">
        <f>Q207*H207</f>
        <v>40</v>
      </c>
      <c r="S207" s="225">
        <v>0</v>
      </c>
      <c r="T207" s="226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7" t="s">
        <v>172</v>
      </c>
      <c r="AT207" s="227" t="s">
        <v>205</v>
      </c>
      <c r="AU207" s="227" t="s">
        <v>83</v>
      </c>
      <c r="AY207" s="17" t="s">
        <v>115</v>
      </c>
      <c r="BE207" s="228">
        <f>IF(N207="základní",J207,0)</f>
        <v>0</v>
      </c>
      <c r="BF207" s="228">
        <f>IF(N207="snížená",J207,0)</f>
        <v>0</v>
      </c>
      <c r="BG207" s="228">
        <f>IF(N207="zákl. přenesená",J207,0)</f>
        <v>0</v>
      </c>
      <c r="BH207" s="228">
        <f>IF(N207="sníž. přenesená",J207,0)</f>
        <v>0</v>
      </c>
      <c r="BI207" s="228">
        <f>IF(N207="nulová",J207,0)</f>
        <v>0</v>
      </c>
      <c r="BJ207" s="17" t="s">
        <v>81</v>
      </c>
      <c r="BK207" s="228">
        <f>ROUND(I207*H207,2)</f>
        <v>0</v>
      </c>
      <c r="BL207" s="17" t="s">
        <v>121</v>
      </c>
      <c r="BM207" s="227" t="s">
        <v>240</v>
      </c>
    </row>
    <row r="208" s="2" customFormat="1">
      <c r="A208" s="38"/>
      <c r="B208" s="39"/>
      <c r="C208" s="40"/>
      <c r="D208" s="229" t="s">
        <v>123</v>
      </c>
      <c r="E208" s="40"/>
      <c r="F208" s="230" t="s">
        <v>238</v>
      </c>
      <c r="G208" s="40"/>
      <c r="H208" s="40"/>
      <c r="I208" s="231"/>
      <c r="J208" s="40"/>
      <c r="K208" s="40"/>
      <c r="L208" s="44"/>
      <c r="M208" s="232"/>
      <c r="N208" s="233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123</v>
      </c>
      <c r="AU208" s="17" t="s">
        <v>83</v>
      </c>
    </row>
    <row r="209" s="14" customFormat="1">
      <c r="A209" s="14"/>
      <c r="B209" s="245"/>
      <c r="C209" s="246"/>
      <c r="D209" s="229" t="s">
        <v>125</v>
      </c>
      <c r="E209" s="247" t="s">
        <v>1</v>
      </c>
      <c r="F209" s="248" t="s">
        <v>241</v>
      </c>
      <c r="G209" s="246"/>
      <c r="H209" s="247" t="s">
        <v>1</v>
      </c>
      <c r="I209" s="249"/>
      <c r="J209" s="246"/>
      <c r="K209" s="246"/>
      <c r="L209" s="250"/>
      <c r="M209" s="251"/>
      <c r="N209" s="252"/>
      <c r="O209" s="252"/>
      <c r="P209" s="252"/>
      <c r="Q209" s="252"/>
      <c r="R209" s="252"/>
      <c r="S209" s="252"/>
      <c r="T209" s="25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4" t="s">
        <v>125</v>
      </c>
      <c r="AU209" s="254" t="s">
        <v>83</v>
      </c>
      <c r="AV209" s="14" t="s">
        <v>81</v>
      </c>
      <c r="AW209" s="14" t="s">
        <v>30</v>
      </c>
      <c r="AX209" s="14" t="s">
        <v>73</v>
      </c>
      <c r="AY209" s="254" t="s">
        <v>115</v>
      </c>
    </row>
    <row r="210" s="13" customFormat="1">
      <c r="A210" s="13"/>
      <c r="B210" s="234"/>
      <c r="C210" s="235"/>
      <c r="D210" s="229" t="s">
        <v>125</v>
      </c>
      <c r="E210" s="236" t="s">
        <v>1</v>
      </c>
      <c r="F210" s="237" t="s">
        <v>242</v>
      </c>
      <c r="G210" s="235"/>
      <c r="H210" s="238">
        <v>40</v>
      </c>
      <c r="I210" s="239"/>
      <c r="J210" s="235"/>
      <c r="K210" s="235"/>
      <c r="L210" s="240"/>
      <c r="M210" s="241"/>
      <c r="N210" s="242"/>
      <c r="O210" s="242"/>
      <c r="P210" s="242"/>
      <c r="Q210" s="242"/>
      <c r="R210" s="242"/>
      <c r="S210" s="242"/>
      <c r="T210" s="24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4" t="s">
        <v>125</v>
      </c>
      <c r="AU210" s="244" t="s">
        <v>83</v>
      </c>
      <c r="AV210" s="13" t="s">
        <v>83</v>
      </c>
      <c r="AW210" s="13" t="s">
        <v>30</v>
      </c>
      <c r="AX210" s="13" t="s">
        <v>81</v>
      </c>
      <c r="AY210" s="244" t="s">
        <v>115</v>
      </c>
    </row>
    <row r="211" s="2" customFormat="1" ht="24.15" customHeight="1">
      <c r="A211" s="38"/>
      <c r="B211" s="39"/>
      <c r="C211" s="215" t="s">
        <v>243</v>
      </c>
      <c r="D211" s="215" t="s">
        <v>117</v>
      </c>
      <c r="E211" s="216" t="s">
        <v>244</v>
      </c>
      <c r="F211" s="217" t="s">
        <v>245</v>
      </c>
      <c r="G211" s="218" t="s">
        <v>139</v>
      </c>
      <c r="H211" s="219">
        <v>50</v>
      </c>
      <c r="I211" s="220"/>
      <c r="J211" s="221">
        <f>ROUND(I211*H211,2)</f>
        <v>0</v>
      </c>
      <c r="K211" s="222"/>
      <c r="L211" s="44"/>
      <c r="M211" s="223" t="s">
        <v>1</v>
      </c>
      <c r="N211" s="224" t="s">
        <v>38</v>
      </c>
      <c r="O211" s="91"/>
      <c r="P211" s="225">
        <f>O211*H211</f>
        <v>0</v>
      </c>
      <c r="Q211" s="225">
        <v>2.4142999999999999</v>
      </c>
      <c r="R211" s="225">
        <f>Q211*H211</f>
        <v>120.71499999999999</v>
      </c>
      <c r="S211" s="225">
        <v>0</v>
      </c>
      <c r="T211" s="226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7" t="s">
        <v>121</v>
      </c>
      <c r="AT211" s="227" t="s">
        <v>117</v>
      </c>
      <c r="AU211" s="227" t="s">
        <v>83</v>
      </c>
      <c r="AY211" s="17" t="s">
        <v>115</v>
      </c>
      <c r="BE211" s="228">
        <f>IF(N211="základní",J211,0)</f>
        <v>0</v>
      </c>
      <c r="BF211" s="228">
        <f>IF(N211="snížená",J211,0)</f>
        <v>0</v>
      </c>
      <c r="BG211" s="228">
        <f>IF(N211="zákl. přenesená",J211,0)</f>
        <v>0</v>
      </c>
      <c r="BH211" s="228">
        <f>IF(N211="sníž. přenesená",J211,0)</f>
        <v>0</v>
      </c>
      <c r="BI211" s="228">
        <f>IF(N211="nulová",J211,0)</f>
        <v>0</v>
      </c>
      <c r="BJ211" s="17" t="s">
        <v>81</v>
      </c>
      <c r="BK211" s="228">
        <f>ROUND(I211*H211,2)</f>
        <v>0</v>
      </c>
      <c r="BL211" s="17" t="s">
        <v>121</v>
      </c>
      <c r="BM211" s="227" t="s">
        <v>246</v>
      </c>
    </row>
    <row r="212" s="2" customFormat="1">
      <c r="A212" s="38"/>
      <c r="B212" s="39"/>
      <c r="C212" s="40"/>
      <c r="D212" s="229" t="s">
        <v>123</v>
      </c>
      <c r="E212" s="40"/>
      <c r="F212" s="230" t="s">
        <v>247</v>
      </c>
      <c r="G212" s="40"/>
      <c r="H212" s="40"/>
      <c r="I212" s="231"/>
      <c r="J212" s="40"/>
      <c r="K212" s="40"/>
      <c r="L212" s="44"/>
      <c r="M212" s="232"/>
      <c r="N212" s="233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123</v>
      </c>
      <c r="AU212" s="17" t="s">
        <v>83</v>
      </c>
    </row>
    <row r="213" s="14" customFormat="1">
      <c r="A213" s="14"/>
      <c r="B213" s="245"/>
      <c r="C213" s="246"/>
      <c r="D213" s="229" t="s">
        <v>125</v>
      </c>
      <c r="E213" s="247" t="s">
        <v>1</v>
      </c>
      <c r="F213" s="248" t="s">
        <v>248</v>
      </c>
      <c r="G213" s="246"/>
      <c r="H213" s="247" t="s">
        <v>1</v>
      </c>
      <c r="I213" s="249"/>
      <c r="J213" s="246"/>
      <c r="K213" s="246"/>
      <c r="L213" s="250"/>
      <c r="M213" s="251"/>
      <c r="N213" s="252"/>
      <c r="O213" s="252"/>
      <c r="P213" s="252"/>
      <c r="Q213" s="252"/>
      <c r="R213" s="252"/>
      <c r="S213" s="252"/>
      <c r="T213" s="25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4" t="s">
        <v>125</v>
      </c>
      <c r="AU213" s="254" t="s">
        <v>83</v>
      </c>
      <c r="AV213" s="14" t="s">
        <v>81</v>
      </c>
      <c r="AW213" s="14" t="s">
        <v>30</v>
      </c>
      <c r="AX213" s="14" t="s">
        <v>73</v>
      </c>
      <c r="AY213" s="254" t="s">
        <v>115</v>
      </c>
    </row>
    <row r="214" s="13" customFormat="1">
      <c r="A214" s="13"/>
      <c r="B214" s="234"/>
      <c r="C214" s="235"/>
      <c r="D214" s="229" t="s">
        <v>125</v>
      </c>
      <c r="E214" s="236" t="s">
        <v>1</v>
      </c>
      <c r="F214" s="237" t="s">
        <v>155</v>
      </c>
      <c r="G214" s="235"/>
      <c r="H214" s="238">
        <v>50</v>
      </c>
      <c r="I214" s="239"/>
      <c r="J214" s="235"/>
      <c r="K214" s="235"/>
      <c r="L214" s="240"/>
      <c r="M214" s="241"/>
      <c r="N214" s="242"/>
      <c r="O214" s="242"/>
      <c r="P214" s="242"/>
      <c r="Q214" s="242"/>
      <c r="R214" s="242"/>
      <c r="S214" s="242"/>
      <c r="T214" s="24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4" t="s">
        <v>125</v>
      </c>
      <c r="AU214" s="244" t="s">
        <v>83</v>
      </c>
      <c r="AV214" s="13" t="s">
        <v>83</v>
      </c>
      <c r="AW214" s="13" t="s">
        <v>30</v>
      </c>
      <c r="AX214" s="13" t="s">
        <v>81</v>
      </c>
      <c r="AY214" s="244" t="s">
        <v>115</v>
      </c>
    </row>
    <row r="215" s="2" customFormat="1" ht="16.5" customHeight="1">
      <c r="A215" s="38"/>
      <c r="B215" s="39"/>
      <c r="C215" s="215" t="s">
        <v>186</v>
      </c>
      <c r="D215" s="215" t="s">
        <v>117</v>
      </c>
      <c r="E215" s="216" t="s">
        <v>249</v>
      </c>
      <c r="F215" s="217" t="s">
        <v>250</v>
      </c>
      <c r="G215" s="218" t="s">
        <v>120</v>
      </c>
      <c r="H215" s="219">
        <v>200</v>
      </c>
      <c r="I215" s="220"/>
      <c r="J215" s="221">
        <f>ROUND(I215*H215,2)</f>
        <v>0</v>
      </c>
      <c r="K215" s="222"/>
      <c r="L215" s="44"/>
      <c r="M215" s="223" t="s">
        <v>1</v>
      </c>
      <c r="N215" s="224" t="s">
        <v>38</v>
      </c>
      <c r="O215" s="91"/>
      <c r="P215" s="225">
        <f>O215*H215</f>
        <v>0</v>
      </c>
      <c r="Q215" s="225">
        <v>0</v>
      </c>
      <c r="R215" s="225">
        <f>Q215*H215</f>
        <v>0</v>
      </c>
      <c r="S215" s="225">
        <v>0</v>
      </c>
      <c r="T215" s="226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7" t="s">
        <v>121</v>
      </c>
      <c r="AT215" s="227" t="s">
        <v>117</v>
      </c>
      <c r="AU215" s="227" t="s">
        <v>83</v>
      </c>
      <c r="AY215" s="17" t="s">
        <v>115</v>
      </c>
      <c r="BE215" s="228">
        <f>IF(N215="základní",J215,0)</f>
        <v>0</v>
      </c>
      <c r="BF215" s="228">
        <f>IF(N215="snížená",J215,0)</f>
        <v>0</v>
      </c>
      <c r="BG215" s="228">
        <f>IF(N215="zákl. přenesená",J215,0)</f>
        <v>0</v>
      </c>
      <c r="BH215" s="228">
        <f>IF(N215="sníž. přenesená",J215,0)</f>
        <v>0</v>
      </c>
      <c r="BI215" s="228">
        <f>IF(N215="nulová",J215,0)</f>
        <v>0</v>
      </c>
      <c r="BJ215" s="17" t="s">
        <v>81</v>
      </c>
      <c r="BK215" s="228">
        <f>ROUND(I215*H215,2)</f>
        <v>0</v>
      </c>
      <c r="BL215" s="17" t="s">
        <v>121</v>
      </c>
      <c r="BM215" s="227" t="s">
        <v>251</v>
      </c>
    </row>
    <row r="216" s="2" customFormat="1">
      <c r="A216" s="38"/>
      <c r="B216" s="39"/>
      <c r="C216" s="40"/>
      <c r="D216" s="229" t="s">
        <v>123</v>
      </c>
      <c r="E216" s="40"/>
      <c r="F216" s="230" t="s">
        <v>252</v>
      </c>
      <c r="G216" s="40"/>
      <c r="H216" s="40"/>
      <c r="I216" s="231"/>
      <c r="J216" s="40"/>
      <c r="K216" s="40"/>
      <c r="L216" s="44"/>
      <c r="M216" s="232"/>
      <c r="N216" s="233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123</v>
      </c>
      <c r="AU216" s="17" t="s">
        <v>83</v>
      </c>
    </row>
    <row r="217" s="14" customFormat="1">
      <c r="A217" s="14"/>
      <c r="B217" s="245"/>
      <c r="C217" s="246"/>
      <c r="D217" s="229" t="s">
        <v>125</v>
      </c>
      <c r="E217" s="247" t="s">
        <v>1</v>
      </c>
      <c r="F217" s="248" t="s">
        <v>253</v>
      </c>
      <c r="G217" s="246"/>
      <c r="H217" s="247" t="s">
        <v>1</v>
      </c>
      <c r="I217" s="249"/>
      <c r="J217" s="246"/>
      <c r="K217" s="246"/>
      <c r="L217" s="250"/>
      <c r="M217" s="251"/>
      <c r="N217" s="252"/>
      <c r="O217" s="252"/>
      <c r="P217" s="252"/>
      <c r="Q217" s="252"/>
      <c r="R217" s="252"/>
      <c r="S217" s="252"/>
      <c r="T217" s="25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4" t="s">
        <v>125</v>
      </c>
      <c r="AU217" s="254" t="s">
        <v>83</v>
      </c>
      <c r="AV217" s="14" t="s">
        <v>81</v>
      </c>
      <c r="AW217" s="14" t="s">
        <v>30</v>
      </c>
      <c r="AX217" s="14" t="s">
        <v>73</v>
      </c>
      <c r="AY217" s="254" t="s">
        <v>115</v>
      </c>
    </row>
    <row r="218" s="13" customFormat="1">
      <c r="A218" s="13"/>
      <c r="B218" s="234"/>
      <c r="C218" s="235"/>
      <c r="D218" s="229" t="s">
        <v>125</v>
      </c>
      <c r="E218" s="236" t="s">
        <v>1</v>
      </c>
      <c r="F218" s="237" t="s">
        <v>254</v>
      </c>
      <c r="G218" s="235"/>
      <c r="H218" s="238">
        <v>200</v>
      </c>
      <c r="I218" s="239"/>
      <c r="J218" s="235"/>
      <c r="K218" s="235"/>
      <c r="L218" s="240"/>
      <c r="M218" s="241"/>
      <c r="N218" s="242"/>
      <c r="O218" s="242"/>
      <c r="P218" s="242"/>
      <c r="Q218" s="242"/>
      <c r="R218" s="242"/>
      <c r="S218" s="242"/>
      <c r="T218" s="24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4" t="s">
        <v>125</v>
      </c>
      <c r="AU218" s="244" t="s">
        <v>83</v>
      </c>
      <c r="AV218" s="13" t="s">
        <v>83</v>
      </c>
      <c r="AW218" s="13" t="s">
        <v>30</v>
      </c>
      <c r="AX218" s="13" t="s">
        <v>81</v>
      </c>
      <c r="AY218" s="244" t="s">
        <v>115</v>
      </c>
    </row>
    <row r="219" s="12" customFormat="1" ht="22.8" customHeight="1">
      <c r="A219" s="12"/>
      <c r="B219" s="199"/>
      <c r="C219" s="200"/>
      <c r="D219" s="201" t="s">
        <v>72</v>
      </c>
      <c r="E219" s="213" t="s">
        <v>178</v>
      </c>
      <c r="F219" s="213" t="s">
        <v>255</v>
      </c>
      <c r="G219" s="200"/>
      <c r="H219" s="200"/>
      <c r="I219" s="203"/>
      <c r="J219" s="214">
        <f>BK219</f>
        <v>0</v>
      </c>
      <c r="K219" s="200"/>
      <c r="L219" s="205"/>
      <c r="M219" s="206"/>
      <c r="N219" s="207"/>
      <c r="O219" s="207"/>
      <c r="P219" s="208">
        <f>SUM(P220:P221)</f>
        <v>0</v>
      </c>
      <c r="Q219" s="207"/>
      <c r="R219" s="208">
        <f>SUM(R220:R221)</f>
        <v>0.025080000000000002</v>
      </c>
      <c r="S219" s="207"/>
      <c r="T219" s="209">
        <f>SUM(T220:T221)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0" t="s">
        <v>81</v>
      </c>
      <c r="AT219" s="211" t="s">
        <v>72</v>
      </c>
      <c r="AU219" s="211" t="s">
        <v>81</v>
      </c>
      <c r="AY219" s="210" t="s">
        <v>115</v>
      </c>
      <c r="BK219" s="212">
        <f>SUM(BK220:BK221)</f>
        <v>0</v>
      </c>
    </row>
    <row r="220" s="2" customFormat="1" ht="24.15" customHeight="1">
      <c r="A220" s="38"/>
      <c r="B220" s="39"/>
      <c r="C220" s="215" t="s">
        <v>7</v>
      </c>
      <c r="D220" s="215" t="s">
        <v>117</v>
      </c>
      <c r="E220" s="216" t="s">
        <v>256</v>
      </c>
      <c r="F220" s="217" t="s">
        <v>257</v>
      </c>
      <c r="G220" s="218" t="s">
        <v>258</v>
      </c>
      <c r="H220" s="219">
        <v>1</v>
      </c>
      <c r="I220" s="220"/>
      <c r="J220" s="221">
        <f>ROUND(I220*H220,2)</f>
        <v>0</v>
      </c>
      <c r="K220" s="222"/>
      <c r="L220" s="44"/>
      <c r="M220" s="223" t="s">
        <v>1</v>
      </c>
      <c r="N220" s="224" t="s">
        <v>38</v>
      </c>
      <c r="O220" s="91"/>
      <c r="P220" s="225">
        <f>O220*H220</f>
        <v>0</v>
      </c>
      <c r="Q220" s="225">
        <v>0.025080000000000002</v>
      </c>
      <c r="R220" s="225">
        <f>Q220*H220</f>
        <v>0.025080000000000002</v>
      </c>
      <c r="S220" s="225">
        <v>0</v>
      </c>
      <c r="T220" s="226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7" t="s">
        <v>121</v>
      </c>
      <c r="AT220" s="227" t="s">
        <v>117</v>
      </c>
      <c r="AU220" s="227" t="s">
        <v>83</v>
      </c>
      <c r="AY220" s="17" t="s">
        <v>115</v>
      </c>
      <c r="BE220" s="228">
        <f>IF(N220="základní",J220,0)</f>
        <v>0</v>
      </c>
      <c r="BF220" s="228">
        <f>IF(N220="snížená",J220,0)</f>
        <v>0</v>
      </c>
      <c r="BG220" s="228">
        <f>IF(N220="zákl. přenesená",J220,0)</f>
        <v>0</v>
      </c>
      <c r="BH220" s="228">
        <f>IF(N220="sníž. přenesená",J220,0)</f>
        <v>0</v>
      </c>
      <c r="BI220" s="228">
        <f>IF(N220="nulová",J220,0)</f>
        <v>0</v>
      </c>
      <c r="BJ220" s="17" t="s">
        <v>81</v>
      </c>
      <c r="BK220" s="228">
        <f>ROUND(I220*H220,2)</f>
        <v>0</v>
      </c>
      <c r="BL220" s="17" t="s">
        <v>121</v>
      </c>
      <c r="BM220" s="227" t="s">
        <v>259</v>
      </c>
    </row>
    <row r="221" s="2" customFormat="1">
      <c r="A221" s="38"/>
      <c r="B221" s="39"/>
      <c r="C221" s="40"/>
      <c r="D221" s="229" t="s">
        <v>123</v>
      </c>
      <c r="E221" s="40"/>
      <c r="F221" s="230" t="s">
        <v>257</v>
      </c>
      <c r="G221" s="40"/>
      <c r="H221" s="40"/>
      <c r="I221" s="231"/>
      <c r="J221" s="40"/>
      <c r="K221" s="40"/>
      <c r="L221" s="44"/>
      <c r="M221" s="232"/>
      <c r="N221" s="233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123</v>
      </c>
      <c r="AU221" s="17" t="s">
        <v>83</v>
      </c>
    </row>
    <row r="222" s="12" customFormat="1" ht="22.8" customHeight="1">
      <c r="A222" s="12"/>
      <c r="B222" s="199"/>
      <c r="C222" s="200"/>
      <c r="D222" s="201" t="s">
        <v>72</v>
      </c>
      <c r="E222" s="213" t="s">
        <v>260</v>
      </c>
      <c r="F222" s="213" t="s">
        <v>261</v>
      </c>
      <c r="G222" s="200"/>
      <c r="H222" s="200"/>
      <c r="I222" s="203"/>
      <c r="J222" s="214">
        <f>BK222</f>
        <v>0</v>
      </c>
      <c r="K222" s="200"/>
      <c r="L222" s="205"/>
      <c r="M222" s="206"/>
      <c r="N222" s="207"/>
      <c r="O222" s="207"/>
      <c r="P222" s="208">
        <f>SUM(P223:P227)</f>
        <v>0</v>
      </c>
      <c r="Q222" s="207"/>
      <c r="R222" s="208">
        <f>SUM(R223:R227)</f>
        <v>0</v>
      </c>
      <c r="S222" s="207"/>
      <c r="T222" s="209">
        <f>SUM(T223:T227)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10" t="s">
        <v>81</v>
      </c>
      <c r="AT222" s="211" t="s">
        <v>72</v>
      </c>
      <c r="AU222" s="211" t="s">
        <v>81</v>
      </c>
      <c r="AY222" s="210" t="s">
        <v>115</v>
      </c>
      <c r="BK222" s="212">
        <f>SUM(BK223:BK227)</f>
        <v>0</v>
      </c>
    </row>
    <row r="223" s="2" customFormat="1" ht="16.5" customHeight="1">
      <c r="A223" s="38"/>
      <c r="B223" s="39"/>
      <c r="C223" s="215" t="s">
        <v>262</v>
      </c>
      <c r="D223" s="215" t="s">
        <v>117</v>
      </c>
      <c r="E223" s="216" t="s">
        <v>263</v>
      </c>
      <c r="F223" s="217" t="s">
        <v>264</v>
      </c>
      <c r="G223" s="218" t="s">
        <v>239</v>
      </c>
      <c r="H223" s="219">
        <v>1310.616</v>
      </c>
      <c r="I223" s="220"/>
      <c r="J223" s="221">
        <f>ROUND(I223*H223,2)</f>
        <v>0</v>
      </c>
      <c r="K223" s="222"/>
      <c r="L223" s="44"/>
      <c r="M223" s="223" t="s">
        <v>1</v>
      </c>
      <c r="N223" s="224" t="s">
        <v>38</v>
      </c>
      <c r="O223" s="91"/>
      <c r="P223" s="225">
        <f>O223*H223</f>
        <v>0</v>
      </c>
      <c r="Q223" s="225">
        <v>0</v>
      </c>
      <c r="R223" s="225">
        <f>Q223*H223</f>
        <v>0</v>
      </c>
      <c r="S223" s="225">
        <v>0</v>
      </c>
      <c r="T223" s="226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7" t="s">
        <v>121</v>
      </c>
      <c r="AT223" s="227" t="s">
        <v>117</v>
      </c>
      <c r="AU223" s="227" t="s">
        <v>83</v>
      </c>
      <c r="AY223" s="17" t="s">
        <v>115</v>
      </c>
      <c r="BE223" s="228">
        <f>IF(N223="základní",J223,0)</f>
        <v>0</v>
      </c>
      <c r="BF223" s="228">
        <f>IF(N223="snížená",J223,0)</f>
        <v>0</v>
      </c>
      <c r="BG223" s="228">
        <f>IF(N223="zákl. přenesená",J223,0)</f>
        <v>0</v>
      </c>
      <c r="BH223" s="228">
        <f>IF(N223="sníž. přenesená",J223,0)</f>
        <v>0</v>
      </c>
      <c r="BI223" s="228">
        <f>IF(N223="nulová",J223,0)</f>
        <v>0</v>
      </c>
      <c r="BJ223" s="17" t="s">
        <v>81</v>
      </c>
      <c r="BK223" s="228">
        <f>ROUND(I223*H223,2)</f>
        <v>0</v>
      </c>
      <c r="BL223" s="17" t="s">
        <v>121</v>
      </c>
      <c r="BM223" s="227" t="s">
        <v>265</v>
      </c>
    </row>
    <row r="224" s="2" customFormat="1">
      <c r="A224" s="38"/>
      <c r="B224" s="39"/>
      <c r="C224" s="40"/>
      <c r="D224" s="229" t="s">
        <v>123</v>
      </c>
      <c r="E224" s="40"/>
      <c r="F224" s="230" t="s">
        <v>266</v>
      </c>
      <c r="G224" s="40"/>
      <c r="H224" s="40"/>
      <c r="I224" s="231"/>
      <c r="J224" s="40"/>
      <c r="K224" s="40"/>
      <c r="L224" s="44"/>
      <c r="M224" s="232"/>
      <c r="N224" s="233"/>
      <c r="O224" s="91"/>
      <c r="P224" s="91"/>
      <c r="Q224" s="91"/>
      <c r="R224" s="91"/>
      <c r="S224" s="91"/>
      <c r="T224" s="92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123</v>
      </c>
      <c r="AU224" s="17" t="s">
        <v>83</v>
      </c>
    </row>
    <row r="225" s="2" customFormat="1" ht="24.15" customHeight="1">
      <c r="A225" s="38"/>
      <c r="B225" s="39"/>
      <c r="C225" s="215" t="s">
        <v>267</v>
      </c>
      <c r="D225" s="215" t="s">
        <v>117</v>
      </c>
      <c r="E225" s="216" t="s">
        <v>268</v>
      </c>
      <c r="F225" s="217" t="s">
        <v>269</v>
      </c>
      <c r="G225" s="218" t="s">
        <v>239</v>
      </c>
      <c r="H225" s="219">
        <v>1310.616</v>
      </c>
      <c r="I225" s="220"/>
      <c r="J225" s="221">
        <f>ROUND(I225*H225,2)</f>
        <v>0</v>
      </c>
      <c r="K225" s="222"/>
      <c r="L225" s="44"/>
      <c r="M225" s="223" t="s">
        <v>1</v>
      </c>
      <c r="N225" s="224" t="s">
        <v>38</v>
      </c>
      <c r="O225" s="91"/>
      <c r="P225" s="225">
        <f>O225*H225</f>
        <v>0</v>
      </c>
      <c r="Q225" s="225">
        <v>0</v>
      </c>
      <c r="R225" s="225">
        <f>Q225*H225</f>
        <v>0</v>
      </c>
      <c r="S225" s="225">
        <v>0</v>
      </c>
      <c r="T225" s="226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7" t="s">
        <v>121</v>
      </c>
      <c r="AT225" s="227" t="s">
        <v>117</v>
      </c>
      <c r="AU225" s="227" t="s">
        <v>83</v>
      </c>
      <c r="AY225" s="17" t="s">
        <v>115</v>
      </c>
      <c r="BE225" s="228">
        <f>IF(N225="základní",J225,0)</f>
        <v>0</v>
      </c>
      <c r="BF225" s="228">
        <f>IF(N225="snížená",J225,0)</f>
        <v>0</v>
      </c>
      <c r="BG225" s="228">
        <f>IF(N225="zákl. přenesená",J225,0)</f>
        <v>0</v>
      </c>
      <c r="BH225" s="228">
        <f>IF(N225="sníž. přenesená",J225,0)</f>
        <v>0</v>
      </c>
      <c r="BI225" s="228">
        <f>IF(N225="nulová",J225,0)</f>
        <v>0</v>
      </c>
      <c r="BJ225" s="17" t="s">
        <v>81</v>
      </c>
      <c r="BK225" s="228">
        <f>ROUND(I225*H225,2)</f>
        <v>0</v>
      </c>
      <c r="BL225" s="17" t="s">
        <v>121</v>
      </c>
      <c r="BM225" s="227" t="s">
        <v>270</v>
      </c>
    </row>
    <row r="226" s="2" customFormat="1">
      <c r="A226" s="38"/>
      <c r="B226" s="39"/>
      <c r="C226" s="40"/>
      <c r="D226" s="229" t="s">
        <v>123</v>
      </c>
      <c r="E226" s="40"/>
      <c r="F226" s="230" t="s">
        <v>271</v>
      </c>
      <c r="G226" s="40"/>
      <c r="H226" s="40"/>
      <c r="I226" s="231"/>
      <c r="J226" s="40"/>
      <c r="K226" s="40"/>
      <c r="L226" s="44"/>
      <c r="M226" s="232"/>
      <c r="N226" s="233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123</v>
      </c>
      <c r="AU226" s="17" t="s">
        <v>83</v>
      </c>
    </row>
    <row r="227" s="2" customFormat="1">
      <c r="A227" s="38"/>
      <c r="B227" s="39"/>
      <c r="C227" s="40"/>
      <c r="D227" s="277" t="s">
        <v>272</v>
      </c>
      <c r="E227" s="40"/>
      <c r="F227" s="278" t="s">
        <v>273</v>
      </c>
      <c r="G227" s="40"/>
      <c r="H227" s="40"/>
      <c r="I227" s="231"/>
      <c r="J227" s="40"/>
      <c r="K227" s="40"/>
      <c r="L227" s="44"/>
      <c r="M227" s="232"/>
      <c r="N227" s="233"/>
      <c r="O227" s="91"/>
      <c r="P227" s="91"/>
      <c r="Q227" s="91"/>
      <c r="R227" s="91"/>
      <c r="S227" s="91"/>
      <c r="T227" s="9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272</v>
      </c>
      <c r="AU227" s="17" t="s">
        <v>83</v>
      </c>
    </row>
    <row r="228" s="12" customFormat="1" ht="25.92" customHeight="1">
      <c r="A228" s="12"/>
      <c r="B228" s="199"/>
      <c r="C228" s="200"/>
      <c r="D228" s="201" t="s">
        <v>72</v>
      </c>
      <c r="E228" s="202" t="s">
        <v>274</v>
      </c>
      <c r="F228" s="202" t="s">
        <v>275</v>
      </c>
      <c r="G228" s="200"/>
      <c r="H228" s="200"/>
      <c r="I228" s="203"/>
      <c r="J228" s="204">
        <f>BK228</f>
        <v>0</v>
      </c>
      <c r="K228" s="200"/>
      <c r="L228" s="205"/>
      <c r="M228" s="206"/>
      <c r="N228" s="207"/>
      <c r="O228" s="207"/>
      <c r="P228" s="208">
        <f>P229+P239</f>
        <v>0</v>
      </c>
      <c r="Q228" s="207"/>
      <c r="R228" s="208">
        <f>R229+R239</f>
        <v>0</v>
      </c>
      <c r="S228" s="207"/>
      <c r="T228" s="209">
        <f>T229+T239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0" t="s">
        <v>149</v>
      </c>
      <c r="AT228" s="211" t="s">
        <v>72</v>
      </c>
      <c r="AU228" s="211" t="s">
        <v>73</v>
      </c>
      <c r="AY228" s="210" t="s">
        <v>115</v>
      </c>
      <c r="BK228" s="212">
        <f>BK229+BK239</f>
        <v>0</v>
      </c>
    </row>
    <row r="229" s="12" customFormat="1" ht="22.8" customHeight="1">
      <c r="A229" s="12"/>
      <c r="B229" s="199"/>
      <c r="C229" s="200"/>
      <c r="D229" s="201" t="s">
        <v>72</v>
      </c>
      <c r="E229" s="213" t="s">
        <v>276</v>
      </c>
      <c r="F229" s="213" t="s">
        <v>277</v>
      </c>
      <c r="G229" s="200"/>
      <c r="H229" s="200"/>
      <c r="I229" s="203"/>
      <c r="J229" s="214">
        <f>BK229</f>
        <v>0</v>
      </c>
      <c r="K229" s="200"/>
      <c r="L229" s="205"/>
      <c r="M229" s="206"/>
      <c r="N229" s="207"/>
      <c r="O229" s="207"/>
      <c r="P229" s="208">
        <f>SUM(P230:P238)</f>
        <v>0</v>
      </c>
      <c r="Q229" s="207"/>
      <c r="R229" s="208">
        <f>SUM(R230:R238)</f>
        <v>0</v>
      </c>
      <c r="S229" s="207"/>
      <c r="T229" s="209">
        <f>SUM(T230:T238)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0" t="s">
        <v>149</v>
      </c>
      <c r="AT229" s="211" t="s">
        <v>72</v>
      </c>
      <c r="AU229" s="211" t="s">
        <v>81</v>
      </c>
      <c r="AY229" s="210" t="s">
        <v>115</v>
      </c>
      <c r="BK229" s="212">
        <f>SUM(BK230:BK238)</f>
        <v>0</v>
      </c>
    </row>
    <row r="230" s="2" customFormat="1" ht="16.5" customHeight="1">
      <c r="A230" s="38"/>
      <c r="B230" s="39"/>
      <c r="C230" s="215" t="s">
        <v>278</v>
      </c>
      <c r="D230" s="215" t="s">
        <v>117</v>
      </c>
      <c r="E230" s="216" t="s">
        <v>279</v>
      </c>
      <c r="F230" s="217" t="s">
        <v>280</v>
      </c>
      <c r="G230" s="218" t="s">
        <v>258</v>
      </c>
      <c r="H230" s="219">
        <v>1</v>
      </c>
      <c r="I230" s="220"/>
      <c r="J230" s="221">
        <f>ROUND(I230*H230,2)</f>
        <v>0</v>
      </c>
      <c r="K230" s="222"/>
      <c r="L230" s="44"/>
      <c r="M230" s="223" t="s">
        <v>1</v>
      </c>
      <c r="N230" s="224" t="s">
        <v>38</v>
      </c>
      <c r="O230" s="91"/>
      <c r="P230" s="225">
        <f>O230*H230</f>
        <v>0</v>
      </c>
      <c r="Q230" s="225">
        <v>0</v>
      </c>
      <c r="R230" s="225">
        <f>Q230*H230</f>
        <v>0</v>
      </c>
      <c r="S230" s="225">
        <v>0</v>
      </c>
      <c r="T230" s="226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7" t="s">
        <v>281</v>
      </c>
      <c r="AT230" s="227" t="s">
        <v>117</v>
      </c>
      <c r="AU230" s="227" t="s">
        <v>83</v>
      </c>
      <c r="AY230" s="17" t="s">
        <v>115</v>
      </c>
      <c r="BE230" s="228">
        <f>IF(N230="základní",J230,0)</f>
        <v>0</v>
      </c>
      <c r="BF230" s="228">
        <f>IF(N230="snížená",J230,0)</f>
        <v>0</v>
      </c>
      <c r="BG230" s="228">
        <f>IF(N230="zákl. přenesená",J230,0)</f>
        <v>0</v>
      </c>
      <c r="BH230" s="228">
        <f>IF(N230="sníž. přenesená",J230,0)</f>
        <v>0</v>
      </c>
      <c r="BI230" s="228">
        <f>IF(N230="nulová",J230,0)</f>
        <v>0</v>
      </c>
      <c r="BJ230" s="17" t="s">
        <v>81</v>
      </c>
      <c r="BK230" s="228">
        <f>ROUND(I230*H230,2)</f>
        <v>0</v>
      </c>
      <c r="BL230" s="17" t="s">
        <v>281</v>
      </c>
      <c r="BM230" s="227" t="s">
        <v>282</v>
      </c>
    </row>
    <row r="231" s="2" customFormat="1">
      <c r="A231" s="38"/>
      <c r="B231" s="39"/>
      <c r="C231" s="40"/>
      <c r="D231" s="229" t="s">
        <v>123</v>
      </c>
      <c r="E231" s="40"/>
      <c r="F231" s="230" t="s">
        <v>283</v>
      </c>
      <c r="G231" s="40"/>
      <c r="H231" s="40"/>
      <c r="I231" s="231"/>
      <c r="J231" s="40"/>
      <c r="K231" s="40"/>
      <c r="L231" s="44"/>
      <c r="M231" s="232"/>
      <c r="N231" s="233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123</v>
      </c>
      <c r="AU231" s="17" t="s">
        <v>83</v>
      </c>
    </row>
    <row r="232" s="2" customFormat="1" ht="16.5" customHeight="1">
      <c r="A232" s="38"/>
      <c r="B232" s="39"/>
      <c r="C232" s="215" t="s">
        <v>134</v>
      </c>
      <c r="D232" s="215" t="s">
        <v>117</v>
      </c>
      <c r="E232" s="216" t="s">
        <v>284</v>
      </c>
      <c r="F232" s="217" t="s">
        <v>277</v>
      </c>
      <c r="G232" s="218" t="s">
        <v>258</v>
      </c>
      <c r="H232" s="219">
        <v>1</v>
      </c>
      <c r="I232" s="220"/>
      <c r="J232" s="221">
        <f>ROUND(I232*H232,2)</f>
        <v>0</v>
      </c>
      <c r="K232" s="222"/>
      <c r="L232" s="44"/>
      <c r="M232" s="223" t="s">
        <v>1</v>
      </c>
      <c r="N232" s="224" t="s">
        <v>38</v>
      </c>
      <c r="O232" s="91"/>
      <c r="P232" s="225">
        <f>O232*H232</f>
        <v>0</v>
      </c>
      <c r="Q232" s="225">
        <v>0</v>
      </c>
      <c r="R232" s="225">
        <f>Q232*H232</f>
        <v>0</v>
      </c>
      <c r="S232" s="225">
        <v>0</v>
      </c>
      <c r="T232" s="226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7" t="s">
        <v>281</v>
      </c>
      <c r="AT232" s="227" t="s">
        <v>117</v>
      </c>
      <c r="AU232" s="227" t="s">
        <v>83</v>
      </c>
      <c r="AY232" s="17" t="s">
        <v>115</v>
      </c>
      <c r="BE232" s="228">
        <f>IF(N232="základní",J232,0)</f>
        <v>0</v>
      </c>
      <c r="BF232" s="228">
        <f>IF(N232="snížená",J232,0)</f>
        <v>0</v>
      </c>
      <c r="BG232" s="228">
        <f>IF(N232="zákl. přenesená",J232,0)</f>
        <v>0</v>
      </c>
      <c r="BH232" s="228">
        <f>IF(N232="sníž. přenesená",J232,0)</f>
        <v>0</v>
      </c>
      <c r="BI232" s="228">
        <f>IF(N232="nulová",J232,0)</f>
        <v>0</v>
      </c>
      <c r="BJ232" s="17" t="s">
        <v>81</v>
      </c>
      <c r="BK232" s="228">
        <f>ROUND(I232*H232,2)</f>
        <v>0</v>
      </c>
      <c r="BL232" s="17" t="s">
        <v>281</v>
      </c>
      <c r="BM232" s="227" t="s">
        <v>285</v>
      </c>
    </row>
    <row r="233" s="2" customFormat="1">
      <c r="A233" s="38"/>
      <c r="B233" s="39"/>
      <c r="C233" s="40"/>
      <c r="D233" s="229" t="s">
        <v>123</v>
      </c>
      <c r="E233" s="40"/>
      <c r="F233" s="230" t="s">
        <v>286</v>
      </c>
      <c r="G233" s="40"/>
      <c r="H233" s="40"/>
      <c r="I233" s="231"/>
      <c r="J233" s="40"/>
      <c r="K233" s="40"/>
      <c r="L233" s="44"/>
      <c r="M233" s="232"/>
      <c r="N233" s="233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123</v>
      </c>
      <c r="AU233" s="17" t="s">
        <v>83</v>
      </c>
    </row>
    <row r="234" s="2" customFormat="1" ht="16.5" customHeight="1">
      <c r="A234" s="38"/>
      <c r="B234" s="39"/>
      <c r="C234" s="215" t="s">
        <v>287</v>
      </c>
      <c r="D234" s="215" t="s">
        <v>117</v>
      </c>
      <c r="E234" s="216" t="s">
        <v>288</v>
      </c>
      <c r="F234" s="217" t="s">
        <v>289</v>
      </c>
      <c r="G234" s="218" t="s">
        <v>258</v>
      </c>
      <c r="H234" s="219">
        <v>1</v>
      </c>
      <c r="I234" s="220"/>
      <c r="J234" s="221">
        <f>ROUND(I234*H234,2)</f>
        <v>0</v>
      </c>
      <c r="K234" s="222"/>
      <c r="L234" s="44"/>
      <c r="M234" s="223" t="s">
        <v>1</v>
      </c>
      <c r="N234" s="224" t="s">
        <v>38</v>
      </c>
      <c r="O234" s="91"/>
      <c r="P234" s="225">
        <f>O234*H234</f>
        <v>0</v>
      </c>
      <c r="Q234" s="225">
        <v>0</v>
      </c>
      <c r="R234" s="225">
        <f>Q234*H234</f>
        <v>0</v>
      </c>
      <c r="S234" s="225">
        <v>0</v>
      </c>
      <c r="T234" s="226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7" t="s">
        <v>281</v>
      </c>
      <c r="AT234" s="227" t="s">
        <v>117</v>
      </c>
      <c r="AU234" s="227" t="s">
        <v>83</v>
      </c>
      <c r="AY234" s="17" t="s">
        <v>115</v>
      </c>
      <c r="BE234" s="228">
        <f>IF(N234="základní",J234,0)</f>
        <v>0</v>
      </c>
      <c r="BF234" s="228">
        <f>IF(N234="snížená",J234,0)</f>
        <v>0</v>
      </c>
      <c r="BG234" s="228">
        <f>IF(N234="zákl. přenesená",J234,0)</f>
        <v>0</v>
      </c>
      <c r="BH234" s="228">
        <f>IF(N234="sníž. přenesená",J234,0)</f>
        <v>0</v>
      </c>
      <c r="BI234" s="228">
        <f>IF(N234="nulová",J234,0)</f>
        <v>0</v>
      </c>
      <c r="BJ234" s="17" t="s">
        <v>81</v>
      </c>
      <c r="BK234" s="228">
        <f>ROUND(I234*H234,2)</f>
        <v>0</v>
      </c>
      <c r="BL234" s="17" t="s">
        <v>281</v>
      </c>
      <c r="BM234" s="227" t="s">
        <v>290</v>
      </c>
    </row>
    <row r="235" s="2" customFormat="1">
      <c r="A235" s="38"/>
      <c r="B235" s="39"/>
      <c r="C235" s="40"/>
      <c r="D235" s="229" t="s">
        <v>123</v>
      </c>
      <c r="E235" s="40"/>
      <c r="F235" s="230" t="s">
        <v>291</v>
      </c>
      <c r="G235" s="40"/>
      <c r="H235" s="40"/>
      <c r="I235" s="231"/>
      <c r="J235" s="40"/>
      <c r="K235" s="40"/>
      <c r="L235" s="44"/>
      <c r="M235" s="232"/>
      <c r="N235" s="233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123</v>
      </c>
      <c r="AU235" s="17" t="s">
        <v>83</v>
      </c>
    </row>
    <row r="236" s="2" customFormat="1" ht="44.25" customHeight="1">
      <c r="A236" s="38"/>
      <c r="B236" s="39"/>
      <c r="C236" s="215" t="s">
        <v>292</v>
      </c>
      <c r="D236" s="215" t="s">
        <v>117</v>
      </c>
      <c r="E236" s="216" t="s">
        <v>293</v>
      </c>
      <c r="F236" s="217" t="s">
        <v>294</v>
      </c>
      <c r="G236" s="218" t="s">
        <v>258</v>
      </c>
      <c r="H236" s="219">
        <v>1</v>
      </c>
      <c r="I236" s="220"/>
      <c r="J236" s="221">
        <f>ROUND(I236*H236,2)</f>
        <v>0</v>
      </c>
      <c r="K236" s="222"/>
      <c r="L236" s="44"/>
      <c r="M236" s="223" t="s">
        <v>1</v>
      </c>
      <c r="N236" s="224" t="s">
        <v>38</v>
      </c>
      <c r="O236" s="91"/>
      <c r="P236" s="225">
        <f>O236*H236</f>
        <v>0</v>
      </c>
      <c r="Q236" s="225">
        <v>0</v>
      </c>
      <c r="R236" s="225">
        <f>Q236*H236</f>
        <v>0</v>
      </c>
      <c r="S236" s="225">
        <v>0</v>
      </c>
      <c r="T236" s="226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7" t="s">
        <v>281</v>
      </c>
      <c r="AT236" s="227" t="s">
        <v>117</v>
      </c>
      <c r="AU236" s="227" t="s">
        <v>83</v>
      </c>
      <c r="AY236" s="17" t="s">
        <v>115</v>
      </c>
      <c r="BE236" s="228">
        <f>IF(N236="základní",J236,0)</f>
        <v>0</v>
      </c>
      <c r="BF236" s="228">
        <f>IF(N236="snížená",J236,0)</f>
        <v>0</v>
      </c>
      <c r="BG236" s="228">
        <f>IF(N236="zákl. přenesená",J236,0)</f>
        <v>0</v>
      </c>
      <c r="BH236" s="228">
        <f>IF(N236="sníž. přenesená",J236,0)</f>
        <v>0</v>
      </c>
      <c r="BI236" s="228">
        <f>IF(N236="nulová",J236,0)</f>
        <v>0</v>
      </c>
      <c r="BJ236" s="17" t="s">
        <v>81</v>
      </c>
      <c r="BK236" s="228">
        <f>ROUND(I236*H236,2)</f>
        <v>0</v>
      </c>
      <c r="BL236" s="17" t="s">
        <v>281</v>
      </c>
      <c r="BM236" s="227" t="s">
        <v>295</v>
      </c>
    </row>
    <row r="237" s="2" customFormat="1">
      <c r="A237" s="38"/>
      <c r="B237" s="39"/>
      <c r="C237" s="40"/>
      <c r="D237" s="229" t="s">
        <v>123</v>
      </c>
      <c r="E237" s="40"/>
      <c r="F237" s="230" t="s">
        <v>296</v>
      </c>
      <c r="G237" s="40"/>
      <c r="H237" s="40"/>
      <c r="I237" s="231"/>
      <c r="J237" s="40"/>
      <c r="K237" s="40"/>
      <c r="L237" s="44"/>
      <c r="M237" s="232"/>
      <c r="N237" s="233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123</v>
      </c>
      <c r="AU237" s="17" t="s">
        <v>83</v>
      </c>
    </row>
    <row r="238" s="2" customFormat="1">
      <c r="A238" s="38"/>
      <c r="B238" s="39"/>
      <c r="C238" s="40"/>
      <c r="D238" s="277" t="s">
        <v>272</v>
      </c>
      <c r="E238" s="40"/>
      <c r="F238" s="278" t="s">
        <v>297</v>
      </c>
      <c r="G238" s="40"/>
      <c r="H238" s="40"/>
      <c r="I238" s="231"/>
      <c r="J238" s="40"/>
      <c r="K238" s="40"/>
      <c r="L238" s="44"/>
      <c r="M238" s="232"/>
      <c r="N238" s="233"/>
      <c r="O238" s="91"/>
      <c r="P238" s="91"/>
      <c r="Q238" s="91"/>
      <c r="R238" s="91"/>
      <c r="S238" s="91"/>
      <c r="T238" s="92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272</v>
      </c>
      <c r="AU238" s="17" t="s">
        <v>83</v>
      </c>
    </row>
    <row r="239" s="12" customFormat="1" ht="22.8" customHeight="1">
      <c r="A239" s="12"/>
      <c r="B239" s="199"/>
      <c r="C239" s="200"/>
      <c r="D239" s="201" t="s">
        <v>72</v>
      </c>
      <c r="E239" s="213" t="s">
        <v>298</v>
      </c>
      <c r="F239" s="213" t="s">
        <v>299</v>
      </c>
      <c r="G239" s="200"/>
      <c r="H239" s="200"/>
      <c r="I239" s="203"/>
      <c r="J239" s="214">
        <f>BK239</f>
        <v>0</v>
      </c>
      <c r="K239" s="200"/>
      <c r="L239" s="205"/>
      <c r="M239" s="206"/>
      <c r="N239" s="207"/>
      <c r="O239" s="207"/>
      <c r="P239" s="208">
        <f>SUM(P240:P242)</f>
        <v>0</v>
      </c>
      <c r="Q239" s="207"/>
      <c r="R239" s="208">
        <f>SUM(R240:R242)</f>
        <v>0</v>
      </c>
      <c r="S239" s="207"/>
      <c r="T239" s="209">
        <f>SUM(T240:T242)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10" t="s">
        <v>149</v>
      </c>
      <c r="AT239" s="211" t="s">
        <v>72</v>
      </c>
      <c r="AU239" s="211" t="s">
        <v>81</v>
      </c>
      <c r="AY239" s="210" t="s">
        <v>115</v>
      </c>
      <c r="BK239" s="212">
        <f>SUM(BK240:BK242)</f>
        <v>0</v>
      </c>
    </row>
    <row r="240" s="2" customFormat="1" ht="24.15" customHeight="1">
      <c r="A240" s="38"/>
      <c r="B240" s="39"/>
      <c r="C240" s="215" t="s">
        <v>300</v>
      </c>
      <c r="D240" s="215" t="s">
        <v>117</v>
      </c>
      <c r="E240" s="216" t="s">
        <v>301</v>
      </c>
      <c r="F240" s="217" t="s">
        <v>302</v>
      </c>
      <c r="G240" s="218" t="s">
        <v>258</v>
      </c>
      <c r="H240" s="219">
        <v>1</v>
      </c>
      <c r="I240" s="220"/>
      <c r="J240" s="221">
        <f>ROUND(I240*H240,2)</f>
        <v>0</v>
      </c>
      <c r="K240" s="222"/>
      <c r="L240" s="44"/>
      <c r="M240" s="223" t="s">
        <v>1</v>
      </c>
      <c r="N240" s="224" t="s">
        <v>38</v>
      </c>
      <c r="O240" s="91"/>
      <c r="P240" s="225">
        <f>O240*H240</f>
        <v>0</v>
      </c>
      <c r="Q240" s="225">
        <v>0</v>
      </c>
      <c r="R240" s="225">
        <f>Q240*H240</f>
        <v>0</v>
      </c>
      <c r="S240" s="225">
        <v>0</v>
      </c>
      <c r="T240" s="226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7" t="s">
        <v>281</v>
      </c>
      <c r="AT240" s="227" t="s">
        <v>117</v>
      </c>
      <c r="AU240" s="227" t="s">
        <v>83</v>
      </c>
      <c r="AY240" s="17" t="s">
        <v>115</v>
      </c>
      <c r="BE240" s="228">
        <f>IF(N240="základní",J240,0)</f>
        <v>0</v>
      </c>
      <c r="BF240" s="228">
        <f>IF(N240="snížená",J240,0)</f>
        <v>0</v>
      </c>
      <c r="BG240" s="228">
        <f>IF(N240="zákl. přenesená",J240,0)</f>
        <v>0</v>
      </c>
      <c r="BH240" s="228">
        <f>IF(N240="sníž. přenesená",J240,0)</f>
        <v>0</v>
      </c>
      <c r="BI240" s="228">
        <f>IF(N240="nulová",J240,0)</f>
        <v>0</v>
      </c>
      <c r="BJ240" s="17" t="s">
        <v>81</v>
      </c>
      <c r="BK240" s="228">
        <f>ROUND(I240*H240,2)</f>
        <v>0</v>
      </c>
      <c r="BL240" s="17" t="s">
        <v>281</v>
      </c>
      <c r="BM240" s="227" t="s">
        <v>303</v>
      </c>
    </row>
    <row r="241" s="2" customFormat="1">
      <c r="A241" s="38"/>
      <c r="B241" s="39"/>
      <c r="C241" s="40"/>
      <c r="D241" s="229" t="s">
        <v>123</v>
      </c>
      <c r="E241" s="40"/>
      <c r="F241" s="230" t="s">
        <v>304</v>
      </c>
      <c r="G241" s="40"/>
      <c r="H241" s="40"/>
      <c r="I241" s="231"/>
      <c r="J241" s="40"/>
      <c r="K241" s="40"/>
      <c r="L241" s="44"/>
      <c r="M241" s="232"/>
      <c r="N241" s="233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123</v>
      </c>
      <c r="AU241" s="17" t="s">
        <v>83</v>
      </c>
    </row>
    <row r="242" s="2" customFormat="1">
      <c r="A242" s="38"/>
      <c r="B242" s="39"/>
      <c r="C242" s="40"/>
      <c r="D242" s="277" t="s">
        <v>272</v>
      </c>
      <c r="E242" s="40"/>
      <c r="F242" s="278" t="s">
        <v>305</v>
      </c>
      <c r="G242" s="40"/>
      <c r="H242" s="40"/>
      <c r="I242" s="231"/>
      <c r="J242" s="40"/>
      <c r="K242" s="40"/>
      <c r="L242" s="44"/>
      <c r="M242" s="279"/>
      <c r="N242" s="280"/>
      <c r="O242" s="281"/>
      <c r="P242" s="281"/>
      <c r="Q242" s="281"/>
      <c r="R242" s="281"/>
      <c r="S242" s="281"/>
      <c r="T242" s="282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272</v>
      </c>
      <c r="AU242" s="17" t="s">
        <v>83</v>
      </c>
    </row>
    <row r="243" s="2" customFormat="1" ht="6.96" customHeight="1">
      <c r="A243" s="38"/>
      <c r="B243" s="66"/>
      <c r="C243" s="67"/>
      <c r="D243" s="67"/>
      <c r="E243" s="67"/>
      <c r="F243" s="67"/>
      <c r="G243" s="67"/>
      <c r="H243" s="67"/>
      <c r="I243" s="67"/>
      <c r="J243" s="67"/>
      <c r="K243" s="67"/>
      <c r="L243" s="44"/>
      <c r="M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</row>
  </sheetData>
  <sheetProtection sheet="1" autoFilter="0" formatColumns="0" formatRows="0" objects="1" scenarios="1" spinCount="100000" saltValue="zjTgkgOpgTJzny8x6prMErpjzzO1QqR9z/HjXx5bRTWxX7vyNR7t4WDJ5Y9n2J73MUx/dlKkg23/d2YE15He1A==" hashValue="29iscAFUOu19G6oZ215dFwqybxRzyL2soSUjw+k6xjXkVJHH1DAdC3vFtr2n2Ae9BLezT3dczcj4cuZ7L2C3hg==" algorithmName="SHA-512" password="CC35"/>
  <autoFilter ref="C123:K242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hyperlinks>
    <hyperlink ref="F227" r:id="rId1" display="https://podminky.urs.cz/item/CS_URS_2025_02/998332091"/>
    <hyperlink ref="F238" r:id="rId2" display="https://podminky.urs.cz/item/CS_URS_2025_01/031002000"/>
    <hyperlink ref="F242" r:id="rId3" display="https://podminky.urs.cz/item/CS_URS_2025_01/0414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2025-08-08T12:52:11Z</dcterms:created>
  <dcterms:modified xsi:type="dcterms:W3CDTF">2025-08-08T12:52:14Z</dcterms:modified>
</cp:coreProperties>
</file>