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New folder\"/>
    </mc:Choice>
  </mc:AlternateContent>
  <bookViews>
    <workbookView xWindow="0" yWindow="0" windowWidth="0" windowHeight="0"/>
  </bookViews>
  <sheets>
    <sheet name="Rekapitulace stavby" sheetId="1" r:id="rId1"/>
    <sheet name="VRN - Vedlejší rozpočtové..." sheetId="2" r:id="rId2"/>
    <sheet name="SO-01 ST - Stavební část" sheetId="3" r:id="rId3"/>
    <sheet name="SO-01 SLP - Slaboproud" sheetId="4" r:id="rId4"/>
    <sheet name="SO-01 ZTI - Zdravotechnika" sheetId="5" r:id="rId5"/>
    <sheet name="SO-01 NTČ - Nosná konstru..." sheetId="6" r:id="rId6"/>
    <sheet name="SO-01 EL - Elektroinstalace" sheetId="7" r:id="rId7"/>
    <sheet name="SO-01 UT - Vytápění" sheetId="8" r:id="rId8"/>
    <sheet name="SO-01 UT - 1 - Vytápění -..." sheetId="9" r:id="rId9"/>
    <sheet name="SO-02 DK - Dešťová kanali..." sheetId="10" r:id="rId10"/>
    <sheet name="Pokyny pro vyplnění" sheetId="11" r:id="rId11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'VRN - Vedlejší rozpočtové...'!$C$82:$K$129</definedName>
    <definedName name="_xlnm.Print_Area" localSheetId="1">'VRN - Vedlejší rozpočtové...'!$C$4:$J$39,'VRN - Vedlejší rozpočtové...'!$C$45:$J$64,'VRN - Vedlejší rozpočtové...'!$C$70:$K$129</definedName>
    <definedName name="_xlnm.Print_Titles" localSheetId="1">'VRN - Vedlejší rozpočtové...'!$82:$82</definedName>
    <definedName name="_xlnm._FilterDatabase" localSheetId="2" hidden="1">'SO-01 ST - Stavební část'!$C$95:$K$362</definedName>
    <definedName name="_xlnm.Print_Area" localSheetId="2">'SO-01 ST - Stavební část'!$C$4:$J$39,'SO-01 ST - Stavební část'!$C$45:$J$77,'SO-01 ST - Stavební část'!$C$83:$K$362</definedName>
    <definedName name="_xlnm.Print_Titles" localSheetId="2">'SO-01 ST - Stavební část'!$95:$95</definedName>
    <definedName name="_xlnm._FilterDatabase" localSheetId="3" hidden="1">'SO-01 SLP - Slaboproud'!$C$80:$K$122</definedName>
    <definedName name="_xlnm.Print_Area" localSheetId="3">'SO-01 SLP - Slaboproud'!$C$4:$J$39,'SO-01 SLP - Slaboproud'!$C$45:$J$62,'SO-01 SLP - Slaboproud'!$C$68:$K$122</definedName>
    <definedName name="_xlnm.Print_Titles" localSheetId="3">'SO-01 SLP - Slaboproud'!$80:$80</definedName>
    <definedName name="_xlnm._FilterDatabase" localSheetId="4" hidden="1">'SO-01 ZTI - Zdravotechnika'!$C$89:$K$208</definedName>
    <definedName name="_xlnm.Print_Area" localSheetId="4">'SO-01 ZTI - Zdravotechnika'!$C$4:$J$39,'SO-01 ZTI - Zdravotechnika'!$C$45:$J$71,'SO-01 ZTI - Zdravotechnika'!$C$77:$K$208</definedName>
    <definedName name="_xlnm.Print_Titles" localSheetId="4">'SO-01 ZTI - Zdravotechnika'!$89:$89</definedName>
    <definedName name="_xlnm._FilterDatabase" localSheetId="5" hidden="1">'SO-01 NTČ - Nosná konstru...'!$C$89:$K$159</definedName>
    <definedName name="_xlnm.Print_Area" localSheetId="5">'SO-01 NTČ - Nosná konstru...'!$C$4:$J$39,'SO-01 NTČ - Nosná konstru...'!$C$45:$J$71,'SO-01 NTČ - Nosná konstru...'!$C$77:$K$159</definedName>
    <definedName name="_xlnm.Print_Titles" localSheetId="5">'SO-01 NTČ - Nosná konstru...'!$89:$89</definedName>
    <definedName name="_xlnm._FilterDatabase" localSheetId="6" hidden="1">'SO-01 EL - Elektroinstalace'!$C$90:$K$270</definedName>
    <definedName name="_xlnm.Print_Area" localSheetId="6">'SO-01 EL - Elektroinstalace'!$C$4:$J$39,'SO-01 EL - Elektroinstalace'!$C$45:$J$72,'SO-01 EL - Elektroinstalace'!$C$78:$K$270</definedName>
    <definedName name="_xlnm.Print_Titles" localSheetId="6">'SO-01 EL - Elektroinstalace'!$90:$90</definedName>
    <definedName name="_xlnm._FilterDatabase" localSheetId="7" hidden="1">'SO-01 UT - Vytápění'!$C$85:$K$143</definedName>
    <definedName name="_xlnm.Print_Area" localSheetId="7">'SO-01 UT - Vytápění'!$C$4:$J$39,'SO-01 UT - Vytápění'!$C$45:$J$67,'SO-01 UT - Vytápění'!$C$73:$K$143</definedName>
    <definedName name="_xlnm.Print_Titles" localSheetId="7">'SO-01 UT - Vytápění'!$85:$85</definedName>
    <definedName name="_xlnm._FilterDatabase" localSheetId="8" hidden="1">'SO-01 UT - 1 - Vytápění -...'!$C$90:$K$211</definedName>
    <definedName name="_xlnm.Print_Area" localSheetId="8">'SO-01 UT - 1 - Vytápění -...'!$C$4:$J$41,'SO-01 UT - 1 - Vytápění -...'!$C$47:$J$70,'SO-01 UT - 1 - Vytápění -...'!$C$76:$K$211</definedName>
    <definedName name="_xlnm.Print_Titles" localSheetId="8">'SO-01 UT - 1 - Vytápění -...'!$90:$90</definedName>
    <definedName name="_xlnm._FilterDatabase" localSheetId="9" hidden="1">'SO-02 DK - Dešťová kanali...'!$C$84:$K$159</definedName>
    <definedName name="_xlnm.Print_Area" localSheetId="9">'SO-02 DK - Dešťová kanali...'!$C$4:$J$39,'SO-02 DK - Dešťová kanali...'!$C$45:$J$66,'SO-02 DK - Dešťová kanali...'!$C$72:$K$159</definedName>
    <definedName name="_xlnm.Print_Titles" localSheetId="9">'SO-02 DK - Dešťová kanali...'!$84:$84</definedName>
    <definedName name="_xlnm.Print_Area" localSheetId="10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0" l="1" r="J37"/>
  <c r="J36"/>
  <c i="1" r="AY64"/>
  <c i="10" r="J35"/>
  <c i="1" r="AX64"/>
  <c i="10" r="BI159"/>
  <c r="BH159"/>
  <c r="BG159"/>
  <c r="BF159"/>
  <c r="T159"/>
  <c r="T158"/>
  <c r="R159"/>
  <c r="R158"/>
  <c r="P159"/>
  <c r="P158"/>
  <c r="BI157"/>
  <c r="BH157"/>
  <c r="BG157"/>
  <c r="BF157"/>
  <c r="T157"/>
  <c r="T156"/>
  <c r="R157"/>
  <c r="R156"/>
  <c r="P157"/>
  <c r="P156"/>
  <c r="BI155"/>
  <c r="BH155"/>
  <c r="BG155"/>
  <c r="BF155"/>
  <c r="T155"/>
  <c r="R155"/>
  <c r="P155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4"/>
  <c r="BH114"/>
  <c r="BG114"/>
  <c r="BF114"/>
  <c r="T114"/>
  <c r="R114"/>
  <c r="P114"/>
  <c r="BI108"/>
  <c r="BH108"/>
  <c r="BG108"/>
  <c r="BF108"/>
  <c r="T108"/>
  <c r="R108"/>
  <c r="P108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F79"/>
  <c r="E77"/>
  <c r="F52"/>
  <c r="E50"/>
  <c r="J24"/>
  <c r="E24"/>
  <c r="J82"/>
  <c r="J23"/>
  <c r="J21"/>
  <c r="E21"/>
  <c r="J81"/>
  <c r="J20"/>
  <c r="J18"/>
  <c r="E18"/>
  <c r="F82"/>
  <c r="J17"/>
  <c r="J15"/>
  <c r="E15"/>
  <c r="F81"/>
  <c r="J14"/>
  <c r="J12"/>
  <c r="J79"/>
  <c r="E7"/>
  <c r="E75"/>
  <c i="9" r="J39"/>
  <c r="J38"/>
  <c i="1" r="AY63"/>
  <c i="9" r="J37"/>
  <c i="1" r="AX63"/>
  <c i="9"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3"/>
  <c r="BH93"/>
  <c r="BG93"/>
  <c r="BF93"/>
  <c r="T93"/>
  <c r="R93"/>
  <c r="P93"/>
  <c r="F85"/>
  <c r="E83"/>
  <c r="F56"/>
  <c r="E54"/>
  <c r="J26"/>
  <c r="E26"/>
  <c r="J88"/>
  <c r="J25"/>
  <c r="J23"/>
  <c r="E23"/>
  <c r="J87"/>
  <c r="J22"/>
  <c r="J20"/>
  <c r="E20"/>
  <c r="F88"/>
  <c r="J19"/>
  <c r="J17"/>
  <c r="E17"/>
  <c r="F87"/>
  <c r="J16"/>
  <c r="J14"/>
  <c r="J85"/>
  <c r="E7"/>
  <c r="E79"/>
  <c i="8" r="J37"/>
  <c r="J36"/>
  <c i="1" r="AY62"/>
  <c i="8" r="J35"/>
  <c i="1" r="AX62"/>
  <c i="8"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T132"/>
  <c r="R133"/>
  <c r="R132"/>
  <c r="P133"/>
  <c r="P132"/>
  <c r="BI131"/>
  <c r="BH131"/>
  <c r="BG131"/>
  <c r="BF131"/>
  <c r="T131"/>
  <c r="T130"/>
  <c r="R131"/>
  <c r="R130"/>
  <c r="P131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8"/>
  <c r="BH108"/>
  <c r="BG108"/>
  <c r="BF108"/>
  <c r="T108"/>
  <c r="R108"/>
  <c r="P108"/>
  <c r="BI102"/>
  <c r="BH102"/>
  <c r="BG102"/>
  <c r="BF102"/>
  <c r="T102"/>
  <c r="R102"/>
  <c r="P102"/>
  <c r="BI96"/>
  <c r="BH96"/>
  <c r="BG96"/>
  <c r="BF96"/>
  <c r="T96"/>
  <c r="R96"/>
  <c r="P96"/>
  <c r="BI93"/>
  <c r="BH93"/>
  <c r="BG93"/>
  <c r="BF93"/>
  <c r="T93"/>
  <c r="R93"/>
  <c r="P93"/>
  <c r="BI92"/>
  <c r="BH92"/>
  <c r="BG92"/>
  <c r="BF92"/>
  <c r="T92"/>
  <c r="R92"/>
  <c r="P92"/>
  <c r="BI89"/>
  <c r="BH89"/>
  <c r="BG89"/>
  <c r="BF89"/>
  <c r="T89"/>
  <c r="R89"/>
  <c r="P89"/>
  <c r="F80"/>
  <c r="E78"/>
  <c r="F52"/>
  <c r="E50"/>
  <c r="J24"/>
  <c r="E24"/>
  <c r="J83"/>
  <c r="J23"/>
  <c r="J21"/>
  <c r="E21"/>
  <c r="J82"/>
  <c r="J20"/>
  <c r="J18"/>
  <c r="E18"/>
  <c r="F83"/>
  <c r="J17"/>
  <c r="J15"/>
  <c r="E15"/>
  <c r="F82"/>
  <c r="J14"/>
  <c r="J12"/>
  <c r="J80"/>
  <c r="E7"/>
  <c r="E76"/>
  <c i="7" r="J37"/>
  <c r="J36"/>
  <c i="1" r="AY60"/>
  <c i="7" r="J35"/>
  <c i="1" r="AX60"/>
  <c i="7" r="BI269"/>
  <c r="BH269"/>
  <c r="BG269"/>
  <c r="BF269"/>
  <c r="T269"/>
  <c r="T268"/>
  <c r="R269"/>
  <c r="R268"/>
  <c r="P269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6"/>
  <c r="BH256"/>
  <c r="BG256"/>
  <c r="BF256"/>
  <c r="T256"/>
  <c r="R256"/>
  <c r="P256"/>
  <c r="BI255"/>
  <c r="BH255"/>
  <c r="BG255"/>
  <c r="BF255"/>
  <c r="T255"/>
  <c r="R255"/>
  <c r="P255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T226"/>
  <c r="R227"/>
  <c r="R226"/>
  <c r="P227"/>
  <c r="P226"/>
  <c r="BI225"/>
  <c r="BH225"/>
  <c r="BG225"/>
  <c r="BF225"/>
  <c r="T225"/>
  <c r="T224"/>
  <c r="R225"/>
  <c r="R224"/>
  <c r="P225"/>
  <c r="P224"/>
  <c r="BI223"/>
  <c r="BH223"/>
  <c r="BG223"/>
  <c r="BF223"/>
  <c r="T223"/>
  <c r="R223"/>
  <c r="P223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4"/>
  <c r="BH214"/>
  <c r="BG214"/>
  <c r="BF214"/>
  <c r="T214"/>
  <c r="T213"/>
  <c r="R214"/>
  <c r="R213"/>
  <c r="P214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198"/>
  <c r="BH198"/>
  <c r="BG198"/>
  <c r="BF198"/>
  <c r="T198"/>
  <c r="R198"/>
  <c r="P198"/>
  <c r="BI197"/>
  <c r="BH197"/>
  <c r="BG197"/>
  <c r="BF197"/>
  <c r="T197"/>
  <c r="R197"/>
  <c r="P197"/>
  <c r="BI193"/>
  <c r="BH193"/>
  <c r="BG193"/>
  <c r="BF193"/>
  <c r="T193"/>
  <c r="R193"/>
  <c r="P193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4"/>
  <c r="BH174"/>
  <c r="BG174"/>
  <c r="BF174"/>
  <c r="T174"/>
  <c r="R174"/>
  <c r="P174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F85"/>
  <c r="E83"/>
  <c r="F52"/>
  <c r="E50"/>
  <c r="J24"/>
  <c r="E24"/>
  <c r="J88"/>
  <c r="J23"/>
  <c r="J21"/>
  <c r="E21"/>
  <c r="J87"/>
  <c r="J20"/>
  <c r="J18"/>
  <c r="E18"/>
  <c r="F88"/>
  <c r="J17"/>
  <c r="J15"/>
  <c r="E15"/>
  <c r="F87"/>
  <c r="J14"/>
  <c r="J12"/>
  <c r="J85"/>
  <c r="E7"/>
  <c r="E81"/>
  <c i="6" r="J37"/>
  <c r="J36"/>
  <c i="1" r="AY59"/>
  <c i="6" r="J35"/>
  <c i="1" r="AX59"/>
  <c i="6"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39"/>
  <c r="BH139"/>
  <c r="BG139"/>
  <c r="BF139"/>
  <c r="T139"/>
  <c r="T138"/>
  <c r="R139"/>
  <c r="R138"/>
  <c r="P139"/>
  <c r="P138"/>
  <c r="BI136"/>
  <c r="BH136"/>
  <c r="BG136"/>
  <c r="BF136"/>
  <c r="T136"/>
  <c r="T135"/>
  <c r="R136"/>
  <c r="R135"/>
  <c r="P136"/>
  <c r="P135"/>
  <c r="BI134"/>
  <c r="BH134"/>
  <c r="BG134"/>
  <c r="BF134"/>
  <c r="T134"/>
  <c r="T133"/>
  <c r="R134"/>
  <c r="R133"/>
  <c r="P134"/>
  <c r="P133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9"/>
  <c r="BH119"/>
  <c r="BG119"/>
  <c r="BF119"/>
  <c r="T119"/>
  <c r="R119"/>
  <c r="P119"/>
  <c r="BI114"/>
  <c r="BH114"/>
  <c r="BG114"/>
  <c r="BF114"/>
  <c r="T114"/>
  <c r="R114"/>
  <c r="P114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7"/>
  <c r="BH97"/>
  <c r="BG97"/>
  <c r="BF97"/>
  <c r="T97"/>
  <c r="R97"/>
  <c r="P97"/>
  <c r="BI96"/>
  <c r="BH96"/>
  <c r="BG96"/>
  <c r="BF96"/>
  <c r="T96"/>
  <c r="R96"/>
  <c r="P96"/>
  <c r="BI93"/>
  <c r="BH93"/>
  <c r="BG93"/>
  <c r="BF93"/>
  <c r="T93"/>
  <c r="R93"/>
  <c r="P93"/>
  <c r="F84"/>
  <c r="E82"/>
  <c r="F52"/>
  <c r="E50"/>
  <c r="J24"/>
  <c r="E24"/>
  <c r="J87"/>
  <c r="J23"/>
  <c r="J21"/>
  <c r="E21"/>
  <c r="J86"/>
  <c r="J20"/>
  <c r="J18"/>
  <c r="E18"/>
  <c r="F87"/>
  <c r="J17"/>
  <c r="J15"/>
  <c r="E15"/>
  <c r="F86"/>
  <c r="J14"/>
  <c r="J12"/>
  <c r="J84"/>
  <c r="E7"/>
  <c r="E80"/>
  <c i="5" r="J37"/>
  <c r="J36"/>
  <c i="1" r="AY58"/>
  <c i="5" r="J35"/>
  <c i="1" r="AX58"/>
  <c i="5"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1"/>
  <c r="BH161"/>
  <c r="BG161"/>
  <c r="BF161"/>
  <c r="T161"/>
  <c r="R161"/>
  <c r="P161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19"/>
  <c r="BH119"/>
  <c r="BG119"/>
  <c r="BF119"/>
  <c r="T119"/>
  <c r="R119"/>
  <c r="P119"/>
  <c r="BI116"/>
  <c r="BH116"/>
  <c r="BG116"/>
  <c r="BF116"/>
  <c r="T116"/>
  <c r="T115"/>
  <c r="R116"/>
  <c r="R115"/>
  <c r="P116"/>
  <c r="P115"/>
  <c r="BI114"/>
  <c r="BH114"/>
  <c r="BG114"/>
  <c r="BF114"/>
  <c r="T114"/>
  <c r="T113"/>
  <c r="R114"/>
  <c r="R113"/>
  <c r="P114"/>
  <c r="P113"/>
  <c r="BI112"/>
  <c r="BH112"/>
  <c r="BG112"/>
  <c r="BF112"/>
  <c r="T112"/>
  <c r="R112"/>
  <c r="P112"/>
  <c r="BI106"/>
  <c r="BH106"/>
  <c r="BG106"/>
  <c r="BF106"/>
  <c r="T106"/>
  <c r="R106"/>
  <c r="P106"/>
  <c r="BI104"/>
  <c r="BH104"/>
  <c r="BG104"/>
  <c r="BF104"/>
  <c r="T104"/>
  <c r="R104"/>
  <c r="P104"/>
  <c r="BI98"/>
  <c r="BH98"/>
  <c r="BG98"/>
  <c r="BF98"/>
  <c r="T98"/>
  <c r="R98"/>
  <c r="P98"/>
  <c r="BI93"/>
  <c r="BH93"/>
  <c r="BG93"/>
  <c r="BF93"/>
  <c r="T93"/>
  <c r="T92"/>
  <c r="R93"/>
  <c r="R92"/>
  <c r="P93"/>
  <c r="P92"/>
  <c r="F84"/>
  <c r="E82"/>
  <c r="F52"/>
  <c r="E50"/>
  <c r="J24"/>
  <c r="E24"/>
  <c r="J87"/>
  <c r="J23"/>
  <c r="J21"/>
  <c r="E21"/>
  <c r="J86"/>
  <c r="J20"/>
  <c r="J18"/>
  <c r="E18"/>
  <c r="F87"/>
  <c r="J17"/>
  <c r="J15"/>
  <c r="E15"/>
  <c r="F86"/>
  <c r="J14"/>
  <c r="J12"/>
  <c r="J84"/>
  <c r="E7"/>
  <c r="E80"/>
  <c i="4" r="J37"/>
  <c r="J36"/>
  <c i="1" r="AY57"/>
  <c i="4" r="J35"/>
  <c i="1" r="AX57"/>
  <c i="4" r="BI119"/>
  <c r="BH119"/>
  <c r="BG119"/>
  <c r="BF119"/>
  <c r="T119"/>
  <c r="R119"/>
  <c r="P119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7"/>
  <c r="BH87"/>
  <c r="BG87"/>
  <c r="BF87"/>
  <c r="T87"/>
  <c r="R87"/>
  <c r="P87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77"/>
  <c r="J14"/>
  <c r="J12"/>
  <c r="J75"/>
  <c r="E7"/>
  <c r="E71"/>
  <c i="3" r="J37"/>
  <c r="J36"/>
  <c i="1" r="AY56"/>
  <c i="3" r="J35"/>
  <c i="1" r="AX56"/>
  <c i="3"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3"/>
  <c r="BH333"/>
  <c r="BG333"/>
  <c r="BF333"/>
  <c r="T333"/>
  <c r="R333"/>
  <c r="P333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6"/>
  <c r="BH326"/>
  <c r="BG326"/>
  <c r="BF326"/>
  <c r="T326"/>
  <c r="R326"/>
  <c r="P326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18"/>
  <c r="BH318"/>
  <c r="BG318"/>
  <c r="BF318"/>
  <c r="T318"/>
  <c r="R318"/>
  <c r="P318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5"/>
  <c r="BH305"/>
  <c r="BG305"/>
  <c r="BF305"/>
  <c r="T305"/>
  <c r="R305"/>
  <c r="P305"/>
  <c r="BI304"/>
  <c r="BH304"/>
  <c r="BG304"/>
  <c r="BF304"/>
  <c r="T304"/>
  <c r="R304"/>
  <c r="P304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88"/>
  <c r="BH288"/>
  <c r="BG288"/>
  <c r="BF288"/>
  <c r="T288"/>
  <c r="R288"/>
  <c r="P288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0"/>
  <c r="BH270"/>
  <c r="BG270"/>
  <c r="BF270"/>
  <c r="T270"/>
  <c r="R270"/>
  <c r="P270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2"/>
  <c r="BH212"/>
  <c r="BG212"/>
  <c r="BF212"/>
  <c r="T212"/>
  <c r="R212"/>
  <c r="P212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T177"/>
  <c r="R178"/>
  <c r="R177"/>
  <c r="P178"/>
  <c r="P177"/>
  <c r="BI176"/>
  <c r="BH176"/>
  <c r="BG176"/>
  <c r="BF176"/>
  <c r="T176"/>
  <c r="T175"/>
  <c r="R176"/>
  <c r="R175"/>
  <c r="P176"/>
  <c r="P175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4"/>
  <c r="BH124"/>
  <c r="BG124"/>
  <c r="BF124"/>
  <c r="T124"/>
  <c r="R124"/>
  <c r="P124"/>
  <c r="BI121"/>
  <c r="BH121"/>
  <c r="BG121"/>
  <c r="BF121"/>
  <c r="T121"/>
  <c r="R121"/>
  <c r="P121"/>
  <c r="BI115"/>
  <c r="BH115"/>
  <c r="BG115"/>
  <c r="BF115"/>
  <c r="T115"/>
  <c r="R115"/>
  <c r="P115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F90"/>
  <c r="E88"/>
  <c r="F52"/>
  <c r="E50"/>
  <c r="J24"/>
  <c r="E24"/>
  <c r="J93"/>
  <c r="J23"/>
  <c r="J21"/>
  <c r="E21"/>
  <c r="J92"/>
  <c r="J20"/>
  <c r="J18"/>
  <c r="E18"/>
  <c r="F93"/>
  <c r="J17"/>
  <c r="J15"/>
  <c r="E15"/>
  <c r="F92"/>
  <c r="J14"/>
  <c r="J12"/>
  <c r="J90"/>
  <c r="E7"/>
  <c r="E86"/>
  <c i="2" r="J37"/>
  <c r="J36"/>
  <c i="1" r="AY55"/>
  <c i="2" r="J35"/>
  <c i="1" r="AX55"/>
  <c i="2" r="BI129"/>
  <c r="BH129"/>
  <c r="BG129"/>
  <c r="BF129"/>
  <c r="T129"/>
  <c r="R129"/>
  <c r="P129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1"/>
  <c r="BH111"/>
  <c r="BG111"/>
  <c r="BF111"/>
  <c r="T111"/>
  <c r="R111"/>
  <c r="P111"/>
  <c r="BI110"/>
  <c r="BH110"/>
  <c r="BG110"/>
  <c r="BF110"/>
  <c r="T110"/>
  <c r="R110"/>
  <c r="P110"/>
  <c r="BI96"/>
  <c r="BH96"/>
  <c r="BG96"/>
  <c r="BF96"/>
  <c r="T96"/>
  <c r="T95"/>
  <c r="R96"/>
  <c r="R95"/>
  <c r="P96"/>
  <c r="P95"/>
  <c r="BI94"/>
  <c r="BH94"/>
  <c r="BG94"/>
  <c r="BF94"/>
  <c r="T94"/>
  <c r="R94"/>
  <c r="P94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6"/>
  <c r="BH86"/>
  <c r="BG86"/>
  <c r="BF86"/>
  <c r="T86"/>
  <c r="R86"/>
  <c r="P86"/>
  <c r="F77"/>
  <c r="E75"/>
  <c r="F52"/>
  <c r="E50"/>
  <c r="J24"/>
  <c r="E24"/>
  <c r="J80"/>
  <c r="J23"/>
  <c r="J21"/>
  <c r="E21"/>
  <c r="J79"/>
  <c r="J20"/>
  <c r="J18"/>
  <c r="E18"/>
  <c r="F80"/>
  <c r="J17"/>
  <c r="J15"/>
  <c r="E15"/>
  <c r="F79"/>
  <c r="J14"/>
  <c r="J12"/>
  <c r="J77"/>
  <c r="E7"/>
  <c r="E73"/>
  <c i="1" r="L50"/>
  <c r="AM50"/>
  <c r="AM49"/>
  <c r="L49"/>
  <c r="AM47"/>
  <c r="L47"/>
  <c r="L45"/>
  <c r="L44"/>
  <c i="2" r="BK129"/>
  <c r="J129"/>
  <c r="BK128"/>
  <c r="J128"/>
  <c r="BK123"/>
  <c r="J123"/>
  <c r="BK118"/>
  <c r="J118"/>
  <c r="BK117"/>
  <c r="J117"/>
  <c r="BK116"/>
  <c r="J116"/>
  <c r="BK115"/>
  <c r="J115"/>
  <c r="BK111"/>
  <c r="J111"/>
  <c r="BK110"/>
  <c r="J110"/>
  <c r="BK96"/>
  <c r="J96"/>
  <c r="BK94"/>
  <c r="J94"/>
  <c r="BK91"/>
  <c r="J91"/>
  <c r="BK90"/>
  <c r="J90"/>
  <c r="BK89"/>
  <c r="J89"/>
  <c r="BK86"/>
  <c r="J86"/>
  <c i="1" r="AS61"/>
  <c i="3" r="BK360"/>
  <c r="J360"/>
  <c r="BK357"/>
  <c r="J357"/>
  <c r="BK355"/>
  <c r="J355"/>
  <c r="BK340"/>
  <c r="J340"/>
  <c r="BK339"/>
  <c r="J339"/>
  <c r="BK338"/>
  <c r="J338"/>
  <c r="BK333"/>
  <c r="J333"/>
  <c r="BK331"/>
  <c r="J331"/>
  <c r="BK330"/>
  <c r="J330"/>
  <c r="BK329"/>
  <c r="J329"/>
  <c r="BK326"/>
  <c r="J326"/>
  <c r="BK324"/>
  <c r="J324"/>
  <c r="BK323"/>
  <c r="J323"/>
  <c r="BK322"/>
  <c r="J322"/>
  <c r="BK321"/>
  <c r="J321"/>
  <c r="BK318"/>
  <c r="J318"/>
  <c r="BK312"/>
  <c r="J312"/>
  <c r="BK310"/>
  <c r="J310"/>
  <c r="BK309"/>
  <c r="J309"/>
  <c r="BK308"/>
  <c r="J308"/>
  <c r="BK305"/>
  <c r="J305"/>
  <c r="BK304"/>
  <c r="J304"/>
  <c r="BK301"/>
  <c r="J301"/>
  <c r="BK299"/>
  <c r="J299"/>
  <c r="BK298"/>
  <c r="J298"/>
  <c r="BK297"/>
  <c r="J297"/>
  <c r="BK294"/>
  <c r="J294"/>
  <c r="BK293"/>
  <c r="J293"/>
  <c r="BK292"/>
  <c r="J292"/>
  <c r="BK288"/>
  <c r="J288"/>
  <c r="BK283"/>
  <c r="J283"/>
  <c r="BK279"/>
  <c r="J279"/>
  <c r="BK275"/>
  <c r="J275"/>
  <c r="BK270"/>
  <c r="J270"/>
  <c r="BK266"/>
  <c r="J266"/>
  <c r="BK263"/>
  <c r="J263"/>
  <c r="BK259"/>
  <c r="J259"/>
  <c r="BK255"/>
  <c r="J255"/>
  <c r="BK251"/>
  <c r="J251"/>
  <c r="BK247"/>
  <c r="J247"/>
  <c r="BK243"/>
  <c r="J243"/>
  <c r="BK239"/>
  <c r="J239"/>
  <c r="BK235"/>
  <c r="J235"/>
  <c r="BK231"/>
  <c r="J231"/>
  <c r="BK227"/>
  <c r="J227"/>
  <c r="BK223"/>
  <c r="J223"/>
  <c r="BK219"/>
  <c r="J219"/>
  <c r="BK218"/>
  <c r="J218"/>
  <c r="BK216"/>
  <c r="J216"/>
  <c r="BK212"/>
  <c r="J212"/>
  <c r="BK211"/>
  <c r="J211"/>
  <c r="BK207"/>
  <c r="J207"/>
  <c r="BK203"/>
  <c r="J203"/>
  <c r="BK199"/>
  <c r="J199"/>
  <c r="BK195"/>
  <c r="J195"/>
  <c r="BK191"/>
  <c r="J191"/>
  <c r="BK189"/>
  <c r="J189"/>
  <c r="BK186"/>
  <c r="J186"/>
  <c r="BK185"/>
  <c r="J185"/>
  <c r="BK184"/>
  <c r="J184"/>
  <c r="BK181"/>
  <c r="J181"/>
  <c r="BK178"/>
  <c r="J178"/>
  <c r="BK176"/>
  <c r="J176"/>
  <c r="BK168"/>
  <c r="J168"/>
  <c r="BK165"/>
  <c r="J165"/>
  <c r="BK162"/>
  <c r="J162"/>
  <c r="BK158"/>
  <c r="J158"/>
  <c r="BK157"/>
  <c r="J157"/>
  <c r="BK154"/>
  <c r="J154"/>
  <c r="BK151"/>
  <c r="J151"/>
  <c r="BK146"/>
  <c r="J146"/>
  <c r="BK141"/>
  <c r="J141"/>
  <c r="BK137"/>
  <c r="J137"/>
  <c r="BK133"/>
  <c r="J133"/>
  <c r="BK129"/>
  <c r="J129"/>
  <c r="BK125"/>
  <c r="J125"/>
  <c r="BK124"/>
  <c r="J124"/>
  <c r="BK121"/>
  <c r="J121"/>
  <c r="BK115"/>
  <c r="J115"/>
  <c r="BK112"/>
  <c r="J112"/>
  <c r="BK111"/>
  <c r="J111"/>
  <c r="BK109"/>
  <c r="J109"/>
  <c r="BK106"/>
  <c r="J106"/>
  <c r="BK105"/>
  <c r="J105"/>
  <c r="BK102"/>
  <c r="J102"/>
  <c r="BK99"/>
  <c r="J99"/>
  <c i="4" r="BK119"/>
  <c r="J119"/>
  <c r="BK113"/>
  <c r="J113"/>
  <c r="BK112"/>
  <c r="J112"/>
  <c r="BK111"/>
  <c r="J111"/>
  <c r="BK105"/>
  <c r="J105"/>
  <c r="BK101"/>
  <c r="J101"/>
  <c r="BK97"/>
  <c r="J97"/>
  <c r="BK94"/>
  <c r="J94"/>
  <c r="BK91"/>
  <c r="J91"/>
  <c r="BK87"/>
  <c r="J87"/>
  <c r="BK84"/>
  <c r="J84"/>
  <c i="5" r="BK208"/>
  <c r="J208"/>
  <c r="BK207"/>
  <c r="J207"/>
  <c r="BK206"/>
  <c r="J206"/>
  <c r="BK205"/>
  <c r="J205"/>
  <c r="BK201"/>
  <c r="J201"/>
  <c r="BK197"/>
  <c r="J197"/>
  <c r="BK196"/>
  <c r="J196"/>
  <c r="BK195"/>
  <c r="J195"/>
  <c r="BK194"/>
  <c r="J194"/>
  <c r="BK193"/>
  <c r="J193"/>
  <c r="BK192"/>
  <c r="J192"/>
  <c r="BK191"/>
  <c r="J191"/>
  <c r="BK190"/>
  <c r="J190"/>
  <c r="BK189"/>
  <c r="J189"/>
  <c r="BK188"/>
  <c r="J188"/>
  <c r="BK187"/>
  <c r="J187"/>
  <c r="BK186"/>
  <c r="J186"/>
  <c r="BK185"/>
  <c r="J185"/>
  <c r="BK184"/>
  <c r="J184"/>
  <c r="BK183"/>
  <c r="J183"/>
  <c r="BK181"/>
  <c r="J181"/>
  <c r="BK177"/>
  <c r="J177"/>
  <c r="BK176"/>
  <c r="J176"/>
  <c r="BK175"/>
  <c r="J175"/>
  <c r="BK174"/>
  <c r="J174"/>
  <c r="BK173"/>
  <c r="J173"/>
  <c r="BK172"/>
  <c r="J172"/>
  <c r="BK171"/>
  <c r="J171"/>
  <c r="BK170"/>
  <c r="J170"/>
  <c r="BK161"/>
  <c r="J161"/>
  <c r="BK156"/>
  <c r="J156"/>
  <c r="BK155"/>
  <c r="J155"/>
  <c r="BK153"/>
  <c r="J153"/>
  <c r="BK152"/>
  <c r="J152"/>
  <c r="BK151"/>
  <c r="J151"/>
  <c r="BK150"/>
  <c r="J150"/>
  <c r="BK146"/>
  <c r="J146"/>
  <c r="BK143"/>
  <c r="J143"/>
  <c r="BK142"/>
  <c r="J142"/>
  <c r="BK141"/>
  <c r="J141"/>
  <c r="BK137"/>
  <c r="J137"/>
  <c r="BK135"/>
  <c r="J135"/>
  <c r="BK134"/>
  <c r="J134"/>
  <c r="BK133"/>
  <c r="J133"/>
  <c r="BK119"/>
  <c r="J119"/>
  <c r="BK116"/>
  <c r="J116"/>
  <c r="BK114"/>
  <c r="J114"/>
  <c r="BK112"/>
  <c r="J112"/>
  <c r="BK106"/>
  <c r="J106"/>
  <c r="BK104"/>
  <c r="J104"/>
  <c r="BK98"/>
  <c r="J98"/>
  <c r="BK93"/>
  <c r="J93"/>
  <c i="6" r="BK159"/>
  <c r="J159"/>
  <c r="BK155"/>
  <c r="J155"/>
  <c r="BK151"/>
  <c r="J151"/>
  <c r="BK147"/>
  <c r="J147"/>
  <c r="BK139"/>
  <c r="J139"/>
  <c r="BK136"/>
  <c r="J136"/>
  <c r="BK134"/>
  <c r="J134"/>
  <c r="BK130"/>
  <c r="J130"/>
  <c r="BK129"/>
  <c r="J129"/>
  <c r="BK127"/>
  <c r="J127"/>
  <c r="BK124"/>
  <c r="J124"/>
  <c r="BK120"/>
  <c r="J120"/>
  <c r="BK119"/>
  <c r="J119"/>
  <c r="BK114"/>
  <c r="J114"/>
  <c r="BK113"/>
  <c r="J113"/>
  <c r="BK110"/>
  <c r="J110"/>
  <c r="BK107"/>
  <c r="J107"/>
  <c r="BK105"/>
  <c r="J105"/>
  <c r="BK102"/>
  <c r="J102"/>
  <c r="BK101"/>
  <c r="J101"/>
  <c r="BK100"/>
  <c r="J100"/>
  <c r="BK97"/>
  <c r="J97"/>
  <c r="BK96"/>
  <c r="J96"/>
  <c r="BK93"/>
  <c r="J93"/>
  <c i="7" r="BK269"/>
  <c r="J269"/>
  <c r="BK267"/>
  <c r="J267"/>
  <c r="BK266"/>
  <c r="J266"/>
  <c r="BK265"/>
  <c r="J265"/>
  <c r="BK264"/>
  <c r="J264"/>
  <c r="BK263"/>
  <c r="J263"/>
  <c r="BK262"/>
  <c r="J262"/>
  <c r="BK261"/>
  <c r="J261"/>
  <c r="BK256"/>
  <c r="J256"/>
  <c r="BK255"/>
  <c r="J255"/>
  <c r="BK249"/>
  <c r="J249"/>
  <c r="BK248"/>
  <c r="J248"/>
  <c r="BK247"/>
  <c r="J247"/>
  <c r="BK246"/>
  <c r="J246"/>
  <c r="BK245"/>
  <c r="J245"/>
  <c r="BK244"/>
  <c r="J244"/>
  <c r="BK243"/>
  <c r="J243"/>
  <c r="BK242"/>
  <c r="J242"/>
  <c r="BK241"/>
  <c r="J241"/>
  <c r="BK240"/>
  <c r="J240"/>
  <c r="BK239"/>
  <c r="J239"/>
  <c r="BK238"/>
  <c r="J238"/>
  <c r="BK237"/>
  <c r="J237"/>
  <c r="BK236"/>
  <c r="J236"/>
  <c r="BK235"/>
  <c r="J235"/>
  <c r="BK234"/>
  <c r="J234"/>
  <c r="BK233"/>
  <c r="J233"/>
  <c r="BK232"/>
  <c r="J232"/>
  <c r="BK229"/>
  <c r="J229"/>
  <c r="BK227"/>
  <c r="J227"/>
  <c r="BK225"/>
  <c r="J225"/>
  <c r="BK223"/>
  <c r="J223"/>
  <c r="BK220"/>
  <c r="J220"/>
  <c r="BK219"/>
  <c r="J219"/>
  <c r="BK218"/>
  <c r="J218"/>
  <c r="BK214"/>
  <c r="J214"/>
  <c r="BK212"/>
  <c r="J212"/>
  <c r="BK211"/>
  <c r="J211"/>
  <c r="BK209"/>
  <c r="J209"/>
  <c r="BK206"/>
  <c r="J206"/>
  <c r="BK205"/>
  <c r="J205"/>
  <c r="BK202"/>
  <c r="J202"/>
  <c r="BK201"/>
  <c r="J201"/>
  <c r="BK198"/>
  <c r="J198"/>
  <c r="BK197"/>
  <c r="J197"/>
  <c r="BK193"/>
  <c r="J193"/>
  <c r="BK187"/>
  <c r="J187"/>
  <c r="BK184"/>
  <c r="J184"/>
  <c r="BK183"/>
  <c r="J183"/>
  <c r="BK180"/>
  <c r="J180"/>
  <c r="BK174"/>
  <c r="J174"/>
  <c r="BK170"/>
  <c r="J170"/>
  <c r="BK169"/>
  <c r="J169"/>
  <c r="BK168"/>
  <c r="J168"/>
  <c r="BK165"/>
  <c r="J165"/>
  <c r="BK164"/>
  <c r="J164"/>
  <c r="BK163"/>
  <c r="J163"/>
  <c r="BK160"/>
  <c r="J160"/>
  <c r="BK157"/>
  <c r="J157"/>
  <c r="BK154"/>
  <c r="J154"/>
  <c r="BK151"/>
  <c r="J151"/>
  <c r="BK148"/>
  <c r="J148"/>
  <c r="BK145"/>
  <c r="J145"/>
  <c r="BK142"/>
  <c r="J142"/>
  <c r="BK139"/>
  <c r="J139"/>
  <c r="BK136"/>
  <c r="J136"/>
  <c r="BK133"/>
  <c r="J133"/>
  <c r="BK130"/>
  <c r="J130"/>
  <c r="BK127"/>
  <c r="J127"/>
  <c r="BK124"/>
  <c r="J124"/>
  <c r="BK121"/>
  <c r="J121"/>
  <c r="BK118"/>
  <c r="J118"/>
  <c r="BK115"/>
  <c r="J115"/>
  <c r="BK111"/>
  <c r="J111"/>
  <c r="BK107"/>
  <c r="J107"/>
  <c r="BK106"/>
  <c r="J106"/>
  <c r="BK105"/>
  <c r="J105"/>
  <c r="BK104"/>
  <c r="J104"/>
  <c r="BK103"/>
  <c r="J103"/>
  <c r="BK102"/>
  <c r="J102"/>
  <c r="BK101"/>
  <c r="J101"/>
  <c r="BK100"/>
  <c r="J100"/>
  <c r="BK99"/>
  <c r="J99"/>
  <c r="BK96"/>
  <c r="J96"/>
  <c r="BK93"/>
  <c r="J93"/>
  <c i="8" r="BK137"/>
  <c r="J137"/>
  <c r="BK136"/>
  <c r="J136"/>
  <c r="BK133"/>
  <c r="J133"/>
  <c r="BK131"/>
  <c r="J131"/>
  <c r="BK127"/>
  <c r="J127"/>
  <c r="BK124"/>
  <c r="J124"/>
  <c r="BK122"/>
  <c r="J122"/>
  <c r="BK119"/>
  <c r="J119"/>
  <c r="BK118"/>
  <c r="J118"/>
  <c r="BK115"/>
  <c r="J115"/>
  <c r="BK112"/>
  <c r="J112"/>
  <c r="BK109"/>
  <c r="J109"/>
  <c r="BK108"/>
  <c r="J108"/>
  <c r="BK102"/>
  <c r="J102"/>
  <c r="BK96"/>
  <c r="J96"/>
  <c r="BK93"/>
  <c r="J93"/>
  <c r="BK92"/>
  <c r="J92"/>
  <c r="BK89"/>
  <c r="J89"/>
  <c i="9" r="BK210"/>
  <c r="J210"/>
  <c r="BK209"/>
  <c r="J209"/>
  <c r="BK208"/>
  <c r="J208"/>
  <c r="BK207"/>
  <c r="J207"/>
  <c r="BK204"/>
  <c r="J204"/>
  <c r="BK201"/>
  <c r="J201"/>
  <c r="BK197"/>
  <c r="J197"/>
  <c r="BK196"/>
  <c r="J196"/>
  <c r="BK195"/>
  <c r="J195"/>
  <c r="BK194"/>
  <c r="J194"/>
  <c r="BK192"/>
  <c r="J192"/>
  <c r="BK191"/>
  <c r="J191"/>
  <c r="BK190"/>
  <c r="J190"/>
  <c r="BK189"/>
  <c r="J189"/>
  <c r="BK188"/>
  <c r="J188"/>
  <c r="BK187"/>
  <c r="J187"/>
  <c r="BK186"/>
  <c r="J186"/>
  <c r="BK185"/>
  <c r="J185"/>
  <c r="BK184"/>
  <c r="J184"/>
  <c r="BK183"/>
  <c r="J183"/>
  <c r="BK182"/>
  <c r="J182"/>
  <c r="BK180"/>
  <c r="J180"/>
  <c r="BK179"/>
  <c r="J179"/>
  <c r="BK178"/>
  <c r="J178"/>
  <c r="BK177"/>
  <c r="J177"/>
  <c r="BK176"/>
  <c r="J176"/>
  <c r="BK175"/>
  <c r="J175"/>
  <c r="BK174"/>
  <c r="J174"/>
  <c r="BK173"/>
  <c r="J173"/>
  <c r="BK171"/>
  <c r="J171"/>
  <c r="BK170"/>
  <c r="J170"/>
  <c r="BK169"/>
  <c r="J169"/>
  <c r="BK168"/>
  <c r="J168"/>
  <c r="BK167"/>
  <c r="J167"/>
  <c r="BK166"/>
  <c r="J166"/>
  <c r="BK165"/>
  <c r="J165"/>
  <c r="BK164"/>
  <c r="J164"/>
  <c r="BK163"/>
  <c r="J163"/>
  <c r="BK162"/>
  <c r="J162"/>
  <c r="BK161"/>
  <c r="J161"/>
  <c r="BK160"/>
  <c r="J160"/>
  <c r="BK159"/>
  <c r="J159"/>
  <c r="BK158"/>
  <c r="J158"/>
  <c r="BK157"/>
  <c r="J157"/>
  <c r="BK156"/>
  <c r="J156"/>
  <c r="BK155"/>
  <c r="J155"/>
  <c r="BK154"/>
  <c r="J154"/>
  <c r="BK152"/>
  <c r="J152"/>
  <c r="BK151"/>
  <c r="J151"/>
  <c r="BK150"/>
  <c r="J150"/>
  <c r="BK149"/>
  <c r="J149"/>
  <c r="BK148"/>
  <c r="J148"/>
  <c r="BK147"/>
  <c r="J147"/>
  <c r="BK146"/>
  <c r="J146"/>
  <c r="BK144"/>
  <c r="J144"/>
  <c r="BK141"/>
  <c r="J141"/>
  <c r="BK138"/>
  <c r="J138"/>
  <c r="BK137"/>
  <c r="J137"/>
  <c r="BK136"/>
  <c r="J136"/>
  <c r="BK133"/>
  <c r="J133"/>
  <c r="BK132"/>
  <c r="J132"/>
  <c r="BK131"/>
  <c r="J131"/>
  <c r="BK128"/>
  <c r="J128"/>
  <c r="BK125"/>
  <c r="J125"/>
  <c r="BK122"/>
  <c r="J122"/>
  <c r="BK119"/>
  <c r="J119"/>
  <c r="BK116"/>
  <c r="J116"/>
  <c r="BK115"/>
  <c r="J115"/>
  <c r="BK114"/>
  <c r="J114"/>
  <c r="BK113"/>
  <c r="J113"/>
  <c r="BK112"/>
  <c r="J112"/>
  <c r="BK109"/>
  <c r="J109"/>
  <c r="BK106"/>
  <c r="J106"/>
  <c r="BK103"/>
  <c r="J103"/>
  <c r="BK100"/>
  <c r="J100"/>
  <c r="BK99"/>
  <c r="J99"/>
  <c r="BK98"/>
  <c r="J98"/>
  <c r="BK97"/>
  <c r="J97"/>
  <c r="BK96"/>
  <c r="J96"/>
  <c r="BK93"/>
  <c r="J93"/>
  <c i="10" r="BK159"/>
  <c r="J159"/>
  <c r="BK157"/>
  <c r="J157"/>
  <c r="BK155"/>
  <c r="J155"/>
  <c r="BK151"/>
  <c r="J151"/>
  <c r="BK150"/>
  <c r="J150"/>
  <c r="BK149"/>
  <c r="J149"/>
  <c r="BK148"/>
  <c r="J148"/>
  <c r="BK145"/>
  <c r="J145"/>
  <c r="BK143"/>
  <c r="J143"/>
  <c r="BK140"/>
  <c r="J140"/>
  <c r="BK139"/>
  <c r="J139"/>
  <c r="BK135"/>
  <c r="J135"/>
  <c r="BK133"/>
  <c r="J133"/>
  <c r="BK129"/>
  <c r="J129"/>
  <c r="BK125"/>
  <c r="J125"/>
  <c r="BK121"/>
  <c r="J121"/>
  <c r="BK118"/>
  <c r="J118"/>
  <c r="BK115"/>
  <c r="J115"/>
  <c r="BK114"/>
  <c r="J114"/>
  <c r="BK108"/>
  <c r="J108"/>
  <c r="BK102"/>
  <c r="J102"/>
  <c r="BK98"/>
  <c r="J98"/>
  <c r="BK94"/>
  <c r="J94"/>
  <c r="BK91"/>
  <c r="J91"/>
  <c r="BK88"/>
  <c r="J88"/>
  <c i="2" l="1" r="BK85"/>
  <c r="J85"/>
  <c r="J61"/>
  <c r="P85"/>
  <c r="R85"/>
  <c r="T85"/>
  <c r="BK109"/>
  <c r="J109"/>
  <c r="J63"/>
  <c r="P109"/>
  <c r="R109"/>
  <c r="T109"/>
  <c i="3" r="BK98"/>
  <c r="J98"/>
  <c r="J61"/>
  <c r="P98"/>
  <c r="R98"/>
  <c r="T98"/>
  <c r="BK110"/>
  <c r="J110"/>
  <c r="J62"/>
  <c r="P110"/>
  <c r="R110"/>
  <c r="T110"/>
  <c r="BK128"/>
  <c r="J128"/>
  <c r="J63"/>
  <c r="P128"/>
  <c r="R128"/>
  <c r="T128"/>
  <c r="BK180"/>
  <c r="J180"/>
  <c r="J67"/>
  <c r="P180"/>
  <c r="R180"/>
  <c r="T180"/>
  <c r="BK190"/>
  <c r="J190"/>
  <c r="J68"/>
  <c r="P190"/>
  <c r="R190"/>
  <c r="T190"/>
  <c r="BK217"/>
  <c r="J217"/>
  <c r="J69"/>
  <c r="P217"/>
  <c r="R217"/>
  <c r="T217"/>
  <c r="BK274"/>
  <c r="J274"/>
  <c r="J70"/>
  <c r="P274"/>
  <c r="R274"/>
  <c r="T274"/>
  <c r="BK287"/>
  <c r="J287"/>
  <c r="J71"/>
  <c r="P287"/>
  <c r="R287"/>
  <c r="T287"/>
  <c r="BK300"/>
  <c r="J300"/>
  <c r="J72"/>
  <c r="P300"/>
  <c r="R300"/>
  <c r="T300"/>
  <c r="BK311"/>
  <c r="J311"/>
  <c r="J73"/>
  <c r="P311"/>
  <c r="R311"/>
  <c r="T311"/>
  <c r="BK325"/>
  <c r="J325"/>
  <c r="J74"/>
  <c r="P325"/>
  <c r="R325"/>
  <c r="T325"/>
  <c r="BK332"/>
  <c r="J332"/>
  <c r="J75"/>
  <c r="P332"/>
  <c r="R332"/>
  <c r="T332"/>
  <c r="BK356"/>
  <c r="J356"/>
  <c r="J76"/>
  <c r="P356"/>
  <c r="R356"/>
  <c r="T356"/>
  <c i="4" r="BK83"/>
  <c r="J83"/>
  <c r="J61"/>
  <c r="P83"/>
  <c r="P82"/>
  <c r="P81"/>
  <c i="1" r="AU57"/>
  <c i="4" r="R83"/>
  <c r="R82"/>
  <c r="R81"/>
  <c r="T83"/>
  <c r="T82"/>
  <c r="T81"/>
  <c i="5" r="BK97"/>
  <c r="J97"/>
  <c r="J62"/>
  <c r="P97"/>
  <c r="R97"/>
  <c r="T97"/>
  <c r="BK105"/>
  <c r="J105"/>
  <c r="J63"/>
  <c r="P105"/>
  <c r="R105"/>
  <c r="T105"/>
  <c r="BK118"/>
  <c r="J118"/>
  <c r="J67"/>
  <c r="P118"/>
  <c r="R118"/>
  <c r="T118"/>
  <c r="BK136"/>
  <c r="J136"/>
  <c r="J68"/>
  <c r="P136"/>
  <c r="R136"/>
  <c r="T136"/>
  <c r="BK154"/>
  <c r="J154"/>
  <c r="J69"/>
  <c r="P154"/>
  <c r="R154"/>
  <c r="T154"/>
  <c r="BK182"/>
  <c r="J182"/>
  <c r="J70"/>
  <c r="P182"/>
  <c r="R182"/>
  <c r="T182"/>
  <c i="6" r="BK92"/>
  <c r="J92"/>
  <c r="J61"/>
  <c r="P92"/>
  <c r="R92"/>
  <c r="T92"/>
  <c r="BK106"/>
  <c r="J106"/>
  <c r="J62"/>
  <c r="P106"/>
  <c r="R106"/>
  <c r="T106"/>
  <c r="BK118"/>
  <c r="J118"/>
  <c r="J63"/>
  <c r="P118"/>
  <c r="R118"/>
  <c r="T118"/>
  <c r="BK123"/>
  <c r="J123"/>
  <c r="J64"/>
  <c r="P123"/>
  <c r="R123"/>
  <c r="T123"/>
  <c r="BK128"/>
  <c r="J128"/>
  <c r="J65"/>
  <c r="P128"/>
  <c r="R128"/>
  <c r="T128"/>
  <c r="BK146"/>
  <c r="J146"/>
  <c r="J70"/>
  <c r="P146"/>
  <c r="P137"/>
  <c r="R146"/>
  <c r="R137"/>
  <c r="T146"/>
  <c r="T137"/>
  <c i="7" r="BK92"/>
  <c r="J92"/>
  <c r="J60"/>
  <c r="P92"/>
  <c r="R92"/>
  <c r="T92"/>
  <c r="BK179"/>
  <c r="J179"/>
  <c r="J62"/>
  <c r="P179"/>
  <c r="R179"/>
  <c r="T179"/>
  <c r="BK210"/>
  <c r="J210"/>
  <c r="J63"/>
  <c r="P210"/>
  <c r="R210"/>
  <c r="T210"/>
  <c r="BK217"/>
  <c r="J217"/>
  <c r="J65"/>
  <c r="P217"/>
  <c r="R217"/>
  <c r="T217"/>
  <c r="BK228"/>
  <c r="J228"/>
  <c r="J68"/>
  <c r="P228"/>
  <c r="R228"/>
  <c r="T228"/>
  <c r="BK254"/>
  <c r="J254"/>
  <c r="J70"/>
  <c r="P254"/>
  <c r="P253"/>
  <c r="R254"/>
  <c r="R253"/>
  <c r="T254"/>
  <c r="T253"/>
  <c i="8" r="BK88"/>
  <c r="J88"/>
  <c r="J61"/>
  <c r="P88"/>
  <c r="R88"/>
  <c r="T88"/>
  <c r="BK123"/>
  <c r="J123"/>
  <c r="J62"/>
  <c r="P123"/>
  <c r="R123"/>
  <c r="T123"/>
  <c r="BK135"/>
  <c r="J135"/>
  <c r="J66"/>
  <c r="P135"/>
  <c r="P134"/>
  <c r="R135"/>
  <c r="R134"/>
  <c r="T135"/>
  <c r="T134"/>
  <c i="9" r="BK92"/>
  <c r="J92"/>
  <c r="J64"/>
  <c r="P92"/>
  <c r="R92"/>
  <c r="T92"/>
  <c r="BK145"/>
  <c r="J145"/>
  <c r="J65"/>
  <c r="P145"/>
  <c r="R145"/>
  <c r="T145"/>
  <c r="BK153"/>
  <c r="J153"/>
  <c r="J66"/>
  <c r="P153"/>
  <c r="R153"/>
  <c r="T153"/>
  <c r="BK172"/>
  <c r="J172"/>
  <c r="J67"/>
  <c r="P172"/>
  <c r="R172"/>
  <c r="T172"/>
  <c r="BK181"/>
  <c r="J181"/>
  <c r="J68"/>
  <c r="P181"/>
  <c r="R181"/>
  <c r="T181"/>
  <c r="BK193"/>
  <c r="J193"/>
  <c r="J69"/>
  <c r="P193"/>
  <c r="R193"/>
  <c r="T193"/>
  <c i="10" r="BK87"/>
  <c r="J87"/>
  <c r="J61"/>
  <c r="P87"/>
  <c r="R87"/>
  <c r="T87"/>
  <c r="BK134"/>
  <c r="J134"/>
  <c r="J62"/>
  <c r="P134"/>
  <c r="R134"/>
  <c r="T134"/>
  <c r="BK144"/>
  <c r="J144"/>
  <c r="J63"/>
  <c r="P144"/>
  <c r="R144"/>
  <c r="T144"/>
  <c i="2" r="BK95"/>
  <c r="J95"/>
  <c r="J62"/>
  <c i="3" r="BK175"/>
  <c r="J175"/>
  <c r="J64"/>
  <c r="BK177"/>
  <c r="J177"/>
  <c r="J65"/>
  <c i="5" r="BK92"/>
  <c r="J92"/>
  <c r="J61"/>
  <c r="BK113"/>
  <c r="J113"/>
  <c r="J64"/>
  <c r="BK115"/>
  <c r="J115"/>
  <c r="J65"/>
  <c i="6" r="BK133"/>
  <c r="J133"/>
  <c r="J66"/>
  <c r="BK135"/>
  <c r="J135"/>
  <c r="J67"/>
  <c r="BK138"/>
  <c r="J138"/>
  <c r="J69"/>
  <c i="7" r="BK213"/>
  <c r="J213"/>
  <c r="J64"/>
  <c r="BK224"/>
  <c r="J224"/>
  <c r="J66"/>
  <c r="BK226"/>
  <c r="J226"/>
  <c r="J67"/>
  <c r="BK268"/>
  <c r="J268"/>
  <c r="J71"/>
  <c i="8" r="BK130"/>
  <c r="J130"/>
  <c r="J63"/>
  <c r="BK132"/>
  <c r="J132"/>
  <c r="J64"/>
  <c i="10" r="BK156"/>
  <c r="J156"/>
  <c r="J64"/>
  <c r="BK158"/>
  <c r="J158"/>
  <c r="J65"/>
  <c r="E48"/>
  <c r="J52"/>
  <c r="F54"/>
  <c r="J54"/>
  <c r="F55"/>
  <c r="J55"/>
  <c r="BE88"/>
  <c r="BE91"/>
  <c r="BE94"/>
  <c r="BE98"/>
  <c r="BE102"/>
  <c r="BE108"/>
  <c r="BE114"/>
  <c r="BE115"/>
  <c r="BE118"/>
  <c r="BE121"/>
  <c r="BE125"/>
  <c r="BE129"/>
  <c r="BE133"/>
  <c r="BE135"/>
  <c r="BE139"/>
  <c r="BE140"/>
  <c r="BE143"/>
  <c r="BE145"/>
  <c r="BE148"/>
  <c r="BE149"/>
  <c r="BE150"/>
  <c r="BE151"/>
  <c r="BE155"/>
  <c r="BE157"/>
  <c r="BE159"/>
  <c i="9" r="E50"/>
  <c r="J56"/>
  <c r="F58"/>
  <c r="J58"/>
  <c r="F59"/>
  <c r="J59"/>
  <c r="BE93"/>
  <c r="BE96"/>
  <c r="BE97"/>
  <c r="BE98"/>
  <c r="BE99"/>
  <c r="BE100"/>
  <c r="BE103"/>
  <c r="BE106"/>
  <c r="BE109"/>
  <c r="BE112"/>
  <c r="BE113"/>
  <c r="BE114"/>
  <c r="BE115"/>
  <c r="BE116"/>
  <c r="BE119"/>
  <c r="BE122"/>
  <c r="BE125"/>
  <c r="BE128"/>
  <c r="BE131"/>
  <c r="BE132"/>
  <c r="BE133"/>
  <c r="BE136"/>
  <c r="BE137"/>
  <c r="BE138"/>
  <c r="BE141"/>
  <c r="BE144"/>
  <c r="BE146"/>
  <c r="BE147"/>
  <c r="BE148"/>
  <c r="BE149"/>
  <c r="BE150"/>
  <c r="BE151"/>
  <c r="BE152"/>
  <c r="BE154"/>
  <c r="BE155"/>
  <c r="BE156"/>
  <c r="BE157"/>
  <c r="BE158"/>
  <c r="BE159"/>
  <c r="BE160"/>
  <c r="BE161"/>
  <c r="BE162"/>
  <c r="BE163"/>
  <c r="BE164"/>
  <c r="BE165"/>
  <c r="BE166"/>
  <c r="BE167"/>
  <c r="BE168"/>
  <c r="BE169"/>
  <c r="BE170"/>
  <c r="BE171"/>
  <c r="BE173"/>
  <c r="BE174"/>
  <c r="BE175"/>
  <c r="BE176"/>
  <c r="BE177"/>
  <c r="BE178"/>
  <c r="BE179"/>
  <c r="BE180"/>
  <c r="BE182"/>
  <c r="BE183"/>
  <c r="BE184"/>
  <c r="BE185"/>
  <c r="BE186"/>
  <c r="BE187"/>
  <c r="BE188"/>
  <c r="BE189"/>
  <c r="BE190"/>
  <c r="BE191"/>
  <c r="BE192"/>
  <c r="BE194"/>
  <c r="BE195"/>
  <c r="BE196"/>
  <c r="BE197"/>
  <c r="BE201"/>
  <c r="BE204"/>
  <c r="BE207"/>
  <c r="BE208"/>
  <c r="BE209"/>
  <c r="BE210"/>
  <c i="8" r="E48"/>
  <c r="J52"/>
  <c r="F54"/>
  <c r="J54"/>
  <c r="F55"/>
  <c r="J55"/>
  <c r="BE89"/>
  <c r="BE92"/>
  <c r="BE93"/>
  <c r="BE96"/>
  <c r="BE102"/>
  <c r="BE108"/>
  <c r="BE109"/>
  <c r="BE112"/>
  <c r="BE115"/>
  <c r="BE118"/>
  <c r="BE119"/>
  <c r="BE122"/>
  <c r="BE124"/>
  <c r="BE127"/>
  <c r="BE131"/>
  <c r="BE133"/>
  <c r="BE136"/>
  <c r="BE137"/>
  <c i="7" r="E48"/>
  <c r="J52"/>
  <c r="F54"/>
  <c r="J54"/>
  <c r="F55"/>
  <c r="J55"/>
  <c r="BE93"/>
  <c r="BE96"/>
  <c r="BE99"/>
  <c r="BE100"/>
  <c r="BE101"/>
  <c r="BE102"/>
  <c r="BE103"/>
  <c r="BE104"/>
  <c r="BE105"/>
  <c r="BE106"/>
  <c r="BE107"/>
  <c r="BE111"/>
  <c r="BE115"/>
  <c r="BE118"/>
  <c r="BE121"/>
  <c r="BE124"/>
  <c r="BE127"/>
  <c r="BE130"/>
  <c r="BE133"/>
  <c r="BE136"/>
  <c r="BE139"/>
  <c r="BE142"/>
  <c r="BE145"/>
  <c r="BE148"/>
  <c r="BE151"/>
  <c r="BE154"/>
  <c r="BE157"/>
  <c r="BE160"/>
  <c r="BE163"/>
  <c r="BE164"/>
  <c r="BE165"/>
  <c r="BE168"/>
  <c r="BE169"/>
  <c r="BE170"/>
  <c r="BE174"/>
  <c r="BE180"/>
  <c r="BE183"/>
  <c r="BE184"/>
  <c r="BE187"/>
  <c r="BE193"/>
  <c r="BE197"/>
  <c r="BE198"/>
  <c r="BE201"/>
  <c r="BE202"/>
  <c r="BE205"/>
  <c r="BE206"/>
  <c r="BE209"/>
  <c r="BE211"/>
  <c r="BE212"/>
  <c r="BE214"/>
  <c r="BE218"/>
  <c r="BE219"/>
  <c r="BE220"/>
  <c r="BE223"/>
  <c r="BE225"/>
  <c r="BE227"/>
  <c r="BE229"/>
  <c r="BE232"/>
  <c r="BE233"/>
  <c r="BE234"/>
  <c r="BE235"/>
  <c r="BE236"/>
  <c r="BE237"/>
  <c r="BE238"/>
  <c r="BE239"/>
  <c r="BE240"/>
  <c r="BE241"/>
  <c r="BE242"/>
  <c r="BE243"/>
  <c r="BE244"/>
  <c r="BE245"/>
  <c r="BE246"/>
  <c r="BE247"/>
  <c r="BE248"/>
  <c r="BE249"/>
  <c r="BE255"/>
  <c r="BE256"/>
  <c r="BE261"/>
  <c r="BE262"/>
  <c r="BE263"/>
  <c r="BE264"/>
  <c r="BE265"/>
  <c r="BE266"/>
  <c r="BE267"/>
  <c r="BE269"/>
  <c i="6" r="E48"/>
  <c r="J52"/>
  <c r="F54"/>
  <c r="J54"/>
  <c r="F55"/>
  <c r="J55"/>
  <c r="BE93"/>
  <c r="BE96"/>
  <c r="BE97"/>
  <c r="BE100"/>
  <c r="BE101"/>
  <c r="BE102"/>
  <c r="BE105"/>
  <c r="BE107"/>
  <c r="BE110"/>
  <c r="BE113"/>
  <c r="BE114"/>
  <c r="BE119"/>
  <c r="BE120"/>
  <c r="BE124"/>
  <c r="BE127"/>
  <c r="BE129"/>
  <c r="BE130"/>
  <c r="BE134"/>
  <c r="BE136"/>
  <c r="BE139"/>
  <c r="BE147"/>
  <c r="BE151"/>
  <c r="BE155"/>
  <c r="BE159"/>
  <c i="5" r="E48"/>
  <c r="J52"/>
  <c r="F54"/>
  <c r="J54"/>
  <c r="F55"/>
  <c r="J55"/>
  <c r="BE93"/>
  <c r="BE98"/>
  <c r="BE104"/>
  <c r="BE106"/>
  <c r="BE112"/>
  <c r="BE114"/>
  <c r="BE116"/>
  <c r="BE119"/>
  <c r="BE133"/>
  <c r="BE134"/>
  <c r="BE135"/>
  <c r="BE137"/>
  <c r="BE141"/>
  <c r="BE142"/>
  <c r="BE143"/>
  <c r="BE146"/>
  <c r="BE150"/>
  <c r="BE151"/>
  <c r="BE152"/>
  <c r="BE153"/>
  <c r="BE155"/>
  <c r="BE156"/>
  <c r="BE161"/>
  <c r="BE170"/>
  <c r="BE171"/>
  <c r="BE172"/>
  <c r="BE173"/>
  <c r="BE174"/>
  <c r="BE175"/>
  <c r="BE176"/>
  <c r="BE177"/>
  <c r="BE181"/>
  <c r="BE183"/>
  <c r="BE184"/>
  <c r="BE185"/>
  <c r="BE186"/>
  <c r="BE187"/>
  <c r="BE188"/>
  <c r="BE189"/>
  <c r="BE190"/>
  <c r="BE191"/>
  <c r="BE192"/>
  <c r="BE193"/>
  <c r="BE194"/>
  <c r="BE195"/>
  <c r="BE196"/>
  <c r="BE197"/>
  <c r="BE201"/>
  <c r="BE205"/>
  <c r="BE206"/>
  <c r="BE207"/>
  <c r="BE208"/>
  <c i="4" r="E48"/>
  <c r="J52"/>
  <c r="F54"/>
  <c r="J54"/>
  <c r="F55"/>
  <c r="J55"/>
  <c r="BE84"/>
  <c r="BE87"/>
  <c r="BE91"/>
  <c r="BE94"/>
  <c r="BE97"/>
  <c r="BE101"/>
  <c r="BE105"/>
  <c r="BE111"/>
  <c r="BE112"/>
  <c r="BE113"/>
  <c r="BE119"/>
  <c i="3" r="E48"/>
  <c r="J52"/>
  <c r="F54"/>
  <c r="J54"/>
  <c r="F55"/>
  <c r="J55"/>
  <c r="BE99"/>
  <c r="BE102"/>
  <c r="BE105"/>
  <c r="BE106"/>
  <c r="BE109"/>
  <c r="BE111"/>
  <c r="BE112"/>
  <c r="BE115"/>
  <c r="BE121"/>
  <c r="BE124"/>
  <c r="BE125"/>
  <c r="BE129"/>
  <c r="BE133"/>
  <c r="BE137"/>
  <c r="BE141"/>
  <c r="BE146"/>
  <c r="BE151"/>
  <c r="BE154"/>
  <c r="BE157"/>
  <c r="BE158"/>
  <c r="BE162"/>
  <c r="BE165"/>
  <c r="BE168"/>
  <c r="BE176"/>
  <c r="BE178"/>
  <c r="BE181"/>
  <c r="BE184"/>
  <c r="BE185"/>
  <c r="BE186"/>
  <c r="BE189"/>
  <c r="BE191"/>
  <c r="BE195"/>
  <c r="BE199"/>
  <c r="BE203"/>
  <c r="BE207"/>
  <c r="BE211"/>
  <c r="BE212"/>
  <c r="BE216"/>
  <c r="BE218"/>
  <c r="BE219"/>
  <c r="BE223"/>
  <c r="BE227"/>
  <c r="BE231"/>
  <c r="BE235"/>
  <c r="BE239"/>
  <c r="BE243"/>
  <c r="BE247"/>
  <c r="BE251"/>
  <c r="BE255"/>
  <c r="BE259"/>
  <c r="BE263"/>
  <c r="BE266"/>
  <c r="BE270"/>
  <c r="BE275"/>
  <c r="BE279"/>
  <c r="BE283"/>
  <c r="BE288"/>
  <c r="BE292"/>
  <c r="BE293"/>
  <c r="BE294"/>
  <c r="BE297"/>
  <c r="BE298"/>
  <c r="BE299"/>
  <c r="BE301"/>
  <c r="BE304"/>
  <c r="BE305"/>
  <c r="BE308"/>
  <c r="BE309"/>
  <c r="BE310"/>
  <c r="BE312"/>
  <c r="BE318"/>
  <c r="BE321"/>
  <c r="BE322"/>
  <c r="BE323"/>
  <c r="BE324"/>
  <c r="BE326"/>
  <c r="BE329"/>
  <c r="BE330"/>
  <c r="BE331"/>
  <c r="BE333"/>
  <c r="BE338"/>
  <c r="BE339"/>
  <c r="BE340"/>
  <c r="BE355"/>
  <c r="BE357"/>
  <c r="BE360"/>
  <c i="2" r="E48"/>
  <c r="J52"/>
  <c r="F54"/>
  <c r="J54"/>
  <c r="F55"/>
  <c r="J55"/>
  <c r="BE86"/>
  <c r="BE89"/>
  <c r="BE90"/>
  <c r="BE91"/>
  <c r="BE94"/>
  <c r="BE96"/>
  <c r="BE110"/>
  <c r="BE111"/>
  <c r="BE115"/>
  <c r="BE116"/>
  <c r="BE117"/>
  <c r="BE118"/>
  <c r="BE123"/>
  <c r="BE128"/>
  <c r="BE129"/>
  <c r="F34"/>
  <c i="1" r="BA55"/>
  <c i="2" r="J34"/>
  <c i="1" r="AW55"/>
  <c i="2" r="F35"/>
  <c i="1" r="BB55"/>
  <c i="2" r="F36"/>
  <c i="1" r="BC55"/>
  <c i="2" r="F37"/>
  <c i="1" r="BD55"/>
  <c r="AS54"/>
  <c i="3" r="F34"/>
  <c i="1" r="BA56"/>
  <c i="3" r="J34"/>
  <c i="1" r="AW56"/>
  <c i="3" r="F35"/>
  <c i="1" r="BB56"/>
  <c i="3" r="F36"/>
  <c i="1" r="BC56"/>
  <c i="3" r="F37"/>
  <c i="1" r="BD56"/>
  <c i="4" r="F34"/>
  <c i="1" r="BA57"/>
  <c i="4" r="J34"/>
  <c i="1" r="AW57"/>
  <c i="4" r="F35"/>
  <c i="1" r="BB57"/>
  <c i="4" r="F36"/>
  <c i="1" r="BC57"/>
  <c i="4" r="F37"/>
  <c i="1" r="BD57"/>
  <c i="5" r="F34"/>
  <c i="1" r="BA58"/>
  <c i="5" r="J34"/>
  <c i="1" r="AW58"/>
  <c i="5" r="F35"/>
  <c i="1" r="BB58"/>
  <c i="5" r="F36"/>
  <c i="1" r="BC58"/>
  <c i="5" r="F37"/>
  <c i="1" r="BD58"/>
  <c i="6" r="F34"/>
  <c i="1" r="BA59"/>
  <c i="6" r="J34"/>
  <c i="1" r="AW59"/>
  <c i="6" r="F35"/>
  <c i="1" r="BB59"/>
  <c i="6" r="F36"/>
  <c i="1" r="BC59"/>
  <c i="6" r="F37"/>
  <c i="1" r="BD59"/>
  <c i="7" r="F34"/>
  <c i="1" r="BA60"/>
  <c i="7" r="J34"/>
  <c i="1" r="AW60"/>
  <c i="7" r="F35"/>
  <c i="1" r="BB60"/>
  <c i="7" r="F36"/>
  <c i="1" r="BC60"/>
  <c i="7" r="F37"/>
  <c i="1" r="BD60"/>
  <c i="8" r="F34"/>
  <c i="1" r="BA62"/>
  <c i="8" r="J34"/>
  <c i="1" r="AW62"/>
  <c i="8" r="F35"/>
  <c i="1" r="BB62"/>
  <c i="8" r="F36"/>
  <c i="1" r="BC62"/>
  <c i="8" r="F37"/>
  <c i="1" r="BD62"/>
  <c i="9" r="F36"/>
  <c i="1" r="BA63"/>
  <c i="9" r="J36"/>
  <c i="1" r="AW63"/>
  <c i="9" r="F37"/>
  <c i="1" r="BB63"/>
  <c i="9" r="F38"/>
  <c i="1" r="BC63"/>
  <c i="9" r="F39"/>
  <c i="1" r="BD63"/>
  <c i="10" r="F34"/>
  <c i="1" r="BA64"/>
  <c i="10" r="J34"/>
  <c i="1" r="AW64"/>
  <c i="10" r="F35"/>
  <c i="1" r="BB64"/>
  <c i="10" r="F36"/>
  <c i="1" r="BC64"/>
  <c i="10" r="F37"/>
  <c i="1" r="BD64"/>
  <c i="5" l="1" r="T91"/>
  <c r="R91"/>
  <c r="P91"/>
  <c i="10" r="T86"/>
  <c r="T85"/>
  <c r="R86"/>
  <c r="R85"/>
  <c r="P86"/>
  <c r="P85"/>
  <c i="1" r="AU64"/>
  <c i="9" r="T91"/>
  <c r="R91"/>
  <c r="P91"/>
  <c i="1" r="AU63"/>
  <c i="8" r="T87"/>
  <c r="T86"/>
  <c r="R87"/>
  <c r="R86"/>
  <c r="P87"/>
  <c r="P86"/>
  <c i="1" r="AU62"/>
  <c i="7" r="T178"/>
  <c r="R178"/>
  <c r="P178"/>
  <c r="T91"/>
  <c r="R91"/>
  <c r="P91"/>
  <c i="1" r="AU60"/>
  <c i="6" r="T91"/>
  <c r="T90"/>
  <c r="R91"/>
  <c r="R90"/>
  <c r="P91"/>
  <c r="P90"/>
  <c i="1" r="AU59"/>
  <c i="5" r="T117"/>
  <c r="T90"/>
  <c r="R117"/>
  <c r="R90"/>
  <c r="P117"/>
  <c r="P90"/>
  <c i="1" r="AU58"/>
  <c i="3" r="T179"/>
  <c r="R179"/>
  <c r="P179"/>
  <c r="T97"/>
  <c r="T96"/>
  <c r="R97"/>
  <c r="R96"/>
  <c r="P97"/>
  <c r="P96"/>
  <c i="1" r="AU56"/>
  <c i="2" r="T84"/>
  <c r="T83"/>
  <c r="R84"/>
  <c r="R83"/>
  <c r="P84"/>
  <c r="P83"/>
  <c i="1" r="AU55"/>
  <c i="2" r="BK84"/>
  <c r="J84"/>
  <c r="J60"/>
  <c i="3" r="BK97"/>
  <c r="J97"/>
  <c r="J60"/>
  <c r="BK179"/>
  <c r="J179"/>
  <c r="J66"/>
  <c i="4" r="BK82"/>
  <c r="J82"/>
  <c r="J60"/>
  <c i="5" r="BK91"/>
  <c r="J91"/>
  <c r="J60"/>
  <c r="BK117"/>
  <c r="J117"/>
  <c r="J66"/>
  <c i="6" r="BK91"/>
  <c r="J91"/>
  <c r="J60"/>
  <c r="BK137"/>
  <c r="J137"/>
  <c r="J68"/>
  <c i="7" r="BK178"/>
  <c r="J178"/>
  <c r="J61"/>
  <c r="BK253"/>
  <c r="J253"/>
  <c r="J69"/>
  <c i="8" r="BK87"/>
  <c r="J87"/>
  <c r="J60"/>
  <c r="BK134"/>
  <c r="J134"/>
  <c r="J65"/>
  <c i="9" r="BK91"/>
  <c r="J91"/>
  <c r="J63"/>
  <c i="10" r="BK86"/>
  <c r="J86"/>
  <c r="J60"/>
  <c i="2" r="F33"/>
  <c i="1" r="AZ55"/>
  <c i="2" r="J33"/>
  <c i="1" r="AV55"/>
  <c r="AT55"/>
  <c i="3" r="F33"/>
  <c i="1" r="AZ56"/>
  <c i="3" r="J33"/>
  <c i="1" r="AV56"/>
  <c r="AT56"/>
  <c i="4" r="F33"/>
  <c i="1" r="AZ57"/>
  <c i="4" r="J33"/>
  <c i="1" r="AV57"/>
  <c r="AT57"/>
  <c i="5" r="F33"/>
  <c i="1" r="AZ58"/>
  <c i="5" r="J33"/>
  <c i="1" r="AV58"/>
  <c r="AT58"/>
  <c i="6" r="F33"/>
  <c i="1" r="AZ59"/>
  <c i="6" r="J33"/>
  <c i="1" r="AV59"/>
  <c r="AT59"/>
  <c i="7" r="F33"/>
  <c i="1" r="AZ60"/>
  <c i="7" r="J33"/>
  <c i="1" r="AV60"/>
  <c r="AT60"/>
  <c i="8" r="F33"/>
  <c i="1" r="AZ62"/>
  <c i="8" r="J33"/>
  <c i="1" r="AV62"/>
  <c r="AT62"/>
  <c r="BD61"/>
  <c r="BC61"/>
  <c r="AY61"/>
  <c r="BB61"/>
  <c r="AX61"/>
  <c r="BA61"/>
  <c r="AW61"/>
  <c i="9" r="F35"/>
  <c i="1" r="AZ63"/>
  <c i="9" r="J35"/>
  <c i="1" r="AV63"/>
  <c r="AT63"/>
  <c i="10" r="F33"/>
  <c i="1" r="AZ64"/>
  <c i="10" r="J33"/>
  <c i="1" r="AV64"/>
  <c r="AT64"/>
  <c i="7" l="1" r="BK91"/>
  <c r="J91"/>
  <c r="J59"/>
  <c i="2" r="BK83"/>
  <c r="J83"/>
  <c r="J59"/>
  <c i="3" r="BK96"/>
  <c r="J96"/>
  <c r="J59"/>
  <c i="4" r="BK81"/>
  <c r="J81"/>
  <c r="J59"/>
  <c i="5" r="BK90"/>
  <c r="J90"/>
  <c r="J59"/>
  <c i="6" r="BK90"/>
  <c r="J90"/>
  <c r="J59"/>
  <c i="8" r="BK86"/>
  <c r="J86"/>
  <c r="J59"/>
  <c i="10" r="BK85"/>
  <c r="J85"/>
  <c r="J59"/>
  <c i="1" r="AU61"/>
  <c r="AU54"/>
  <c i="9" r="J32"/>
  <c i="1" r="AG63"/>
  <c r="AZ61"/>
  <c r="AV61"/>
  <c r="AT61"/>
  <c r="BD54"/>
  <c r="W33"/>
  <c r="BA54"/>
  <c r="W30"/>
  <c r="BB54"/>
  <c r="W31"/>
  <c r="BC54"/>
  <c r="W32"/>
  <c i="9" l="1" r="J41"/>
  <c i="1" r="AN63"/>
  <c i="10" r="J30"/>
  <c i="1" r="AG64"/>
  <c i="2" r="J30"/>
  <c i="1" r="AG55"/>
  <c i="3" r="J30"/>
  <c i="1" r="AG56"/>
  <c i="4" r="J30"/>
  <c i="1" r="AG57"/>
  <c i="5" r="J30"/>
  <c i="1" r="AG58"/>
  <c i="6" r="J30"/>
  <c i="1" r="AG59"/>
  <c i="7" r="J30"/>
  <c i="1" r="AG60"/>
  <c i="8" r="J30"/>
  <c i="1" r="AG62"/>
  <c r="AG61"/>
  <c r="AW54"/>
  <c r="AK30"/>
  <c r="AZ54"/>
  <c r="W29"/>
  <c r="AX54"/>
  <c r="AY54"/>
  <c i="2" l="1" r="J39"/>
  <c i="3" r="J39"/>
  <c i="8" r="J39"/>
  <c i="4" r="J39"/>
  <c i="6" r="J39"/>
  <c i="5" r="J39"/>
  <c i="10" r="J39"/>
  <c i="7" r="J39"/>
  <c i="1" r="AN55"/>
  <c r="AN56"/>
  <c r="AN57"/>
  <c r="AN58"/>
  <c r="AN59"/>
  <c r="AN60"/>
  <c r="AN62"/>
  <c r="AN64"/>
  <c r="AN61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<sst xmlns="http://schemas.openxmlformats.org/spreadsheetml/2006/main">
  <si>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</si>
  <si>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</si>
  <si>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</si>
  <si>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</si>
  <si>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</si>
  <si>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{12969e7a-62e5-4e14-bb27-3821ff403d99}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</si>
  <si>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</si>
  <si>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</si>
  <si>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</si>
  <si>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</si>
  <si>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</si>
  <si>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</si>
  <si>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</si>
  <si>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</si>
  <si>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</si>
  <si>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</si>
  <si>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Budova Roudnice nad Labem, Pod Katovnou č.p. 223, stavební úpravy, č. 239220013</t>
  </si>
  <si>
    <t>KSO:</t>
  </si>
  <si>
    <t/>
  </si>
  <si>
    <t>CC-CZ:</t>
  </si>
  <si>
    <t>Místo:</t>
  </si>
  <si>
    <t>Pod Katovnou č.p. 223</t>
  </si>
  <si>
    <t>Datum:</t>
  </si>
  <si>
    <t>4.4.2024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</si>
  <si>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</si>
  <si>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</si>
  <si>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</si>
  <si>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</si>
  <si>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</si>
  <si>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</si>
  <si>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</si>
  <si>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</si>
  <si>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</si>
  <si>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</si>
  <si>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</si>
  <si>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</si>
  <si>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</si>
  <si>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</si>
  <si>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</si>
  <si>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</si>
  <si>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</si>
  <si>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</si>
  <si>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</si>
  <si>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</si>
  <si>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</si>
  <si>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</si>
  <si>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</si>
  <si>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</si>
  <si>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</si>
  <si>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</si>
  <si>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</si>
  <si>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</si>
  <si>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</si>
  <si>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</si>
  <si>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</si>
  <si>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</si>
  <si>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</si>
  <si>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</si>
  <si>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</si>
  <si>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</si>
  <si>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</si>
  <si>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</si>
  <si>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</si>
  <si>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</si>
  <si>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</si>
  <si>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</si>
  <si>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</si>
  <si>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</si>
  <si>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</si>
  <si>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</si>
  <si>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</si>
  <si>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</si>
  <si>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</si>
  <si>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</si>
  <si>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</si>
  <si>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Vedlejší rozpočtové...</t>
  </si>
  <si>
    <t>STA</t>
  </si>
  <si>
    <t>1</t>
  </si>
  <si>
    <t>{bc479ffa-f26d-4b4e-aca8-f3b5f543e850}</t>
  </si>
  <si>
    <t>2</t>
  </si>
  <si>
    <t>SO-01 ST</t>
  </si>
  <si>
    <t>Stavební část</t>
  </si>
  <si>
    <t>{407aef2a-d78c-4197-9e5e-56cffc5ae7ca}</t>
  </si>
  <si>
    <t>SO-01 SLP</t>
  </si>
  <si>
    <t>Slaboproud</t>
  </si>
  <si>
    <t>{7df19e8f-f3ff-466b-a81b-3ddc1d04970c}</t>
  </si>
  <si>
    <t>SO-01 ZTI</t>
  </si>
  <si>
    <t>Zdravotechnika</t>
  </si>
  <si>
    <t>{a532dfef-8ab1-415e-a967-d2033129839c}</t>
  </si>
  <si>
    <t>SO-01 NTČ</t>
  </si>
  <si>
    <t>Nosná konstru...</t>
  </si>
  <si>
    <t>{dfd49298-595a-40c1-8d79-69cc2aee1cd9}</t>
  </si>
  <si>
    <t>SO-01 EL</t>
  </si>
  <si>
    <t>Elektroinstalace</t>
  </si>
  <si>
    <t>{4654c9e3-687f-48c7-9b13-6195911051ff}</t>
  </si>
  <si>
    <t>SO-01 UT</t>
  </si>
  <si>
    <t>Vytápění</t>
  </si>
  <si>
    <t>{d6c7d125-cddb-4f47-97a7-c98e4495bd1e}</t>
  </si>
  <si>
    <t>Soupis</t>
  </si>
  <si>
    <t>###NOINSERT###</t>
  </si>
  <si>
    <t>SO-01 UT - 1</t>
  </si>
  <si>
    <t>Vytápění - zdroj tepla a teplovodní otopný systém</t>
  </si>
  <si>
    <t>{3ce1d772-c4a1-450d-854c-5279a34f0657}</t>
  </si>
  <si>
    <t>SO-02 DK</t>
  </si>
  <si>
    <t>Dešťová kanali...</t>
  </si>
  <si>
    <t>{2f17ddea-c8eb-4cd5-a802-87c047023ca3}</t>
  </si>
  <si>
    <t>KRYCÍ LIST SOUPISU PRACÍ</t>
  </si>
  <si>
    <t>Objekt:</t>
  </si>
  <si>
    <t>VRN - Vedlejší rozpočtové...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</si>
  <si>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</si>
  <si>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</si>
  <si>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</si>
  <si>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</si>
  <si>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</si>
  <si>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</si>
  <si>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</si>
  <si>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</si>
  <si>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</si>
  <si>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</si>
  <si>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</si>
  <si>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</si>
  <si>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</si>
  <si>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</si>
  <si>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</si>
  <si>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</si>
  <si>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</si>
  <si>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</si>
  <si>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</si>
  <si>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</si>
  <si>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</si>
  <si>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</si>
  <si>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</si>
  <si>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</si>
  <si>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</si>
  <si>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</si>
  <si>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</si>
  <si>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</si>
  <si>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010001000</t>
  </si>
  <si>
    <t>Vypracování geodetického zaměření skutečného stavu</t>
  </si>
  <si>
    <t>soubor</t>
  </si>
  <si>
    <t>4</t>
  </si>
  <si>
    <t>VV</t>
  </si>
  <si>
    <t>"zaměření stavby zpracované ve 2 paré + 1 x CD"</t>
  </si>
  <si>
    <t>01000102R</t>
  </si>
  <si>
    <t>Zajištění veškerých geodetických prací souvisejících s realizací díla</t>
  </si>
  <si>
    <t>9</t>
  </si>
  <si>
    <t>090-010R</t>
  </si>
  <si>
    <t>Statické pouzení a upravy návrhu konstrukcí pod tepelným čerpadlem, dle konkrétně zvoleného tepelného čerpadla</t>
  </si>
  <si>
    <t>6</t>
  </si>
  <si>
    <t>10</t>
  </si>
  <si>
    <t>090-020R</t>
  </si>
  <si>
    <t>Vypracování projektu skutečného provedení díla</t>
  </si>
  <si>
    <t>8</t>
  </si>
  <si>
    <t>3 paré + 1 x CD</t>
  </si>
  <si>
    <t>11</t>
  </si>
  <si>
    <t>090-030R</t>
  </si>
  <si>
    <t>Zpracování realizační dokumentace zhotovitele, dílenských výkresů, technologických předpisů</t>
  </si>
  <si>
    <t>VRN3</t>
  </si>
  <si>
    <t>Zařízení staveniště</t>
  </si>
  <si>
    <t>020001000</t>
  </si>
  <si>
    <t>Zajištění kompletního zařízení staveniště a jeho připojení na sítě</t>
  </si>
  <si>
    <t>zajištění ohlášení všech staveb zařízení staveniště dle nového stavebního zákona č. 283/2021 Sb.</t>
  </si>
  <si>
    <t>- zajištění oplocení prostoru ZS, jeho napojení na inž. sítě</t>
  </si>
  <si>
    <t>- zajištění následné likvidace všech objektů ZS včetně připojení na sítě</t>
  </si>
  <si>
    <t>- zajištění ostrahy stavby a staveniště po dobu realizace stavby</t>
  </si>
  <si>
    <t>- zajištění podmínek pro použití přístupových komunikací dotčených stavbou s příslušnými vlastníky či správci a zajištění jejich splnění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</si>
  <si>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</si>
  <si>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</si>
  <si>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</si>
  <si>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péče o nepředané objekty a konstrukce stavby, jejich ošetřování a zimní opatření</t>
  </si>
  <si>
    <t>- zajištění ochrany veškeré zeleně v prostoru staveniště a v jeho bezprostřední blízkosti pro poškození během realizace stavby</t>
  </si>
  <si>
    <t>Součet</t>
  </si>
  <si>
    <t>VRN9</t>
  </si>
  <si>
    <t>Ostatní náklady</t>
  </si>
  <si>
    <t>090-040R</t>
  </si>
  <si>
    <t>Zajištění vytyčení veškerých podzemních zařízení</t>
  </si>
  <si>
    <t>14</t>
  </si>
  <si>
    <t>17</t>
  </si>
  <si>
    <t>090-090R</t>
  </si>
  <si>
    <t>Čištění vozovek splachováním vodou povrchu podkladu nebo krytu živičného, betonového nebo dlážděného</t>
  </si>
  <si>
    <t>16</t>
  </si>
  <si>
    <t>Plocha znečištěná při provádění stavebních prací (v rozpočtu zhotoveným projektantem uvažováno s plochou 400 m2)</t>
  </si>
  <si>
    <t>19</t>
  </si>
  <si>
    <t>090-094R</t>
  </si>
  <si>
    <t>Zajištění kontrolního a zkušebního plánu stavby</t>
  </si>
  <si>
    <t>18</t>
  </si>
  <si>
    <t>20</t>
  </si>
  <si>
    <t>090-096R</t>
  </si>
  <si>
    <t>Zajištění fotodokumentace veškerých konstrukcí, které budou v průběhu výstavby skryty nebo zakryty</t>
  </si>
  <si>
    <t>090-098R</t>
  </si>
  <si>
    <t>Zajištění vedení průběžné evidence odpadů</t>
  </si>
  <si>
    <t>22</t>
  </si>
  <si>
    <t>090-110R</t>
  </si>
  <si>
    <t>Provedení pasportizace stávajících nemovitostí (vč. pozemků) a jejich příslušenství, zajištění fotodokumentace stávajícího stavu přístupových komunikací</t>
  </si>
  <si>
    <t>24</t>
  </si>
  <si>
    <t>Provedení pasportizace stávajících nemovitostí (vč. pozemků) a jejich příslušenství, zajištění fotodokumentace stávajícího stavu přístupových komun.</t>
  </si>
  <si>
    <t>včetně protokolu.</t>
  </si>
  <si>
    <t>23</t>
  </si>
  <si>
    <t>090-120R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</si>
  <si>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</si>
  <si>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26</t>
  </si>
  <si>
    <t xml:space="preserve">Zajištění veškerých předepsaných rozborů, atestů, zkoušek a revizí dle příslušných norem a dalších předpisů a nařízení platných v ČR, kterými bude </t>
  </si>
  <si>
    <t>prokázáno dosažení předepsané kvality a parametrů dokončeného díla</t>
  </si>
  <si>
    <t>090-130R</t>
  </si>
  <si>
    <t>Závěrečný hrubý úklid prostor a venkovních ploch</t>
  </si>
  <si>
    <t>28</t>
  </si>
  <si>
    <t>25</t>
  </si>
  <si>
    <t>090-140R</t>
  </si>
  <si>
    <t>Závěrečný úklid na čisto prostor a venkovních ploch</t>
  </si>
  <si>
    <t>30</t>
  </si>
  <si>
    <t>SO-01 ST - Stavební část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</si>
  <si>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</si>
  <si>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</si>
  <si>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</si>
  <si>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</si>
  <si>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</si>
  <si>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</si>
  <si>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</si>
  <si>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</si>
  <si>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</si>
  <si>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</si>
  <si>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</si>
  <si>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</si>
  <si>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</si>
  <si>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</si>
  <si>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</si>
  <si>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</si>
  <si>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</si>
  <si>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HSV</t>
  </si>
  <si>
    <t>Práce a dodávky HSV</t>
  </si>
  <si>
    <t>3</t>
  </si>
  <si>
    <t>Svislé a kompletní konstrukce</t>
  </si>
  <si>
    <t>317234410</t>
  </si>
  <si>
    <t>Vyzdívka mezi nosníky z cihel pálených na MC</t>
  </si>
  <si>
    <t>m3</t>
  </si>
  <si>
    <t>0,2*1,2*0,18</t>
  </si>
  <si>
    <t>90</t>
  </si>
  <si>
    <t>317941121</t>
  </si>
  <si>
    <t>Osazování ocelových válcovaných nosníků na zdivu I, IE, U, UE nebo L do č. 12 nebo výšky do 120 mm</t>
  </si>
  <si>
    <t>t</t>
  </si>
  <si>
    <t>(0,6+0,075*2)*3,05/1000</t>
  </si>
  <si>
    <t>91</t>
  </si>
  <si>
    <t>M</t>
  </si>
  <si>
    <t>13011064</t>
  </si>
  <si>
    <t>úhelník ocelový rovnostranný jakost S235JR (11 375) 50x50x4mm</t>
  </si>
  <si>
    <t>317941123</t>
  </si>
  <si>
    <t>Osazování ocelových válcovaných nosníků na zdivu I, IE, U, UE nebo L přes č. 14 do č. 22 nebo výšky do 220 mm</t>
  </si>
  <si>
    <t>21,9*2*1,2/1000</t>
  </si>
  <si>
    <t>13010720</t>
  </si>
  <si>
    <t>ocel profilová jakost S235JR (11 375) průřez I (IPN) 180</t>
  </si>
  <si>
    <t>Úpravy povrchů, podlahy a osazování výplní</t>
  </si>
  <si>
    <t>611325418</t>
  </si>
  <si>
    <t>Oprava vnitřní vápenocementové hladké omítky stropů v rozsahu plochy přes 30 do 50 % s celoplošným přeštukováním</t>
  </si>
  <si>
    <t>m2</t>
  </si>
  <si>
    <t>81</t>
  </si>
  <si>
    <t>612135101</t>
  </si>
  <si>
    <t>Hrubá výplň rýh ve stěnách maltou jakékoli šířky rýhy</t>
  </si>
  <si>
    <t>"Po vybourané příčce" (0,2+2,855+3,315*2)*0,15</t>
  </si>
  <si>
    <t>612321121</t>
  </si>
  <si>
    <t>Vápenocementová omítka hladká jednovrstvá vnitřních stěn nanášená ručně</t>
  </si>
  <si>
    <t>Obklady</t>
  </si>
  <si>
    <t>"103" (1,165*2+0,99*2-0,9+0,1*2)*1,4</t>
  </si>
  <si>
    <t>"203" 3,3*1,47</t>
  </si>
  <si>
    <t>"207" (2*2+1,7*2)*2,26-(0,8*2,02-0,48*1,22)</t>
  </si>
  <si>
    <t>84</t>
  </si>
  <si>
    <t>612321141</t>
  </si>
  <si>
    <t>Vápenocementová omítka štuková dvouvrstvá vnitřních stěn nanášená ručně</t>
  </si>
  <si>
    <t>"104" 3,5*1,4</t>
  </si>
  <si>
    <t>612325419</t>
  </si>
  <si>
    <t>Oprava vnitřní vápenocementové hladké omítky stěn v rozsahu plochy přes 30 do 50 % s celoplošným přeštukováním</t>
  </si>
  <si>
    <t>72</t>
  </si>
  <si>
    <t>631312141</t>
  </si>
  <si>
    <t>Doplnění rýh v dosavadních mazaninách betonem prostým</t>
  </si>
  <si>
    <t>(0,2+2,855)*0,05</t>
  </si>
  <si>
    <t>Ostatní konstrukce a práce, bourání</t>
  </si>
  <si>
    <t>82</t>
  </si>
  <si>
    <t>900-010R</t>
  </si>
  <si>
    <t>D+M hasícího přístroje PHP PG6 s hasicí schopností 21A</t>
  </si>
  <si>
    <t>kus</t>
  </si>
  <si>
    <t>Viz PBŘS</t>
  </si>
  <si>
    <t>95</t>
  </si>
  <si>
    <t>900-012R</t>
  </si>
  <si>
    <t>94</t>
  </si>
  <si>
    <t>900-020R</t>
  </si>
  <si>
    <t>Doplnění výstražných a bezpečnostních značek</t>
  </si>
  <si>
    <t>3+4</t>
  </si>
  <si>
    <t>949101111</t>
  </si>
  <si>
    <t>Lešení pomocné pro objekty pozemních staveb s lešeňovou podlahou v do 1,9 m zatížení do 150 kg/m2</t>
  </si>
  <si>
    <t>"1.NP"38,08*0,5</t>
  </si>
  <si>
    <t>"2.NP" 91,45</t>
  </si>
  <si>
    <t>"Sklady a garáž" (4,2+3,9+26,38)*0,5</t>
  </si>
  <si>
    <t>27</t>
  </si>
  <si>
    <t>952901111</t>
  </si>
  <si>
    <t>Vyčištění budov bytové a občanské výstavby při výšce podlaží do 4 m</t>
  </si>
  <si>
    <t>32</t>
  </si>
  <si>
    <t>"1.NP"38,08</t>
  </si>
  <si>
    <t>"Sklady a garáž" 4,2+3,9+26,38</t>
  </si>
  <si>
    <t>83</t>
  </si>
  <si>
    <t>962031011</t>
  </si>
  <si>
    <t>Bourání příček nebo přizdívek z cihel děrovaných tl do 100 mm</t>
  </si>
  <si>
    <t>34</t>
  </si>
  <si>
    <t>(0,6+0,5)*2,65-0,5*2,5</t>
  </si>
  <si>
    <t>71</t>
  </si>
  <si>
    <t>962031013</t>
  </si>
  <si>
    <t>Bourání příček nebo přizdívek z cihel děrovaných tl přes 100 do 150 mm</t>
  </si>
  <si>
    <t>36</t>
  </si>
  <si>
    <t>3,315*(0,2+2,855)-0,8*1,97</t>
  </si>
  <si>
    <t>968072455</t>
  </si>
  <si>
    <t>Vybourání kovových dveřních zárubní pl do 2 m2</t>
  </si>
  <si>
    <t>38</t>
  </si>
  <si>
    <t>93</t>
  </si>
  <si>
    <t>973031151</t>
  </si>
  <si>
    <t>Vysekání výklenků ve zdivu cihelném na MV nebo MVC pl přes 0,25 m2</t>
  </si>
  <si>
    <t>40</t>
  </si>
  <si>
    <t>Rozvaděč</t>
  </si>
  <si>
    <t>0,6*0,5*0,15</t>
  </si>
  <si>
    <t>92</t>
  </si>
  <si>
    <t>974031142</t>
  </si>
  <si>
    <t>Vysekání rýh ve zdivu cihelném hl do 70 mm š do 70 mm</t>
  </si>
  <si>
    <t>m</t>
  </si>
  <si>
    <t>42</t>
  </si>
  <si>
    <t>0,6+0,075*2</t>
  </si>
  <si>
    <t>29</t>
  </si>
  <si>
    <t>974031666</t>
  </si>
  <si>
    <t>Vysekání rýh ve zdivu cihelném pro vtahování nosníků hl do 150 mm v do 250 mm</t>
  </si>
  <si>
    <t>44</t>
  </si>
  <si>
    <t>1,2*2</t>
  </si>
  <si>
    <t>978059541</t>
  </si>
  <si>
    <t>Odsekání a odebrání obkladů stěn z vnitřních obkládaček plochy přes 1 m2</t>
  </si>
  <si>
    <t>46</t>
  </si>
  <si>
    <t>997</t>
  </si>
  <si>
    <t>Přesun sutě</t>
  </si>
  <si>
    <t>31</t>
  </si>
  <si>
    <t>997-010R</t>
  </si>
  <si>
    <t>Likvidace suti a vybouraných hmot v souladu s platnou legislativou</t>
  </si>
  <si>
    <t>48</t>
  </si>
  <si>
    <t>998</t>
  </si>
  <si>
    <t>Přesun hmot</t>
  </si>
  <si>
    <t>998011009</t>
  </si>
  <si>
    <t>Přesun hmot pro budovy zděné s omezením mechanizace pro budovy v přes 6 do 12 m</t>
  </si>
  <si>
    <t>50</t>
  </si>
  <si>
    <t>PSV</t>
  </si>
  <si>
    <t>Práce a dodávky PSV</t>
  </si>
  <si>
    <t>713</t>
  </si>
  <si>
    <t>Izolace tepelné</t>
  </si>
  <si>
    <t>713111121</t>
  </si>
  <si>
    <t>Montáž izolace tepelné spodem stropů s uchycením drátem rohoží, pásů, dílců, desek</t>
  </si>
  <si>
    <t>52</t>
  </si>
  <si>
    <t>"2.NP" 91,45*2</t>
  </si>
  <si>
    <t>39</t>
  </si>
  <si>
    <t>63152108</t>
  </si>
  <si>
    <t>pás tepelně izolační univerzální λ=0,032-0,033 tl 200mm</t>
  </si>
  <si>
    <t>54</t>
  </si>
  <si>
    <t>63152096</t>
  </si>
  <si>
    <t>pás tepelně izolační univerzální λ=0,032-0,033 tl 50mm</t>
  </si>
  <si>
    <t>56</t>
  </si>
  <si>
    <t>41</t>
  </si>
  <si>
    <t>713131243</t>
  </si>
  <si>
    <t>Montáž izolace tepelné stěn lepením celoplošně v kombinaci s mechanickým kotvením rohoží, pásů, dílců, desek tl přes 140 do 200 mm</t>
  </si>
  <si>
    <t>58</t>
  </si>
  <si>
    <t>5,6*2,7</t>
  </si>
  <si>
    <t>37</t>
  </si>
  <si>
    <t>998713112</t>
  </si>
  <si>
    <t>Přesun hmot tonážní pro izolace tepelné s omezením mechanizace v objektech v přes 6 do 12 m</t>
  </si>
  <si>
    <t>60</t>
  </si>
  <si>
    <t>763</t>
  </si>
  <si>
    <t>Konstrukce suché výstavby</t>
  </si>
  <si>
    <t>49</t>
  </si>
  <si>
    <t>763111741</t>
  </si>
  <si>
    <t>Montáž parotěsné zábrany do SDK příčky</t>
  </si>
  <si>
    <t>62</t>
  </si>
  <si>
    <t>Viz projektová dokumentace. Zejména půdorys 2.NP</t>
  </si>
  <si>
    <t>15,12</t>
  </si>
  <si>
    <t>47</t>
  </si>
  <si>
    <t>763121415</t>
  </si>
  <si>
    <t>SDK stěna předsazená tl 112,5 mm profil CW+UW 100 deska 1xA 12,5 bez izolace EI 15</t>
  </si>
  <si>
    <t>64</t>
  </si>
  <si>
    <t>763131411</t>
  </si>
  <si>
    <t>SDK podhled desky 1xA 12,5 bez izolace dvouvrstvá spodní kce profil CD+UD</t>
  </si>
  <si>
    <t>66</t>
  </si>
  <si>
    <t>"2.NP" 91,45-3,4</t>
  </si>
  <si>
    <t>Viz projektová dokumentace. Zejména řez a půdorys 2.NP.</t>
  </si>
  <si>
    <t>43</t>
  </si>
  <si>
    <t>763131451</t>
  </si>
  <si>
    <t>SDK podhled deska 1xH2 12,5 bez izolace dvouvrstvá spodní kce profil CD+UD</t>
  </si>
  <si>
    <t>68</t>
  </si>
  <si>
    <t>"2.NP" 3,4</t>
  </si>
  <si>
    <t>45</t>
  </si>
  <si>
    <t>763131751</t>
  </si>
  <si>
    <t>Montáž parotěsné zábrany do SDK podhledu</t>
  </si>
  <si>
    <t>70</t>
  </si>
  <si>
    <t>91,45</t>
  </si>
  <si>
    <t>28329274</t>
  </si>
  <si>
    <t>fólie PE vyztužená pro parotěsnou vrstvu (reakce na oheň - třída E) 110g/m2</t>
  </si>
  <si>
    <t>763131822</t>
  </si>
  <si>
    <t>Demontáž SDK podhledu s dvouvrstvou nosnou kcí z ocelových profilů opláštění dvojité</t>
  </si>
  <si>
    <t>74</t>
  </si>
  <si>
    <t>998763322</t>
  </si>
  <si>
    <t>Přesun hmot tonážní pro konstrukce montované z desek s omezením mechanizace v objektech v přes 6 do 12 m</t>
  </si>
  <si>
    <t>76</t>
  </si>
  <si>
    <t>766</t>
  </si>
  <si>
    <t>Konstrukce truhlářské</t>
  </si>
  <si>
    <t>766-009R</t>
  </si>
  <si>
    <t>Demontáž stávající kuchyňské linky</t>
  </si>
  <si>
    <t>78</t>
  </si>
  <si>
    <t>766-010R</t>
  </si>
  <si>
    <t>Dveře interiérové, dodávka dle výpisu dveří D1, D+M</t>
  </si>
  <si>
    <t>80</t>
  </si>
  <si>
    <t>Viz projektová dokumentace. Zejména výpis dveří a půdorysy.</t>
  </si>
  <si>
    <t>766-020R</t>
  </si>
  <si>
    <t>Dveře interiérové, dodávka dle výpisu dveří D2, D+M</t>
  </si>
  <si>
    <t>766-030R</t>
  </si>
  <si>
    <t>Dveře interiérové, dodávka dle výpisu dveří D3, D+M</t>
  </si>
  <si>
    <t>766-040R</t>
  </si>
  <si>
    <t>Dveře interiérové, dodávka dle výpisu dveří D4, D+M</t>
  </si>
  <si>
    <t>86</t>
  </si>
  <si>
    <t>766-050R</t>
  </si>
  <si>
    <t>Dveře interiérové, dodávka dle výpisu dveří D5, D+M</t>
  </si>
  <si>
    <t>88</t>
  </si>
  <si>
    <t>13</t>
  </si>
  <si>
    <t>766-060R</t>
  </si>
  <si>
    <t>Dveře interiérové, dodávka dle výpisu dveří D6, D+M</t>
  </si>
  <si>
    <t>766-070R</t>
  </si>
  <si>
    <t>Dveře interiérové, dodávka dle výpisu dveří D7, D+M</t>
  </si>
  <si>
    <t>15</t>
  </si>
  <si>
    <t>766-080R</t>
  </si>
  <si>
    <t>Dveře interiérové, dodávka dle výpisu dveří D8, D+M</t>
  </si>
  <si>
    <t>766-090R</t>
  </si>
  <si>
    <t>Dveře interiérové, dodávka dle výpisu dveří D9, D+M</t>
  </si>
  <si>
    <t>96</t>
  </si>
  <si>
    <t>766-100R</t>
  </si>
  <si>
    <t>Dveře interiérové, dodávka dle výpisu dveří D10, D+M</t>
  </si>
  <si>
    <t>98</t>
  </si>
  <si>
    <t>766-150R</t>
  </si>
  <si>
    <t>Dveře interiérové, dodávka dle výpisu dveří D15, D+M</t>
  </si>
  <si>
    <t>100</t>
  </si>
  <si>
    <t>89</t>
  </si>
  <si>
    <t>766-160R</t>
  </si>
  <si>
    <t>Osazení dveřního křídla po repasy</t>
  </si>
  <si>
    <t>102</t>
  </si>
  <si>
    <t>"D13"1</t>
  </si>
  <si>
    <t>7</t>
  </si>
  <si>
    <t>766691915</t>
  </si>
  <si>
    <t>Vyvěšení nebo zavěšení dřevěných křídel dveří pl přes 2 m2</t>
  </si>
  <si>
    <t>104</t>
  </si>
  <si>
    <t>51</t>
  </si>
  <si>
    <t>766-008R</t>
  </si>
  <si>
    <t>Dodávka a montáž nové kuchyňské linky, včetně digestoře, dřezu a sklokeramické desky</t>
  </si>
  <si>
    <t>106</t>
  </si>
  <si>
    <t>technická zpráva popis</t>
  </si>
  <si>
    <t>767</t>
  </si>
  <si>
    <t>Konstrukce zámečnické</t>
  </si>
  <si>
    <t>767-110R</t>
  </si>
  <si>
    <t>Dveře interiérové, dodávka dle výpisu dveří D11, D+M</t>
  </si>
  <si>
    <t>108</t>
  </si>
  <si>
    <t>767-120R</t>
  </si>
  <si>
    <t>Dveře interiérové, dodávka dle výpisu dveří D12, D+M</t>
  </si>
  <si>
    <t>110</t>
  </si>
  <si>
    <t>767-140R</t>
  </si>
  <si>
    <t>Dveře interiérové, dodávka dle výpisu dveří D14, D+M</t>
  </si>
  <si>
    <t>112</t>
  </si>
  <si>
    <t>771</t>
  </si>
  <si>
    <t>Podlahy z dlaždic</t>
  </si>
  <si>
    <t>771111011</t>
  </si>
  <si>
    <t>Vysátí podkladu před pokládkou dlažby</t>
  </si>
  <si>
    <t>114</t>
  </si>
  <si>
    <t>"1.NP" 3,92+4,64+1,24+14,03</t>
  </si>
  <si>
    <t>"2.NP" 5,91+3,4</t>
  </si>
  <si>
    <t>53</t>
  </si>
  <si>
    <t>771121011</t>
  </si>
  <si>
    <t>Nátěr penetrační na podlahu</t>
  </si>
  <si>
    <t>116</t>
  </si>
  <si>
    <t>771151012</t>
  </si>
  <si>
    <t>Samonivelační stěrka podlah pevnosti 20 MPa tl přes 3 do 5 mm</t>
  </si>
  <si>
    <t>118</t>
  </si>
  <si>
    <t>57</t>
  </si>
  <si>
    <t>771573810</t>
  </si>
  <si>
    <t>Demontáž podlah z dlaždic keramických lepených</t>
  </si>
  <si>
    <t>120</t>
  </si>
  <si>
    <t>3,92+1,24+5,91+14,8+3,4</t>
  </si>
  <si>
    <t>771574415</t>
  </si>
  <si>
    <t>Montáž podlah keramických hladkých lepených cementovým flexibilním lepidlem přes 6 do 9 ks/m2</t>
  </si>
  <si>
    <t>122</t>
  </si>
  <si>
    <t>55</t>
  </si>
  <si>
    <t>59761176</t>
  </si>
  <si>
    <t>dlažba keramická nemrazuvzdorná R9 povrch hladký/matný tl do 10mm přes 6 do 9ks/m2</t>
  </si>
  <si>
    <t>124</t>
  </si>
  <si>
    <t>998771112</t>
  </si>
  <si>
    <t>Přesun hmot tonážní pro podlahy z dlaždic s omezením mechanizace v objektech v přes 6 do 12 m</t>
  </si>
  <si>
    <t>126</t>
  </si>
  <si>
    <t>776</t>
  </si>
  <si>
    <t>Podlahy povlakové</t>
  </si>
  <si>
    <t>776111311</t>
  </si>
  <si>
    <t>Vysátí podkladu povlakových podlah</t>
  </si>
  <si>
    <t>128</t>
  </si>
  <si>
    <t>14,8+22,75+24,09+20,5</t>
  </si>
  <si>
    <t>61</t>
  </si>
  <si>
    <t>776121112</t>
  </si>
  <si>
    <t>Vodou ředitelná penetrace savého podkladu povlakových podlah</t>
  </si>
  <si>
    <t>130</t>
  </si>
  <si>
    <t>776201812</t>
  </si>
  <si>
    <t>Demontáž lepených povlakových podlah s podložkou ručně</t>
  </si>
  <si>
    <t>132</t>
  </si>
  <si>
    <t>22,75+24,09+20,5</t>
  </si>
  <si>
    <t>776221111</t>
  </si>
  <si>
    <t>Lepení pásů z PVC standardním lepidlem</t>
  </si>
  <si>
    <t>134</t>
  </si>
  <si>
    <t>63</t>
  </si>
  <si>
    <t>28412245</t>
  </si>
  <si>
    <t>krytina podlahová heterogenní š 1,5m tl 2mm</t>
  </si>
  <si>
    <t>136</t>
  </si>
  <si>
    <t>59</t>
  </si>
  <si>
    <t>998776112</t>
  </si>
  <si>
    <t>Přesun hmot tonážní pro podlahy povlakové s omezením mechanizace v objektech v přes 6 do 12 m</t>
  </si>
  <si>
    <t>138</t>
  </si>
  <si>
    <t>781</t>
  </si>
  <si>
    <t>Dokončovací práce - obklady</t>
  </si>
  <si>
    <t>781121011</t>
  </si>
  <si>
    <t>Nátěr penetrační na stěnu</t>
  </si>
  <si>
    <t>140</t>
  </si>
  <si>
    <t>67</t>
  </si>
  <si>
    <t>781131112</t>
  </si>
  <si>
    <t>Izolace pod obklad nátěrem nebo stěrkou ve dvou vrstvách</t>
  </si>
  <si>
    <t>142</t>
  </si>
  <si>
    <t>0,8*2,26*2</t>
  </si>
  <si>
    <t>781151031</t>
  </si>
  <si>
    <t>Celoplošné vyrovnání podkladu stěrkou tl 3 mm</t>
  </si>
  <si>
    <t>144</t>
  </si>
  <si>
    <t>69</t>
  </si>
  <si>
    <t>781472215</t>
  </si>
  <si>
    <t>Montáž obkladů keramických hladkých lepených cementovým flexibilním lepidlem přes 6 do 9 ks/m2</t>
  </si>
  <si>
    <t>146</t>
  </si>
  <si>
    <t>59761708</t>
  </si>
  <si>
    <t>obklad keramický nemrazuvzdorný povrch hladký/lesklý tl do 10mm přes 6 do 9ks/m2</t>
  </si>
  <si>
    <t>148</t>
  </si>
  <si>
    <t>65</t>
  </si>
  <si>
    <t>998781112</t>
  </si>
  <si>
    <t>Přesun hmot tonážní pro obklady keramické s omezením mechanizace v objektech v přes 6 do 12 m</t>
  </si>
  <si>
    <t>150</t>
  </si>
  <si>
    <t>783</t>
  </si>
  <si>
    <t>Dokončovací práce - nátěry</t>
  </si>
  <si>
    <t>85</t>
  </si>
  <si>
    <t>783101203</t>
  </si>
  <si>
    <t>Jemné obroušení podkladu truhlářských konstrukcí před provedením nátěru</t>
  </si>
  <si>
    <t>152</t>
  </si>
  <si>
    <t>"Dveře D13" 4</t>
  </si>
  <si>
    <t>87</t>
  </si>
  <si>
    <t>783114101</t>
  </si>
  <si>
    <t>Základní jednonásobný syntetický nátěr truhlářských konstrukcí</t>
  </si>
  <si>
    <t>154</t>
  </si>
  <si>
    <t>783117101</t>
  </si>
  <si>
    <t>Krycí jednonásobný syntetický nátěr truhlářských konstrukcí</t>
  </si>
  <si>
    <t>156</t>
  </si>
  <si>
    <t>783132111</t>
  </si>
  <si>
    <t>Lokální tmelení truhlářských konstrukcí včetně přebroušení epoxidovým tmelem plochy do 30%</t>
  </si>
  <si>
    <t>158</t>
  </si>
  <si>
    <t>784</t>
  </si>
  <si>
    <t>Dokončovací práce - malby a tapety</t>
  </si>
  <si>
    <t>784121001</t>
  </si>
  <si>
    <t>Oškrabání malby v místnostech v do 3,80 m</t>
  </si>
  <si>
    <t>160</t>
  </si>
  <si>
    <t>1.NP</t>
  </si>
  <si>
    <t>(4,99*2+2,855*2+2,5*2+2,65*4+2,39*2+1,165*2+0,99*2+5,055*2+3,02*2)*3,315</t>
  </si>
  <si>
    <t>38,08</t>
  </si>
  <si>
    <t>75</t>
  </si>
  <si>
    <t>784121011</t>
  </si>
  <si>
    <t>Rozmývání podkladu po oškrabání malby v místnostech v do 3,80 m</t>
  </si>
  <si>
    <t>162</t>
  </si>
  <si>
    <t>784161001</t>
  </si>
  <si>
    <t>Tmelení spar a rohů šířky do 3 mm akrylátovým tmelem v místnostech v do 3,80 m</t>
  </si>
  <si>
    <t>164</t>
  </si>
  <si>
    <t>77</t>
  </si>
  <si>
    <t>784181011</t>
  </si>
  <si>
    <t>Dvojnásobné pačokování v místnostech v do 3,80 m</t>
  </si>
  <si>
    <t>166</t>
  </si>
  <si>
    <t>2.NP</t>
  </si>
  <si>
    <t>(4,66*2+1,45*2)*2,57</t>
  </si>
  <si>
    <t>(2,855*2+4,965*2+4,005*2+4,265*2+3,65*2+5,585*6+2*2+1,7*2)*2,7</t>
  </si>
  <si>
    <t>"Sklady" (1,975*4+1,96*2+1,79*2)*2,8+4,2+3,9</t>
  </si>
  <si>
    <t>"Garáž" (5,625*2+4,58*2)*3,5-2,64*2+36,38</t>
  </si>
  <si>
    <t>"103" -(1,165*2+0,99*2-0,9+0,1*2)*1,4</t>
  </si>
  <si>
    <t>"203" -3,3*1,47</t>
  </si>
  <si>
    <t>"207" -(2*2+1,7*2)*2,26-(0,8*2,02-0,48*1,22)</t>
  </si>
  <si>
    <t>784211111</t>
  </si>
  <si>
    <t>Dvojnásobné bílé malby ze směsí za mokra velmi dobře oděruvzdorných v místnostech v do 3,80 m</t>
  </si>
  <si>
    <t>168</t>
  </si>
  <si>
    <t>786</t>
  </si>
  <si>
    <t>Dokončovací práce - čalounické úpravy</t>
  </si>
  <si>
    <t>79</t>
  </si>
  <si>
    <t>786626121</t>
  </si>
  <si>
    <t>Montáž lamelové žaluzie vnitřní nebo do oken dvojitých kovových</t>
  </si>
  <si>
    <t>170</t>
  </si>
  <si>
    <t>1,05*1,78*6+1,53*1,77</t>
  </si>
  <si>
    <t>55346200</t>
  </si>
  <si>
    <t>žaluzie horizontální interiérové</t>
  </si>
  <si>
    <t>172</t>
  </si>
  <si>
    <t>SO-01 SLP - Slaboproud</t>
  </si>
  <si>
    <t xml:space="preserve">    742 - Elektroinstalace - slaboproud</t>
  </si>
  <si>
    <t>742</t>
  </si>
  <si>
    <t>Elektroinstalace - slaboproud</t>
  </si>
  <si>
    <t>742-010R</t>
  </si>
  <si>
    <t>Domácí telefon, vnější tablo s kamerou, dotyková klávesnice, vnitřní část s telefonem, LCD display, D+M</t>
  </si>
  <si>
    <t>"Kompletní set" 1</t>
  </si>
  <si>
    <t>742-020R</t>
  </si>
  <si>
    <t>Dveřní zvonek D+M</t>
  </si>
  <si>
    <t xml:space="preserve"> Specifikace: bežný dveřní zvonek, hlasitost minimálně 85dB</t>
  </si>
  <si>
    <t>742-030R</t>
  </si>
  <si>
    <t>Datové rozvody UTP CAT6A</t>
  </si>
  <si>
    <t>10+17+1,2+6,5+2,5+2+8+4,5+4,8+8,5</t>
  </si>
  <si>
    <t>742-035R</t>
  </si>
  <si>
    <t>Datové rozvody UTP RJ-45</t>
  </si>
  <si>
    <t>10+17+1,2+6,5+2,5+2+4,5+4,8+8,5</t>
  </si>
  <si>
    <t>742-040R</t>
  </si>
  <si>
    <t>Autonomní hlásič, D+M</t>
  </si>
  <si>
    <t>Citlivost v souladu s EN14604</t>
  </si>
  <si>
    <t>742-050R</t>
  </si>
  <si>
    <t>Detektor pohybu, D+M</t>
  </si>
  <si>
    <t>vysoká odolnosí proti vysokofrekvenčnímu rušení a jiným falešným signálům</t>
  </si>
  <si>
    <t>742-060R</t>
  </si>
  <si>
    <t>Datový rozvaděč, D+M</t>
  </si>
  <si>
    <t>minimálne 14 rozvodů metalitického datového kabelu UTP CAT6A</t>
  </si>
  <si>
    <t>minimálne 6 rozvodů telefonní rozvod UTP RJ-45</t>
  </si>
  <si>
    <t>742-062R</t>
  </si>
  <si>
    <t>Telefoní zásuvka 2xPJ11, D+M</t>
  </si>
  <si>
    <t>742-064R</t>
  </si>
  <si>
    <t>Datová zásuvka 2xPJ45, D+M</t>
  </si>
  <si>
    <t>742-080R</t>
  </si>
  <si>
    <t>Podparapetní lišty D+M</t>
  </si>
  <si>
    <t>12+3*6</t>
  </si>
  <si>
    <t>vnitřní rozměr minimálné 45x80mm</t>
  </si>
  <si>
    <t>posunutelné zásuvky</t>
  </si>
  <si>
    <t>742-070R</t>
  </si>
  <si>
    <t>Stavební přípomoce</t>
  </si>
  <si>
    <t>kpl</t>
  </si>
  <si>
    <t>Prostupy, rýhy, výklenek pro rozvaděč a podobně</t>
  </si>
  <si>
    <t>SO-01 ZTI - Zdravotechnika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</si>
  <si>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</si>
  <si>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</si>
  <si>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</si>
  <si>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346244371</t>
  </si>
  <si>
    <t>Zazdívka o tl 140 mm rýh, nik nebo kapes z cihel pálených</t>
  </si>
  <si>
    <t>"Viz rozvody vodovodu a kanalizace"</t>
  </si>
  <si>
    <t>21,5*0,13</t>
  </si>
  <si>
    <t>(3,65+2,5)*0,7</t>
  </si>
  <si>
    <t>(21,2+37+19)*0,35</t>
  </si>
  <si>
    <t>974031153</t>
  </si>
  <si>
    <t>Vysekání rýh ve zdivu cihelném hl do 100 mm š do 100 mm</t>
  </si>
  <si>
    <t>3,65</t>
  </si>
  <si>
    <t>21,2+37</t>
  </si>
  <si>
    <t>19+2,5</t>
  </si>
  <si>
    <t>974031387</t>
  </si>
  <si>
    <t>Vysekání rýh ve zdivu cihelném pro komínové nebo ventilační průduchy hl do 300 mm š do 300 mm</t>
  </si>
  <si>
    <t>713463211</t>
  </si>
  <si>
    <t>Montáž izolace tepelné potrubí potrubními pouzdry s Al fólií staženými Al páskou 1x D do 50 mm</t>
  </si>
  <si>
    <t>5*2+3,4*2+2,2*2</t>
  </si>
  <si>
    <t>6,2+4,7+2,9+1</t>
  </si>
  <si>
    <t>(3,2+1,4)*2+5*2</t>
  </si>
  <si>
    <t>1.PP</t>
  </si>
  <si>
    <t>-10</t>
  </si>
  <si>
    <t>713463215</t>
  </si>
  <si>
    <t>Montáž izolace tepelné ohybů potrubními pouzdry s Al fólií staženými Al páskou 1x D do 50 mm</t>
  </si>
  <si>
    <t>63154004</t>
  </si>
  <si>
    <t>pouzdro izolační potrubní z minerální vlny s Al fólií max. 250/100°C 22/20mm</t>
  </si>
  <si>
    <t>63154005</t>
  </si>
  <si>
    <t>pouzdro izolační potrubní z minerální vlny s Al fólií max. 250/100°C 28/20mm</t>
  </si>
  <si>
    <t>721</t>
  </si>
  <si>
    <t>Zdravotechnika - vnitřní kanalizace</t>
  </si>
  <si>
    <t>721-010</t>
  </si>
  <si>
    <t>D+M zápachové uzávěry odvětrání v půdě</t>
  </si>
  <si>
    <t xml:space="preserve">Zápachová uzávěrka s těsnící membránou jako zábranou proti vypařování, pachu a pronikání havěti </t>
  </si>
  <si>
    <t>721110802</t>
  </si>
  <si>
    <t>Demontáž potrubí kameninové DN do 100</t>
  </si>
  <si>
    <t>721171915</t>
  </si>
  <si>
    <t>Potrubí z PP propojení potrubí DN 110</t>
  </si>
  <si>
    <t>721174025</t>
  </si>
  <si>
    <t>Potrubí kanalizační z PP odpadní DN 110</t>
  </si>
  <si>
    <t>10*2</t>
  </si>
  <si>
    <t>721174043</t>
  </si>
  <si>
    <t>Potrubí kanalizační z PP připojovací DN 50</t>
  </si>
  <si>
    <t>1,6+1,55+0,5</t>
  </si>
  <si>
    <t>2,5</t>
  </si>
  <si>
    <t>721174045</t>
  </si>
  <si>
    <t>Potrubí kanalizační z PP připojovací DN 110</t>
  </si>
  <si>
    <t>721194105</t>
  </si>
  <si>
    <t>Vyvedení a upevnění odpadních výpustek DN 50</t>
  </si>
  <si>
    <t>721194109</t>
  </si>
  <si>
    <t>Vyvedení a upevnění odpadních výpustek DN 110</t>
  </si>
  <si>
    <t>998721112</t>
  </si>
  <si>
    <t>Přesun hmot tonážní pro vnitřní kanalizaci s omezením mechanizace v objektech v přes 6 do 12 m</t>
  </si>
  <si>
    <t>722</t>
  </si>
  <si>
    <t>Zdravotechnika - vnitřní vodovod</t>
  </si>
  <si>
    <t>722130806</t>
  </si>
  <si>
    <t>Demontáž potrubí ocelové pozinkované závitové DN do 100</t>
  </si>
  <si>
    <t>722174022</t>
  </si>
  <si>
    <t>Potrubí vodovodní plastové PPR svar polyfúze PN 20 D 20x3,4 mm</t>
  </si>
  <si>
    <t>722174023</t>
  </si>
  <si>
    <t>Potrubí vodovodní plastové PPR svar polyfúze PN 20 D 25x4,2 mm</t>
  </si>
  <si>
    <t>2,5+16,5</t>
  </si>
  <si>
    <t>722190401</t>
  </si>
  <si>
    <t>Vyvedení a upevnění výpustku DN do 25</t>
  </si>
  <si>
    <t>33</t>
  </si>
  <si>
    <t>722190901</t>
  </si>
  <si>
    <t>Uzavření nebo otevření vodovodního potrubí při opravách</t>
  </si>
  <si>
    <t>722231083</t>
  </si>
  <si>
    <t>Ventil zpětný G 3/4" PN 16 do 90°C</t>
  </si>
  <si>
    <t>35</t>
  </si>
  <si>
    <t>722231141</t>
  </si>
  <si>
    <t>Ventil závitový pojistný rohový G 1/2"</t>
  </si>
  <si>
    <t>722231282</t>
  </si>
  <si>
    <t>Regulátor výstupního tlaku membránový G 3/4" PN 16 do 70°C se dvěma závity</t>
  </si>
  <si>
    <t>722232044</t>
  </si>
  <si>
    <t>Kohout kulový přímý G 3/4" PN 42 do 185°C vnitřní závit</t>
  </si>
  <si>
    <t>722232061</t>
  </si>
  <si>
    <t>Kohout kulový přímý G 1/2" PN 42 do 185°C vnitřní závit s vypouštěním</t>
  </si>
  <si>
    <t>722290226</t>
  </si>
  <si>
    <t>Zkouška těsnosti vodovodního potrubí závitového DN do 50</t>
  </si>
  <si>
    <t>21,2+37+19</t>
  </si>
  <si>
    <t>včetně protokolu</t>
  </si>
  <si>
    <t>998722112</t>
  </si>
  <si>
    <t>Přesun hmot tonážní pro vnitřní vodovod s omezením mechanizace v objektech v přes 6 do 12 m</t>
  </si>
  <si>
    <t>725</t>
  </si>
  <si>
    <t>Zdravotechnika - zařizovací předměty</t>
  </si>
  <si>
    <t>725110811</t>
  </si>
  <si>
    <t>Demontáž klozetů splachovací s nádrží</t>
  </si>
  <si>
    <t>725112011</t>
  </si>
  <si>
    <t>Klozet keramický standardní samostatně stojící s plochým splachováním odpad vodorovný</t>
  </si>
  <si>
    <t>725210821</t>
  </si>
  <si>
    <t>Demontáž umyvadel bez výtokových armatur</t>
  </si>
  <si>
    <t>725211641</t>
  </si>
  <si>
    <t>Umyvadlo keramické bílé šířky 600 mm do nábytku připevněné na stěnu šrouby</t>
  </si>
  <si>
    <t>725240812</t>
  </si>
  <si>
    <t>Demontáž vaniček sprchových bez výtokových armatur</t>
  </si>
  <si>
    <t>725241111</t>
  </si>
  <si>
    <t>Vanička sprchová akrylátová čtvercová 800x800 mm</t>
  </si>
  <si>
    <t>725244152</t>
  </si>
  <si>
    <t>Dveře sprchové polorámové skleněné tl. 6 mm otvíravé dvoukřídlové do niky na vaničku šířky 800 mm</t>
  </si>
  <si>
    <t>M725-010R</t>
  </si>
  <si>
    <t>dveře sprchové polorámové skleněné tl. 6 mm otvíravé</t>
  </si>
  <si>
    <t>725310821</t>
  </si>
  <si>
    <t>Demontáž dřez jednoduchý na ocelové konzole bez výtokových armatur</t>
  </si>
  <si>
    <t>725810811</t>
  </si>
  <si>
    <t>Demontáž ventilů výtokových nástěnných</t>
  </si>
  <si>
    <t>725813111</t>
  </si>
  <si>
    <t>Ventil rohový bez připojovací trubičky nebo flexi hadičky G 1/2"</t>
  </si>
  <si>
    <t>725813112</t>
  </si>
  <si>
    <t>Ventil rohový pračkový G 3/4"</t>
  </si>
  <si>
    <t>55141001</t>
  </si>
  <si>
    <t>kohout kulový rohový mosazný R 1/2"x3/8"</t>
  </si>
  <si>
    <t>725820801</t>
  </si>
  <si>
    <t>Demontáž baterie nástěnné do G 3 / 4</t>
  </si>
  <si>
    <t>725821325</t>
  </si>
  <si>
    <t>Baterie dřezová stojánková páková s otáčivým kulatým ústím a délkou ramínka 220 mm</t>
  </si>
  <si>
    <t>Specifikace viz PD</t>
  </si>
  <si>
    <t>725822611</t>
  </si>
  <si>
    <t>Baterie umyvadlová stojánková páková bez výpusti</t>
  </si>
  <si>
    <t>725849412</t>
  </si>
  <si>
    <t>Montáž baterie sprchové nástěnné s pevnou výškou sprchy</t>
  </si>
  <si>
    <t>55145537</t>
  </si>
  <si>
    <t>baterie sprchová nástěnná prostá</t>
  </si>
  <si>
    <t>725850800</t>
  </si>
  <si>
    <t>Demontáž ventilů odpadních</t>
  </si>
  <si>
    <t>998725112</t>
  </si>
  <si>
    <t>Přesun hmot tonážní pro zařizovací předměty s omezením mechanizace v objektech v přes 6 do 12 m</t>
  </si>
  <si>
    <t>SO-01 NTČ - Nosná konstru...</t>
  </si>
  <si>
    <t xml:space="preserve">    1 - Zemní práce</t>
  </si>
  <si>
    <t xml:space="preserve">    2 - Zakládání</t>
  </si>
  <si>
    <t xml:space="preserve">    5 - Komunikace pozemní</t>
  </si>
  <si>
    <t xml:space="preserve">    741 - Elektroinstalace - silnoproud</t>
  </si>
  <si>
    <t>Zemní práce</t>
  </si>
  <si>
    <t>113107431</t>
  </si>
  <si>
    <t>Odstranění podkladu z betonu prostého tl přes 100 do 150 mm při překopech strojně pl do 15 m2</t>
  </si>
  <si>
    <t>(0,8+0,2)*(0,8+0,2)*2+(1,2+0,2)*(1,2+0,2)*4</t>
  </si>
  <si>
    <t>113107522</t>
  </si>
  <si>
    <t>Odstranění podkladu z kameniva drceného tl přes 100 do 200 mm při překopech strojně pl přes 15 m2</t>
  </si>
  <si>
    <t>133251101</t>
  </si>
  <si>
    <t>Hloubení šachet nezapažených v hornině třídy těžitelnosti I skupiny 3 objem do 20 m3</t>
  </si>
  <si>
    <t>(0,8)*(0,8)*2*0,6+4*1,2*1,2*0,6</t>
  </si>
  <si>
    <t>162751117</t>
  </si>
  <si>
    <t>Vodorovné přemístění přes 9 000 do 10000 m výkopku/sypaniny z horniny třídy těžitelnosti I skupiny 1 až 3</t>
  </si>
  <si>
    <t>167151101</t>
  </si>
  <si>
    <t>Nakládání výkopku z hornin třídy těžitelnosti I skupiny 1 až 3 do 100 m3</t>
  </si>
  <si>
    <t>171201231</t>
  </si>
  <si>
    <t>Poplatek za uložení zeminy a kamení na recyklační skládce (skládkovné) kód odpadu 17 05 04</t>
  </si>
  <si>
    <t>4,224*1,8</t>
  </si>
  <si>
    <t>171251201</t>
  </si>
  <si>
    <t>Uložení sypaniny na skládky nebo meziskládky</t>
  </si>
  <si>
    <t>Zakládání</t>
  </si>
  <si>
    <t>275321411</t>
  </si>
  <si>
    <t>Základové patky ze ŽB bez zvýšených nároků na prostředí tř. C 20/25</t>
  </si>
  <si>
    <t>(0,8)*(0,8)*2*0,95+1,2*1,2*4*0,95</t>
  </si>
  <si>
    <t>275351121</t>
  </si>
  <si>
    <t>Zřízení bednění základových patek</t>
  </si>
  <si>
    <t>(0,8)*4*2*0,95*0,5+1,2*4*1*0,95</t>
  </si>
  <si>
    <t>275351122</t>
  </si>
  <si>
    <t>Odstranění bednění základových patek</t>
  </si>
  <si>
    <t>275361821</t>
  </si>
  <si>
    <t>Výztuž základových patek betonářskou ocelí 10 505 (R)</t>
  </si>
  <si>
    <t>((0,8)*4*2*0,95+0,8*0,8*2*6)*4,44/1000</t>
  </si>
  <si>
    <t>((1,2)*4*4*0,95+0,8*0,8*2*6)*4,44/1000</t>
  </si>
  <si>
    <t>348401130</t>
  </si>
  <si>
    <t>Montáž oplocení ze strojového pletiva s napínacími dráty v přes 1,6 do 2,0 m</t>
  </si>
  <si>
    <t>31327503</t>
  </si>
  <si>
    <t>pletivo drátěné plastifikované se čtvercovými oky 50/2,2mm v 1750mm</t>
  </si>
  <si>
    <t>4,72380952380952*1,05 "Přepočtené koeficientem množství</t>
  </si>
  <si>
    <t>Komunikace pozemní</t>
  </si>
  <si>
    <t>566901144</t>
  </si>
  <si>
    <t>Vyspravení podkladu po překopech inženýrských sítí plochy do 15 m2 kamenivem hrubým drceným tl. 250 mm</t>
  </si>
  <si>
    <t>(0,8+0,2)*(0,8+0,2)*6-(0,8*0,8*6)</t>
  </si>
  <si>
    <t>572340112</t>
  </si>
  <si>
    <t>Vyspravení krytu komunikací po překopech pl do 15 m2 asfaltovým betonem ACO (AB) tl přes 50 do 70 mm</t>
  </si>
  <si>
    <t>900-10</t>
  </si>
  <si>
    <t>Podlití pod patní plech sloupů</t>
  </si>
  <si>
    <t>953965145</t>
  </si>
  <si>
    <t>Kotevní šroub pro chemické kotvy M 20 dl 400 mm</t>
  </si>
  <si>
    <t>6*4</t>
  </si>
  <si>
    <t>998011001</t>
  </si>
  <si>
    <t>Přesun hmot pro budovy zděné v do 6 m</t>
  </si>
  <si>
    <t>741</t>
  </si>
  <si>
    <t>Elektroinstalace - silnoproud</t>
  </si>
  <si>
    <t>741-010</t>
  </si>
  <si>
    <t>D+M hromosvodné soustavy, včetně revize</t>
  </si>
  <si>
    <t>dodávka včetně montáže veškerých komponentů pro řádný provoz systému</t>
  </si>
  <si>
    <t>vodivé pospojování v nejvyžší úrovni</t>
  </si>
  <si>
    <t>Svislé vedení blezkosvodu</t>
  </si>
  <si>
    <t>Zemnící pásek</t>
  </si>
  <si>
    <t>767-010</t>
  </si>
  <si>
    <t>Dodávka a montáž nosné ocelové konstrukce pod tepelné čerpadlo, včetně žárového pozinkování</t>
  </si>
  <si>
    <t>0,8178</t>
  </si>
  <si>
    <t>Viz výkres "Nosná konstrukce pod TČ"</t>
  </si>
  <si>
    <t>767-020</t>
  </si>
  <si>
    <t>Dodávka a montáž podlahového roštu žárově pozinkovaného</t>
  </si>
  <si>
    <t>1,81*(4,86-0,1*5)</t>
  </si>
  <si>
    <t>767-030</t>
  </si>
  <si>
    <t>Dodávka a montáž L profilu pro uložení podlahového roštu</t>
  </si>
  <si>
    <t>1,81*12+(4,86-0,1*5)*2</t>
  </si>
  <si>
    <t>998767101</t>
  </si>
  <si>
    <t>Přesun hmot tonážní pro zámečnické konstrukce v objektech v do 6 m</t>
  </si>
  <si>
    <t>SO-01 EL - Elektroinstalace</t>
  </si>
  <si>
    <t>D1 - Práce elektromontáží</t>
  </si>
  <si>
    <t>HSV - HSV</t>
  </si>
  <si>
    <t>D2 - Elektroinstalace</t>
  </si>
  <si>
    <t>HZS - Hodinové zúčtovací sazby</t>
  </si>
  <si>
    <t>D1</t>
  </si>
  <si>
    <t>Práce elektromontáží</t>
  </si>
  <si>
    <t>Pol1-R</t>
  </si>
  <si>
    <t>Rozvaděč velkoobsahový</t>
  </si>
  <si>
    <t>ks</t>
  </si>
  <si>
    <t>Pol2-R</t>
  </si>
  <si>
    <t>Krabice s ekvipotencionální svorkovnicí</t>
  </si>
  <si>
    <t>Pol3-R</t>
  </si>
  <si>
    <t>Vodič CY 10 ZŽ</t>
  </si>
  <si>
    <t>Pol4-R</t>
  </si>
  <si>
    <t>Vodič CY 2,5 ZŽ</t>
  </si>
  <si>
    <t>Pol5-R</t>
  </si>
  <si>
    <t>CYKY-J 3x2,5</t>
  </si>
  <si>
    <t>Pol6-R</t>
  </si>
  <si>
    <t>CYKY-J 3x1,5</t>
  </si>
  <si>
    <t>Pol7-R</t>
  </si>
  <si>
    <t>CYKY-O 3x1,5</t>
  </si>
  <si>
    <t>Pol8-R</t>
  </si>
  <si>
    <t>CYKY-J 5x1,5</t>
  </si>
  <si>
    <t>Pol9-R</t>
  </si>
  <si>
    <t>CYKY-J 5x2,5</t>
  </si>
  <si>
    <t>Pol10-R</t>
  </si>
  <si>
    <t>CYKY-J 4x10</t>
  </si>
  <si>
    <t>Pol11-R</t>
  </si>
  <si>
    <t>CYKY-J 5x6</t>
  </si>
  <si>
    <t>64,5+15</t>
  </si>
  <si>
    <t>12+3</t>
  </si>
  <si>
    <t>Pol12-R</t>
  </si>
  <si>
    <t>Kombinovaná objímka pro žárovky</t>
  </si>
  <si>
    <t>E27</t>
  </si>
  <si>
    <t>Pol13-R</t>
  </si>
  <si>
    <t>Elektroinstalační krabice</t>
  </si>
  <si>
    <t>Pol14-R</t>
  </si>
  <si>
    <t>Dvojzásuvka s clonami</t>
  </si>
  <si>
    <t>Pol15-R</t>
  </si>
  <si>
    <t>Zásuvka s clonami rámeček</t>
  </si>
  <si>
    <t>Pol16-R</t>
  </si>
  <si>
    <t>Vypínač IP44</t>
  </si>
  <si>
    <t>Pol17-R</t>
  </si>
  <si>
    <t>Vypínač</t>
  </si>
  <si>
    <t>Pol18-R</t>
  </si>
  <si>
    <t>Pol19-R</t>
  </si>
  <si>
    <t>Pol20-R</t>
  </si>
  <si>
    <t>Modulový vypínač</t>
  </si>
  <si>
    <t>Pol21-R</t>
  </si>
  <si>
    <t>Svodič přepětí</t>
  </si>
  <si>
    <t>Pol22-R</t>
  </si>
  <si>
    <t>Proudový chránič</t>
  </si>
  <si>
    <t>Pol23-R</t>
  </si>
  <si>
    <t>Pol24-R</t>
  </si>
  <si>
    <t>Jistič</t>
  </si>
  <si>
    <t>Pol25-R</t>
  </si>
  <si>
    <t>Pol26-R</t>
  </si>
  <si>
    <t>Elektrický rozvaděč pod omítku</t>
  </si>
  <si>
    <t>Pol27-R</t>
  </si>
  <si>
    <t>Pol28-R</t>
  </si>
  <si>
    <t>Pol29-R</t>
  </si>
  <si>
    <t>CY 6 ČE</t>
  </si>
  <si>
    <t>Pol30-R</t>
  </si>
  <si>
    <t>CY 6 MO</t>
  </si>
  <si>
    <t>Pol31-R</t>
  </si>
  <si>
    <t>Lišta propojovací třífázová</t>
  </si>
  <si>
    <t>Pol32-R</t>
  </si>
  <si>
    <t>CY 10 ČE</t>
  </si>
  <si>
    <t>Pol33-R</t>
  </si>
  <si>
    <t>CY 10 MO</t>
  </si>
  <si>
    <t>Pol34-R</t>
  </si>
  <si>
    <t>20A</t>
  </si>
  <si>
    <t>Pol35-R</t>
  </si>
  <si>
    <t>7,5*0,6</t>
  </si>
  <si>
    <t>132251102</t>
  </si>
  <si>
    <t>Hloubení rýh nezapažených š do 800 mm v hornině třídy těžitelnosti I skupiny 3 objem do 50 m3 strojně</t>
  </si>
  <si>
    <t>7,5*0,6*1,5</t>
  </si>
  <si>
    <t>162251102</t>
  </si>
  <si>
    <t>Vodorovné přemístění přes 20 do 50 m výkopku/sypaniny z horniny třídy těžitelnosti I skupiny 1 až 3</t>
  </si>
  <si>
    <t>Na meziskládku</t>
  </si>
  <si>
    <t>6,75</t>
  </si>
  <si>
    <t>Na zásypy</t>
  </si>
  <si>
    <t>4,5</t>
  </si>
  <si>
    <t>Na skládku</t>
  </si>
  <si>
    <t>6,75-4,5</t>
  </si>
  <si>
    <t>2,25*1,8</t>
  </si>
  <si>
    <t>174112109</t>
  </si>
  <si>
    <t>Příplatek k zásypu při překopech inženýrských sítí za ruční prohození sypaniny sítem</t>
  </si>
  <si>
    <t>(7,5)*0,6*1</t>
  </si>
  <si>
    <t>174152101</t>
  </si>
  <si>
    <t>Zásyp jam, šachet a rýh do 30 m3 sypaninou se zhutněním při překopech inženýrských sítí</t>
  </si>
  <si>
    <t>175112101</t>
  </si>
  <si>
    <t>Obsypání potrubí při překopech inženýrských sítí ručně objem do 10 m3</t>
  </si>
  <si>
    <t>(7,5)*0,6*0,5</t>
  </si>
  <si>
    <t>58337303</t>
  </si>
  <si>
    <t>štěrkopísek frakce 0/8</t>
  </si>
  <si>
    <t>572340119R</t>
  </si>
  <si>
    <t>Vyspravení krytu komunikací po překopech betonem tl 100 mm</t>
  </si>
  <si>
    <t>935*0,1+86*0,1</t>
  </si>
  <si>
    <t>973031324</t>
  </si>
  <si>
    <t>Vysekání kapes ve zdivu cihelném na MV nebo MVC pl do 0,10 m2 hl do 150 mm</t>
  </si>
  <si>
    <t>973031344</t>
  </si>
  <si>
    <t>Vysekání kapes ve zdivu cihelném na MV nebo MVC pl do 0,25 m2 hl do 150 mm</t>
  </si>
  <si>
    <t>977332121</t>
  </si>
  <si>
    <t>Frézování drážek ve stěnách z cihel včetně omítky do 30x30 mm</t>
  </si>
  <si>
    <t>700+120+25+30+60</t>
  </si>
  <si>
    <t>977332122</t>
  </si>
  <si>
    <t>Frézování drážek ve stěnách z cihel včetně omítky do 50x50 mm</t>
  </si>
  <si>
    <t>D2</t>
  </si>
  <si>
    <t>900-110R</t>
  </si>
  <si>
    <t>Dodávka a montáž chráničky do výkopu PE DN 50</t>
  </si>
  <si>
    <t>27,5+29+8</t>
  </si>
  <si>
    <t>Pol41-R</t>
  </si>
  <si>
    <t>tahání kabelu "CYKY do 3x 2,5mm" ve zdech vč.sádrování</t>
  </si>
  <si>
    <t>mb</t>
  </si>
  <si>
    <t>Pol42-R</t>
  </si>
  <si>
    <t>tahání kabelu "CYKY do 5x 2,5mm" ve zdech vč.sádrování</t>
  </si>
  <si>
    <t>Pol43-R</t>
  </si>
  <si>
    <t>tahání kabelu "CYKY do 4x 10mm" (cihla, sdk, žlaby) vč. Sádrování</t>
  </si>
  <si>
    <t>Pol44-R</t>
  </si>
  <si>
    <t>tahání kabelu "CYKY do 4x 10mm" (ochranná trubka)</t>
  </si>
  <si>
    <t>Pol45-R</t>
  </si>
  <si>
    <t>tahání zemnícího drátu ve zdech včetně sádrování</t>
  </si>
  <si>
    <t>Pol46-R</t>
  </si>
  <si>
    <t>osazení rozvaděče do zdi vč.sádrování (do vel.400x500mm)</t>
  </si>
  <si>
    <t>Pol47-R</t>
  </si>
  <si>
    <t>zapojení jednofázového jističe v rozvaděči vč.okolních propojů</t>
  </si>
  <si>
    <t>Pol48-R</t>
  </si>
  <si>
    <t>zapojení třífázového jističe v rozvaděči vč.okolních propojů</t>
  </si>
  <si>
    <t>Pol49-R</t>
  </si>
  <si>
    <t>zapojení jednofázového proudového chrániče v rozvaděči vč.okolních propojů (jističochráničů)</t>
  </si>
  <si>
    <t>Pol50-R</t>
  </si>
  <si>
    <t>zapojení třífázového proudového chrániče v rozvaděči vč.okolních propojů</t>
  </si>
  <si>
    <t>Pol51-R</t>
  </si>
  <si>
    <t>zapojení hlavního vypínače v rozvaděči včetně okolních propojů</t>
  </si>
  <si>
    <t>Pol52-R</t>
  </si>
  <si>
    <t>osazení krabice do zděné konstrukce vč.sádrování</t>
  </si>
  <si>
    <t>Pol53-R</t>
  </si>
  <si>
    <t>zapojení vodičů v propojovací krabici</t>
  </si>
  <si>
    <t>Pol54-R</t>
  </si>
  <si>
    <t>osazení a zapojení zásuvky, dvojzásuvky</t>
  </si>
  <si>
    <t>Pol55-R</t>
  </si>
  <si>
    <t>osazení a zapojení spínače (1pól) 10A/250V</t>
  </si>
  <si>
    <t>Pol56-R</t>
  </si>
  <si>
    <t>osazení a zapojení přepínače (sériový, střídavý) 10A/250V</t>
  </si>
  <si>
    <t>Pol57-R</t>
  </si>
  <si>
    <t>osazení a zapojení přepínače (křížový) 10A/250V</t>
  </si>
  <si>
    <t>Pol58-R</t>
  </si>
  <si>
    <t>montáž objímky se žárovkou</t>
  </si>
  <si>
    <t>Termoplastová objímka s PVC těsněním</t>
  </si>
  <si>
    <t>741-240R</t>
  </si>
  <si>
    <t>Demontáž vypínačů</t>
  </si>
  <si>
    <t>741-250R</t>
  </si>
  <si>
    <t>D+ M rozvaděče v kotelně</t>
  </si>
  <si>
    <t>dodávka včetně montáže veškerých komponentů pro řádný provoz</t>
  </si>
  <si>
    <t>finální návrh upravit podle konkrétního výrobce vybavení kotelny</t>
  </si>
  <si>
    <t>741311805</t>
  </si>
  <si>
    <t>Demontáž spínačů nástěnných normálních do 10 A bezšroubových bez zachování funkčnosti přes 2 do 4 svorek</t>
  </si>
  <si>
    <t>741315823</t>
  </si>
  <si>
    <t>Demontáž zásuvek domovních normální prostředí do 16A zapuštěných šroubových bez zachování funkčnosti 2P+PE</t>
  </si>
  <si>
    <t>741371843</t>
  </si>
  <si>
    <t>Demontáž svítidla interiérového se standardní paticí nebo int. zdrojem LED přisazeného stropního přes 0,09 m2 do 0,36 m2 bez zachování funkčnosti</t>
  </si>
  <si>
    <t>741372062</t>
  </si>
  <si>
    <t>Montáž svítidlo LED interiérové přisazené stropní hranaté nebo kruhové přes 0,09 do 0,36 m2 se zapojením vodičů</t>
  </si>
  <si>
    <t>34825003</t>
  </si>
  <si>
    <t>svítidlo interiérové stropní přisazené kruhové D 300-450mm 1900-2500lm</t>
  </si>
  <si>
    <t>741372063</t>
  </si>
  <si>
    <t>Montáž svítidlo LED exteriérové přisazené nástěnné hranaté nebo kruhové se zapojením vodičů</t>
  </si>
  <si>
    <t>34845004</t>
  </si>
  <si>
    <t>svítidlo exteriérové nástěnné přisazené LED 600-1000lm</t>
  </si>
  <si>
    <t>HZS</t>
  </si>
  <si>
    <t>Hodinové zúčtovací sazby</t>
  </si>
  <si>
    <t>900-990R</t>
  </si>
  <si>
    <t>Revize vč. měření a protokolu</t>
  </si>
  <si>
    <t>262144</t>
  </si>
  <si>
    <t>SO-01 UT - Vytápění</t>
  </si>
  <si>
    <t xml:space="preserve">    731 - Ústřední vytápění - kotelny</t>
  </si>
  <si>
    <t>(7*2+6,5)*0,8</t>
  </si>
  <si>
    <t>(7*2+6,5)*0,8*1,5</t>
  </si>
  <si>
    <t>24,6</t>
  </si>
  <si>
    <t>10,66</t>
  </si>
  <si>
    <t>-10,66</t>
  </si>
  <si>
    <t>13,94*1,8</t>
  </si>
  <si>
    <t>24,6-10,66</t>
  </si>
  <si>
    <t>(7*2+6,5)*0,8*(1,5-0,5-0,25-0,1)</t>
  </si>
  <si>
    <t>(7*2+6,5)*0,8*0,5</t>
  </si>
  <si>
    <t>731</t>
  </si>
  <si>
    <t>Ústřední vytápění - kotelny</t>
  </si>
  <si>
    <t>731-020R</t>
  </si>
  <si>
    <t>Zkouška těsnosti potrubí včetně protokolu</t>
  </si>
  <si>
    <t>731-030R</t>
  </si>
  <si>
    <t>Mapojení na otopnou soustavu pro sousední halu</t>
  </si>
  <si>
    <t>rozvody 50m</t>
  </si>
  <si>
    <t>oběhové čerpadlo</t>
  </si>
  <si>
    <t>trojcestný ventil</t>
  </si>
  <si>
    <t>včetně montáže veškerých komponentů pro řádný provoz systému</t>
  </si>
  <si>
    <t>Soupis:</t>
  </si>
  <si>
    <t>SO-01 UT - 1 - Vytápění - zdroj tepla a teplovodní otopný systém</t>
  </si>
  <si>
    <t>D1 - Technická místnost</t>
  </si>
  <si>
    <t>D2 - Bezkanálové potrubí</t>
  </si>
  <si>
    <t>D3 - Armatury, zařízení</t>
  </si>
  <si>
    <t>D4 - Hlavní rozvody otopné soustavy</t>
  </si>
  <si>
    <t>D5 - Otopná tělesa</t>
  </si>
  <si>
    <t>D6 - Ostatní</t>
  </si>
  <si>
    <t>Technická místnost</t>
  </si>
  <si>
    <t>R-1.1</t>
  </si>
  <si>
    <t>Tepelné čerpadlo voda/vzduch - venkovní monoblokové provedení - tepelný výkon: Q PŘI A2W35°C: 23,12kW/COP 4,44 Venkovní jednotka -Chladivo R290, Skládá se z následujících hlavních součástí: • Rám (nosná konstrukce) • Kompresor • Invertor • Tepelný výměník • Oběhové čerpadlo • Ventilátor • Řada ventilů • Elektrický panel • Dálkové ovládání</t>
  </si>
  <si>
    <t>Vlastní</t>
  </si>
  <si>
    <t>R-1.2</t>
  </si>
  <si>
    <t>Podnož pod TČ, výška 25 cm, 2ks (instalováno v TČ)</t>
  </si>
  <si>
    <t>R-1.3</t>
  </si>
  <si>
    <t>Kontrolní sada</t>
  </si>
  <si>
    <t>R-1.4</t>
  </si>
  <si>
    <t>Ethernetový kabel pro T-SPLIT BOARD, 20m</t>
  </si>
  <si>
    <t>R-1.5</t>
  </si>
  <si>
    <t>Ovládací panel pro kaskádu TČ (Touch Screen 7˝)</t>
  </si>
  <si>
    <t>R-1.6</t>
  </si>
  <si>
    <t>Instalační box - instalační krabice vč. rámečku pro upevnění na zeď</t>
  </si>
  <si>
    <t>R-1.7</t>
  </si>
  <si>
    <t>Rozšiřující modul c-mix pro přímý a směšovaný topný okruh včetně čidel</t>
  </si>
  <si>
    <t>R-1.8</t>
  </si>
  <si>
    <t>kabel na připojení HCC jednotky, 100m</t>
  </si>
  <si>
    <t>R-1.9</t>
  </si>
  <si>
    <t>Napájecí kabel oběhového čerpadla a ventilu, SPLIT, 10m</t>
  </si>
  <si>
    <t>R-1.10</t>
  </si>
  <si>
    <t>Elektronická karta pro další sériový port (instalováno v TČ)</t>
  </si>
  <si>
    <t>R-1.11</t>
  </si>
  <si>
    <t>K - DIN AUX 3 na DIN lištu</t>
  </si>
  <si>
    <t>R-1.12</t>
  </si>
  <si>
    <t>T-SPLIT BOARD</t>
  </si>
  <si>
    <t>R-1.13</t>
  </si>
  <si>
    <t>Termostatický ventil proti zamrznutí, G 1 1/2 M</t>
  </si>
  <si>
    <t>R-1.14</t>
  </si>
  <si>
    <t>Prostorový ovládací modul</t>
  </si>
  <si>
    <t>R-1.15</t>
  </si>
  <si>
    <t>Třícestný kulový kohout z mosazi se závitovým připojením, DN 50, KVS=37 Míra úniku: 0 .......... 0,0001 % hodnoty kvs</t>
  </si>
  <si>
    <t>R-1.16</t>
  </si>
  <si>
    <t>Pohon Provozní napětí: 230 V, 50/60 Hz Ovládací signál 2bodový/3bodový 1/2vodičové ovládání Provozní doba: 150 s Jmenovitý krouticí moment: 10 Nm</t>
  </si>
  <si>
    <t>R-1.17</t>
  </si>
  <si>
    <t>Systém měření a regulace - Základní regulace kaskády dvou TČ + AKU UT, bivalentního zdroje, vytápění a ohřevu TV bude pomocí ekvitermní regulace, je součástí dodávky TČ. Soustavu tvoří akumulační zásobník UT, 2 směšované okruhy (ekvitermní řízené) a jeden okruh přípravy TV</t>
  </si>
  <si>
    <t>R-1.18</t>
  </si>
  <si>
    <t>Systémový filtr na ochranu vody Pro filtraci topné a chladicí vody s vysokou filtrační kapacitou pro korozní částice a nečistoty bez výrazného poklesu tlaku. Skládá se z: - Hlava a miska filtru z mosazi, Magnetická vložka (nikl-neodym), 2 tlakoměry Velmi velká filtrační plocha, z nerezové oceli, Jemnost filtru 200 μm S vypouštěcím ventilem - Připojení Rp 6/4″ vnitřní závit s integrovanými uzavíracími ventily a spojkou (výstup) Maximální průtok (Δp &lt; 0,1 bar): Hmotnost: 6,8 kg Teplota vody: max. 90 °C - včetně izolačních plášťů nepropouštějících pár</t>
  </si>
  <si>
    <t>R-1.19</t>
  </si>
  <si>
    <t>Akumulační nádoba - objem: 800 litrů - rozměry: VÝŠKA 1700 mm, ∅790mm(bez izolace) - hmotnost 129 kg - stacionární -plášť s izolací (∅ akumulace 1000mm)</t>
  </si>
  <si>
    <t>R-1.20</t>
  </si>
  <si>
    <t>Zásobník TV - nepřímotopný, stacionární Teplosměnná plocha 6 m2/!! -OBJEM 750 L ROZMĚRY: VÝŠKA 1937 mm, ∅790mm(bez izolace), HMOTNOST 317 kg -osazení topné patrony 7,5kW -plášť s izolací (∅ zásobníku 1000mm)</t>
  </si>
  <si>
    <t>R-1.21</t>
  </si>
  <si>
    <t>Topná patrona - příkon 7,5 kW - přírubová</t>
  </si>
  <si>
    <t>R-1.22</t>
  </si>
  <si>
    <t>Expanzní nádoba -objem:180l -rozměry: 480x1156 mm -připojení DN25 vč. armatury se zajištěním MK</t>
  </si>
  <si>
    <t>R-1.23</t>
  </si>
  <si>
    <t>Expanzní nádoba -objem:12l -rozměry: 272x312mm -připojení DN20 vč. armatury se zajištěním MK</t>
  </si>
  <si>
    <t>R-1.24</t>
  </si>
  <si>
    <t>Automatické plnící a doplňovací zařízení s oddělovacím členem pro dopouštění vody do otopné soustavy - vč. změkčovací patrony/demineralizační soustavy - vč. externího tlakového čidla a vodoměru. Před napuštěním otopné soustavy provést rozbor napouštěné vody, následně provést opatření, aby topná voda vyhovovala podmínkám výrobce tepelného čerpadla.</t>
  </si>
  <si>
    <t>R-1.25</t>
  </si>
  <si>
    <t>KOMBI rozdělovač, MODUL 100, PN 6, Tmax=105°C, l=950mm, m=21.29kg vývody nahoru 2xDN32, 2xDN40 vývody dolů 2xDN50 izolace PUR 100, m=0.12kg stojan 65-200/450-680, m=4.00kg - 2x</t>
  </si>
  <si>
    <t>R-1.26</t>
  </si>
  <si>
    <t>Ocelová konstrukce pro venkovní jednotku tepelného čerpadla, provedení dle podkladů výrobce zdroje tepla s ohledem na montážní a servisní požadavky dodavatele zdroje tepla, koordinováno na stavbě</t>
  </si>
  <si>
    <t>Bezkanálové potrubí</t>
  </si>
  <si>
    <t>R-1.27</t>
  </si>
  <si>
    <t>Předizolované potrubí DUO, SDR 11 63+63/200, objednat v návinu</t>
  </si>
  <si>
    <t>R-1.28</t>
  </si>
  <si>
    <t>R-1.29</t>
  </si>
  <si>
    <t>Svěrný přechod pro PB trubku d63 x 5,8 mm - vnější závit 2"</t>
  </si>
  <si>
    <t>R-1.30</t>
  </si>
  <si>
    <t>Fixační úchyt - Kombi (1x nebo 2x PB d63)</t>
  </si>
  <si>
    <t>R-1.31</t>
  </si>
  <si>
    <t>Man 200, ukončovací manžeta dvojitá 2/63 od200</t>
  </si>
  <si>
    <t>R-1.32</t>
  </si>
  <si>
    <t>Výstražná páska 100m/bal. Nápis pozor potrubí</t>
  </si>
  <si>
    <t>R-1.33</t>
  </si>
  <si>
    <t>Prostupy obvodovou zdí (pažnice s těsněním), 250/200 (300 / 205), bílá vana, proti vnikání spodní vody, upřesněno se stavbou</t>
  </si>
  <si>
    <t>D3</t>
  </si>
  <si>
    <t>Armatury, zařízení</t>
  </si>
  <si>
    <t>R-1.34</t>
  </si>
  <si>
    <t>Měřič tepla ultrazvukový DN40; Qp=10,0m3/h, TV, vč. teplotních jímek a čidel</t>
  </si>
  <si>
    <t>R-1.35</t>
  </si>
  <si>
    <t>Měřič tepla ultrazvukový, DN40; Qp=10,0m3/h, ÚT , vč. teplotních jímek a čidel</t>
  </si>
  <si>
    <t>R-1.36</t>
  </si>
  <si>
    <t>Měřič tepla ultrazvukový DN 32; Qp=6m3/h, ÚT , vč. teplotních jímek a čidel</t>
  </si>
  <si>
    <t>R-1.37</t>
  </si>
  <si>
    <t>Elektronické oběhové čerpadlo Sekundární okruh - otopná soustava knihovna; Mmax 9,5 m3/h; dp,max 6,0 m provozní bod 0,95 m3/h; dp 2,8 m</t>
  </si>
  <si>
    <t>R-1.38</t>
  </si>
  <si>
    <t>Trojcestný směšovací ventil DN 20, kvs=4.0 Servopohon , 3-bodové řízení, 150 s,napájení 230 V AC,možnost ručního ovládání</t>
  </si>
  <si>
    <t>R-1.39</t>
  </si>
  <si>
    <t>Kompenzátor DN 50</t>
  </si>
  <si>
    <t>R-1.40</t>
  </si>
  <si>
    <t>Vyvažovací ventil DN 32, kvs=14,2</t>
  </si>
  <si>
    <t>R-1.41</t>
  </si>
  <si>
    <t>KU DN40</t>
  </si>
  <si>
    <t>R-1.42</t>
  </si>
  <si>
    <t>KU DN50</t>
  </si>
  <si>
    <t>R-1.43</t>
  </si>
  <si>
    <t>Vypouštěcí kulový kohout DN15</t>
  </si>
  <si>
    <t>R-1.44</t>
  </si>
  <si>
    <t>Zpětná klapka pružinová DN40, kvs=26,4</t>
  </si>
  <si>
    <t>R-1.45</t>
  </si>
  <si>
    <t>Zpětná klapka pružinová DN50, kvs=38</t>
  </si>
  <si>
    <t>R-1.46</t>
  </si>
  <si>
    <t>Filtr s nerez sítkem DN40</t>
  </si>
  <si>
    <t>R-1.47</t>
  </si>
  <si>
    <t>Automatický odvzdušňovací ventil DN15</t>
  </si>
  <si>
    <t>R-1.48</t>
  </si>
  <si>
    <t>Odvzdušnění nejvyššího místa dle potřeb, provést přes baňku nebo T-Kus, potrubí 3/8" svést nad podlahu a zakončit kulovým kohoutem 3/8"</t>
  </si>
  <si>
    <t>R-1.49</t>
  </si>
  <si>
    <t>Manometr 0-6 bar, sada (manometrová přípojka, manometrový třícestný kohout, těsnění</t>
  </si>
  <si>
    <t>R-1.50</t>
  </si>
  <si>
    <t>Teploměr 0-80°C</t>
  </si>
  <si>
    <t>R-1.51</t>
  </si>
  <si>
    <t>Zhotovení jímek 1/2"</t>
  </si>
  <si>
    <t>D4</t>
  </si>
  <si>
    <t>Hlavní rozvody otopné soustavy</t>
  </si>
  <si>
    <t>R-1.52</t>
  </si>
  <si>
    <t>Potrubí z uhlíkové oceli DN15; včetně kolen, redukcí, T-kusů</t>
  </si>
  <si>
    <t>R-1.53</t>
  </si>
  <si>
    <t>Potrubí z uhlíkové oceli DN20; včetně kolen, redukcí, T-kusů</t>
  </si>
  <si>
    <t>R-1.54</t>
  </si>
  <si>
    <t>Potrubí z uhlíkové oceli DN25, včetně kolen, redukcí, T-kusů</t>
  </si>
  <si>
    <t>R-1.55</t>
  </si>
  <si>
    <t>Potrubí z uhlíkové oceli DN32, včetně kolen, redukcí, T-kusů, příprava pro napojení</t>
  </si>
  <si>
    <t>R-1.56</t>
  </si>
  <si>
    <t>Potrubí z uhlíkové oceli DN50; včetně kolen, redukcí, T-kusů</t>
  </si>
  <si>
    <t>R-1.57</t>
  </si>
  <si>
    <t>Tepelná izolace z minerální vaty s Al fólií; pouzdro s podélným nářezem 28/20mm (DN25)</t>
  </si>
  <si>
    <t>R-1.58</t>
  </si>
  <si>
    <t>Tepelná izolace z minerální vaty s Al fólií; pouzdro s podélným nářezem 35/30mm (DN40)</t>
  </si>
  <si>
    <t>R-1.59</t>
  </si>
  <si>
    <t>Tepelná izolace z minerální vaty s Al fólií; pouzdro s podélným nářezem 54/40mm (DN50)</t>
  </si>
  <si>
    <t>D5</t>
  </si>
  <si>
    <t>Otopná tělesa</t>
  </si>
  <si>
    <t>R-1.60</t>
  </si>
  <si>
    <t>Deskové OT - 11 VK 500/500</t>
  </si>
  <si>
    <t>R-1.61</t>
  </si>
  <si>
    <t>Deskové OT - 11 VK 600/600</t>
  </si>
  <si>
    <t>R-1.62</t>
  </si>
  <si>
    <t>Deskové OT - 21 VK 600/900</t>
  </si>
  <si>
    <t>R-1.63</t>
  </si>
  <si>
    <t>Deskové OT - 22 VK 600/900</t>
  </si>
  <si>
    <t>R-1.64</t>
  </si>
  <si>
    <t>Deskové OT - 22 VK 600/1000</t>
  </si>
  <si>
    <t>R-1.65</t>
  </si>
  <si>
    <t>Deskové OT - 33 VK 600/1000</t>
  </si>
  <si>
    <t>R-1.66</t>
  </si>
  <si>
    <t>Šroubení VK přímé 1/2"x18</t>
  </si>
  <si>
    <t>R-1.67</t>
  </si>
  <si>
    <t>Adaptér pro měděné trubky pro desková tělesa</t>
  </si>
  <si>
    <t>R-1.68</t>
  </si>
  <si>
    <t>Trubkové otopné těleso 1820/600</t>
  </si>
  <si>
    <t>R-1.69</t>
  </si>
  <si>
    <t>Připojovací sada pro středové připojení (obsahuje šroubení, termostatický ventil, termostatickou hlavici a krytku)</t>
  </si>
  <si>
    <t>R-1.70</t>
  </si>
  <si>
    <t>Adaptér pro měděné trubky pro trubkové těleso</t>
  </si>
  <si>
    <t>D6</t>
  </si>
  <si>
    <t>Ostatní</t>
  </si>
  <si>
    <t>R-1.71</t>
  </si>
  <si>
    <t>Napouštění soustavy vytápění upravenou vodou dle podkladů výrobce TČ, objem soustavy cca 1400 l</t>
  </si>
  <si>
    <t>R-1.72</t>
  </si>
  <si>
    <t>Požární utěsnění prostupů potrubí</t>
  </si>
  <si>
    <t>73</t>
  </si>
  <si>
    <t>R-1.73</t>
  </si>
  <si>
    <t>Montážní a těsnící materiál</t>
  </si>
  <si>
    <t>R-1.74</t>
  </si>
  <si>
    <t>Montáž vč.: Kontrola těsnosti a funkčnosti armatur Proplach potrubí soustavy vytápění</t>
  </si>
  <si>
    <t>včetně zajištění stavební mechanizace (jeřáb) k osazení 2 ks TČ min. 2 m nad terénem aj.</t>
  </si>
  <si>
    <t>R-1.75</t>
  </si>
  <si>
    <t>Topná zkouška</t>
  </si>
  <si>
    <t>hod</t>
  </si>
  <si>
    <t>R-1.76</t>
  </si>
  <si>
    <t>Tlaková zkouška</t>
  </si>
  <si>
    <t>R-1.77</t>
  </si>
  <si>
    <t>Zaregulování soustavy</t>
  </si>
  <si>
    <t>R-1.78</t>
  </si>
  <si>
    <t>Stavební přípomoci - vysekání drážek, jádrové vrtání, osazení potrubí, zahození a začištění drážek</t>
  </si>
  <si>
    <t>R-1.79</t>
  </si>
  <si>
    <t>Doprava, přesun materiálu</t>
  </si>
  <si>
    <t>R-1.80</t>
  </si>
  <si>
    <t>Koordinační činnost</t>
  </si>
  <si>
    <t>SO-02 DK - Dešťová kanali...</t>
  </si>
  <si>
    <t xml:space="preserve">    8 - Trubní vedení</t>
  </si>
  <si>
    <t>(1,5+33+2+1+3,5-16)*0,6</t>
  </si>
  <si>
    <t>113107442</t>
  </si>
  <si>
    <t>Odstranění podkladu živičných tl přes 50 do 100 mm při překopech strojně pl do 15 m2</t>
  </si>
  <si>
    <t>24,7*0,6</t>
  </si>
  <si>
    <t>15*1,5</t>
  </si>
  <si>
    <t>20,5*0,6*1,5</t>
  </si>
  <si>
    <t>40,95</t>
  </si>
  <si>
    <t>20,388</t>
  </si>
  <si>
    <t>-20,388</t>
  </si>
  <si>
    <t>20,562*1,8</t>
  </si>
  <si>
    <t>40,95+20,562</t>
  </si>
  <si>
    <t>15*(1,5-0,25-0,07-0,5)</t>
  </si>
  <si>
    <t>20,5*0,6*(1,5-0,5)-11*(0,07+0,25)*0,6</t>
  </si>
  <si>
    <t>15*0,5</t>
  </si>
  <si>
    <t>20,5*0,6*0,5</t>
  </si>
  <si>
    <t>566901162</t>
  </si>
  <si>
    <t>Vyspravení podkladu po překopech inženýrských sítí plochy do 15 m2 obalovaným kamenivem ACP (OK) tl. 150 mm</t>
  </si>
  <si>
    <t>Trubní vedení</t>
  </si>
  <si>
    <t>871260310</t>
  </si>
  <si>
    <t>Montáž kanalizačního potrubí hladkého plnostěnného SN 10 z polypropylenu DN 100</t>
  </si>
  <si>
    <t>1,5+33+2+1+3,5</t>
  </si>
  <si>
    <t>28617001</t>
  </si>
  <si>
    <t>trubka kanalizační PP plnostěnná třívrstvá DN 100x1000mm SN10</t>
  </si>
  <si>
    <t>871270310</t>
  </si>
  <si>
    <t>Montáž kanalizačního potrubí hladkého plnostěnného SN 10 z polypropylenu DN 125</t>
  </si>
  <si>
    <t>28617002</t>
  </si>
  <si>
    <t>trubka kanalizační PP plnostěnná třívrstvá DN 125x1000mm SN10</t>
  </si>
  <si>
    <t>892271111</t>
  </si>
  <si>
    <t>Tlaková zkouška vodou potrubí DN 100 nebo 125</t>
  </si>
  <si>
    <t>41+20,5</t>
  </si>
  <si>
    <t>894 41-1020.R</t>
  </si>
  <si>
    <t>Ddodávka a montáž vpusť uliční z dílců DN 450,s kal.košem,s výtokem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</si>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</sst>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0" fontId="23" fillId="0" borderId="16" xfId="0" applyFont="1" applyBorder="1" applyAlignment="1" applyProtection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23" fillId="0" borderId="22" xfId="0" applyFont="1" applyBorder="1" applyAlignment="1" applyProtection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14</v>
      </c>
      <c r="BS5" s="19" t="s">
        <v>6</v>
      </c>
    </row>
    <row r="6" s="1" customFormat="1" ht="36.96" customHeight="1">
      <c r="B6" s="23"/>
      <c r="C6" s="24"/>
      <c r="D6" s="31" t="s">
        <v>15</v>
      </c>
      <c r="E6" s="24"/>
      <c r="F6" s="24"/>
      <c r="G6" s="24"/>
      <c r="H6" s="24"/>
      <c r="I6" s="24"/>
      <c r="J6" s="24"/>
      <c r="K6" s="32" t="s">
        <v>16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17</v>
      </c>
      <c r="E7" s="24"/>
      <c r="F7" s="24"/>
      <c r="G7" s="24"/>
      <c r="H7" s="24"/>
      <c r="I7" s="24"/>
      <c r="J7" s="24"/>
      <c r="K7" s="29" t="s">
        <v>18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19</v>
      </c>
      <c r="AL7" s="24"/>
      <c r="AM7" s="24"/>
      <c r="AN7" s="29" t="s">
        <v>18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20</v>
      </c>
      <c r="E8" s="24"/>
      <c r="F8" s="24"/>
      <c r="G8" s="24"/>
      <c r="H8" s="24"/>
      <c r="I8" s="24"/>
      <c r="J8" s="24"/>
      <c r="K8" s="29" t="s">
        <v>21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22</v>
      </c>
      <c r="AL8" s="24"/>
      <c r="AM8" s="24"/>
      <c r="AN8" s="35" t="s">
        <v>23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25</v>
      </c>
      <c r="AL10" s="24"/>
      <c r="AM10" s="24"/>
      <c r="AN10" s="29" t="s">
        <v>18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26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18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25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25</v>
      </c>
      <c r="AL16" s="24"/>
      <c r="AM16" s="24"/>
      <c r="AN16" s="29" t="s">
        <v>18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18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25</v>
      </c>
      <c r="AL19" s="24"/>
      <c r="AM19" s="24"/>
      <c r="AN19" s="29" t="s">
        <v>18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18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39</v>
      </c>
      <c r="E29" s="49"/>
      <c r="F29" s="34" t="s">
        <v>40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41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43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46</v>
      </c>
      <c r="U35" s="56"/>
      <c r="V35" s="56"/>
      <c r="W35" s="56"/>
      <c r="X35" s="58" t="s">
        <v>47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VZ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15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Budova Roudnice nad Labem, Pod Katovnou č.p. 223, stavební úpravy, č. 239220013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20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Pod Katovnou č.p. 223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22</v>
      </c>
      <c r="AJ47" s="42"/>
      <c r="AK47" s="42"/>
      <c r="AL47" s="42"/>
      <c r="AM47" s="74" t="str">
        <f>IF(AN8= "","",AN8)</f>
        <v>4.4.2024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24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50</v>
      </c>
      <c r="D52" s="89"/>
      <c r="E52" s="89"/>
      <c r="F52" s="89"/>
      <c r="G52" s="89"/>
      <c r="H52" s="90"/>
      <c r="I52" s="91" t="s">
        <v>51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52</v>
      </c>
      <c r="AH52" s="89"/>
      <c r="AI52" s="89"/>
      <c r="AJ52" s="89"/>
      <c r="AK52" s="89"/>
      <c r="AL52" s="89"/>
      <c r="AM52" s="89"/>
      <c r="AN52" s="91" t="s">
        <v>53</v>
      </c>
      <c r="AO52" s="89"/>
      <c r="AP52" s="89"/>
      <c r="AQ52" s="93" t="s">
        <v>54</v>
      </c>
      <c r="AR52" s="46"/>
      <c r="AS52" s="94" t="s">
        <v>55</v>
      </c>
      <c r="AT52" s="95" t="s">
        <v>56</v>
      </c>
      <c r="AU52" s="95" t="s">
        <v>57</v>
      </c>
      <c r="AV52" s="95" t="s">
        <v>58</v>
      </c>
      <c r="AW52" s="95" t="s">
        <v>59</v>
      </c>
      <c r="AX52" s="95" t="s">
        <v>60</v>
      </c>
      <c r="AY52" s="95" t="s">
        <v>61</v>
      </c>
      <c r="AZ52" s="95" t="s">
        <v>62</v>
      </c>
      <c r="BA52" s="95" t="s">
        <v>63</v>
      </c>
      <c r="BB52" s="95" t="s">
        <v>64</v>
      </c>
      <c r="BC52" s="95" t="s">
        <v>65</v>
      </c>
      <c r="BD52" s="96" t="s">
        <v>66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ROUND(AG55+SUM(AG56:AG61)+AG64,2)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18</v>
      </c>
      <c r="AR54" s="106"/>
      <c r="AS54" s="107">
        <f>ROUND(AS55+SUM(AS56:AS61)+AS64,2)</f>
        <v>0</v>
      </c>
      <c r="AT54" s="108">
        <f>ROUND(SUM(AV54:AW54),2)</f>
        <v>0</v>
      </c>
      <c r="AU54" s="109">
        <f>ROUND(AU55+SUM(AU56:AU61)+AU64,5)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ROUND(AZ55+SUM(AZ56:AZ61)+AZ64,2)</f>
        <v>0</v>
      </c>
      <c r="BA54" s="108">
        <f>ROUND(BA55+SUM(BA56:BA61)+BA64,2)</f>
        <v>0</v>
      </c>
      <c r="BB54" s="108">
        <f>ROUND(BB55+SUM(BB56:BB61)+BB64,2)</f>
        <v>0</v>
      </c>
      <c r="BC54" s="108">
        <f>ROUND(BC55+SUM(BC56:BC61)+BC64,2)</f>
        <v>0</v>
      </c>
      <c r="BD54" s="110">
        <f>ROUND(BD55+SUM(BD56:BD61)+BD64,2)</f>
        <v>0</v>
      </c>
      <c r="BE54" s="6"/>
      <c r="BS54" s="111" t="s">
        <v>68</v>
      </c>
      <c r="BT54" s="111" t="s">
        <v>69</v>
      </c>
      <c r="BU54" s="112" t="s">
        <v>70</v>
      </c>
      <c r="BV54" s="111" t="s">
        <v>71</v>
      </c>
      <c r="BW54" s="111" t="s">
        <v>5</v>
      </c>
      <c r="BX54" s="111" t="s">
        <v>72</v>
      </c>
      <c r="CL54" s="111" t="s">
        <v>18</v>
      </c>
    </row>
    <row r="55" s="7" customFormat="1" ht="16.5" customHeight="1">
      <c r="A55" s="113" t="s">
        <v>73</v>
      </c>
      <c r="B55" s="114"/>
      <c r="C55" s="115"/>
      <c r="D55" s="116" t="s">
        <v>74</v>
      </c>
      <c r="E55" s="116"/>
      <c r="F55" s="116"/>
      <c r="G55" s="116"/>
      <c r="H55" s="116"/>
      <c r="I55" s="117"/>
      <c r="J55" s="116" t="s">
        <v>75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'VRN - Vedlejší rozpočtové...'!J30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76</v>
      </c>
      <c r="AR55" s="120"/>
      <c r="AS55" s="121">
        <v>0</v>
      </c>
      <c r="AT55" s="122">
        <f>ROUND(SUM(AV55:AW55),2)</f>
        <v>0</v>
      </c>
      <c r="AU55" s="123">
        <f>'VRN - Vedlejší rozpočtové...'!P83</f>
        <v>0</v>
      </c>
      <c r="AV55" s="122">
        <f>'VRN - Vedlejší rozpočtové...'!J33</f>
        <v>0</v>
      </c>
      <c r="AW55" s="122">
        <f>'VRN - Vedlejší rozpočtové...'!J34</f>
        <v>0</v>
      </c>
      <c r="AX55" s="122">
        <f>'VRN - Vedlejší rozpočtové...'!J35</f>
        <v>0</v>
      </c>
      <c r="AY55" s="122">
        <f>'VRN - Vedlejší rozpočtové...'!J36</f>
        <v>0</v>
      </c>
      <c r="AZ55" s="122">
        <f>'VRN - Vedlejší rozpočtové...'!F33</f>
        <v>0</v>
      </c>
      <c r="BA55" s="122">
        <f>'VRN - Vedlejší rozpočtové...'!F34</f>
        <v>0</v>
      </c>
      <c r="BB55" s="122">
        <f>'VRN - Vedlejší rozpočtové...'!F35</f>
        <v>0</v>
      </c>
      <c r="BC55" s="122">
        <f>'VRN - Vedlejší rozpočtové...'!F36</f>
        <v>0</v>
      </c>
      <c r="BD55" s="124">
        <f>'VRN - Vedlejší rozpočtové...'!F37</f>
        <v>0</v>
      </c>
      <c r="BE55" s="7"/>
      <c r="BT55" s="125" t="s">
        <v>77</v>
      </c>
      <c r="BV55" s="125" t="s">
        <v>71</v>
      </c>
      <c r="BW55" s="125" t="s">
        <v>78</v>
      </c>
      <c r="BX55" s="125" t="s">
        <v>5</v>
      </c>
      <c r="CL55" s="125" t="s">
        <v>18</v>
      </c>
      <c r="CM55" s="125" t="s">
        <v>79</v>
      </c>
    </row>
    <row r="56" s="7" customFormat="1" ht="24.75" customHeight="1">
      <c r="A56" s="113" t="s">
        <v>73</v>
      </c>
      <c r="B56" s="114"/>
      <c r="C56" s="115"/>
      <c r="D56" s="116" t="s">
        <v>80</v>
      </c>
      <c r="E56" s="116"/>
      <c r="F56" s="116"/>
      <c r="G56" s="116"/>
      <c r="H56" s="116"/>
      <c r="I56" s="117"/>
      <c r="J56" s="116" t="s">
        <v>81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'SO-01 ST - Stavební část'!J30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76</v>
      </c>
      <c r="AR56" s="120"/>
      <c r="AS56" s="121">
        <v>0</v>
      </c>
      <c r="AT56" s="122">
        <f>ROUND(SUM(AV56:AW56),2)</f>
        <v>0</v>
      </c>
      <c r="AU56" s="123">
        <f>'SO-01 ST - Stavební část'!P96</f>
        <v>0</v>
      </c>
      <c r="AV56" s="122">
        <f>'SO-01 ST - Stavební část'!J33</f>
        <v>0</v>
      </c>
      <c r="AW56" s="122">
        <f>'SO-01 ST - Stavební část'!J34</f>
        <v>0</v>
      </c>
      <c r="AX56" s="122">
        <f>'SO-01 ST - Stavební část'!J35</f>
        <v>0</v>
      </c>
      <c r="AY56" s="122">
        <f>'SO-01 ST - Stavební část'!J36</f>
        <v>0</v>
      </c>
      <c r="AZ56" s="122">
        <f>'SO-01 ST - Stavební část'!F33</f>
        <v>0</v>
      </c>
      <c r="BA56" s="122">
        <f>'SO-01 ST - Stavební část'!F34</f>
        <v>0</v>
      </c>
      <c r="BB56" s="122">
        <f>'SO-01 ST - Stavební část'!F35</f>
        <v>0</v>
      </c>
      <c r="BC56" s="122">
        <f>'SO-01 ST - Stavební část'!F36</f>
        <v>0</v>
      </c>
      <c r="BD56" s="124">
        <f>'SO-01 ST - Stavební část'!F37</f>
        <v>0</v>
      </c>
      <c r="BE56" s="7"/>
      <c r="BT56" s="125" t="s">
        <v>77</v>
      </c>
      <c r="BV56" s="125" t="s">
        <v>71</v>
      </c>
      <c r="BW56" s="125" t="s">
        <v>82</v>
      </c>
      <c r="BX56" s="125" t="s">
        <v>5</v>
      </c>
      <c r="CL56" s="125" t="s">
        <v>18</v>
      </c>
      <c r="CM56" s="125" t="s">
        <v>79</v>
      </c>
    </row>
    <row r="57" s="7" customFormat="1" ht="24.75" customHeight="1">
      <c r="A57" s="113" t="s">
        <v>73</v>
      </c>
      <c r="B57" s="114"/>
      <c r="C57" s="115"/>
      <c r="D57" s="116" t="s">
        <v>83</v>
      </c>
      <c r="E57" s="116"/>
      <c r="F57" s="116"/>
      <c r="G57" s="116"/>
      <c r="H57" s="116"/>
      <c r="I57" s="117"/>
      <c r="J57" s="116" t="s">
        <v>84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'SO-01 SLP - Slaboproud'!J30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76</v>
      </c>
      <c r="AR57" s="120"/>
      <c r="AS57" s="121">
        <v>0</v>
      </c>
      <c r="AT57" s="122">
        <f>ROUND(SUM(AV57:AW57),2)</f>
        <v>0</v>
      </c>
      <c r="AU57" s="123">
        <f>'SO-01 SLP - Slaboproud'!P81</f>
        <v>0</v>
      </c>
      <c r="AV57" s="122">
        <f>'SO-01 SLP - Slaboproud'!J33</f>
        <v>0</v>
      </c>
      <c r="AW57" s="122">
        <f>'SO-01 SLP - Slaboproud'!J34</f>
        <v>0</v>
      </c>
      <c r="AX57" s="122">
        <f>'SO-01 SLP - Slaboproud'!J35</f>
        <v>0</v>
      </c>
      <c r="AY57" s="122">
        <f>'SO-01 SLP - Slaboproud'!J36</f>
        <v>0</v>
      </c>
      <c r="AZ57" s="122">
        <f>'SO-01 SLP - Slaboproud'!F33</f>
        <v>0</v>
      </c>
      <c r="BA57" s="122">
        <f>'SO-01 SLP - Slaboproud'!F34</f>
        <v>0</v>
      </c>
      <c r="BB57" s="122">
        <f>'SO-01 SLP - Slaboproud'!F35</f>
        <v>0</v>
      </c>
      <c r="BC57" s="122">
        <f>'SO-01 SLP - Slaboproud'!F36</f>
        <v>0</v>
      </c>
      <c r="BD57" s="124">
        <f>'SO-01 SLP - Slaboproud'!F37</f>
        <v>0</v>
      </c>
      <c r="BE57" s="7"/>
      <c r="BT57" s="125" t="s">
        <v>77</v>
      </c>
      <c r="BV57" s="125" t="s">
        <v>71</v>
      </c>
      <c r="BW57" s="125" t="s">
        <v>85</v>
      </c>
      <c r="BX57" s="125" t="s">
        <v>5</v>
      </c>
      <c r="CL57" s="125" t="s">
        <v>18</v>
      </c>
      <c r="CM57" s="125" t="s">
        <v>79</v>
      </c>
    </row>
    <row r="58" s="7" customFormat="1" ht="24.75" customHeight="1">
      <c r="A58" s="113" t="s">
        <v>73</v>
      </c>
      <c r="B58" s="114"/>
      <c r="C58" s="115"/>
      <c r="D58" s="116" t="s">
        <v>86</v>
      </c>
      <c r="E58" s="116"/>
      <c r="F58" s="116"/>
      <c r="G58" s="116"/>
      <c r="H58" s="116"/>
      <c r="I58" s="117"/>
      <c r="J58" s="116" t="s">
        <v>87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'SO-01 ZTI - Zdravotechnika'!J30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76</v>
      </c>
      <c r="AR58" s="120"/>
      <c r="AS58" s="121">
        <v>0</v>
      </c>
      <c r="AT58" s="122">
        <f>ROUND(SUM(AV58:AW58),2)</f>
        <v>0</v>
      </c>
      <c r="AU58" s="123">
        <f>'SO-01 ZTI - Zdravotechnika'!P90</f>
        <v>0</v>
      </c>
      <c r="AV58" s="122">
        <f>'SO-01 ZTI - Zdravotechnika'!J33</f>
        <v>0</v>
      </c>
      <c r="AW58" s="122">
        <f>'SO-01 ZTI - Zdravotechnika'!J34</f>
        <v>0</v>
      </c>
      <c r="AX58" s="122">
        <f>'SO-01 ZTI - Zdravotechnika'!J35</f>
        <v>0</v>
      </c>
      <c r="AY58" s="122">
        <f>'SO-01 ZTI - Zdravotechnika'!J36</f>
        <v>0</v>
      </c>
      <c r="AZ58" s="122">
        <f>'SO-01 ZTI - Zdravotechnika'!F33</f>
        <v>0</v>
      </c>
      <c r="BA58" s="122">
        <f>'SO-01 ZTI - Zdravotechnika'!F34</f>
        <v>0</v>
      </c>
      <c r="BB58" s="122">
        <f>'SO-01 ZTI - Zdravotechnika'!F35</f>
        <v>0</v>
      </c>
      <c r="BC58" s="122">
        <f>'SO-01 ZTI - Zdravotechnika'!F36</f>
        <v>0</v>
      </c>
      <c r="BD58" s="124">
        <f>'SO-01 ZTI - Zdravotechnika'!F37</f>
        <v>0</v>
      </c>
      <c r="BE58" s="7"/>
      <c r="BT58" s="125" t="s">
        <v>77</v>
      </c>
      <c r="BV58" s="125" t="s">
        <v>71</v>
      </c>
      <c r="BW58" s="125" t="s">
        <v>88</v>
      </c>
      <c r="BX58" s="125" t="s">
        <v>5</v>
      </c>
      <c r="CL58" s="125" t="s">
        <v>18</v>
      </c>
      <c r="CM58" s="125" t="s">
        <v>79</v>
      </c>
    </row>
    <row r="59" s="7" customFormat="1" ht="24.75" customHeight="1">
      <c r="A59" s="113" t="s">
        <v>73</v>
      </c>
      <c r="B59" s="114"/>
      <c r="C59" s="115"/>
      <c r="D59" s="116" t="s">
        <v>89</v>
      </c>
      <c r="E59" s="116"/>
      <c r="F59" s="116"/>
      <c r="G59" s="116"/>
      <c r="H59" s="116"/>
      <c r="I59" s="117"/>
      <c r="J59" s="116" t="s">
        <v>90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'SO-01 NTČ - Nosná konstru...'!J30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76</v>
      </c>
      <c r="AR59" s="120"/>
      <c r="AS59" s="121">
        <v>0</v>
      </c>
      <c r="AT59" s="122">
        <f>ROUND(SUM(AV59:AW59),2)</f>
        <v>0</v>
      </c>
      <c r="AU59" s="123">
        <f>'SO-01 NTČ - Nosná konstru...'!P90</f>
        <v>0</v>
      </c>
      <c r="AV59" s="122">
        <f>'SO-01 NTČ - Nosná konstru...'!J33</f>
        <v>0</v>
      </c>
      <c r="AW59" s="122">
        <f>'SO-01 NTČ - Nosná konstru...'!J34</f>
        <v>0</v>
      </c>
      <c r="AX59" s="122">
        <f>'SO-01 NTČ - Nosná konstru...'!J35</f>
        <v>0</v>
      </c>
      <c r="AY59" s="122">
        <f>'SO-01 NTČ - Nosná konstru...'!J36</f>
        <v>0</v>
      </c>
      <c r="AZ59" s="122">
        <f>'SO-01 NTČ - Nosná konstru...'!F33</f>
        <v>0</v>
      </c>
      <c r="BA59" s="122">
        <f>'SO-01 NTČ - Nosná konstru...'!F34</f>
        <v>0</v>
      </c>
      <c r="BB59" s="122">
        <f>'SO-01 NTČ - Nosná konstru...'!F35</f>
        <v>0</v>
      </c>
      <c r="BC59" s="122">
        <f>'SO-01 NTČ - Nosná konstru...'!F36</f>
        <v>0</v>
      </c>
      <c r="BD59" s="124">
        <f>'SO-01 NTČ - Nosná konstru...'!F37</f>
        <v>0</v>
      </c>
      <c r="BE59" s="7"/>
      <c r="BT59" s="125" t="s">
        <v>77</v>
      </c>
      <c r="BV59" s="125" t="s">
        <v>71</v>
      </c>
      <c r="BW59" s="125" t="s">
        <v>91</v>
      </c>
      <c r="BX59" s="125" t="s">
        <v>5</v>
      </c>
      <c r="CL59" s="125" t="s">
        <v>18</v>
      </c>
      <c r="CM59" s="125" t="s">
        <v>79</v>
      </c>
    </row>
    <row r="60" s="7" customFormat="1" ht="24.75" customHeight="1">
      <c r="A60" s="113" t="s">
        <v>73</v>
      </c>
      <c r="B60" s="114"/>
      <c r="C60" s="115"/>
      <c r="D60" s="116" t="s">
        <v>92</v>
      </c>
      <c r="E60" s="116"/>
      <c r="F60" s="116"/>
      <c r="G60" s="116"/>
      <c r="H60" s="116"/>
      <c r="I60" s="117"/>
      <c r="J60" s="116" t="s">
        <v>93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'SO-01 EL - Elektroinstalace'!J30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76</v>
      </c>
      <c r="AR60" s="120"/>
      <c r="AS60" s="121">
        <v>0</v>
      </c>
      <c r="AT60" s="122">
        <f>ROUND(SUM(AV60:AW60),2)</f>
        <v>0</v>
      </c>
      <c r="AU60" s="123">
        <f>'SO-01 EL - Elektroinstalace'!P91</f>
        <v>0</v>
      </c>
      <c r="AV60" s="122">
        <f>'SO-01 EL - Elektroinstalace'!J33</f>
        <v>0</v>
      </c>
      <c r="AW60" s="122">
        <f>'SO-01 EL - Elektroinstalace'!J34</f>
        <v>0</v>
      </c>
      <c r="AX60" s="122">
        <f>'SO-01 EL - Elektroinstalace'!J35</f>
        <v>0</v>
      </c>
      <c r="AY60" s="122">
        <f>'SO-01 EL - Elektroinstalace'!J36</f>
        <v>0</v>
      </c>
      <c r="AZ60" s="122">
        <f>'SO-01 EL - Elektroinstalace'!F33</f>
        <v>0</v>
      </c>
      <c r="BA60" s="122">
        <f>'SO-01 EL - Elektroinstalace'!F34</f>
        <v>0</v>
      </c>
      <c r="BB60" s="122">
        <f>'SO-01 EL - Elektroinstalace'!F35</f>
        <v>0</v>
      </c>
      <c r="BC60" s="122">
        <f>'SO-01 EL - Elektroinstalace'!F36</f>
        <v>0</v>
      </c>
      <c r="BD60" s="124">
        <f>'SO-01 EL - Elektroinstalace'!F37</f>
        <v>0</v>
      </c>
      <c r="BE60" s="7"/>
      <c r="BT60" s="125" t="s">
        <v>77</v>
      </c>
      <c r="BV60" s="125" t="s">
        <v>71</v>
      </c>
      <c r="BW60" s="125" t="s">
        <v>94</v>
      </c>
      <c r="BX60" s="125" t="s">
        <v>5</v>
      </c>
      <c r="CL60" s="125" t="s">
        <v>18</v>
      </c>
      <c r="CM60" s="125" t="s">
        <v>79</v>
      </c>
    </row>
    <row r="61" s="7" customFormat="1" ht="24.75" customHeight="1">
      <c r="A61" s="7"/>
      <c r="B61" s="114"/>
      <c r="C61" s="115"/>
      <c r="D61" s="116" t="s">
        <v>95</v>
      </c>
      <c r="E61" s="116"/>
      <c r="F61" s="116"/>
      <c r="G61" s="116"/>
      <c r="H61" s="116"/>
      <c r="I61" s="117"/>
      <c r="J61" s="116" t="s">
        <v>96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26">
        <f>ROUND(SUM(AG62:AG63),2)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76</v>
      </c>
      <c r="AR61" s="120"/>
      <c r="AS61" s="121">
        <f>ROUND(SUM(AS62:AS63),2)</f>
        <v>0</v>
      </c>
      <c r="AT61" s="122">
        <f>ROUND(SUM(AV61:AW61),2)</f>
        <v>0</v>
      </c>
      <c r="AU61" s="123">
        <f>ROUND(SUM(AU62:AU63),5)</f>
        <v>0</v>
      </c>
      <c r="AV61" s="122">
        <f>ROUND(AZ61*L29,2)</f>
        <v>0</v>
      </c>
      <c r="AW61" s="122">
        <f>ROUND(BA61*L30,2)</f>
        <v>0</v>
      </c>
      <c r="AX61" s="122">
        <f>ROUND(BB61*L29,2)</f>
        <v>0</v>
      </c>
      <c r="AY61" s="122">
        <f>ROUND(BC61*L30,2)</f>
        <v>0</v>
      </c>
      <c r="AZ61" s="122">
        <f>ROUND(SUM(AZ62:AZ63),2)</f>
        <v>0</v>
      </c>
      <c r="BA61" s="122">
        <f>ROUND(SUM(BA62:BA63),2)</f>
        <v>0</v>
      </c>
      <c r="BB61" s="122">
        <f>ROUND(SUM(BB62:BB63),2)</f>
        <v>0</v>
      </c>
      <c r="BC61" s="122">
        <f>ROUND(SUM(BC62:BC63),2)</f>
        <v>0</v>
      </c>
      <c r="BD61" s="124">
        <f>ROUND(SUM(BD62:BD63),2)</f>
        <v>0</v>
      </c>
      <c r="BE61" s="7"/>
      <c r="BS61" s="125" t="s">
        <v>68</v>
      </c>
      <c r="BT61" s="125" t="s">
        <v>77</v>
      </c>
      <c r="BV61" s="125" t="s">
        <v>71</v>
      </c>
      <c r="BW61" s="125" t="s">
        <v>97</v>
      </c>
      <c r="BX61" s="125" t="s">
        <v>5</v>
      </c>
      <c r="CL61" s="125" t="s">
        <v>18</v>
      </c>
      <c r="CM61" s="125" t="s">
        <v>79</v>
      </c>
    </row>
    <row r="62" s="4" customFormat="1" ht="23.25" customHeight="1">
      <c r="A62" s="113" t="s">
        <v>73</v>
      </c>
      <c r="B62" s="65"/>
      <c r="C62" s="127"/>
      <c r="D62" s="127"/>
      <c r="E62" s="128" t="s">
        <v>95</v>
      </c>
      <c r="F62" s="128"/>
      <c r="G62" s="128"/>
      <c r="H62" s="128"/>
      <c r="I62" s="128"/>
      <c r="J62" s="127"/>
      <c r="K62" s="128" t="s">
        <v>96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'SO-01 UT - Vytápění'!J30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98</v>
      </c>
      <c r="AR62" s="67"/>
      <c r="AS62" s="131">
        <v>0</v>
      </c>
      <c r="AT62" s="132">
        <f>ROUND(SUM(AV62:AW62),2)</f>
        <v>0</v>
      </c>
      <c r="AU62" s="133">
        <f>'SO-01 UT - Vytápění'!P86</f>
        <v>0</v>
      </c>
      <c r="AV62" s="132">
        <f>'SO-01 UT - Vytápění'!J33</f>
        <v>0</v>
      </c>
      <c r="AW62" s="132">
        <f>'SO-01 UT - Vytápění'!J34</f>
        <v>0</v>
      </c>
      <c r="AX62" s="132">
        <f>'SO-01 UT - Vytápění'!J35</f>
        <v>0</v>
      </c>
      <c r="AY62" s="132">
        <f>'SO-01 UT - Vytápění'!J36</f>
        <v>0</v>
      </c>
      <c r="AZ62" s="132">
        <f>'SO-01 UT - Vytápění'!F33</f>
        <v>0</v>
      </c>
      <c r="BA62" s="132">
        <f>'SO-01 UT - Vytápění'!F34</f>
        <v>0</v>
      </c>
      <c r="BB62" s="132">
        <f>'SO-01 UT - Vytápění'!F35</f>
        <v>0</v>
      </c>
      <c r="BC62" s="132">
        <f>'SO-01 UT - Vytápění'!F36</f>
        <v>0</v>
      </c>
      <c r="BD62" s="134">
        <f>'SO-01 UT - Vytápění'!F37</f>
        <v>0</v>
      </c>
      <c r="BE62" s="4"/>
      <c r="BT62" s="135" t="s">
        <v>79</v>
      </c>
      <c r="BU62" s="135" t="s">
        <v>99</v>
      </c>
      <c r="BV62" s="135" t="s">
        <v>71</v>
      </c>
      <c r="BW62" s="135" t="s">
        <v>97</v>
      </c>
      <c r="BX62" s="135" t="s">
        <v>5</v>
      </c>
      <c r="CL62" s="135" t="s">
        <v>18</v>
      </c>
      <c r="CM62" s="135" t="s">
        <v>79</v>
      </c>
    </row>
    <row r="63" s="4" customFormat="1" ht="23.25" customHeight="1">
      <c r="A63" s="113" t="s">
        <v>73</v>
      </c>
      <c r="B63" s="65"/>
      <c r="C63" s="127"/>
      <c r="D63" s="127"/>
      <c r="E63" s="128" t="s">
        <v>100</v>
      </c>
      <c r="F63" s="128"/>
      <c r="G63" s="128"/>
      <c r="H63" s="128"/>
      <c r="I63" s="128"/>
      <c r="J63" s="127"/>
      <c r="K63" s="128" t="s">
        <v>101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'SO-01 UT - 1 - Vytápění -...'!J32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98</v>
      </c>
      <c r="AR63" s="67"/>
      <c r="AS63" s="131">
        <v>0</v>
      </c>
      <c r="AT63" s="132">
        <f>ROUND(SUM(AV63:AW63),2)</f>
        <v>0</v>
      </c>
      <c r="AU63" s="133">
        <f>'SO-01 UT - 1 - Vytápění -...'!P91</f>
        <v>0</v>
      </c>
      <c r="AV63" s="132">
        <f>'SO-01 UT - 1 - Vytápění -...'!J35</f>
        <v>0</v>
      </c>
      <c r="AW63" s="132">
        <f>'SO-01 UT - 1 - Vytápění -...'!J36</f>
        <v>0</v>
      </c>
      <c r="AX63" s="132">
        <f>'SO-01 UT - 1 - Vytápění -...'!J37</f>
        <v>0</v>
      </c>
      <c r="AY63" s="132">
        <f>'SO-01 UT - 1 - Vytápění -...'!J38</f>
        <v>0</v>
      </c>
      <c r="AZ63" s="132">
        <f>'SO-01 UT - 1 - Vytápění -...'!F35</f>
        <v>0</v>
      </c>
      <c r="BA63" s="132">
        <f>'SO-01 UT - 1 - Vytápění -...'!F36</f>
        <v>0</v>
      </c>
      <c r="BB63" s="132">
        <f>'SO-01 UT - 1 - Vytápění -...'!F37</f>
        <v>0</v>
      </c>
      <c r="BC63" s="132">
        <f>'SO-01 UT - 1 - Vytápění -...'!F38</f>
        <v>0</v>
      </c>
      <c r="BD63" s="134">
        <f>'SO-01 UT - 1 - Vytápění -...'!F39</f>
        <v>0</v>
      </c>
      <c r="BE63" s="4"/>
      <c r="BT63" s="135" t="s">
        <v>79</v>
      </c>
      <c r="BV63" s="135" t="s">
        <v>71</v>
      </c>
      <c r="BW63" s="135" t="s">
        <v>102</v>
      </c>
      <c r="BX63" s="135" t="s">
        <v>97</v>
      </c>
      <c r="CL63" s="135" t="s">
        <v>18</v>
      </c>
    </row>
    <row r="64" s="7" customFormat="1" ht="24.75" customHeight="1">
      <c r="A64" s="113" t="s">
        <v>73</v>
      </c>
      <c r="B64" s="114"/>
      <c r="C64" s="115"/>
      <c r="D64" s="116" t="s">
        <v>103</v>
      </c>
      <c r="E64" s="116"/>
      <c r="F64" s="116"/>
      <c r="G64" s="116"/>
      <c r="H64" s="116"/>
      <c r="I64" s="117"/>
      <c r="J64" s="116" t="s">
        <v>104</v>
      </c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8">
        <f>'SO-02 DK - Dešťová kanali...'!J30</f>
        <v>0</v>
      </c>
      <c r="AH64" s="117"/>
      <c r="AI64" s="117"/>
      <c r="AJ64" s="117"/>
      <c r="AK64" s="117"/>
      <c r="AL64" s="117"/>
      <c r="AM64" s="117"/>
      <c r="AN64" s="118">
        <f>SUM(AG64,AT64)</f>
        <v>0</v>
      </c>
      <c r="AO64" s="117"/>
      <c r="AP64" s="117"/>
      <c r="AQ64" s="119" t="s">
        <v>76</v>
      </c>
      <c r="AR64" s="120"/>
      <c r="AS64" s="136">
        <v>0</v>
      </c>
      <c r="AT64" s="137">
        <f>ROUND(SUM(AV64:AW64),2)</f>
        <v>0</v>
      </c>
      <c r="AU64" s="138">
        <f>'SO-02 DK - Dešťová kanali...'!P85</f>
        <v>0</v>
      </c>
      <c r="AV64" s="137">
        <f>'SO-02 DK - Dešťová kanali...'!J33</f>
        <v>0</v>
      </c>
      <c r="AW64" s="137">
        <f>'SO-02 DK - Dešťová kanali...'!J34</f>
        <v>0</v>
      </c>
      <c r="AX64" s="137">
        <f>'SO-02 DK - Dešťová kanali...'!J35</f>
        <v>0</v>
      </c>
      <c r="AY64" s="137">
        <f>'SO-02 DK - Dešťová kanali...'!J36</f>
        <v>0</v>
      </c>
      <c r="AZ64" s="137">
        <f>'SO-02 DK - Dešťová kanali...'!F33</f>
        <v>0</v>
      </c>
      <c r="BA64" s="137">
        <f>'SO-02 DK - Dešťová kanali...'!F34</f>
        <v>0</v>
      </c>
      <c r="BB64" s="137">
        <f>'SO-02 DK - Dešťová kanali...'!F35</f>
        <v>0</v>
      </c>
      <c r="BC64" s="137">
        <f>'SO-02 DK - Dešťová kanali...'!F36</f>
        <v>0</v>
      </c>
      <c r="BD64" s="139">
        <f>'SO-02 DK - Dešťová kanali...'!F37</f>
        <v>0</v>
      </c>
      <c r="BE64" s="7"/>
      <c r="BT64" s="125" t="s">
        <v>77</v>
      </c>
      <c r="BV64" s="125" t="s">
        <v>71</v>
      </c>
      <c r="BW64" s="125" t="s">
        <v>105</v>
      </c>
      <c r="BX64" s="125" t="s">
        <v>5</v>
      </c>
      <c r="CL64" s="125" t="s">
        <v>18</v>
      </c>
      <c r="CM64" s="125" t="s">
        <v>79</v>
      </c>
    </row>
    <row r="65" s="2" customFormat="1" ht="30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46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</row>
  </sheetData>
  <sheetProtection sheet="1" formatColumns="0" formatRows="0" objects="1" scenarios="1" spinCount="100000" saltValue="sXhmN9DQY6Iu0z4U061UUG5/gL96EFu9FnibhNYfh4vYjVw9P3hq3PvQXnzkbxrjGUocn8ktcLzik+ujltXv2Q==" hashValue="yfqZCz3Rijgtxp+coxPB0dfnhR0twcbV4fBiH0ikyTiy3r86PFOXTWwCtWwv1RqKv8j0AAdFbBLOXlngO0CSgQ==" algorithmName="SHA-512" password="CC35"/>
  <mergeCells count="78">
    <mergeCell ref="C52:G52"/>
    <mergeCell ref="D58:H58"/>
    <mergeCell ref="D59:H59"/>
    <mergeCell ref="D56:H56"/>
    <mergeCell ref="D55:H55"/>
    <mergeCell ref="D60:H60"/>
    <mergeCell ref="D57:H57"/>
    <mergeCell ref="D64:H64"/>
    <mergeCell ref="D61:H61"/>
    <mergeCell ref="E62:I62"/>
    <mergeCell ref="E63:I63"/>
    <mergeCell ref="I52:AF52"/>
    <mergeCell ref="J61:AF61"/>
    <mergeCell ref="J57:AF57"/>
    <mergeCell ref="J59:AF59"/>
    <mergeCell ref="J55:AF55"/>
    <mergeCell ref="J58:AF58"/>
    <mergeCell ref="J56:AF56"/>
    <mergeCell ref="J64:AF64"/>
    <mergeCell ref="J60:AF60"/>
    <mergeCell ref="K62:AF62"/>
    <mergeCell ref="K63:AF63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58:AM58"/>
    <mergeCell ref="AG64:AM64"/>
    <mergeCell ref="AG63:AM63"/>
    <mergeCell ref="AG62:AM62"/>
    <mergeCell ref="AG52:AM52"/>
    <mergeCell ref="AG60:AM60"/>
    <mergeCell ref="AG61:AM61"/>
    <mergeCell ref="AG59:AM59"/>
    <mergeCell ref="AG55:AM55"/>
    <mergeCell ref="AG56:AM56"/>
    <mergeCell ref="AG57:AM57"/>
    <mergeCell ref="AM47:AN47"/>
    <mergeCell ref="AM49:AP49"/>
    <mergeCell ref="AM50:AP50"/>
    <mergeCell ref="AN55:AP55"/>
    <mergeCell ref="AN58:AP58"/>
    <mergeCell ref="AN63:AP63"/>
    <mergeCell ref="AN56:AP56"/>
    <mergeCell ref="AN52:AP52"/>
    <mergeCell ref="AN62:AP62"/>
    <mergeCell ref="AN61:AP61"/>
    <mergeCell ref="AN57:AP57"/>
    <mergeCell ref="AN60:AP60"/>
    <mergeCell ref="AN59:AP59"/>
    <mergeCell ref="AN64:AP64"/>
    <mergeCell ref="AS49:AT51"/>
    <mergeCell ref="AN54:AP54"/>
  </mergeCells>
  <hyperlinks>
    <hyperlink ref="A55" location="'VRN - Vedlejší rozpočtové...'!C2" display="/"/>
    <hyperlink ref="A56" location="'SO-01 ST - Stavební část'!C2" display="/"/>
    <hyperlink ref="A57" location="'SO-01 SLP - Slaboproud'!C2" display="/"/>
    <hyperlink ref="A58" location="'SO-01 ZTI - Zdravotechnika'!C2" display="/"/>
    <hyperlink ref="A59" location="'SO-01 NTČ - Nosná konstru...'!C2" display="/"/>
    <hyperlink ref="A60" location="'SO-01 EL - Elektroinstalace'!C2" display="/"/>
    <hyperlink ref="A62" location="'SO-01 UT - Vytápění'!C2" display="/"/>
    <hyperlink ref="A63" location="'SO-01 UT - 1 - Vytápění -...'!C2" display="/"/>
    <hyperlink ref="A64" location="'SO-02 DK - Dešťová kanali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79</v>
      </c>
    </row>
    <row r="4" s="1" customFormat="1" ht="24.96" customHeight="1">
      <c r="B4" s="22"/>
      <c r="D4" s="142" t="s">
        <v>106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15</v>
      </c>
      <c r="L6" s="22"/>
    </row>
    <row r="7" s="1" customFormat="1" ht="16.5" customHeight="1">
      <c r="B7" s="22"/>
      <c r="E7" s="145" t="str">
        <f>'Rekapitulace stavby'!K6</f>
        <v>Budova Roudnice nad Labem, Pod Katovnou č.p. 223, stavební úpravy, č. 239220013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107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1215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17</v>
      </c>
      <c r="E11" s="40"/>
      <c r="F11" s="135" t="s">
        <v>18</v>
      </c>
      <c r="G11" s="40"/>
      <c r="H11" s="40"/>
      <c r="I11" s="144" t="s">
        <v>19</v>
      </c>
      <c r="J11" s="135" t="s">
        <v>18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20</v>
      </c>
      <c r="E12" s="40"/>
      <c r="F12" s="135" t="s">
        <v>26</v>
      </c>
      <c r="G12" s="40"/>
      <c r="H12" s="40"/>
      <c r="I12" s="144" t="s">
        <v>22</v>
      </c>
      <c r="J12" s="148" t="str">
        <f>'Rekapitulace stavby'!AN8</f>
        <v>4.4.2024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24</v>
      </c>
      <c r="E14" s="40"/>
      <c r="F14" s="40"/>
      <c r="G14" s="40"/>
      <c r="H14" s="40"/>
      <c r="I14" s="144" t="s">
        <v>25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27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28</v>
      </c>
      <c r="E17" s="40"/>
      <c r="F17" s="40"/>
      <c r="G17" s="40"/>
      <c r="H17" s="40"/>
      <c r="I17" s="144" t="s">
        <v>25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27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30</v>
      </c>
      <c r="E20" s="40"/>
      <c r="F20" s="40"/>
      <c r="G20" s="40"/>
      <c r="H20" s="40"/>
      <c r="I20" s="144" t="s">
        <v>25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 xml:space="preserve"> </v>
      </c>
      <c r="F21" s="40"/>
      <c r="G21" s="40"/>
      <c r="H21" s="40"/>
      <c r="I21" s="144" t="s">
        <v>27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32</v>
      </c>
      <c r="E23" s="40"/>
      <c r="F23" s="40"/>
      <c r="G23" s="40"/>
      <c r="H23" s="40"/>
      <c r="I23" s="144" t="s">
        <v>25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27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33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18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35</v>
      </c>
      <c r="E30" s="40"/>
      <c r="F30" s="40"/>
      <c r="G30" s="40"/>
      <c r="H30" s="40"/>
      <c r="I30" s="40"/>
      <c r="J30" s="155">
        <f>ROUND(J85,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37</v>
      </c>
      <c r="G32" s="40"/>
      <c r="H32" s="40"/>
      <c r="I32" s="156" t="s">
        <v>36</v>
      </c>
      <c r="J32" s="156" t="s">
        <v>38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39</v>
      </c>
      <c r="E33" s="144" t="s">
        <v>40</v>
      </c>
      <c r="F33" s="158">
        <f>ROUND((SUM(BE85:BE159)),  2)</f>
        <v>0</v>
      </c>
      <c r="G33" s="40"/>
      <c r="H33" s="40"/>
      <c r="I33" s="159">
        <v>0.20999999999999999</v>
      </c>
      <c r="J33" s="158">
        <f>ROUND(((SUM(BE85:BE159))*I33),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41</v>
      </c>
      <c r="F34" s="158">
        <f>ROUND((SUM(BF85:BF159)),  2)</f>
        <v>0</v>
      </c>
      <c r="G34" s="40"/>
      <c r="H34" s="40"/>
      <c r="I34" s="159">
        <v>0.12</v>
      </c>
      <c r="J34" s="158">
        <f>ROUND(((SUM(BF85:BF159))*I34),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42</v>
      </c>
      <c r="F35" s="158">
        <f>ROUND((SUM(BG85:BG159)),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43</v>
      </c>
      <c r="F36" s="158">
        <f>ROUND((SUM(BH85:BH159)),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ROUND((SUM(BI85:BI159)),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Budova Roudnice nad Labem, Pod Katovnou č.p. 223, stavební úpravy, č. 239220013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SO-02 DK - Dešťová kanali...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20</v>
      </c>
      <c r="D52" s="42"/>
      <c r="E52" s="42"/>
      <c r="F52" s="29" t="str">
        <f>F12</f>
        <v xml:space="preserve"> </v>
      </c>
      <c r="G52" s="42"/>
      <c r="H52" s="42"/>
      <c r="I52" s="34" t="s">
        <v>22</v>
      </c>
      <c r="J52" s="74" t="str">
        <f>IF(J12="","",J12)</f>
        <v>4.4.2024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24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110</v>
      </c>
      <c r="D57" s="173"/>
      <c r="E57" s="173"/>
      <c r="F57" s="173"/>
      <c r="G57" s="173"/>
      <c r="H57" s="173"/>
      <c r="I57" s="173"/>
      <c r="J57" s="174" t="s">
        <v>111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67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6"/>
      <c r="C60" s="177"/>
      <c r="D60" s="178" t="s">
        <v>211</v>
      </c>
      <c r="E60" s="179"/>
      <c r="F60" s="179"/>
      <c r="G60" s="179"/>
      <c r="H60" s="179"/>
      <c r="I60" s="179"/>
      <c r="J60" s="180">
        <f>J86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764</v>
      </c>
      <c r="E61" s="184"/>
      <c r="F61" s="184"/>
      <c r="G61" s="184"/>
      <c r="H61" s="184"/>
      <c r="I61" s="184"/>
      <c r="J61" s="185">
        <f>J87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766</v>
      </c>
      <c r="E62" s="184"/>
      <c r="F62" s="184"/>
      <c r="G62" s="184"/>
      <c r="H62" s="184"/>
      <c r="I62" s="184"/>
      <c r="J62" s="185">
        <f>J134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1216</v>
      </c>
      <c r="E63" s="184"/>
      <c r="F63" s="184"/>
      <c r="G63" s="184"/>
      <c r="H63" s="184"/>
      <c r="I63" s="184"/>
      <c r="J63" s="185">
        <f>J144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215</v>
      </c>
      <c r="E64" s="184"/>
      <c r="F64" s="184"/>
      <c r="G64" s="184"/>
      <c r="H64" s="184"/>
      <c r="I64" s="184"/>
      <c r="J64" s="185">
        <f>J156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216</v>
      </c>
      <c r="E65" s="184"/>
      <c r="F65" s="184"/>
      <c r="G65" s="184"/>
      <c r="H65" s="184"/>
      <c r="I65" s="184"/>
      <c r="J65" s="185">
        <f>J158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117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15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Budova Roudnice nad Labem, Pod Katovnou č.p. 223, stavební úpravy, č. 239220013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107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SO-02 DK - Dešťová kanali...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20</v>
      </c>
      <c r="D79" s="42"/>
      <c r="E79" s="42"/>
      <c r="F79" s="29" t="str">
        <f>F12</f>
        <v xml:space="preserve"> </v>
      </c>
      <c r="G79" s="42"/>
      <c r="H79" s="42"/>
      <c r="I79" s="34" t="s">
        <v>22</v>
      </c>
      <c r="J79" s="74" t="str">
        <f>IF(J12="","",J12)</f>
        <v>4.4.2024</v>
      </c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24</v>
      </c>
      <c r="D81" s="42"/>
      <c r="E81" s="42"/>
      <c r="F81" s="29" t="str">
        <f>E15</f>
        <v xml:space="preserve"> </v>
      </c>
      <c r="G81" s="42"/>
      <c r="H81" s="42"/>
      <c r="I81" s="34" t="s">
        <v>30</v>
      </c>
      <c r="J81" s="38" t="str">
        <f>E21</f>
        <v xml:space="preserve"> 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28</v>
      </c>
      <c r="D82" s="42"/>
      <c r="E82" s="42"/>
      <c r="F82" s="29" t="str">
        <f>IF(E18="","",E18)</f>
        <v>Vyplň údaj</v>
      </c>
      <c r="G82" s="42"/>
      <c r="H82" s="42"/>
      <c r="I82" s="34" t="s">
        <v>32</v>
      </c>
      <c r="J82" s="38" t="str">
        <f>E24</f>
        <v xml:space="preserve"> 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7"/>
      <c r="B84" s="188"/>
      <c r="C84" s="189" t="s">
        <v>118</v>
      </c>
      <c r="D84" s="190" t="s">
        <v>54</v>
      </c>
      <c r="E84" s="190" t="s">
        <v>50</v>
      </c>
      <c r="F84" s="190" t="s">
        <v>51</v>
      </c>
      <c r="G84" s="190" t="s">
        <v>119</v>
      </c>
      <c r="H84" s="190" t="s">
        <v>120</v>
      </c>
      <c r="I84" s="190" t="s">
        <v>121</v>
      </c>
      <c r="J84" s="190" t="s">
        <v>111</v>
      </c>
      <c r="K84" s="191" t="s">
        <v>122</v>
      </c>
      <c r="L84" s="192"/>
      <c r="M84" s="94" t="s">
        <v>18</v>
      </c>
      <c r="N84" s="95" t="s">
        <v>39</v>
      </c>
      <c r="O84" s="95" t="s">
        <v>123</v>
      </c>
      <c r="P84" s="95" t="s">
        <v>124</v>
      </c>
      <c r="Q84" s="95" t="s">
        <v>125</v>
      </c>
      <c r="R84" s="95" t="s">
        <v>126</v>
      </c>
      <c r="S84" s="95" t="s">
        <v>127</v>
      </c>
      <c r="T84" s="95" t="s">
        <v>128</v>
      </c>
      <c r="U84" s="96" t="s">
        <v>129</v>
      </c>
      <c r="V84" s="187"/>
      <c r="W84" s="187"/>
      <c r="X84" s="187"/>
      <c r="Y84" s="187"/>
      <c r="Z84" s="187"/>
      <c r="AA84" s="187"/>
      <c r="AB84" s="187"/>
      <c r="AC84" s="187"/>
      <c r="AD84" s="187"/>
      <c r="AE84" s="187"/>
    </row>
    <row r="85" s="2" customFormat="1" ht="22.8" customHeight="1">
      <c r="A85" s="40"/>
      <c r="B85" s="41"/>
      <c r="C85" s="101" t="s">
        <v>130</v>
      </c>
      <c r="D85" s="42"/>
      <c r="E85" s="42"/>
      <c r="F85" s="42"/>
      <c r="G85" s="42"/>
      <c r="H85" s="42"/>
      <c r="I85" s="42"/>
      <c r="J85" s="193">
        <f>BK85</f>
        <v>0</v>
      </c>
      <c r="K85" s="42"/>
      <c r="L85" s="46"/>
      <c r="M85" s="97"/>
      <c r="N85" s="194"/>
      <c r="O85" s="98"/>
      <c r="P85" s="195">
        <f>P86</f>
        <v>0</v>
      </c>
      <c r="Q85" s="98"/>
      <c r="R85" s="195">
        <f>R86</f>
        <v>0</v>
      </c>
      <c r="S85" s="98"/>
      <c r="T85" s="195">
        <f>T86</f>
        <v>0</v>
      </c>
      <c r="U85" s="99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68</v>
      </c>
      <c r="AU85" s="19" t="s">
        <v>112</v>
      </c>
      <c r="BK85" s="196">
        <f>BK86</f>
        <v>0</v>
      </c>
    </row>
    <row r="86" s="12" customFormat="1" ht="25.92" customHeight="1">
      <c r="A86" s="12"/>
      <c r="B86" s="197"/>
      <c r="C86" s="198"/>
      <c r="D86" s="199" t="s">
        <v>68</v>
      </c>
      <c r="E86" s="200" t="s">
        <v>228</v>
      </c>
      <c r="F86" s="200" t="s">
        <v>229</v>
      </c>
      <c r="G86" s="198"/>
      <c r="H86" s="198"/>
      <c r="I86" s="201"/>
      <c r="J86" s="202">
        <f>BK86</f>
        <v>0</v>
      </c>
      <c r="K86" s="198"/>
      <c r="L86" s="203"/>
      <c r="M86" s="204"/>
      <c r="N86" s="205"/>
      <c r="O86" s="205"/>
      <c r="P86" s="206">
        <f>P87+P134+P144+P156+P158</f>
        <v>0</v>
      </c>
      <c r="Q86" s="205"/>
      <c r="R86" s="206">
        <f>R87+R134+R144+R156+R158</f>
        <v>0</v>
      </c>
      <c r="S86" s="205"/>
      <c r="T86" s="206">
        <f>T87+T134+T144+T156+T158</f>
        <v>0</v>
      </c>
      <c r="U86" s="207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8" t="s">
        <v>77</v>
      </c>
      <c r="AT86" s="209" t="s">
        <v>68</v>
      </c>
      <c r="AU86" s="209" t="s">
        <v>69</v>
      </c>
      <c r="AY86" s="208" t="s">
        <v>133</v>
      </c>
      <c r="BK86" s="210">
        <f>BK87+BK134+BK144+BK156+BK158</f>
        <v>0</v>
      </c>
    </row>
    <row r="87" s="12" customFormat="1" ht="22.8" customHeight="1">
      <c r="A87" s="12"/>
      <c r="B87" s="197"/>
      <c r="C87" s="198"/>
      <c r="D87" s="199" t="s">
        <v>68</v>
      </c>
      <c r="E87" s="211" t="s">
        <v>77</v>
      </c>
      <c r="F87" s="211" t="s">
        <v>768</v>
      </c>
      <c r="G87" s="198"/>
      <c r="H87" s="198"/>
      <c r="I87" s="201"/>
      <c r="J87" s="212">
        <f>BK87</f>
        <v>0</v>
      </c>
      <c r="K87" s="198"/>
      <c r="L87" s="203"/>
      <c r="M87" s="204"/>
      <c r="N87" s="205"/>
      <c r="O87" s="205"/>
      <c r="P87" s="206">
        <f>SUM(P88:P133)</f>
        <v>0</v>
      </c>
      <c r="Q87" s="205"/>
      <c r="R87" s="206">
        <f>SUM(R88:R133)</f>
        <v>0</v>
      </c>
      <c r="S87" s="205"/>
      <c r="T87" s="206">
        <f>SUM(T88:T133)</f>
        <v>0</v>
      </c>
      <c r="U87" s="207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8" t="s">
        <v>77</v>
      </c>
      <c r="AT87" s="209" t="s">
        <v>68</v>
      </c>
      <c r="AU87" s="209" t="s">
        <v>77</v>
      </c>
      <c r="AY87" s="208" t="s">
        <v>133</v>
      </c>
      <c r="BK87" s="210">
        <f>SUM(BK88:BK133)</f>
        <v>0</v>
      </c>
    </row>
    <row r="88" s="2" customFormat="1" ht="21.75" customHeight="1">
      <c r="A88" s="40"/>
      <c r="B88" s="41"/>
      <c r="C88" s="213" t="s">
        <v>79</v>
      </c>
      <c r="D88" s="213" t="s">
        <v>136</v>
      </c>
      <c r="E88" s="214" t="s">
        <v>769</v>
      </c>
      <c r="F88" s="215" t="s">
        <v>770</v>
      </c>
      <c r="G88" s="216" t="s">
        <v>253</v>
      </c>
      <c r="H88" s="217">
        <v>15</v>
      </c>
      <c r="I88" s="218"/>
      <c r="J88" s="219">
        <f>ROUND(I88*H88,2)</f>
        <v>0</v>
      </c>
      <c r="K88" s="215" t="s">
        <v>18</v>
      </c>
      <c r="L88" s="46"/>
      <c r="M88" s="220" t="s">
        <v>18</v>
      </c>
      <c r="N88" s="221" t="s">
        <v>40</v>
      </c>
      <c r="O88" s="86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2">
        <f>S88*H88</f>
        <v>0</v>
      </c>
      <c r="U88" s="223" t="s">
        <v>18</v>
      </c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4" t="s">
        <v>140</v>
      </c>
      <c r="AT88" s="224" t="s">
        <v>136</v>
      </c>
      <c r="AU88" s="224" t="s">
        <v>79</v>
      </c>
      <c r="AY88" s="19" t="s">
        <v>133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9" t="s">
        <v>77</v>
      </c>
      <c r="BK88" s="225">
        <f>ROUND(I88*H88,2)</f>
        <v>0</v>
      </c>
      <c r="BL88" s="19" t="s">
        <v>140</v>
      </c>
      <c r="BM88" s="224" t="s">
        <v>79</v>
      </c>
    </row>
    <row r="89" s="14" customFormat="1">
      <c r="A89" s="14"/>
      <c r="B89" s="237"/>
      <c r="C89" s="238"/>
      <c r="D89" s="228" t="s">
        <v>141</v>
      </c>
      <c r="E89" s="239" t="s">
        <v>18</v>
      </c>
      <c r="F89" s="240" t="s">
        <v>1217</v>
      </c>
      <c r="G89" s="238"/>
      <c r="H89" s="241">
        <v>15</v>
      </c>
      <c r="I89" s="242"/>
      <c r="J89" s="238"/>
      <c r="K89" s="238"/>
      <c r="L89" s="243"/>
      <c r="M89" s="244"/>
      <c r="N89" s="245"/>
      <c r="O89" s="245"/>
      <c r="P89" s="245"/>
      <c r="Q89" s="245"/>
      <c r="R89" s="245"/>
      <c r="S89" s="245"/>
      <c r="T89" s="245"/>
      <c r="U89" s="246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7" t="s">
        <v>141</v>
      </c>
      <c r="AU89" s="247" t="s">
        <v>79</v>
      </c>
      <c r="AV89" s="14" t="s">
        <v>79</v>
      </c>
      <c r="AW89" s="14" t="s">
        <v>31</v>
      </c>
      <c r="AX89" s="14" t="s">
        <v>69</v>
      </c>
      <c r="AY89" s="247" t="s">
        <v>133</v>
      </c>
    </row>
    <row r="90" s="15" customFormat="1">
      <c r="A90" s="15"/>
      <c r="B90" s="248"/>
      <c r="C90" s="249"/>
      <c r="D90" s="228" t="s">
        <v>141</v>
      </c>
      <c r="E90" s="250" t="s">
        <v>18</v>
      </c>
      <c r="F90" s="251" t="s">
        <v>171</v>
      </c>
      <c r="G90" s="249"/>
      <c r="H90" s="252">
        <v>15</v>
      </c>
      <c r="I90" s="253"/>
      <c r="J90" s="249"/>
      <c r="K90" s="249"/>
      <c r="L90" s="254"/>
      <c r="M90" s="255"/>
      <c r="N90" s="256"/>
      <c r="O90" s="256"/>
      <c r="P90" s="256"/>
      <c r="Q90" s="256"/>
      <c r="R90" s="256"/>
      <c r="S90" s="256"/>
      <c r="T90" s="256"/>
      <c r="U90" s="257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8" t="s">
        <v>141</v>
      </c>
      <c r="AU90" s="258" t="s">
        <v>79</v>
      </c>
      <c r="AV90" s="15" t="s">
        <v>140</v>
      </c>
      <c r="AW90" s="15" t="s">
        <v>31</v>
      </c>
      <c r="AX90" s="15" t="s">
        <v>77</v>
      </c>
      <c r="AY90" s="258" t="s">
        <v>133</v>
      </c>
    </row>
    <row r="91" s="2" customFormat="1" ht="16.5" customHeight="1">
      <c r="A91" s="40"/>
      <c r="B91" s="41"/>
      <c r="C91" s="213" t="s">
        <v>230</v>
      </c>
      <c r="D91" s="213" t="s">
        <v>136</v>
      </c>
      <c r="E91" s="214" t="s">
        <v>1218</v>
      </c>
      <c r="F91" s="215" t="s">
        <v>1219</v>
      </c>
      <c r="G91" s="216" t="s">
        <v>253</v>
      </c>
      <c r="H91" s="217">
        <v>14.82</v>
      </c>
      <c r="I91" s="218"/>
      <c r="J91" s="219">
        <f>ROUND(I91*H91,2)</f>
        <v>0</v>
      </c>
      <c r="K91" s="215" t="s">
        <v>18</v>
      </c>
      <c r="L91" s="46"/>
      <c r="M91" s="220" t="s">
        <v>18</v>
      </c>
      <c r="N91" s="221" t="s">
        <v>40</v>
      </c>
      <c r="O91" s="86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2">
        <f>S91*H91</f>
        <v>0</v>
      </c>
      <c r="U91" s="223" t="s">
        <v>18</v>
      </c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4" t="s">
        <v>140</v>
      </c>
      <c r="AT91" s="224" t="s">
        <v>136</v>
      </c>
      <c r="AU91" s="224" t="s">
        <v>79</v>
      </c>
      <c r="AY91" s="19" t="s">
        <v>133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9" t="s">
        <v>77</v>
      </c>
      <c r="BK91" s="225">
        <f>ROUND(I91*H91,2)</f>
        <v>0</v>
      </c>
      <c r="BL91" s="19" t="s">
        <v>140</v>
      </c>
      <c r="BM91" s="224" t="s">
        <v>140</v>
      </c>
    </row>
    <row r="92" s="14" customFormat="1">
      <c r="A92" s="14"/>
      <c r="B92" s="237"/>
      <c r="C92" s="238"/>
      <c r="D92" s="228" t="s">
        <v>141</v>
      </c>
      <c r="E92" s="239" t="s">
        <v>18</v>
      </c>
      <c r="F92" s="240" t="s">
        <v>1220</v>
      </c>
      <c r="G92" s="238"/>
      <c r="H92" s="241">
        <v>14.82</v>
      </c>
      <c r="I92" s="242"/>
      <c r="J92" s="238"/>
      <c r="K92" s="238"/>
      <c r="L92" s="243"/>
      <c r="M92" s="244"/>
      <c r="N92" s="245"/>
      <c r="O92" s="245"/>
      <c r="P92" s="245"/>
      <c r="Q92" s="245"/>
      <c r="R92" s="245"/>
      <c r="S92" s="245"/>
      <c r="T92" s="245"/>
      <c r="U92" s="246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7" t="s">
        <v>141</v>
      </c>
      <c r="AU92" s="247" t="s">
        <v>79</v>
      </c>
      <c r="AV92" s="14" t="s">
        <v>79</v>
      </c>
      <c r="AW92" s="14" t="s">
        <v>31</v>
      </c>
      <c r="AX92" s="14" t="s">
        <v>69</v>
      </c>
      <c r="AY92" s="247" t="s">
        <v>133</v>
      </c>
    </row>
    <row r="93" s="15" customFormat="1">
      <c r="A93" s="15"/>
      <c r="B93" s="248"/>
      <c r="C93" s="249"/>
      <c r="D93" s="228" t="s">
        <v>141</v>
      </c>
      <c r="E93" s="250" t="s">
        <v>18</v>
      </c>
      <c r="F93" s="251" t="s">
        <v>171</v>
      </c>
      <c r="G93" s="249"/>
      <c r="H93" s="252">
        <v>14.82</v>
      </c>
      <c r="I93" s="253"/>
      <c r="J93" s="249"/>
      <c r="K93" s="249"/>
      <c r="L93" s="254"/>
      <c r="M93" s="255"/>
      <c r="N93" s="256"/>
      <c r="O93" s="256"/>
      <c r="P93" s="256"/>
      <c r="Q93" s="256"/>
      <c r="R93" s="256"/>
      <c r="S93" s="256"/>
      <c r="T93" s="256"/>
      <c r="U93" s="257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8" t="s">
        <v>141</v>
      </c>
      <c r="AU93" s="258" t="s">
        <v>79</v>
      </c>
      <c r="AV93" s="15" t="s">
        <v>140</v>
      </c>
      <c r="AW93" s="15" t="s">
        <v>31</v>
      </c>
      <c r="AX93" s="15" t="s">
        <v>77</v>
      </c>
      <c r="AY93" s="258" t="s">
        <v>133</v>
      </c>
    </row>
    <row r="94" s="2" customFormat="1" ht="21.75" customHeight="1">
      <c r="A94" s="40"/>
      <c r="B94" s="41"/>
      <c r="C94" s="213" t="s">
        <v>77</v>
      </c>
      <c r="D94" s="213" t="s">
        <v>136</v>
      </c>
      <c r="E94" s="214" t="s">
        <v>772</v>
      </c>
      <c r="F94" s="215" t="s">
        <v>773</v>
      </c>
      <c r="G94" s="216" t="s">
        <v>253</v>
      </c>
      <c r="H94" s="217">
        <v>29.82</v>
      </c>
      <c r="I94" s="218"/>
      <c r="J94" s="219">
        <f>ROUND(I94*H94,2)</f>
        <v>0</v>
      </c>
      <c r="K94" s="215" t="s">
        <v>18</v>
      </c>
      <c r="L94" s="46"/>
      <c r="M94" s="220" t="s">
        <v>18</v>
      </c>
      <c r="N94" s="221" t="s">
        <v>40</v>
      </c>
      <c r="O94" s="86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2">
        <f>S94*H94</f>
        <v>0</v>
      </c>
      <c r="U94" s="223" t="s">
        <v>18</v>
      </c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4" t="s">
        <v>140</v>
      </c>
      <c r="AT94" s="224" t="s">
        <v>136</v>
      </c>
      <c r="AU94" s="224" t="s">
        <v>79</v>
      </c>
      <c r="AY94" s="19" t="s">
        <v>133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9" t="s">
        <v>77</v>
      </c>
      <c r="BK94" s="225">
        <f>ROUND(I94*H94,2)</f>
        <v>0</v>
      </c>
      <c r="BL94" s="19" t="s">
        <v>140</v>
      </c>
      <c r="BM94" s="224" t="s">
        <v>148</v>
      </c>
    </row>
    <row r="95" s="14" customFormat="1">
      <c r="A95" s="14"/>
      <c r="B95" s="237"/>
      <c r="C95" s="238"/>
      <c r="D95" s="228" t="s">
        <v>141</v>
      </c>
      <c r="E95" s="239" t="s">
        <v>18</v>
      </c>
      <c r="F95" s="240" t="s">
        <v>424</v>
      </c>
      <c r="G95" s="238"/>
      <c r="H95" s="241">
        <v>15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5"/>
      <c r="U95" s="246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141</v>
      </c>
      <c r="AU95" s="247" t="s">
        <v>79</v>
      </c>
      <c r="AV95" s="14" t="s">
        <v>79</v>
      </c>
      <c r="AW95" s="14" t="s">
        <v>31</v>
      </c>
      <c r="AX95" s="14" t="s">
        <v>69</v>
      </c>
      <c r="AY95" s="247" t="s">
        <v>133</v>
      </c>
    </row>
    <row r="96" s="14" customFormat="1">
      <c r="A96" s="14"/>
      <c r="B96" s="237"/>
      <c r="C96" s="238"/>
      <c r="D96" s="228" t="s">
        <v>141</v>
      </c>
      <c r="E96" s="239" t="s">
        <v>18</v>
      </c>
      <c r="F96" s="240" t="s">
        <v>1220</v>
      </c>
      <c r="G96" s="238"/>
      <c r="H96" s="241">
        <v>14.82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5"/>
      <c r="U96" s="246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141</v>
      </c>
      <c r="AU96" s="247" t="s">
        <v>79</v>
      </c>
      <c r="AV96" s="14" t="s">
        <v>79</v>
      </c>
      <c r="AW96" s="14" t="s">
        <v>31</v>
      </c>
      <c r="AX96" s="14" t="s">
        <v>69</v>
      </c>
      <c r="AY96" s="247" t="s">
        <v>133</v>
      </c>
    </row>
    <row r="97" s="15" customFormat="1">
      <c r="A97" s="15"/>
      <c r="B97" s="248"/>
      <c r="C97" s="249"/>
      <c r="D97" s="228" t="s">
        <v>141</v>
      </c>
      <c r="E97" s="250" t="s">
        <v>18</v>
      </c>
      <c r="F97" s="251" t="s">
        <v>171</v>
      </c>
      <c r="G97" s="249"/>
      <c r="H97" s="252">
        <v>29.82</v>
      </c>
      <c r="I97" s="253"/>
      <c r="J97" s="249"/>
      <c r="K97" s="249"/>
      <c r="L97" s="254"/>
      <c r="M97" s="255"/>
      <c r="N97" s="256"/>
      <c r="O97" s="256"/>
      <c r="P97" s="256"/>
      <c r="Q97" s="256"/>
      <c r="R97" s="256"/>
      <c r="S97" s="256"/>
      <c r="T97" s="256"/>
      <c r="U97" s="257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8" t="s">
        <v>141</v>
      </c>
      <c r="AU97" s="258" t="s">
        <v>79</v>
      </c>
      <c r="AV97" s="15" t="s">
        <v>140</v>
      </c>
      <c r="AW97" s="15" t="s">
        <v>31</v>
      </c>
      <c r="AX97" s="15" t="s">
        <v>77</v>
      </c>
      <c r="AY97" s="258" t="s">
        <v>133</v>
      </c>
    </row>
    <row r="98" s="2" customFormat="1" ht="21.75" customHeight="1">
      <c r="A98" s="40"/>
      <c r="B98" s="41"/>
      <c r="C98" s="213" t="s">
        <v>140</v>
      </c>
      <c r="D98" s="213" t="s">
        <v>136</v>
      </c>
      <c r="E98" s="214" t="s">
        <v>912</v>
      </c>
      <c r="F98" s="215" t="s">
        <v>913</v>
      </c>
      <c r="G98" s="216" t="s">
        <v>234</v>
      </c>
      <c r="H98" s="217">
        <v>40.950000000000003</v>
      </c>
      <c r="I98" s="218"/>
      <c r="J98" s="219">
        <f>ROUND(I98*H98,2)</f>
        <v>0</v>
      </c>
      <c r="K98" s="215" t="s">
        <v>18</v>
      </c>
      <c r="L98" s="46"/>
      <c r="M98" s="220" t="s">
        <v>18</v>
      </c>
      <c r="N98" s="221" t="s">
        <v>40</v>
      </c>
      <c r="O98" s="86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2">
        <f>S98*H98</f>
        <v>0</v>
      </c>
      <c r="U98" s="223" t="s">
        <v>18</v>
      </c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4" t="s">
        <v>140</v>
      </c>
      <c r="AT98" s="224" t="s">
        <v>136</v>
      </c>
      <c r="AU98" s="224" t="s">
        <v>79</v>
      </c>
      <c r="AY98" s="19" t="s">
        <v>133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9" t="s">
        <v>77</v>
      </c>
      <c r="BK98" s="225">
        <f>ROUND(I98*H98,2)</f>
        <v>0</v>
      </c>
      <c r="BL98" s="19" t="s">
        <v>140</v>
      </c>
      <c r="BM98" s="224" t="s">
        <v>152</v>
      </c>
    </row>
    <row r="99" s="14" customFormat="1">
      <c r="A99" s="14"/>
      <c r="B99" s="237"/>
      <c r="C99" s="238"/>
      <c r="D99" s="228" t="s">
        <v>141</v>
      </c>
      <c r="E99" s="239" t="s">
        <v>18</v>
      </c>
      <c r="F99" s="240" t="s">
        <v>1221</v>
      </c>
      <c r="G99" s="238"/>
      <c r="H99" s="241">
        <v>22.5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5"/>
      <c r="U99" s="246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141</v>
      </c>
      <c r="AU99" s="247" t="s">
        <v>79</v>
      </c>
      <c r="AV99" s="14" t="s">
        <v>79</v>
      </c>
      <c r="AW99" s="14" t="s">
        <v>31</v>
      </c>
      <c r="AX99" s="14" t="s">
        <v>69</v>
      </c>
      <c r="AY99" s="247" t="s">
        <v>133</v>
      </c>
    </row>
    <row r="100" s="14" customFormat="1">
      <c r="A100" s="14"/>
      <c r="B100" s="237"/>
      <c r="C100" s="238"/>
      <c r="D100" s="228" t="s">
        <v>141</v>
      </c>
      <c r="E100" s="239" t="s">
        <v>18</v>
      </c>
      <c r="F100" s="240" t="s">
        <v>1222</v>
      </c>
      <c r="G100" s="238"/>
      <c r="H100" s="241">
        <v>18.449999999999999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5"/>
      <c r="U100" s="246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141</v>
      </c>
      <c r="AU100" s="247" t="s">
        <v>79</v>
      </c>
      <c r="AV100" s="14" t="s">
        <v>79</v>
      </c>
      <c r="AW100" s="14" t="s">
        <v>31</v>
      </c>
      <c r="AX100" s="14" t="s">
        <v>69</v>
      </c>
      <c r="AY100" s="247" t="s">
        <v>133</v>
      </c>
    </row>
    <row r="101" s="15" customFormat="1">
      <c r="A101" s="15"/>
      <c r="B101" s="248"/>
      <c r="C101" s="249"/>
      <c r="D101" s="228" t="s">
        <v>141</v>
      </c>
      <c r="E101" s="250" t="s">
        <v>18</v>
      </c>
      <c r="F101" s="251" t="s">
        <v>171</v>
      </c>
      <c r="G101" s="249"/>
      <c r="H101" s="252">
        <v>40.950000000000003</v>
      </c>
      <c r="I101" s="253"/>
      <c r="J101" s="249"/>
      <c r="K101" s="249"/>
      <c r="L101" s="254"/>
      <c r="M101" s="255"/>
      <c r="N101" s="256"/>
      <c r="O101" s="256"/>
      <c r="P101" s="256"/>
      <c r="Q101" s="256"/>
      <c r="R101" s="256"/>
      <c r="S101" s="256"/>
      <c r="T101" s="256"/>
      <c r="U101" s="257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8" t="s">
        <v>141</v>
      </c>
      <c r="AU101" s="258" t="s">
        <v>79</v>
      </c>
      <c r="AV101" s="15" t="s">
        <v>140</v>
      </c>
      <c r="AW101" s="15" t="s">
        <v>31</v>
      </c>
      <c r="AX101" s="15" t="s">
        <v>77</v>
      </c>
      <c r="AY101" s="258" t="s">
        <v>133</v>
      </c>
    </row>
    <row r="102" s="2" customFormat="1" ht="21.75" customHeight="1">
      <c r="A102" s="40"/>
      <c r="B102" s="41"/>
      <c r="C102" s="213" t="s">
        <v>132</v>
      </c>
      <c r="D102" s="213" t="s">
        <v>136</v>
      </c>
      <c r="E102" s="214" t="s">
        <v>915</v>
      </c>
      <c r="F102" s="215" t="s">
        <v>916</v>
      </c>
      <c r="G102" s="216" t="s">
        <v>234</v>
      </c>
      <c r="H102" s="217">
        <v>61.338000000000001</v>
      </c>
      <c r="I102" s="218"/>
      <c r="J102" s="219">
        <f>ROUND(I102*H102,2)</f>
        <v>0</v>
      </c>
      <c r="K102" s="215" t="s">
        <v>18</v>
      </c>
      <c r="L102" s="46"/>
      <c r="M102" s="220" t="s">
        <v>18</v>
      </c>
      <c r="N102" s="221" t="s">
        <v>40</v>
      </c>
      <c r="O102" s="86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2">
        <f>S102*H102</f>
        <v>0</v>
      </c>
      <c r="U102" s="223" t="s">
        <v>18</v>
      </c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4" t="s">
        <v>140</v>
      </c>
      <c r="AT102" s="224" t="s">
        <v>136</v>
      </c>
      <c r="AU102" s="224" t="s">
        <v>79</v>
      </c>
      <c r="AY102" s="19" t="s">
        <v>133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9" t="s">
        <v>77</v>
      </c>
      <c r="BK102" s="225">
        <f>ROUND(I102*H102,2)</f>
        <v>0</v>
      </c>
      <c r="BL102" s="19" t="s">
        <v>140</v>
      </c>
      <c r="BM102" s="224" t="s">
        <v>149</v>
      </c>
    </row>
    <row r="103" s="13" customFormat="1">
      <c r="A103" s="13"/>
      <c r="B103" s="226"/>
      <c r="C103" s="227"/>
      <c r="D103" s="228" t="s">
        <v>141</v>
      </c>
      <c r="E103" s="229" t="s">
        <v>18</v>
      </c>
      <c r="F103" s="230" t="s">
        <v>917</v>
      </c>
      <c r="G103" s="227"/>
      <c r="H103" s="229" t="s">
        <v>18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4"/>
      <c r="U103" s="235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141</v>
      </c>
      <c r="AU103" s="236" t="s">
        <v>79</v>
      </c>
      <c r="AV103" s="13" t="s">
        <v>77</v>
      </c>
      <c r="AW103" s="13" t="s">
        <v>31</v>
      </c>
      <c r="AX103" s="13" t="s">
        <v>69</v>
      </c>
      <c r="AY103" s="236" t="s">
        <v>133</v>
      </c>
    </row>
    <row r="104" s="14" customFormat="1">
      <c r="A104" s="14"/>
      <c r="B104" s="237"/>
      <c r="C104" s="238"/>
      <c r="D104" s="228" t="s">
        <v>141</v>
      </c>
      <c r="E104" s="239" t="s">
        <v>18</v>
      </c>
      <c r="F104" s="240" t="s">
        <v>1223</v>
      </c>
      <c r="G104" s="238"/>
      <c r="H104" s="241">
        <v>40.950000000000003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5"/>
      <c r="U104" s="246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141</v>
      </c>
      <c r="AU104" s="247" t="s">
        <v>79</v>
      </c>
      <c r="AV104" s="14" t="s">
        <v>79</v>
      </c>
      <c r="AW104" s="14" t="s">
        <v>31</v>
      </c>
      <c r="AX104" s="14" t="s">
        <v>69</v>
      </c>
      <c r="AY104" s="247" t="s">
        <v>133</v>
      </c>
    </row>
    <row r="105" s="13" customFormat="1">
      <c r="A105" s="13"/>
      <c r="B105" s="226"/>
      <c r="C105" s="227"/>
      <c r="D105" s="228" t="s">
        <v>141</v>
      </c>
      <c r="E105" s="229" t="s">
        <v>18</v>
      </c>
      <c r="F105" s="230" t="s">
        <v>919</v>
      </c>
      <c r="G105" s="227"/>
      <c r="H105" s="229" t="s">
        <v>18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4"/>
      <c r="U105" s="235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141</v>
      </c>
      <c r="AU105" s="236" t="s">
        <v>79</v>
      </c>
      <c r="AV105" s="13" t="s">
        <v>77</v>
      </c>
      <c r="AW105" s="13" t="s">
        <v>31</v>
      </c>
      <c r="AX105" s="13" t="s">
        <v>69</v>
      </c>
      <c r="AY105" s="236" t="s">
        <v>133</v>
      </c>
    </row>
    <row r="106" s="14" customFormat="1">
      <c r="A106" s="14"/>
      <c r="B106" s="237"/>
      <c r="C106" s="238"/>
      <c r="D106" s="228" t="s">
        <v>141</v>
      </c>
      <c r="E106" s="239" t="s">
        <v>18</v>
      </c>
      <c r="F106" s="240" t="s">
        <v>1224</v>
      </c>
      <c r="G106" s="238"/>
      <c r="H106" s="241">
        <v>20.388000000000002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5"/>
      <c r="U106" s="246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141</v>
      </c>
      <c r="AU106" s="247" t="s">
        <v>79</v>
      </c>
      <c r="AV106" s="14" t="s">
        <v>79</v>
      </c>
      <c r="AW106" s="14" t="s">
        <v>31</v>
      </c>
      <c r="AX106" s="14" t="s">
        <v>69</v>
      </c>
      <c r="AY106" s="247" t="s">
        <v>133</v>
      </c>
    </row>
    <row r="107" s="15" customFormat="1">
      <c r="A107" s="15"/>
      <c r="B107" s="248"/>
      <c r="C107" s="249"/>
      <c r="D107" s="228" t="s">
        <v>141</v>
      </c>
      <c r="E107" s="250" t="s">
        <v>18</v>
      </c>
      <c r="F107" s="251" t="s">
        <v>171</v>
      </c>
      <c r="G107" s="249"/>
      <c r="H107" s="252">
        <v>61.338000000000001</v>
      </c>
      <c r="I107" s="253"/>
      <c r="J107" s="249"/>
      <c r="K107" s="249"/>
      <c r="L107" s="254"/>
      <c r="M107" s="255"/>
      <c r="N107" s="256"/>
      <c r="O107" s="256"/>
      <c r="P107" s="256"/>
      <c r="Q107" s="256"/>
      <c r="R107" s="256"/>
      <c r="S107" s="256"/>
      <c r="T107" s="256"/>
      <c r="U107" s="257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8" t="s">
        <v>141</v>
      </c>
      <c r="AU107" s="258" t="s">
        <v>79</v>
      </c>
      <c r="AV107" s="15" t="s">
        <v>140</v>
      </c>
      <c r="AW107" s="15" t="s">
        <v>31</v>
      </c>
      <c r="AX107" s="15" t="s">
        <v>77</v>
      </c>
      <c r="AY107" s="258" t="s">
        <v>133</v>
      </c>
    </row>
    <row r="108" s="2" customFormat="1" ht="21.75" customHeight="1">
      <c r="A108" s="40"/>
      <c r="B108" s="41"/>
      <c r="C108" s="213" t="s">
        <v>148</v>
      </c>
      <c r="D108" s="213" t="s">
        <v>136</v>
      </c>
      <c r="E108" s="214" t="s">
        <v>777</v>
      </c>
      <c r="F108" s="215" t="s">
        <v>778</v>
      </c>
      <c r="G108" s="216" t="s">
        <v>234</v>
      </c>
      <c r="H108" s="217">
        <v>20.562000000000001</v>
      </c>
      <c r="I108" s="218"/>
      <c r="J108" s="219">
        <f>ROUND(I108*H108,2)</f>
        <v>0</v>
      </c>
      <c r="K108" s="215" t="s">
        <v>18</v>
      </c>
      <c r="L108" s="46"/>
      <c r="M108" s="220" t="s">
        <v>18</v>
      </c>
      <c r="N108" s="221" t="s">
        <v>40</v>
      </c>
      <c r="O108" s="86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2">
        <f>S108*H108</f>
        <v>0</v>
      </c>
      <c r="U108" s="223" t="s">
        <v>18</v>
      </c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4" t="s">
        <v>140</v>
      </c>
      <c r="AT108" s="224" t="s">
        <v>136</v>
      </c>
      <c r="AU108" s="224" t="s">
        <v>79</v>
      </c>
      <c r="AY108" s="19" t="s">
        <v>133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9" t="s">
        <v>77</v>
      </c>
      <c r="BK108" s="225">
        <f>ROUND(I108*H108,2)</f>
        <v>0</v>
      </c>
      <c r="BL108" s="19" t="s">
        <v>140</v>
      </c>
      <c r="BM108" s="224" t="s">
        <v>8</v>
      </c>
    </row>
    <row r="109" s="13" customFormat="1">
      <c r="A109" s="13"/>
      <c r="B109" s="226"/>
      <c r="C109" s="227"/>
      <c r="D109" s="228" t="s">
        <v>141</v>
      </c>
      <c r="E109" s="229" t="s">
        <v>18</v>
      </c>
      <c r="F109" s="230" t="s">
        <v>917</v>
      </c>
      <c r="G109" s="227"/>
      <c r="H109" s="229" t="s">
        <v>18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4"/>
      <c r="U109" s="235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141</v>
      </c>
      <c r="AU109" s="236" t="s">
        <v>79</v>
      </c>
      <c r="AV109" s="13" t="s">
        <v>77</v>
      </c>
      <c r="AW109" s="13" t="s">
        <v>31</v>
      </c>
      <c r="AX109" s="13" t="s">
        <v>69</v>
      </c>
      <c r="AY109" s="236" t="s">
        <v>133</v>
      </c>
    </row>
    <row r="110" s="14" customFormat="1">
      <c r="A110" s="14"/>
      <c r="B110" s="237"/>
      <c r="C110" s="238"/>
      <c r="D110" s="228" t="s">
        <v>141</v>
      </c>
      <c r="E110" s="239" t="s">
        <v>18</v>
      </c>
      <c r="F110" s="240" t="s">
        <v>1223</v>
      </c>
      <c r="G110" s="238"/>
      <c r="H110" s="241">
        <v>40.950000000000003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5"/>
      <c r="U110" s="246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141</v>
      </c>
      <c r="AU110" s="247" t="s">
        <v>79</v>
      </c>
      <c r="AV110" s="14" t="s">
        <v>79</v>
      </c>
      <c r="AW110" s="14" t="s">
        <v>31</v>
      </c>
      <c r="AX110" s="14" t="s">
        <v>69</v>
      </c>
      <c r="AY110" s="247" t="s">
        <v>133</v>
      </c>
    </row>
    <row r="111" s="13" customFormat="1">
      <c r="A111" s="13"/>
      <c r="B111" s="226"/>
      <c r="C111" s="227"/>
      <c r="D111" s="228" t="s">
        <v>141</v>
      </c>
      <c r="E111" s="229" t="s">
        <v>18</v>
      </c>
      <c r="F111" s="230" t="s">
        <v>919</v>
      </c>
      <c r="G111" s="227"/>
      <c r="H111" s="229" t="s">
        <v>18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4"/>
      <c r="U111" s="235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141</v>
      </c>
      <c r="AU111" s="236" t="s">
        <v>79</v>
      </c>
      <c r="AV111" s="13" t="s">
        <v>77</v>
      </c>
      <c r="AW111" s="13" t="s">
        <v>31</v>
      </c>
      <c r="AX111" s="13" t="s">
        <v>69</v>
      </c>
      <c r="AY111" s="236" t="s">
        <v>133</v>
      </c>
    </row>
    <row r="112" s="14" customFormat="1">
      <c r="A112" s="14"/>
      <c r="B112" s="237"/>
      <c r="C112" s="238"/>
      <c r="D112" s="228" t="s">
        <v>141</v>
      </c>
      <c r="E112" s="239" t="s">
        <v>18</v>
      </c>
      <c r="F112" s="240" t="s">
        <v>1225</v>
      </c>
      <c r="G112" s="238"/>
      <c r="H112" s="241">
        <v>-20.388000000000002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5"/>
      <c r="U112" s="246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141</v>
      </c>
      <c r="AU112" s="247" t="s">
        <v>79</v>
      </c>
      <c r="AV112" s="14" t="s">
        <v>79</v>
      </c>
      <c r="AW112" s="14" t="s">
        <v>31</v>
      </c>
      <c r="AX112" s="14" t="s">
        <v>69</v>
      </c>
      <c r="AY112" s="247" t="s">
        <v>133</v>
      </c>
    </row>
    <row r="113" s="15" customFormat="1">
      <c r="A113" s="15"/>
      <c r="B113" s="248"/>
      <c r="C113" s="249"/>
      <c r="D113" s="228" t="s">
        <v>141</v>
      </c>
      <c r="E113" s="250" t="s">
        <v>18</v>
      </c>
      <c r="F113" s="251" t="s">
        <v>171</v>
      </c>
      <c r="G113" s="249"/>
      <c r="H113" s="252">
        <v>20.562000000000001</v>
      </c>
      <c r="I113" s="253"/>
      <c r="J113" s="249"/>
      <c r="K113" s="249"/>
      <c r="L113" s="254"/>
      <c r="M113" s="255"/>
      <c r="N113" s="256"/>
      <c r="O113" s="256"/>
      <c r="P113" s="256"/>
      <c r="Q113" s="256"/>
      <c r="R113" s="256"/>
      <c r="S113" s="256"/>
      <c r="T113" s="256"/>
      <c r="U113" s="257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8" t="s">
        <v>141</v>
      </c>
      <c r="AU113" s="258" t="s">
        <v>79</v>
      </c>
      <c r="AV113" s="15" t="s">
        <v>140</v>
      </c>
      <c r="AW113" s="15" t="s">
        <v>31</v>
      </c>
      <c r="AX113" s="15" t="s">
        <v>77</v>
      </c>
      <c r="AY113" s="258" t="s">
        <v>133</v>
      </c>
    </row>
    <row r="114" s="2" customFormat="1" ht="16.5" customHeight="1">
      <c r="A114" s="40"/>
      <c r="B114" s="41"/>
      <c r="C114" s="213" t="s">
        <v>441</v>
      </c>
      <c r="D114" s="213" t="s">
        <v>136</v>
      </c>
      <c r="E114" s="214" t="s">
        <v>779</v>
      </c>
      <c r="F114" s="215" t="s">
        <v>780</v>
      </c>
      <c r="G114" s="216" t="s">
        <v>234</v>
      </c>
      <c r="H114" s="217">
        <v>20.562000000000001</v>
      </c>
      <c r="I114" s="218"/>
      <c r="J114" s="219">
        <f>ROUND(I114*H114,2)</f>
        <v>0</v>
      </c>
      <c r="K114" s="215" t="s">
        <v>18</v>
      </c>
      <c r="L114" s="46"/>
      <c r="M114" s="220" t="s">
        <v>18</v>
      </c>
      <c r="N114" s="221" t="s">
        <v>40</v>
      </c>
      <c r="O114" s="86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2">
        <f>S114*H114</f>
        <v>0</v>
      </c>
      <c r="U114" s="223" t="s">
        <v>18</v>
      </c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4" t="s">
        <v>140</v>
      </c>
      <c r="AT114" s="224" t="s">
        <v>136</v>
      </c>
      <c r="AU114" s="224" t="s">
        <v>79</v>
      </c>
      <c r="AY114" s="19" t="s">
        <v>133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9" t="s">
        <v>77</v>
      </c>
      <c r="BK114" s="225">
        <f>ROUND(I114*H114,2)</f>
        <v>0</v>
      </c>
      <c r="BL114" s="19" t="s">
        <v>140</v>
      </c>
      <c r="BM114" s="224" t="s">
        <v>176</v>
      </c>
    </row>
    <row r="115" s="2" customFormat="1" ht="16.5" customHeight="1">
      <c r="A115" s="40"/>
      <c r="B115" s="41"/>
      <c r="C115" s="213" t="s">
        <v>152</v>
      </c>
      <c r="D115" s="213" t="s">
        <v>136</v>
      </c>
      <c r="E115" s="214" t="s">
        <v>781</v>
      </c>
      <c r="F115" s="215" t="s">
        <v>782</v>
      </c>
      <c r="G115" s="216" t="s">
        <v>239</v>
      </c>
      <c r="H115" s="217">
        <v>37.012</v>
      </c>
      <c r="I115" s="218"/>
      <c r="J115" s="219">
        <f>ROUND(I115*H115,2)</f>
        <v>0</v>
      </c>
      <c r="K115" s="215" t="s">
        <v>18</v>
      </c>
      <c r="L115" s="46"/>
      <c r="M115" s="220" t="s">
        <v>18</v>
      </c>
      <c r="N115" s="221" t="s">
        <v>40</v>
      </c>
      <c r="O115" s="86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2">
        <f>S115*H115</f>
        <v>0</v>
      </c>
      <c r="U115" s="223" t="s">
        <v>18</v>
      </c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4" t="s">
        <v>140</v>
      </c>
      <c r="AT115" s="224" t="s">
        <v>136</v>
      </c>
      <c r="AU115" s="224" t="s">
        <v>79</v>
      </c>
      <c r="AY115" s="19" t="s">
        <v>133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9" t="s">
        <v>77</v>
      </c>
      <c r="BK115" s="225">
        <f>ROUND(I115*H115,2)</f>
        <v>0</v>
      </c>
      <c r="BL115" s="19" t="s">
        <v>140</v>
      </c>
      <c r="BM115" s="224" t="s">
        <v>180</v>
      </c>
    </row>
    <row r="116" s="14" customFormat="1">
      <c r="A116" s="14"/>
      <c r="B116" s="237"/>
      <c r="C116" s="238"/>
      <c r="D116" s="228" t="s">
        <v>141</v>
      </c>
      <c r="E116" s="239" t="s">
        <v>18</v>
      </c>
      <c r="F116" s="240" t="s">
        <v>1226</v>
      </c>
      <c r="G116" s="238"/>
      <c r="H116" s="241">
        <v>37.012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5"/>
      <c r="U116" s="246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141</v>
      </c>
      <c r="AU116" s="247" t="s">
        <v>79</v>
      </c>
      <c r="AV116" s="14" t="s">
        <v>79</v>
      </c>
      <c r="AW116" s="14" t="s">
        <v>31</v>
      </c>
      <c r="AX116" s="14" t="s">
        <v>69</v>
      </c>
      <c r="AY116" s="247" t="s">
        <v>133</v>
      </c>
    </row>
    <row r="117" s="15" customFormat="1">
      <c r="A117" s="15"/>
      <c r="B117" s="248"/>
      <c r="C117" s="249"/>
      <c r="D117" s="228" t="s">
        <v>141</v>
      </c>
      <c r="E117" s="250" t="s">
        <v>18</v>
      </c>
      <c r="F117" s="251" t="s">
        <v>171</v>
      </c>
      <c r="G117" s="249"/>
      <c r="H117" s="252">
        <v>37.012</v>
      </c>
      <c r="I117" s="253"/>
      <c r="J117" s="249"/>
      <c r="K117" s="249"/>
      <c r="L117" s="254"/>
      <c r="M117" s="255"/>
      <c r="N117" s="256"/>
      <c r="O117" s="256"/>
      <c r="P117" s="256"/>
      <c r="Q117" s="256"/>
      <c r="R117" s="256"/>
      <c r="S117" s="256"/>
      <c r="T117" s="256"/>
      <c r="U117" s="257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8" t="s">
        <v>141</v>
      </c>
      <c r="AU117" s="258" t="s">
        <v>79</v>
      </c>
      <c r="AV117" s="15" t="s">
        <v>140</v>
      </c>
      <c r="AW117" s="15" t="s">
        <v>31</v>
      </c>
      <c r="AX117" s="15" t="s">
        <v>77</v>
      </c>
      <c r="AY117" s="258" t="s">
        <v>133</v>
      </c>
    </row>
    <row r="118" s="2" customFormat="1" ht="16.5" customHeight="1">
      <c r="A118" s="40"/>
      <c r="B118" s="41"/>
      <c r="C118" s="213" t="s">
        <v>145</v>
      </c>
      <c r="D118" s="213" t="s">
        <v>136</v>
      </c>
      <c r="E118" s="214" t="s">
        <v>784</v>
      </c>
      <c r="F118" s="215" t="s">
        <v>785</v>
      </c>
      <c r="G118" s="216" t="s">
        <v>234</v>
      </c>
      <c r="H118" s="217">
        <v>61.512</v>
      </c>
      <c r="I118" s="218"/>
      <c r="J118" s="219">
        <f>ROUND(I118*H118,2)</f>
        <v>0</v>
      </c>
      <c r="K118" s="215" t="s">
        <v>18</v>
      </c>
      <c r="L118" s="46"/>
      <c r="M118" s="220" t="s">
        <v>18</v>
      </c>
      <c r="N118" s="221" t="s">
        <v>40</v>
      </c>
      <c r="O118" s="86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2">
        <f>S118*H118</f>
        <v>0</v>
      </c>
      <c r="U118" s="223" t="s">
        <v>18</v>
      </c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4" t="s">
        <v>140</v>
      </c>
      <c r="AT118" s="224" t="s">
        <v>136</v>
      </c>
      <c r="AU118" s="224" t="s">
        <v>79</v>
      </c>
      <c r="AY118" s="19" t="s">
        <v>133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9" t="s">
        <v>77</v>
      </c>
      <c r="BK118" s="225">
        <f>ROUND(I118*H118,2)</f>
        <v>0</v>
      </c>
      <c r="BL118" s="19" t="s">
        <v>140</v>
      </c>
      <c r="BM118" s="224" t="s">
        <v>185</v>
      </c>
    </row>
    <row r="119" s="14" customFormat="1">
      <c r="A119" s="14"/>
      <c r="B119" s="237"/>
      <c r="C119" s="238"/>
      <c r="D119" s="228" t="s">
        <v>141</v>
      </c>
      <c r="E119" s="239" t="s">
        <v>18</v>
      </c>
      <c r="F119" s="240" t="s">
        <v>1227</v>
      </c>
      <c r="G119" s="238"/>
      <c r="H119" s="241">
        <v>61.512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5"/>
      <c r="U119" s="246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141</v>
      </c>
      <c r="AU119" s="247" t="s">
        <v>79</v>
      </c>
      <c r="AV119" s="14" t="s">
        <v>79</v>
      </c>
      <c r="AW119" s="14" t="s">
        <v>31</v>
      </c>
      <c r="AX119" s="14" t="s">
        <v>69</v>
      </c>
      <c r="AY119" s="247" t="s">
        <v>133</v>
      </c>
    </row>
    <row r="120" s="15" customFormat="1">
      <c r="A120" s="15"/>
      <c r="B120" s="248"/>
      <c r="C120" s="249"/>
      <c r="D120" s="228" t="s">
        <v>141</v>
      </c>
      <c r="E120" s="250" t="s">
        <v>18</v>
      </c>
      <c r="F120" s="251" t="s">
        <v>171</v>
      </c>
      <c r="G120" s="249"/>
      <c r="H120" s="252">
        <v>61.512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6"/>
      <c r="U120" s="257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8" t="s">
        <v>141</v>
      </c>
      <c r="AU120" s="258" t="s">
        <v>79</v>
      </c>
      <c r="AV120" s="15" t="s">
        <v>140</v>
      </c>
      <c r="AW120" s="15" t="s">
        <v>31</v>
      </c>
      <c r="AX120" s="15" t="s">
        <v>77</v>
      </c>
      <c r="AY120" s="258" t="s">
        <v>133</v>
      </c>
    </row>
    <row r="121" s="2" customFormat="1" ht="16.5" customHeight="1">
      <c r="A121" s="40"/>
      <c r="B121" s="41"/>
      <c r="C121" s="213" t="s">
        <v>149</v>
      </c>
      <c r="D121" s="213" t="s">
        <v>136</v>
      </c>
      <c r="E121" s="214" t="s">
        <v>924</v>
      </c>
      <c r="F121" s="215" t="s">
        <v>925</v>
      </c>
      <c r="G121" s="216" t="s">
        <v>234</v>
      </c>
      <c r="H121" s="217">
        <v>20.388000000000002</v>
      </c>
      <c r="I121" s="218"/>
      <c r="J121" s="219">
        <f>ROUND(I121*H121,2)</f>
        <v>0</v>
      </c>
      <c r="K121" s="215" t="s">
        <v>18</v>
      </c>
      <c r="L121" s="46"/>
      <c r="M121" s="220" t="s">
        <v>18</v>
      </c>
      <c r="N121" s="221" t="s">
        <v>40</v>
      </c>
      <c r="O121" s="86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2">
        <f>S121*H121</f>
        <v>0</v>
      </c>
      <c r="U121" s="223" t="s">
        <v>18</v>
      </c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4" t="s">
        <v>140</v>
      </c>
      <c r="AT121" s="224" t="s">
        <v>136</v>
      </c>
      <c r="AU121" s="224" t="s">
        <v>79</v>
      </c>
      <c r="AY121" s="19" t="s">
        <v>133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9" t="s">
        <v>77</v>
      </c>
      <c r="BK121" s="225">
        <f>ROUND(I121*H121,2)</f>
        <v>0</v>
      </c>
      <c r="BL121" s="19" t="s">
        <v>140</v>
      </c>
      <c r="BM121" s="224" t="s">
        <v>186</v>
      </c>
    </row>
    <row r="122" s="14" customFormat="1">
      <c r="A122" s="14"/>
      <c r="B122" s="237"/>
      <c r="C122" s="238"/>
      <c r="D122" s="228" t="s">
        <v>141</v>
      </c>
      <c r="E122" s="239" t="s">
        <v>18</v>
      </c>
      <c r="F122" s="240" t="s">
        <v>1228</v>
      </c>
      <c r="G122" s="238"/>
      <c r="H122" s="241">
        <v>10.199999999999999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5"/>
      <c r="U122" s="246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141</v>
      </c>
      <c r="AU122" s="247" t="s">
        <v>79</v>
      </c>
      <c r="AV122" s="14" t="s">
        <v>79</v>
      </c>
      <c r="AW122" s="14" t="s">
        <v>31</v>
      </c>
      <c r="AX122" s="14" t="s">
        <v>69</v>
      </c>
      <c r="AY122" s="247" t="s">
        <v>133</v>
      </c>
    </row>
    <row r="123" s="14" customFormat="1">
      <c r="A123" s="14"/>
      <c r="B123" s="237"/>
      <c r="C123" s="238"/>
      <c r="D123" s="228" t="s">
        <v>141</v>
      </c>
      <c r="E123" s="239" t="s">
        <v>18</v>
      </c>
      <c r="F123" s="240" t="s">
        <v>1229</v>
      </c>
      <c r="G123" s="238"/>
      <c r="H123" s="241">
        <v>10.188000000000001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5"/>
      <c r="U123" s="246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141</v>
      </c>
      <c r="AU123" s="247" t="s">
        <v>79</v>
      </c>
      <c r="AV123" s="14" t="s">
        <v>79</v>
      </c>
      <c r="AW123" s="14" t="s">
        <v>31</v>
      </c>
      <c r="AX123" s="14" t="s">
        <v>69</v>
      </c>
      <c r="AY123" s="247" t="s">
        <v>133</v>
      </c>
    </row>
    <row r="124" s="15" customFormat="1">
      <c r="A124" s="15"/>
      <c r="B124" s="248"/>
      <c r="C124" s="249"/>
      <c r="D124" s="228" t="s">
        <v>141</v>
      </c>
      <c r="E124" s="250" t="s">
        <v>18</v>
      </c>
      <c r="F124" s="251" t="s">
        <v>171</v>
      </c>
      <c r="G124" s="249"/>
      <c r="H124" s="252">
        <v>20.388000000000002</v>
      </c>
      <c r="I124" s="253"/>
      <c r="J124" s="249"/>
      <c r="K124" s="249"/>
      <c r="L124" s="254"/>
      <c r="M124" s="255"/>
      <c r="N124" s="256"/>
      <c r="O124" s="256"/>
      <c r="P124" s="256"/>
      <c r="Q124" s="256"/>
      <c r="R124" s="256"/>
      <c r="S124" s="256"/>
      <c r="T124" s="256"/>
      <c r="U124" s="257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8" t="s">
        <v>141</v>
      </c>
      <c r="AU124" s="258" t="s">
        <v>79</v>
      </c>
      <c r="AV124" s="15" t="s">
        <v>140</v>
      </c>
      <c r="AW124" s="15" t="s">
        <v>31</v>
      </c>
      <c r="AX124" s="15" t="s">
        <v>77</v>
      </c>
      <c r="AY124" s="258" t="s">
        <v>133</v>
      </c>
    </row>
    <row r="125" s="2" customFormat="1" ht="16.5" customHeight="1">
      <c r="A125" s="40"/>
      <c r="B125" s="41"/>
      <c r="C125" s="213" t="s">
        <v>154</v>
      </c>
      <c r="D125" s="213" t="s">
        <v>136</v>
      </c>
      <c r="E125" s="214" t="s">
        <v>927</v>
      </c>
      <c r="F125" s="215" t="s">
        <v>928</v>
      </c>
      <c r="G125" s="216" t="s">
        <v>234</v>
      </c>
      <c r="H125" s="217">
        <v>20.388000000000002</v>
      </c>
      <c r="I125" s="218"/>
      <c r="J125" s="219">
        <f>ROUND(I125*H125,2)</f>
        <v>0</v>
      </c>
      <c r="K125" s="215" t="s">
        <v>18</v>
      </c>
      <c r="L125" s="46"/>
      <c r="M125" s="220" t="s">
        <v>18</v>
      </c>
      <c r="N125" s="221" t="s">
        <v>40</v>
      </c>
      <c r="O125" s="86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2">
        <f>S125*H125</f>
        <v>0</v>
      </c>
      <c r="U125" s="223" t="s">
        <v>18</v>
      </c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4" t="s">
        <v>140</v>
      </c>
      <c r="AT125" s="224" t="s">
        <v>136</v>
      </c>
      <c r="AU125" s="224" t="s">
        <v>79</v>
      </c>
      <c r="AY125" s="19" t="s">
        <v>133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9" t="s">
        <v>77</v>
      </c>
      <c r="BK125" s="225">
        <f>ROUND(I125*H125,2)</f>
        <v>0</v>
      </c>
      <c r="BL125" s="19" t="s">
        <v>140</v>
      </c>
      <c r="BM125" s="224" t="s">
        <v>191</v>
      </c>
    </row>
    <row r="126" s="14" customFormat="1">
      <c r="A126" s="14"/>
      <c r="B126" s="237"/>
      <c r="C126" s="238"/>
      <c r="D126" s="228" t="s">
        <v>141</v>
      </c>
      <c r="E126" s="239" t="s">
        <v>18</v>
      </c>
      <c r="F126" s="240" t="s">
        <v>1228</v>
      </c>
      <c r="G126" s="238"/>
      <c r="H126" s="241">
        <v>10.199999999999999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5"/>
      <c r="U126" s="246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141</v>
      </c>
      <c r="AU126" s="247" t="s">
        <v>79</v>
      </c>
      <c r="AV126" s="14" t="s">
        <v>79</v>
      </c>
      <c r="AW126" s="14" t="s">
        <v>31</v>
      </c>
      <c r="AX126" s="14" t="s">
        <v>69</v>
      </c>
      <c r="AY126" s="247" t="s">
        <v>133</v>
      </c>
    </row>
    <row r="127" s="14" customFormat="1">
      <c r="A127" s="14"/>
      <c r="B127" s="237"/>
      <c r="C127" s="238"/>
      <c r="D127" s="228" t="s">
        <v>141</v>
      </c>
      <c r="E127" s="239" t="s">
        <v>18</v>
      </c>
      <c r="F127" s="240" t="s">
        <v>1229</v>
      </c>
      <c r="G127" s="238"/>
      <c r="H127" s="241">
        <v>10.188000000000001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5"/>
      <c r="U127" s="246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141</v>
      </c>
      <c r="AU127" s="247" t="s">
        <v>79</v>
      </c>
      <c r="AV127" s="14" t="s">
        <v>79</v>
      </c>
      <c r="AW127" s="14" t="s">
        <v>31</v>
      </c>
      <c r="AX127" s="14" t="s">
        <v>69</v>
      </c>
      <c r="AY127" s="247" t="s">
        <v>133</v>
      </c>
    </row>
    <row r="128" s="15" customFormat="1">
      <c r="A128" s="15"/>
      <c r="B128" s="248"/>
      <c r="C128" s="249"/>
      <c r="D128" s="228" t="s">
        <v>141</v>
      </c>
      <c r="E128" s="250" t="s">
        <v>18</v>
      </c>
      <c r="F128" s="251" t="s">
        <v>171</v>
      </c>
      <c r="G128" s="249"/>
      <c r="H128" s="252">
        <v>20.388000000000002</v>
      </c>
      <c r="I128" s="253"/>
      <c r="J128" s="249"/>
      <c r="K128" s="249"/>
      <c r="L128" s="254"/>
      <c r="M128" s="255"/>
      <c r="N128" s="256"/>
      <c r="O128" s="256"/>
      <c r="P128" s="256"/>
      <c r="Q128" s="256"/>
      <c r="R128" s="256"/>
      <c r="S128" s="256"/>
      <c r="T128" s="256"/>
      <c r="U128" s="257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8" t="s">
        <v>141</v>
      </c>
      <c r="AU128" s="258" t="s">
        <v>79</v>
      </c>
      <c r="AV128" s="15" t="s">
        <v>140</v>
      </c>
      <c r="AW128" s="15" t="s">
        <v>31</v>
      </c>
      <c r="AX128" s="15" t="s">
        <v>77</v>
      </c>
      <c r="AY128" s="258" t="s">
        <v>133</v>
      </c>
    </row>
    <row r="129" s="2" customFormat="1" ht="16.5" customHeight="1">
      <c r="A129" s="40"/>
      <c r="B129" s="41"/>
      <c r="C129" s="213" t="s">
        <v>8</v>
      </c>
      <c r="D129" s="213" t="s">
        <v>136</v>
      </c>
      <c r="E129" s="214" t="s">
        <v>929</v>
      </c>
      <c r="F129" s="215" t="s">
        <v>930</v>
      </c>
      <c r="G129" s="216" t="s">
        <v>234</v>
      </c>
      <c r="H129" s="217">
        <v>13.65</v>
      </c>
      <c r="I129" s="218"/>
      <c r="J129" s="219">
        <f>ROUND(I129*H129,2)</f>
        <v>0</v>
      </c>
      <c r="K129" s="215" t="s">
        <v>18</v>
      </c>
      <c r="L129" s="46"/>
      <c r="M129" s="220" t="s">
        <v>18</v>
      </c>
      <c r="N129" s="221" t="s">
        <v>40</v>
      </c>
      <c r="O129" s="86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2">
        <f>S129*H129</f>
        <v>0</v>
      </c>
      <c r="U129" s="223" t="s">
        <v>18</v>
      </c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4" t="s">
        <v>140</v>
      </c>
      <c r="AT129" s="224" t="s">
        <v>136</v>
      </c>
      <c r="AU129" s="224" t="s">
        <v>79</v>
      </c>
      <c r="AY129" s="19" t="s">
        <v>133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9" t="s">
        <v>77</v>
      </c>
      <c r="BK129" s="225">
        <f>ROUND(I129*H129,2)</f>
        <v>0</v>
      </c>
      <c r="BL129" s="19" t="s">
        <v>140</v>
      </c>
      <c r="BM129" s="224" t="s">
        <v>194</v>
      </c>
    </row>
    <row r="130" s="14" customFormat="1">
      <c r="A130" s="14"/>
      <c r="B130" s="237"/>
      <c r="C130" s="238"/>
      <c r="D130" s="228" t="s">
        <v>141</v>
      </c>
      <c r="E130" s="239" t="s">
        <v>18</v>
      </c>
      <c r="F130" s="240" t="s">
        <v>1230</v>
      </c>
      <c r="G130" s="238"/>
      <c r="H130" s="241">
        <v>7.5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5"/>
      <c r="U130" s="246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141</v>
      </c>
      <c r="AU130" s="247" t="s">
        <v>79</v>
      </c>
      <c r="AV130" s="14" t="s">
        <v>79</v>
      </c>
      <c r="AW130" s="14" t="s">
        <v>31</v>
      </c>
      <c r="AX130" s="14" t="s">
        <v>69</v>
      </c>
      <c r="AY130" s="247" t="s">
        <v>133</v>
      </c>
    </row>
    <row r="131" s="14" customFormat="1">
      <c r="A131" s="14"/>
      <c r="B131" s="237"/>
      <c r="C131" s="238"/>
      <c r="D131" s="228" t="s">
        <v>141</v>
      </c>
      <c r="E131" s="239" t="s">
        <v>18</v>
      </c>
      <c r="F131" s="240" t="s">
        <v>1231</v>
      </c>
      <c r="G131" s="238"/>
      <c r="H131" s="241">
        <v>6.1500000000000004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5"/>
      <c r="U131" s="246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141</v>
      </c>
      <c r="AU131" s="247" t="s">
        <v>79</v>
      </c>
      <c r="AV131" s="14" t="s">
        <v>79</v>
      </c>
      <c r="AW131" s="14" t="s">
        <v>31</v>
      </c>
      <c r="AX131" s="14" t="s">
        <v>69</v>
      </c>
      <c r="AY131" s="247" t="s">
        <v>133</v>
      </c>
    </row>
    <row r="132" s="15" customFormat="1">
      <c r="A132" s="15"/>
      <c r="B132" s="248"/>
      <c r="C132" s="249"/>
      <c r="D132" s="228" t="s">
        <v>141</v>
      </c>
      <c r="E132" s="250" t="s">
        <v>18</v>
      </c>
      <c r="F132" s="251" t="s">
        <v>171</v>
      </c>
      <c r="G132" s="249"/>
      <c r="H132" s="252">
        <v>13.65</v>
      </c>
      <c r="I132" s="253"/>
      <c r="J132" s="249"/>
      <c r="K132" s="249"/>
      <c r="L132" s="254"/>
      <c r="M132" s="255"/>
      <c r="N132" s="256"/>
      <c r="O132" s="256"/>
      <c r="P132" s="256"/>
      <c r="Q132" s="256"/>
      <c r="R132" s="256"/>
      <c r="S132" s="256"/>
      <c r="T132" s="256"/>
      <c r="U132" s="257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8" t="s">
        <v>141</v>
      </c>
      <c r="AU132" s="258" t="s">
        <v>79</v>
      </c>
      <c r="AV132" s="15" t="s">
        <v>140</v>
      </c>
      <c r="AW132" s="15" t="s">
        <v>31</v>
      </c>
      <c r="AX132" s="15" t="s">
        <v>77</v>
      </c>
      <c r="AY132" s="258" t="s">
        <v>133</v>
      </c>
    </row>
    <row r="133" s="2" customFormat="1" ht="16.5" customHeight="1">
      <c r="A133" s="40"/>
      <c r="B133" s="41"/>
      <c r="C133" s="264" t="s">
        <v>419</v>
      </c>
      <c r="D133" s="264" t="s">
        <v>242</v>
      </c>
      <c r="E133" s="265" t="s">
        <v>932</v>
      </c>
      <c r="F133" s="266" t="s">
        <v>933</v>
      </c>
      <c r="G133" s="267" t="s">
        <v>239</v>
      </c>
      <c r="H133" s="268">
        <v>27.300000000000001</v>
      </c>
      <c r="I133" s="269"/>
      <c r="J133" s="270">
        <f>ROUND(I133*H133,2)</f>
        <v>0</v>
      </c>
      <c r="K133" s="266" t="s">
        <v>18</v>
      </c>
      <c r="L133" s="271"/>
      <c r="M133" s="272" t="s">
        <v>18</v>
      </c>
      <c r="N133" s="273" t="s">
        <v>40</v>
      </c>
      <c r="O133" s="86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2">
        <f>S133*H133</f>
        <v>0</v>
      </c>
      <c r="U133" s="223" t="s">
        <v>18</v>
      </c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4" t="s">
        <v>152</v>
      </c>
      <c r="AT133" s="224" t="s">
        <v>242</v>
      </c>
      <c r="AU133" s="224" t="s">
        <v>79</v>
      </c>
      <c r="AY133" s="19" t="s">
        <v>133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9" t="s">
        <v>77</v>
      </c>
      <c r="BK133" s="225">
        <f>ROUND(I133*H133,2)</f>
        <v>0</v>
      </c>
      <c r="BL133" s="19" t="s">
        <v>140</v>
      </c>
      <c r="BM133" s="224" t="s">
        <v>200</v>
      </c>
    </row>
    <row r="134" s="12" customFormat="1" ht="22.8" customHeight="1">
      <c r="A134" s="12"/>
      <c r="B134" s="197"/>
      <c r="C134" s="198"/>
      <c r="D134" s="199" t="s">
        <v>68</v>
      </c>
      <c r="E134" s="211" t="s">
        <v>132</v>
      </c>
      <c r="F134" s="211" t="s">
        <v>804</v>
      </c>
      <c r="G134" s="198"/>
      <c r="H134" s="198"/>
      <c r="I134" s="201"/>
      <c r="J134" s="212">
        <f>BK134</f>
        <v>0</v>
      </c>
      <c r="K134" s="198"/>
      <c r="L134" s="203"/>
      <c r="M134" s="204"/>
      <c r="N134" s="205"/>
      <c r="O134" s="205"/>
      <c r="P134" s="206">
        <f>SUM(P135:P143)</f>
        <v>0</v>
      </c>
      <c r="Q134" s="205"/>
      <c r="R134" s="206">
        <f>SUM(R135:R143)</f>
        <v>0</v>
      </c>
      <c r="S134" s="205"/>
      <c r="T134" s="206">
        <f>SUM(T135:T143)</f>
        <v>0</v>
      </c>
      <c r="U134" s="207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8" t="s">
        <v>77</v>
      </c>
      <c r="AT134" s="209" t="s">
        <v>68</v>
      </c>
      <c r="AU134" s="209" t="s">
        <v>77</v>
      </c>
      <c r="AY134" s="208" t="s">
        <v>133</v>
      </c>
      <c r="BK134" s="210">
        <f>SUM(BK135:BK143)</f>
        <v>0</v>
      </c>
    </row>
    <row r="135" s="2" customFormat="1" ht="21.75" customHeight="1">
      <c r="A135" s="40"/>
      <c r="B135" s="41"/>
      <c r="C135" s="213" t="s">
        <v>176</v>
      </c>
      <c r="D135" s="213" t="s">
        <v>136</v>
      </c>
      <c r="E135" s="214" t="s">
        <v>805</v>
      </c>
      <c r="F135" s="215" t="s">
        <v>806</v>
      </c>
      <c r="G135" s="216" t="s">
        <v>253</v>
      </c>
      <c r="H135" s="217">
        <v>29.82</v>
      </c>
      <c r="I135" s="218"/>
      <c r="J135" s="219">
        <f>ROUND(I135*H135,2)</f>
        <v>0</v>
      </c>
      <c r="K135" s="215" t="s">
        <v>18</v>
      </c>
      <c r="L135" s="46"/>
      <c r="M135" s="220" t="s">
        <v>18</v>
      </c>
      <c r="N135" s="221" t="s">
        <v>40</v>
      </c>
      <c r="O135" s="86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2">
        <f>S135*H135</f>
        <v>0</v>
      </c>
      <c r="U135" s="223" t="s">
        <v>18</v>
      </c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4" t="s">
        <v>140</v>
      </c>
      <c r="AT135" s="224" t="s">
        <v>136</v>
      </c>
      <c r="AU135" s="224" t="s">
        <v>79</v>
      </c>
      <c r="AY135" s="19" t="s">
        <v>133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9" t="s">
        <v>77</v>
      </c>
      <c r="BK135" s="225">
        <f>ROUND(I135*H135,2)</f>
        <v>0</v>
      </c>
      <c r="BL135" s="19" t="s">
        <v>140</v>
      </c>
      <c r="BM135" s="224" t="s">
        <v>205</v>
      </c>
    </row>
    <row r="136" s="14" customFormat="1">
      <c r="A136" s="14"/>
      <c r="B136" s="237"/>
      <c r="C136" s="238"/>
      <c r="D136" s="228" t="s">
        <v>141</v>
      </c>
      <c r="E136" s="239" t="s">
        <v>18</v>
      </c>
      <c r="F136" s="240" t="s">
        <v>424</v>
      </c>
      <c r="G136" s="238"/>
      <c r="H136" s="241">
        <v>15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5"/>
      <c r="U136" s="246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141</v>
      </c>
      <c r="AU136" s="247" t="s">
        <v>79</v>
      </c>
      <c r="AV136" s="14" t="s">
        <v>79</v>
      </c>
      <c r="AW136" s="14" t="s">
        <v>31</v>
      </c>
      <c r="AX136" s="14" t="s">
        <v>69</v>
      </c>
      <c r="AY136" s="247" t="s">
        <v>133</v>
      </c>
    </row>
    <row r="137" s="14" customFormat="1">
      <c r="A137" s="14"/>
      <c r="B137" s="237"/>
      <c r="C137" s="238"/>
      <c r="D137" s="228" t="s">
        <v>141</v>
      </c>
      <c r="E137" s="239" t="s">
        <v>18</v>
      </c>
      <c r="F137" s="240" t="s">
        <v>1220</v>
      </c>
      <c r="G137" s="238"/>
      <c r="H137" s="241">
        <v>14.82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5"/>
      <c r="U137" s="246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141</v>
      </c>
      <c r="AU137" s="247" t="s">
        <v>79</v>
      </c>
      <c r="AV137" s="14" t="s">
        <v>79</v>
      </c>
      <c r="AW137" s="14" t="s">
        <v>31</v>
      </c>
      <c r="AX137" s="14" t="s">
        <v>69</v>
      </c>
      <c r="AY137" s="247" t="s">
        <v>133</v>
      </c>
    </row>
    <row r="138" s="15" customFormat="1">
      <c r="A138" s="15"/>
      <c r="B138" s="248"/>
      <c r="C138" s="249"/>
      <c r="D138" s="228" t="s">
        <v>141</v>
      </c>
      <c r="E138" s="250" t="s">
        <v>18</v>
      </c>
      <c r="F138" s="251" t="s">
        <v>171</v>
      </c>
      <c r="G138" s="249"/>
      <c r="H138" s="252">
        <v>29.82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6"/>
      <c r="U138" s="257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8" t="s">
        <v>141</v>
      </c>
      <c r="AU138" s="258" t="s">
        <v>79</v>
      </c>
      <c r="AV138" s="15" t="s">
        <v>140</v>
      </c>
      <c r="AW138" s="15" t="s">
        <v>31</v>
      </c>
      <c r="AX138" s="15" t="s">
        <v>77</v>
      </c>
      <c r="AY138" s="258" t="s">
        <v>133</v>
      </c>
    </row>
    <row r="139" s="2" customFormat="1" ht="24.15" customHeight="1">
      <c r="A139" s="40"/>
      <c r="B139" s="41"/>
      <c r="C139" s="213" t="s">
        <v>322</v>
      </c>
      <c r="D139" s="213" t="s">
        <v>136</v>
      </c>
      <c r="E139" s="214" t="s">
        <v>1232</v>
      </c>
      <c r="F139" s="215" t="s">
        <v>1233</v>
      </c>
      <c r="G139" s="216" t="s">
        <v>253</v>
      </c>
      <c r="H139" s="217">
        <v>14.82</v>
      </c>
      <c r="I139" s="218"/>
      <c r="J139" s="219">
        <f>ROUND(I139*H139,2)</f>
        <v>0</v>
      </c>
      <c r="K139" s="215" t="s">
        <v>18</v>
      </c>
      <c r="L139" s="46"/>
      <c r="M139" s="220" t="s">
        <v>18</v>
      </c>
      <c r="N139" s="221" t="s">
        <v>40</v>
      </c>
      <c r="O139" s="86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2">
        <f>S139*H139</f>
        <v>0</v>
      </c>
      <c r="U139" s="223" t="s">
        <v>18</v>
      </c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4" t="s">
        <v>140</v>
      </c>
      <c r="AT139" s="224" t="s">
        <v>136</v>
      </c>
      <c r="AU139" s="224" t="s">
        <v>79</v>
      </c>
      <c r="AY139" s="19" t="s">
        <v>133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9" t="s">
        <v>77</v>
      </c>
      <c r="BK139" s="225">
        <f>ROUND(I139*H139,2)</f>
        <v>0</v>
      </c>
      <c r="BL139" s="19" t="s">
        <v>140</v>
      </c>
      <c r="BM139" s="224" t="s">
        <v>209</v>
      </c>
    </row>
    <row r="140" s="2" customFormat="1" ht="21.75" customHeight="1">
      <c r="A140" s="40"/>
      <c r="B140" s="41"/>
      <c r="C140" s="213" t="s">
        <v>424</v>
      </c>
      <c r="D140" s="213" t="s">
        <v>136</v>
      </c>
      <c r="E140" s="214" t="s">
        <v>808</v>
      </c>
      <c r="F140" s="215" t="s">
        <v>809</v>
      </c>
      <c r="G140" s="216" t="s">
        <v>253</v>
      </c>
      <c r="H140" s="217">
        <v>14.82</v>
      </c>
      <c r="I140" s="218"/>
      <c r="J140" s="219">
        <f>ROUND(I140*H140,2)</f>
        <v>0</v>
      </c>
      <c r="K140" s="215" t="s">
        <v>18</v>
      </c>
      <c r="L140" s="46"/>
      <c r="M140" s="220" t="s">
        <v>18</v>
      </c>
      <c r="N140" s="221" t="s">
        <v>40</v>
      </c>
      <c r="O140" s="86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2">
        <f>S140*H140</f>
        <v>0</v>
      </c>
      <c r="U140" s="223" t="s">
        <v>18</v>
      </c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4" t="s">
        <v>140</v>
      </c>
      <c r="AT140" s="224" t="s">
        <v>136</v>
      </c>
      <c r="AU140" s="224" t="s">
        <v>79</v>
      </c>
      <c r="AY140" s="19" t="s">
        <v>133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9" t="s">
        <v>77</v>
      </c>
      <c r="BK140" s="225">
        <f>ROUND(I140*H140,2)</f>
        <v>0</v>
      </c>
      <c r="BL140" s="19" t="s">
        <v>140</v>
      </c>
      <c r="BM140" s="224" t="s">
        <v>294</v>
      </c>
    </row>
    <row r="141" s="14" customFormat="1">
      <c r="A141" s="14"/>
      <c r="B141" s="237"/>
      <c r="C141" s="238"/>
      <c r="D141" s="228" t="s">
        <v>141</v>
      </c>
      <c r="E141" s="239" t="s">
        <v>18</v>
      </c>
      <c r="F141" s="240" t="s">
        <v>1220</v>
      </c>
      <c r="G141" s="238"/>
      <c r="H141" s="241">
        <v>14.82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5"/>
      <c r="U141" s="246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141</v>
      </c>
      <c r="AU141" s="247" t="s">
        <v>79</v>
      </c>
      <c r="AV141" s="14" t="s">
        <v>79</v>
      </c>
      <c r="AW141" s="14" t="s">
        <v>31</v>
      </c>
      <c r="AX141" s="14" t="s">
        <v>69</v>
      </c>
      <c r="AY141" s="247" t="s">
        <v>133</v>
      </c>
    </row>
    <row r="142" s="15" customFormat="1">
      <c r="A142" s="15"/>
      <c r="B142" s="248"/>
      <c r="C142" s="249"/>
      <c r="D142" s="228" t="s">
        <v>141</v>
      </c>
      <c r="E142" s="250" t="s">
        <v>18</v>
      </c>
      <c r="F142" s="251" t="s">
        <v>171</v>
      </c>
      <c r="G142" s="249"/>
      <c r="H142" s="252">
        <v>14.82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6"/>
      <c r="U142" s="257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8" t="s">
        <v>141</v>
      </c>
      <c r="AU142" s="258" t="s">
        <v>79</v>
      </c>
      <c r="AV142" s="15" t="s">
        <v>140</v>
      </c>
      <c r="AW142" s="15" t="s">
        <v>31</v>
      </c>
      <c r="AX142" s="15" t="s">
        <v>77</v>
      </c>
      <c r="AY142" s="258" t="s">
        <v>133</v>
      </c>
    </row>
    <row r="143" s="2" customFormat="1" ht="16.5" customHeight="1">
      <c r="A143" s="40"/>
      <c r="B143" s="41"/>
      <c r="C143" s="213" t="s">
        <v>200</v>
      </c>
      <c r="D143" s="213" t="s">
        <v>136</v>
      </c>
      <c r="E143" s="214" t="s">
        <v>934</v>
      </c>
      <c r="F143" s="215" t="s">
        <v>935</v>
      </c>
      <c r="G143" s="216" t="s">
        <v>253</v>
      </c>
      <c r="H143" s="217">
        <v>15</v>
      </c>
      <c r="I143" s="218"/>
      <c r="J143" s="219">
        <f>ROUND(I143*H143,2)</f>
        <v>0</v>
      </c>
      <c r="K143" s="215" t="s">
        <v>18</v>
      </c>
      <c r="L143" s="46"/>
      <c r="M143" s="220" t="s">
        <v>18</v>
      </c>
      <c r="N143" s="221" t="s">
        <v>40</v>
      </c>
      <c r="O143" s="86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2">
        <f>S143*H143</f>
        <v>0</v>
      </c>
      <c r="U143" s="223" t="s">
        <v>18</v>
      </c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4" t="s">
        <v>140</v>
      </c>
      <c r="AT143" s="224" t="s">
        <v>136</v>
      </c>
      <c r="AU143" s="224" t="s">
        <v>79</v>
      </c>
      <c r="AY143" s="19" t="s">
        <v>133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9" t="s">
        <v>77</v>
      </c>
      <c r="BK143" s="225">
        <f>ROUND(I143*H143,2)</f>
        <v>0</v>
      </c>
      <c r="BL143" s="19" t="s">
        <v>140</v>
      </c>
      <c r="BM143" s="224" t="s">
        <v>300</v>
      </c>
    </row>
    <row r="144" s="12" customFormat="1" ht="22.8" customHeight="1">
      <c r="A144" s="12"/>
      <c r="B144" s="197"/>
      <c r="C144" s="198"/>
      <c r="D144" s="199" t="s">
        <v>68</v>
      </c>
      <c r="E144" s="211" t="s">
        <v>152</v>
      </c>
      <c r="F144" s="211" t="s">
        <v>1234</v>
      </c>
      <c r="G144" s="198"/>
      <c r="H144" s="198"/>
      <c r="I144" s="201"/>
      <c r="J144" s="212">
        <f>BK144</f>
        <v>0</v>
      </c>
      <c r="K144" s="198"/>
      <c r="L144" s="203"/>
      <c r="M144" s="204"/>
      <c r="N144" s="205"/>
      <c r="O144" s="205"/>
      <c r="P144" s="206">
        <f>SUM(P145:P155)</f>
        <v>0</v>
      </c>
      <c r="Q144" s="205"/>
      <c r="R144" s="206">
        <f>SUM(R145:R155)</f>
        <v>0</v>
      </c>
      <c r="S144" s="205"/>
      <c r="T144" s="206">
        <f>SUM(T145:T155)</f>
        <v>0</v>
      </c>
      <c r="U144" s="207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8" t="s">
        <v>77</v>
      </c>
      <c r="AT144" s="209" t="s">
        <v>68</v>
      </c>
      <c r="AU144" s="209" t="s">
        <v>77</v>
      </c>
      <c r="AY144" s="208" t="s">
        <v>133</v>
      </c>
      <c r="BK144" s="210">
        <f>SUM(BK145:BK155)</f>
        <v>0</v>
      </c>
    </row>
    <row r="145" s="2" customFormat="1" ht="16.5" customHeight="1">
      <c r="A145" s="40"/>
      <c r="B145" s="41"/>
      <c r="C145" s="213" t="s">
        <v>180</v>
      </c>
      <c r="D145" s="213" t="s">
        <v>136</v>
      </c>
      <c r="E145" s="214" t="s">
        <v>1235</v>
      </c>
      <c r="F145" s="215" t="s">
        <v>1236</v>
      </c>
      <c r="G145" s="216" t="s">
        <v>319</v>
      </c>
      <c r="H145" s="217">
        <v>41</v>
      </c>
      <c r="I145" s="218"/>
      <c r="J145" s="219">
        <f>ROUND(I145*H145,2)</f>
        <v>0</v>
      </c>
      <c r="K145" s="215" t="s">
        <v>18</v>
      </c>
      <c r="L145" s="46"/>
      <c r="M145" s="220" t="s">
        <v>18</v>
      </c>
      <c r="N145" s="221" t="s">
        <v>40</v>
      </c>
      <c r="O145" s="86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2">
        <f>S145*H145</f>
        <v>0</v>
      </c>
      <c r="U145" s="223" t="s">
        <v>18</v>
      </c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4" t="s">
        <v>140</v>
      </c>
      <c r="AT145" s="224" t="s">
        <v>136</v>
      </c>
      <c r="AU145" s="224" t="s">
        <v>79</v>
      </c>
      <c r="AY145" s="19" t="s">
        <v>133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9" t="s">
        <v>77</v>
      </c>
      <c r="BK145" s="225">
        <f>ROUND(I145*H145,2)</f>
        <v>0</v>
      </c>
      <c r="BL145" s="19" t="s">
        <v>140</v>
      </c>
      <c r="BM145" s="224" t="s">
        <v>305</v>
      </c>
    </row>
    <row r="146" s="14" customFormat="1">
      <c r="A146" s="14"/>
      <c r="B146" s="237"/>
      <c r="C146" s="238"/>
      <c r="D146" s="228" t="s">
        <v>141</v>
      </c>
      <c r="E146" s="239" t="s">
        <v>18</v>
      </c>
      <c r="F146" s="240" t="s">
        <v>1237</v>
      </c>
      <c r="G146" s="238"/>
      <c r="H146" s="241">
        <v>41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5"/>
      <c r="U146" s="246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141</v>
      </c>
      <c r="AU146" s="247" t="s">
        <v>79</v>
      </c>
      <c r="AV146" s="14" t="s">
        <v>79</v>
      </c>
      <c r="AW146" s="14" t="s">
        <v>31</v>
      </c>
      <c r="AX146" s="14" t="s">
        <v>69</v>
      </c>
      <c r="AY146" s="247" t="s">
        <v>133</v>
      </c>
    </row>
    <row r="147" s="15" customFormat="1">
      <c r="A147" s="15"/>
      <c r="B147" s="248"/>
      <c r="C147" s="249"/>
      <c r="D147" s="228" t="s">
        <v>141</v>
      </c>
      <c r="E147" s="250" t="s">
        <v>18</v>
      </c>
      <c r="F147" s="251" t="s">
        <v>171</v>
      </c>
      <c r="G147" s="249"/>
      <c r="H147" s="252">
        <v>41</v>
      </c>
      <c r="I147" s="253"/>
      <c r="J147" s="249"/>
      <c r="K147" s="249"/>
      <c r="L147" s="254"/>
      <c r="M147" s="255"/>
      <c r="N147" s="256"/>
      <c r="O147" s="256"/>
      <c r="P147" s="256"/>
      <c r="Q147" s="256"/>
      <c r="R147" s="256"/>
      <c r="S147" s="256"/>
      <c r="T147" s="256"/>
      <c r="U147" s="257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8" t="s">
        <v>141</v>
      </c>
      <c r="AU147" s="258" t="s">
        <v>79</v>
      </c>
      <c r="AV147" s="15" t="s">
        <v>140</v>
      </c>
      <c r="AW147" s="15" t="s">
        <v>31</v>
      </c>
      <c r="AX147" s="15" t="s">
        <v>77</v>
      </c>
      <c r="AY147" s="258" t="s">
        <v>133</v>
      </c>
    </row>
    <row r="148" s="2" customFormat="1" ht="16.5" customHeight="1">
      <c r="A148" s="40"/>
      <c r="B148" s="41"/>
      <c r="C148" s="264" t="s">
        <v>177</v>
      </c>
      <c r="D148" s="264" t="s">
        <v>242</v>
      </c>
      <c r="E148" s="265" t="s">
        <v>1238</v>
      </c>
      <c r="F148" s="266" t="s">
        <v>1239</v>
      </c>
      <c r="G148" s="267" t="s">
        <v>319</v>
      </c>
      <c r="H148" s="268">
        <v>41.615000000000002</v>
      </c>
      <c r="I148" s="269"/>
      <c r="J148" s="270">
        <f>ROUND(I148*H148,2)</f>
        <v>0</v>
      </c>
      <c r="K148" s="266" t="s">
        <v>18</v>
      </c>
      <c r="L148" s="271"/>
      <c r="M148" s="272" t="s">
        <v>18</v>
      </c>
      <c r="N148" s="273" t="s">
        <v>40</v>
      </c>
      <c r="O148" s="86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2">
        <f>S148*H148</f>
        <v>0</v>
      </c>
      <c r="U148" s="223" t="s">
        <v>18</v>
      </c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4" t="s">
        <v>152</v>
      </c>
      <c r="AT148" s="224" t="s">
        <v>242</v>
      </c>
      <c r="AU148" s="224" t="s">
        <v>79</v>
      </c>
      <c r="AY148" s="19" t="s">
        <v>133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9" t="s">
        <v>77</v>
      </c>
      <c r="BK148" s="225">
        <f>ROUND(I148*H148,2)</f>
        <v>0</v>
      </c>
      <c r="BL148" s="19" t="s">
        <v>140</v>
      </c>
      <c r="BM148" s="224" t="s">
        <v>309</v>
      </c>
    </row>
    <row r="149" s="2" customFormat="1" ht="16.5" customHeight="1">
      <c r="A149" s="40"/>
      <c r="B149" s="41"/>
      <c r="C149" s="213" t="s">
        <v>185</v>
      </c>
      <c r="D149" s="213" t="s">
        <v>136</v>
      </c>
      <c r="E149" s="214" t="s">
        <v>1240</v>
      </c>
      <c r="F149" s="215" t="s">
        <v>1241</v>
      </c>
      <c r="G149" s="216" t="s">
        <v>319</v>
      </c>
      <c r="H149" s="217">
        <v>20.5</v>
      </c>
      <c r="I149" s="218"/>
      <c r="J149" s="219">
        <f>ROUND(I149*H149,2)</f>
        <v>0</v>
      </c>
      <c r="K149" s="215" t="s">
        <v>18</v>
      </c>
      <c r="L149" s="46"/>
      <c r="M149" s="220" t="s">
        <v>18</v>
      </c>
      <c r="N149" s="221" t="s">
        <v>40</v>
      </c>
      <c r="O149" s="86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2">
        <f>S149*H149</f>
        <v>0</v>
      </c>
      <c r="U149" s="223" t="s">
        <v>18</v>
      </c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4" t="s">
        <v>140</v>
      </c>
      <c r="AT149" s="224" t="s">
        <v>136</v>
      </c>
      <c r="AU149" s="224" t="s">
        <v>79</v>
      </c>
      <c r="AY149" s="19" t="s">
        <v>133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9" t="s">
        <v>77</v>
      </c>
      <c r="BK149" s="225">
        <f>ROUND(I149*H149,2)</f>
        <v>0</v>
      </c>
      <c r="BL149" s="19" t="s">
        <v>140</v>
      </c>
      <c r="BM149" s="224" t="s">
        <v>313</v>
      </c>
    </row>
    <row r="150" s="2" customFormat="1" ht="16.5" customHeight="1">
      <c r="A150" s="40"/>
      <c r="B150" s="41"/>
      <c r="C150" s="264" t="s">
        <v>182</v>
      </c>
      <c r="D150" s="264" t="s">
        <v>242</v>
      </c>
      <c r="E150" s="265" t="s">
        <v>1242</v>
      </c>
      <c r="F150" s="266" t="s">
        <v>1243</v>
      </c>
      <c r="G150" s="267" t="s">
        <v>319</v>
      </c>
      <c r="H150" s="268">
        <v>20.808</v>
      </c>
      <c r="I150" s="269"/>
      <c r="J150" s="270">
        <f>ROUND(I150*H150,2)</f>
        <v>0</v>
      </c>
      <c r="K150" s="266" t="s">
        <v>18</v>
      </c>
      <c r="L150" s="271"/>
      <c r="M150" s="272" t="s">
        <v>18</v>
      </c>
      <c r="N150" s="273" t="s">
        <v>40</v>
      </c>
      <c r="O150" s="86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2">
        <f>S150*H150</f>
        <v>0</v>
      </c>
      <c r="U150" s="223" t="s">
        <v>18</v>
      </c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4" t="s">
        <v>152</v>
      </c>
      <c r="AT150" s="224" t="s">
        <v>242</v>
      </c>
      <c r="AU150" s="224" t="s">
        <v>79</v>
      </c>
      <c r="AY150" s="19" t="s">
        <v>133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9" t="s">
        <v>77</v>
      </c>
      <c r="BK150" s="225">
        <f>ROUND(I150*H150,2)</f>
        <v>0</v>
      </c>
      <c r="BL150" s="19" t="s">
        <v>140</v>
      </c>
      <c r="BM150" s="224" t="s">
        <v>320</v>
      </c>
    </row>
    <row r="151" s="2" customFormat="1" ht="16.5" customHeight="1">
      <c r="A151" s="40"/>
      <c r="B151" s="41"/>
      <c r="C151" s="213" t="s">
        <v>332</v>
      </c>
      <c r="D151" s="213" t="s">
        <v>136</v>
      </c>
      <c r="E151" s="214" t="s">
        <v>1244</v>
      </c>
      <c r="F151" s="215" t="s">
        <v>1245</v>
      </c>
      <c r="G151" s="216" t="s">
        <v>319</v>
      </c>
      <c r="H151" s="217">
        <v>61.5</v>
      </c>
      <c r="I151" s="218"/>
      <c r="J151" s="219">
        <f>ROUND(I151*H151,2)</f>
        <v>0</v>
      </c>
      <c r="K151" s="215" t="s">
        <v>18</v>
      </c>
      <c r="L151" s="46"/>
      <c r="M151" s="220" t="s">
        <v>18</v>
      </c>
      <c r="N151" s="221" t="s">
        <v>40</v>
      </c>
      <c r="O151" s="86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2">
        <f>S151*H151</f>
        <v>0</v>
      </c>
      <c r="U151" s="223" t="s">
        <v>18</v>
      </c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4" t="s">
        <v>140</v>
      </c>
      <c r="AT151" s="224" t="s">
        <v>136</v>
      </c>
      <c r="AU151" s="224" t="s">
        <v>79</v>
      </c>
      <c r="AY151" s="19" t="s">
        <v>133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9" t="s">
        <v>77</v>
      </c>
      <c r="BK151" s="225">
        <f>ROUND(I151*H151,2)</f>
        <v>0</v>
      </c>
      <c r="BL151" s="19" t="s">
        <v>140</v>
      </c>
      <c r="BM151" s="224" t="s">
        <v>325</v>
      </c>
    </row>
    <row r="152" s="14" customFormat="1">
      <c r="A152" s="14"/>
      <c r="B152" s="237"/>
      <c r="C152" s="238"/>
      <c r="D152" s="228" t="s">
        <v>141</v>
      </c>
      <c r="E152" s="239" t="s">
        <v>18</v>
      </c>
      <c r="F152" s="240" t="s">
        <v>1246</v>
      </c>
      <c r="G152" s="238"/>
      <c r="H152" s="241">
        <v>61.5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5"/>
      <c r="U152" s="246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141</v>
      </c>
      <c r="AU152" s="247" t="s">
        <v>79</v>
      </c>
      <c r="AV152" s="14" t="s">
        <v>79</v>
      </c>
      <c r="AW152" s="14" t="s">
        <v>31</v>
      </c>
      <c r="AX152" s="14" t="s">
        <v>69</v>
      </c>
      <c r="AY152" s="247" t="s">
        <v>133</v>
      </c>
    </row>
    <row r="153" s="13" customFormat="1">
      <c r="A153" s="13"/>
      <c r="B153" s="226"/>
      <c r="C153" s="227"/>
      <c r="D153" s="228" t="s">
        <v>141</v>
      </c>
      <c r="E153" s="229" t="s">
        <v>18</v>
      </c>
      <c r="F153" s="230" t="s">
        <v>717</v>
      </c>
      <c r="G153" s="227"/>
      <c r="H153" s="229" t="s">
        <v>18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4"/>
      <c r="U153" s="235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141</v>
      </c>
      <c r="AU153" s="236" t="s">
        <v>79</v>
      </c>
      <c r="AV153" s="13" t="s">
        <v>77</v>
      </c>
      <c r="AW153" s="13" t="s">
        <v>31</v>
      </c>
      <c r="AX153" s="13" t="s">
        <v>69</v>
      </c>
      <c r="AY153" s="236" t="s">
        <v>133</v>
      </c>
    </row>
    <row r="154" s="15" customFormat="1">
      <c r="A154" s="15"/>
      <c r="B154" s="248"/>
      <c r="C154" s="249"/>
      <c r="D154" s="228" t="s">
        <v>141</v>
      </c>
      <c r="E154" s="250" t="s">
        <v>18</v>
      </c>
      <c r="F154" s="251" t="s">
        <v>171</v>
      </c>
      <c r="G154" s="249"/>
      <c r="H154" s="252">
        <v>61.5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6"/>
      <c r="U154" s="257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8" t="s">
        <v>141</v>
      </c>
      <c r="AU154" s="258" t="s">
        <v>79</v>
      </c>
      <c r="AV154" s="15" t="s">
        <v>140</v>
      </c>
      <c r="AW154" s="15" t="s">
        <v>31</v>
      </c>
      <c r="AX154" s="15" t="s">
        <v>77</v>
      </c>
      <c r="AY154" s="258" t="s">
        <v>133</v>
      </c>
    </row>
    <row r="155" s="2" customFormat="1" ht="16.5" customHeight="1">
      <c r="A155" s="40"/>
      <c r="B155" s="41"/>
      <c r="C155" s="213" t="s">
        <v>205</v>
      </c>
      <c r="D155" s="213" t="s">
        <v>136</v>
      </c>
      <c r="E155" s="214" t="s">
        <v>1247</v>
      </c>
      <c r="F155" s="215" t="s">
        <v>1248</v>
      </c>
      <c r="G155" s="216" t="s">
        <v>278</v>
      </c>
      <c r="H155" s="217">
        <v>4</v>
      </c>
      <c r="I155" s="218"/>
      <c r="J155" s="219">
        <f>ROUND(I155*H155,2)</f>
        <v>0</v>
      </c>
      <c r="K155" s="215" t="s">
        <v>18</v>
      </c>
      <c r="L155" s="46"/>
      <c r="M155" s="220" t="s">
        <v>18</v>
      </c>
      <c r="N155" s="221" t="s">
        <v>40</v>
      </c>
      <c r="O155" s="86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2">
        <f>S155*H155</f>
        <v>0</v>
      </c>
      <c r="U155" s="223" t="s">
        <v>18</v>
      </c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4" t="s">
        <v>140</v>
      </c>
      <c r="AT155" s="224" t="s">
        <v>136</v>
      </c>
      <c r="AU155" s="224" t="s">
        <v>79</v>
      </c>
      <c r="AY155" s="19" t="s">
        <v>133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9" t="s">
        <v>77</v>
      </c>
      <c r="BK155" s="225">
        <f>ROUND(I155*H155,2)</f>
        <v>0</v>
      </c>
      <c r="BL155" s="19" t="s">
        <v>140</v>
      </c>
      <c r="BM155" s="224" t="s">
        <v>329</v>
      </c>
    </row>
    <row r="156" s="12" customFormat="1" ht="22.8" customHeight="1">
      <c r="A156" s="12"/>
      <c r="B156" s="197"/>
      <c r="C156" s="198"/>
      <c r="D156" s="199" t="s">
        <v>68</v>
      </c>
      <c r="E156" s="211" t="s">
        <v>330</v>
      </c>
      <c r="F156" s="211" t="s">
        <v>331</v>
      </c>
      <c r="G156" s="198"/>
      <c r="H156" s="198"/>
      <c r="I156" s="201"/>
      <c r="J156" s="212">
        <f>BK156</f>
        <v>0</v>
      </c>
      <c r="K156" s="198"/>
      <c r="L156" s="203"/>
      <c r="M156" s="204"/>
      <c r="N156" s="205"/>
      <c r="O156" s="205"/>
      <c r="P156" s="206">
        <f>P157</f>
        <v>0</v>
      </c>
      <c r="Q156" s="205"/>
      <c r="R156" s="206">
        <f>R157</f>
        <v>0</v>
      </c>
      <c r="S156" s="205"/>
      <c r="T156" s="206">
        <f>T157</f>
        <v>0</v>
      </c>
      <c r="U156" s="207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8" t="s">
        <v>77</v>
      </c>
      <c r="AT156" s="209" t="s">
        <v>68</v>
      </c>
      <c r="AU156" s="209" t="s">
        <v>77</v>
      </c>
      <c r="AY156" s="208" t="s">
        <v>133</v>
      </c>
      <c r="BK156" s="210">
        <f>BK157</f>
        <v>0</v>
      </c>
    </row>
    <row r="157" s="2" customFormat="1" ht="16.5" customHeight="1">
      <c r="A157" s="40"/>
      <c r="B157" s="41"/>
      <c r="C157" s="213" t="s">
        <v>209</v>
      </c>
      <c r="D157" s="213" t="s">
        <v>136</v>
      </c>
      <c r="E157" s="214" t="s">
        <v>333</v>
      </c>
      <c r="F157" s="215" t="s">
        <v>334</v>
      </c>
      <c r="G157" s="216" t="s">
        <v>239</v>
      </c>
      <c r="H157" s="217">
        <v>16.783000000000001</v>
      </c>
      <c r="I157" s="218"/>
      <c r="J157" s="219">
        <f>ROUND(I157*H157,2)</f>
        <v>0</v>
      </c>
      <c r="K157" s="215" t="s">
        <v>18</v>
      </c>
      <c r="L157" s="46"/>
      <c r="M157" s="220" t="s">
        <v>18</v>
      </c>
      <c r="N157" s="221" t="s">
        <v>40</v>
      </c>
      <c r="O157" s="86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2">
        <f>S157*H157</f>
        <v>0</v>
      </c>
      <c r="U157" s="223" t="s">
        <v>18</v>
      </c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4" t="s">
        <v>140</v>
      </c>
      <c r="AT157" s="224" t="s">
        <v>136</v>
      </c>
      <c r="AU157" s="224" t="s">
        <v>79</v>
      </c>
      <c r="AY157" s="19" t="s">
        <v>133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9" t="s">
        <v>77</v>
      </c>
      <c r="BK157" s="225">
        <f>ROUND(I157*H157,2)</f>
        <v>0</v>
      </c>
      <c r="BL157" s="19" t="s">
        <v>140</v>
      </c>
      <c r="BM157" s="224" t="s">
        <v>335</v>
      </c>
    </row>
    <row r="158" s="12" customFormat="1" ht="22.8" customHeight="1">
      <c r="A158" s="12"/>
      <c r="B158" s="197"/>
      <c r="C158" s="198"/>
      <c r="D158" s="199" t="s">
        <v>68</v>
      </c>
      <c r="E158" s="211" t="s">
        <v>336</v>
      </c>
      <c r="F158" s="211" t="s">
        <v>337</v>
      </c>
      <c r="G158" s="198"/>
      <c r="H158" s="198"/>
      <c r="I158" s="201"/>
      <c r="J158" s="212">
        <f>BK158</f>
        <v>0</v>
      </c>
      <c r="K158" s="198"/>
      <c r="L158" s="203"/>
      <c r="M158" s="204"/>
      <c r="N158" s="205"/>
      <c r="O158" s="205"/>
      <c r="P158" s="206">
        <f>P159</f>
        <v>0</v>
      </c>
      <c r="Q158" s="205"/>
      <c r="R158" s="206">
        <f>R159</f>
        <v>0</v>
      </c>
      <c r="S158" s="205"/>
      <c r="T158" s="206">
        <f>T159</f>
        <v>0</v>
      </c>
      <c r="U158" s="207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8" t="s">
        <v>77</v>
      </c>
      <c r="AT158" s="209" t="s">
        <v>68</v>
      </c>
      <c r="AU158" s="209" t="s">
        <v>77</v>
      </c>
      <c r="AY158" s="208" t="s">
        <v>133</v>
      </c>
      <c r="BK158" s="210">
        <f>BK159</f>
        <v>0</v>
      </c>
    </row>
    <row r="159" s="2" customFormat="1" ht="16.5" customHeight="1">
      <c r="A159" s="40"/>
      <c r="B159" s="41"/>
      <c r="C159" s="213" t="s">
        <v>206</v>
      </c>
      <c r="D159" s="213" t="s">
        <v>136</v>
      </c>
      <c r="E159" s="214" t="s">
        <v>338</v>
      </c>
      <c r="F159" s="215" t="s">
        <v>339</v>
      </c>
      <c r="G159" s="216" t="s">
        <v>239</v>
      </c>
      <c r="H159" s="217">
        <v>54.283999999999999</v>
      </c>
      <c r="I159" s="218"/>
      <c r="J159" s="219">
        <f>ROUND(I159*H159,2)</f>
        <v>0</v>
      </c>
      <c r="K159" s="215" t="s">
        <v>18</v>
      </c>
      <c r="L159" s="46"/>
      <c r="M159" s="259" t="s">
        <v>18</v>
      </c>
      <c r="N159" s="260" t="s">
        <v>40</v>
      </c>
      <c r="O159" s="261"/>
      <c r="P159" s="262">
        <f>O159*H159</f>
        <v>0</v>
      </c>
      <c r="Q159" s="262">
        <v>0</v>
      </c>
      <c r="R159" s="262">
        <f>Q159*H159</f>
        <v>0</v>
      </c>
      <c r="S159" s="262">
        <v>0</v>
      </c>
      <c r="T159" s="262">
        <f>S159*H159</f>
        <v>0</v>
      </c>
      <c r="U159" s="263" t="s">
        <v>18</v>
      </c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4" t="s">
        <v>140</v>
      </c>
      <c r="AT159" s="224" t="s">
        <v>136</v>
      </c>
      <c r="AU159" s="224" t="s">
        <v>79</v>
      </c>
      <c r="AY159" s="19" t="s">
        <v>133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9" t="s">
        <v>77</v>
      </c>
      <c r="BK159" s="225">
        <f>ROUND(I159*H159,2)</f>
        <v>0</v>
      </c>
      <c r="BL159" s="19" t="s">
        <v>140</v>
      </c>
      <c r="BM159" s="224" t="s">
        <v>340</v>
      </c>
    </row>
    <row r="160" s="2" customFormat="1" ht="6.96" customHeight="1">
      <c r="A160" s="40"/>
      <c r="B160" s="61"/>
      <c r="C160" s="62"/>
      <c r="D160" s="62"/>
      <c r="E160" s="62"/>
      <c r="F160" s="62"/>
      <c r="G160" s="62"/>
      <c r="H160" s="62"/>
      <c r="I160" s="62"/>
      <c r="J160" s="62"/>
      <c r="K160" s="62"/>
      <c r="L160" s="46"/>
      <c r="M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</row>
  </sheetData>
  <sheetProtection sheet="1" autoFilter="0" formatColumns="0" formatRows="0" objects="1" scenarios="1" spinCount="100000" saltValue="kCosR39lVx6ZRFKU40vw/FWyJ0Y0sWYx3NxMRsSak86UwzuOfsfg3o6TMS+ChnoBIB45yDmDLOa5N+aoXoZ03w==" hashValue="ZveyDdzWuY2qxSg9JleaoviWNbSArHQiBnbYwIwCMP09FN45QuoNZldt5sXm0ZsgVvFgyS6S4aKVKg0ku6rRKg==" algorithmName="SHA-512" password="CC35"/>
  <autoFilter ref="C84:K15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0" customWidth="1"/>
    <col min="2" max="2" width="1.667969" style="280" customWidth="1"/>
    <col min="3" max="4" width="5" style="280" customWidth="1"/>
    <col min="5" max="5" width="11.66016" style="280" customWidth="1"/>
    <col min="6" max="6" width="9.160156" style="280" customWidth="1"/>
    <col min="7" max="7" width="5" style="280" customWidth="1"/>
    <col min="8" max="8" width="77.83203" style="280" customWidth="1"/>
    <col min="9" max="10" width="20" style="280" customWidth="1"/>
    <col min="11" max="11" width="1.667969" style="280" customWidth="1"/>
  </cols>
  <sheetData>
    <row r="1" s="1" customFormat="1" ht="37.5" customHeight="1"/>
    <row r="2" s="1" customFormat="1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6" customFormat="1" ht="45" customHeight="1">
      <c r="B3" s="284"/>
      <c r="C3" s="285" t="s">
        <v>1249</v>
      </c>
      <c r="D3" s="285"/>
      <c r="E3" s="285"/>
      <c r="F3" s="285"/>
      <c r="G3" s="285"/>
      <c r="H3" s="285"/>
      <c r="I3" s="285"/>
      <c r="J3" s="285"/>
      <c r="K3" s="286"/>
    </row>
    <row r="4" s="1" customFormat="1" ht="25.5" customHeight="1">
      <c r="B4" s="287"/>
      <c r="C4" s="288" t="s">
        <v>1250</v>
      </c>
      <c r="D4" s="288"/>
      <c r="E4" s="288"/>
      <c r="F4" s="288"/>
      <c r="G4" s="288"/>
      <c r="H4" s="288"/>
      <c r="I4" s="288"/>
      <c r="J4" s="288"/>
      <c r="K4" s="289"/>
    </row>
    <row r="5" s="1" customFormat="1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s="1" customFormat="1" ht="15" customHeight="1">
      <c r="B6" s="287"/>
      <c r="C6" s="291" t="s">
        <v>1251</v>
      </c>
      <c r="D6" s="291"/>
      <c r="E6" s="291"/>
      <c r="F6" s="291"/>
      <c r="G6" s="291"/>
      <c r="H6" s="291"/>
      <c r="I6" s="291"/>
      <c r="J6" s="291"/>
      <c r="K6" s="289"/>
    </row>
    <row r="7" s="1" customFormat="1" ht="15" customHeight="1">
      <c r="B7" s="292"/>
      <c r="C7" s="291" t="s">
        <v>1252</v>
      </c>
      <c r="D7" s="291"/>
      <c r="E7" s="291"/>
      <c r="F7" s="291"/>
      <c r="G7" s="291"/>
      <c r="H7" s="291"/>
      <c r="I7" s="291"/>
      <c r="J7" s="291"/>
      <c r="K7" s="289"/>
    </row>
    <row r="8" s="1" customFormat="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="1" customFormat="1" ht="15" customHeight="1">
      <c r="B9" s="292"/>
      <c r="C9" s="291" t="s">
        <v>1253</v>
      </c>
      <c r="D9" s="291"/>
      <c r="E9" s="291"/>
      <c r="F9" s="291"/>
      <c r="G9" s="291"/>
      <c r="H9" s="291"/>
      <c r="I9" s="291"/>
      <c r="J9" s="291"/>
      <c r="K9" s="289"/>
    </row>
    <row r="10" s="1" customFormat="1" ht="15" customHeight="1">
      <c r="B10" s="292"/>
      <c r="C10" s="291"/>
      <c r="D10" s="291" t="s">
        <v>1254</v>
      </c>
      <c r="E10" s="291"/>
      <c r="F10" s="291"/>
      <c r="G10" s="291"/>
      <c r="H10" s="291"/>
      <c r="I10" s="291"/>
      <c r="J10" s="291"/>
      <c r="K10" s="289"/>
    </row>
    <row r="11" s="1" customFormat="1" ht="15" customHeight="1">
      <c r="B11" s="292"/>
      <c r="C11" s="293"/>
      <c r="D11" s="291" t="s">
        <v>1255</v>
      </c>
      <c r="E11" s="291"/>
      <c r="F11" s="291"/>
      <c r="G11" s="291"/>
      <c r="H11" s="291"/>
      <c r="I11" s="291"/>
      <c r="J11" s="291"/>
      <c r="K11" s="289"/>
    </row>
    <row r="12" s="1" customFormat="1" ht="15" customHeight="1">
      <c r="B12" s="292"/>
      <c r="C12" s="293"/>
      <c r="D12" s="291"/>
      <c r="E12" s="291"/>
      <c r="F12" s="291"/>
      <c r="G12" s="291"/>
      <c r="H12" s="291"/>
      <c r="I12" s="291"/>
      <c r="J12" s="291"/>
      <c r="K12" s="289"/>
    </row>
    <row r="13" s="1" customFormat="1" ht="15" customHeight="1">
      <c r="B13" s="292"/>
      <c r="C13" s="293"/>
      <c r="D13" s="294" t="s">
        <v>1256</v>
      </c>
      <c r="E13" s="291"/>
      <c r="F13" s="291"/>
      <c r="G13" s="291"/>
      <c r="H13" s="291"/>
      <c r="I13" s="291"/>
      <c r="J13" s="291"/>
      <c r="K13" s="289"/>
    </row>
    <row r="14" s="1" customFormat="1" ht="12.75" customHeight="1">
      <c r="B14" s="292"/>
      <c r="C14" s="293"/>
      <c r="D14" s="293"/>
      <c r="E14" s="293"/>
      <c r="F14" s="293"/>
      <c r="G14" s="293"/>
      <c r="H14" s="293"/>
      <c r="I14" s="293"/>
      <c r="J14" s="293"/>
      <c r="K14" s="289"/>
    </row>
    <row r="15" s="1" customFormat="1" ht="15" customHeight="1">
      <c r="B15" s="292"/>
      <c r="C15" s="293"/>
      <c r="D15" s="291" t="s">
        <v>1257</v>
      </c>
      <c r="E15" s="291"/>
      <c r="F15" s="291"/>
      <c r="G15" s="291"/>
      <c r="H15" s="291"/>
      <c r="I15" s="291"/>
      <c r="J15" s="291"/>
      <c r="K15" s="289"/>
    </row>
    <row r="16" s="1" customFormat="1" ht="15" customHeight="1">
      <c r="B16" s="292"/>
      <c r="C16" s="293"/>
      <c r="D16" s="291" t="s">
        <v>1258</v>
      </c>
      <c r="E16" s="291"/>
      <c r="F16" s="291"/>
      <c r="G16" s="291"/>
      <c r="H16" s="291"/>
      <c r="I16" s="291"/>
      <c r="J16" s="291"/>
      <c r="K16" s="289"/>
    </row>
    <row r="17" s="1" customFormat="1" ht="15" customHeight="1">
      <c r="B17" s="292"/>
      <c r="C17" s="293"/>
      <c r="D17" s="291" t="s">
        <v>1259</v>
      </c>
      <c r="E17" s="291"/>
      <c r="F17" s="291"/>
      <c r="G17" s="291"/>
      <c r="H17" s="291"/>
      <c r="I17" s="291"/>
      <c r="J17" s="291"/>
      <c r="K17" s="289"/>
    </row>
    <row r="18" s="1" customFormat="1" ht="15" customHeight="1">
      <c r="B18" s="292"/>
      <c r="C18" s="293"/>
      <c r="D18" s="293"/>
      <c r="E18" s="295" t="s">
        <v>76</v>
      </c>
      <c r="F18" s="291" t="s">
        <v>1260</v>
      </c>
      <c r="G18" s="291"/>
      <c r="H18" s="291"/>
      <c r="I18" s="291"/>
      <c r="J18" s="291"/>
      <c r="K18" s="289"/>
    </row>
    <row r="19" s="1" customFormat="1" ht="15" customHeight="1">
      <c r="B19" s="292"/>
      <c r="C19" s="293"/>
      <c r="D19" s="293"/>
      <c r="E19" s="295" t="s">
        <v>1261</v>
      </c>
      <c r="F19" s="291" t="s">
        <v>1262</v>
      </c>
      <c r="G19" s="291"/>
      <c r="H19" s="291"/>
      <c r="I19" s="291"/>
      <c r="J19" s="291"/>
      <c r="K19" s="289"/>
    </row>
    <row r="20" s="1" customFormat="1" ht="15" customHeight="1">
      <c r="B20" s="292"/>
      <c r="C20" s="293"/>
      <c r="D20" s="293"/>
      <c r="E20" s="295" t="s">
        <v>1263</v>
      </c>
      <c r="F20" s="291" t="s">
        <v>1264</v>
      </c>
      <c r="G20" s="291"/>
      <c r="H20" s="291"/>
      <c r="I20" s="291"/>
      <c r="J20" s="291"/>
      <c r="K20" s="289"/>
    </row>
    <row r="21" s="1" customFormat="1" ht="15" customHeight="1">
      <c r="B21" s="292"/>
      <c r="C21" s="293"/>
      <c r="D21" s="293"/>
      <c r="E21" s="295" t="s">
        <v>1265</v>
      </c>
      <c r="F21" s="291" t="s">
        <v>1266</v>
      </c>
      <c r="G21" s="291"/>
      <c r="H21" s="291"/>
      <c r="I21" s="291"/>
      <c r="J21" s="291"/>
      <c r="K21" s="289"/>
    </row>
    <row r="22" s="1" customFormat="1" ht="15" customHeight="1">
      <c r="B22" s="292"/>
      <c r="C22" s="293"/>
      <c r="D22" s="293"/>
      <c r="E22" s="295" t="s">
        <v>1267</v>
      </c>
      <c r="F22" s="291" t="s">
        <v>1191</v>
      </c>
      <c r="G22" s="291"/>
      <c r="H22" s="291"/>
      <c r="I22" s="291"/>
      <c r="J22" s="291"/>
      <c r="K22" s="289"/>
    </row>
    <row r="23" s="1" customFormat="1" ht="15" customHeight="1">
      <c r="B23" s="292"/>
      <c r="C23" s="293"/>
      <c r="D23" s="293"/>
      <c r="E23" s="295" t="s">
        <v>98</v>
      </c>
      <c r="F23" s="291" t="s">
        <v>1268</v>
      </c>
      <c r="G23" s="291"/>
      <c r="H23" s="291"/>
      <c r="I23" s="291"/>
      <c r="J23" s="291"/>
      <c r="K23" s="289"/>
    </row>
    <row r="24" s="1" customFormat="1" ht="12.75" customHeight="1">
      <c r="B24" s="292"/>
      <c r="C24" s="293"/>
      <c r="D24" s="293"/>
      <c r="E24" s="293"/>
      <c r="F24" s="293"/>
      <c r="G24" s="293"/>
      <c r="H24" s="293"/>
      <c r="I24" s="293"/>
      <c r="J24" s="293"/>
      <c r="K24" s="289"/>
    </row>
    <row r="25" s="1" customFormat="1" ht="15" customHeight="1">
      <c r="B25" s="292"/>
      <c r="C25" s="291" t="s">
        <v>1269</v>
      </c>
      <c r="D25" s="291"/>
      <c r="E25" s="291"/>
      <c r="F25" s="291"/>
      <c r="G25" s="291"/>
      <c r="H25" s="291"/>
      <c r="I25" s="291"/>
      <c r="J25" s="291"/>
      <c r="K25" s="289"/>
    </row>
    <row r="26" s="1" customFormat="1" ht="15" customHeight="1">
      <c r="B26" s="292"/>
      <c r="C26" s="291" t="s">
        <v>1270</v>
      </c>
      <c r="D26" s="291"/>
      <c r="E26" s="291"/>
      <c r="F26" s="291"/>
      <c r="G26" s="291"/>
      <c r="H26" s="291"/>
      <c r="I26" s="291"/>
      <c r="J26" s="291"/>
      <c r="K26" s="289"/>
    </row>
    <row r="27" s="1" customFormat="1" ht="15" customHeight="1">
      <c r="B27" s="292"/>
      <c r="C27" s="291"/>
      <c r="D27" s="291" t="s">
        <v>1271</v>
      </c>
      <c r="E27" s="291"/>
      <c r="F27" s="291"/>
      <c r="G27" s="291"/>
      <c r="H27" s="291"/>
      <c r="I27" s="291"/>
      <c r="J27" s="291"/>
      <c r="K27" s="289"/>
    </row>
    <row r="28" s="1" customFormat="1" ht="15" customHeight="1">
      <c r="B28" s="292"/>
      <c r="C28" s="293"/>
      <c r="D28" s="291" t="s">
        <v>1272</v>
      </c>
      <c r="E28" s="291"/>
      <c r="F28" s="291"/>
      <c r="G28" s="291"/>
      <c r="H28" s="291"/>
      <c r="I28" s="291"/>
      <c r="J28" s="291"/>
      <c r="K28" s="289"/>
    </row>
    <row r="29" s="1" customFormat="1" ht="12.75" customHeight="1">
      <c r="B29" s="292"/>
      <c r="C29" s="293"/>
      <c r="D29" s="293"/>
      <c r="E29" s="293"/>
      <c r="F29" s="293"/>
      <c r="G29" s="293"/>
      <c r="H29" s="293"/>
      <c r="I29" s="293"/>
      <c r="J29" s="293"/>
      <c r="K29" s="289"/>
    </row>
    <row r="30" s="1" customFormat="1" ht="15" customHeight="1">
      <c r="B30" s="292"/>
      <c r="C30" s="293"/>
      <c r="D30" s="291" t="s">
        <v>1273</v>
      </c>
      <c r="E30" s="291"/>
      <c r="F30" s="291"/>
      <c r="G30" s="291"/>
      <c r="H30" s="291"/>
      <c r="I30" s="291"/>
      <c r="J30" s="291"/>
      <c r="K30" s="289"/>
    </row>
    <row r="31" s="1" customFormat="1" ht="15" customHeight="1">
      <c r="B31" s="292"/>
      <c r="C31" s="293"/>
      <c r="D31" s="291" t="s">
        <v>1274</v>
      </c>
      <c r="E31" s="291"/>
      <c r="F31" s="291"/>
      <c r="G31" s="291"/>
      <c r="H31" s="291"/>
      <c r="I31" s="291"/>
      <c r="J31" s="291"/>
      <c r="K31" s="289"/>
    </row>
    <row r="32" s="1" customFormat="1" ht="12.75" customHeight="1">
      <c r="B32" s="292"/>
      <c r="C32" s="293"/>
      <c r="D32" s="293"/>
      <c r="E32" s="293"/>
      <c r="F32" s="293"/>
      <c r="G32" s="293"/>
      <c r="H32" s="293"/>
      <c r="I32" s="293"/>
      <c r="J32" s="293"/>
      <c r="K32" s="289"/>
    </row>
    <row r="33" s="1" customFormat="1" ht="15" customHeight="1">
      <c r="B33" s="292"/>
      <c r="C33" s="293"/>
      <c r="D33" s="291" t="s">
        <v>1275</v>
      </c>
      <c r="E33" s="291"/>
      <c r="F33" s="291"/>
      <c r="G33" s="291"/>
      <c r="H33" s="291"/>
      <c r="I33" s="291"/>
      <c r="J33" s="291"/>
      <c r="K33" s="289"/>
    </row>
    <row r="34" s="1" customFormat="1" ht="15" customHeight="1">
      <c r="B34" s="292"/>
      <c r="C34" s="293"/>
      <c r="D34" s="291" t="s">
        <v>1276</v>
      </c>
      <c r="E34" s="291"/>
      <c r="F34" s="291"/>
      <c r="G34" s="291"/>
      <c r="H34" s="291"/>
      <c r="I34" s="291"/>
      <c r="J34" s="291"/>
      <c r="K34" s="289"/>
    </row>
    <row r="35" s="1" customFormat="1" ht="15" customHeight="1">
      <c r="B35" s="292"/>
      <c r="C35" s="293"/>
      <c r="D35" s="291" t="s">
        <v>1277</v>
      </c>
      <c r="E35" s="291"/>
      <c r="F35" s="291"/>
      <c r="G35" s="291"/>
      <c r="H35" s="291"/>
      <c r="I35" s="291"/>
      <c r="J35" s="291"/>
      <c r="K35" s="289"/>
    </row>
    <row r="36" s="1" customFormat="1" ht="15" customHeight="1">
      <c r="B36" s="292"/>
      <c r="C36" s="293"/>
      <c r="D36" s="291"/>
      <c r="E36" s="294" t="s">
        <v>118</v>
      </c>
      <c r="F36" s="291"/>
      <c r="G36" s="291" t="s">
        <v>1278</v>
      </c>
      <c r="H36" s="291"/>
      <c r="I36" s="291"/>
      <c r="J36" s="291"/>
      <c r="K36" s="289"/>
    </row>
    <row r="37" s="1" customFormat="1" ht="30.75" customHeight="1">
      <c r="B37" s="292"/>
      <c r="C37" s="293"/>
      <c r="D37" s="291"/>
      <c r="E37" s="294" t="s">
        <v>1279</v>
      </c>
      <c r="F37" s="291"/>
      <c r="G37" s="291" t="s">
        <v>1280</v>
      </c>
      <c r="H37" s="291"/>
      <c r="I37" s="291"/>
      <c r="J37" s="291"/>
      <c r="K37" s="289"/>
    </row>
    <row r="38" s="1" customFormat="1" ht="15" customHeight="1">
      <c r="B38" s="292"/>
      <c r="C38" s="293"/>
      <c r="D38" s="291"/>
      <c r="E38" s="294" t="s">
        <v>50</v>
      </c>
      <c r="F38" s="291"/>
      <c r="G38" s="291" t="s">
        <v>1281</v>
      </c>
      <c r="H38" s="291"/>
      <c r="I38" s="291"/>
      <c r="J38" s="291"/>
      <c r="K38" s="289"/>
    </row>
    <row r="39" s="1" customFormat="1" ht="15" customHeight="1">
      <c r="B39" s="292"/>
      <c r="C39" s="293"/>
      <c r="D39" s="291"/>
      <c r="E39" s="294" t="s">
        <v>51</v>
      </c>
      <c r="F39" s="291"/>
      <c r="G39" s="291" t="s">
        <v>1282</v>
      </c>
      <c r="H39" s="291"/>
      <c r="I39" s="291"/>
      <c r="J39" s="291"/>
      <c r="K39" s="289"/>
    </row>
    <row r="40" s="1" customFormat="1" ht="15" customHeight="1">
      <c r="B40" s="292"/>
      <c r="C40" s="293"/>
      <c r="D40" s="291"/>
      <c r="E40" s="294" t="s">
        <v>119</v>
      </c>
      <c r="F40" s="291"/>
      <c r="G40" s="291" t="s">
        <v>1283</v>
      </c>
      <c r="H40" s="291"/>
      <c r="I40" s="291"/>
      <c r="J40" s="291"/>
      <c r="K40" s="289"/>
    </row>
    <row r="41" s="1" customFormat="1" ht="15" customHeight="1">
      <c r="B41" s="292"/>
      <c r="C41" s="293"/>
      <c r="D41" s="291"/>
      <c r="E41" s="294" t="s">
        <v>120</v>
      </c>
      <c r="F41" s="291"/>
      <c r="G41" s="291" t="s">
        <v>1284</v>
      </c>
      <c r="H41" s="291"/>
      <c r="I41" s="291"/>
      <c r="J41" s="291"/>
      <c r="K41" s="289"/>
    </row>
    <row r="42" s="1" customFormat="1" ht="15" customHeight="1">
      <c r="B42" s="292"/>
      <c r="C42" s="293"/>
      <c r="D42" s="291"/>
      <c r="E42" s="294" t="s">
        <v>1285</v>
      </c>
      <c r="F42" s="291"/>
      <c r="G42" s="291" t="s">
        <v>1286</v>
      </c>
      <c r="H42" s="291"/>
      <c r="I42" s="291"/>
      <c r="J42" s="291"/>
      <c r="K42" s="289"/>
    </row>
    <row r="43" s="1" customFormat="1" ht="15" customHeight="1">
      <c r="B43" s="292"/>
      <c r="C43" s="293"/>
      <c r="D43" s="291"/>
      <c r="E43" s="294"/>
      <c r="F43" s="291"/>
      <c r="G43" s="291" t="s">
        <v>1287</v>
      </c>
      <c r="H43" s="291"/>
      <c r="I43" s="291"/>
      <c r="J43" s="291"/>
      <c r="K43" s="289"/>
    </row>
    <row r="44" s="1" customFormat="1" ht="15" customHeight="1">
      <c r="B44" s="292"/>
      <c r="C44" s="293"/>
      <c r="D44" s="291"/>
      <c r="E44" s="294" t="s">
        <v>1288</v>
      </c>
      <c r="F44" s="291"/>
      <c r="G44" s="291" t="s">
        <v>1289</v>
      </c>
      <c r="H44" s="291"/>
      <c r="I44" s="291"/>
      <c r="J44" s="291"/>
      <c r="K44" s="289"/>
    </row>
    <row r="45" s="1" customFormat="1" ht="15" customHeight="1">
      <c r="B45" s="292"/>
      <c r="C45" s="293"/>
      <c r="D45" s="291"/>
      <c r="E45" s="294" t="s">
        <v>122</v>
      </c>
      <c r="F45" s="291"/>
      <c r="G45" s="291" t="s">
        <v>1290</v>
      </c>
      <c r="H45" s="291"/>
      <c r="I45" s="291"/>
      <c r="J45" s="291"/>
      <c r="K45" s="289"/>
    </row>
    <row r="46" s="1" customFormat="1" ht="12.75" customHeight="1">
      <c r="B46" s="292"/>
      <c r="C46" s="293"/>
      <c r="D46" s="291"/>
      <c r="E46" s="291"/>
      <c r="F46" s="291"/>
      <c r="G46" s="291"/>
      <c r="H46" s="291"/>
      <c r="I46" s="291"/>
      <c r="J46" s="291"/>
      <c r="K46" s="289"/>
    </row>
    <row r="47" s="1" customFormat="1" ht="15" customHeight="1">
      <c r="B47" s="292"/>
      <c r="C47" s="293"/>
      <c r="D47" s="291" t="s">
        <v>1291</v>
      </c>
      <c r="E47" s="291"/>
      <c r="F47" s="291"/>
      <c r="G47" s="291"/>
      <c r="H47" s="291"/>
      <c r="I47" s="291"/>
      <c r="J47" s="291"/>
      <c r="K47" s="289"/>
    </row>
    <row r="48" s="1" customFormat="1" ht="15" customHeight="1">
      <c r="B48" s="292"/>
      <c r="C48" s="293"/>
      <c r="D48" s="293"/>
      <c r="E48" s="291" t="s">
        <v>1292</v>
      </c>
      <c r="F48" s="291"/>
      <c r="G48" s="291"/>
      <c r="H48" s="291"/>
      <c r="I48" s="291"/>
      <c r="J48" s="291"/>
      <c r="K48" s="289"/>
    </row>
    <row r="49" s="1" customFormat="1" ht="15" customHeight="1">
      <c r="B49" s="292"/>
      <c r="C49" s="293"/>
      <c r="D49" s="293"/>
      <c r="E49" s="291" t="s">
        <v>1293</v>
      </c>
      <c r="F49" s="291"/>
      <c r="G49" s="291"/>
      <c r="H49" s="291"/>
      <c r="I49" s="291"/>
      <c r="J49" s="291"/>
      <c r="K49" s="289"/>
    </row>
    <row r="50" s="1" customFormat="1" ht="15" customHeight="1">
      <c r="B50" s="292"/>
      <c r="C50" s="293"/>
      <c r="D50" s="293"/>
      <c r="E50" s="291" t="s">
        <v>1294</v>
      </c>
      <c r="F50" s="291"/>
      <c r="G50" s="291"/>
      <c r="H50" s="291"/>
      <c r="I50" s="291"/>
      <c r="J50" s="291"/>
      <c r="K50" s="289"/>
    </row>
    <row r="51" s="1" customFormat="1" ht="15" customHeight="1">
      <c r="B51" s="292"/>
      <c r="C51" s="293"/>
      <c r="D51" s="291" t="s">
        <v>1295</v>
      </c>
      <c r="E51" s="291"/>
      <c r="F51" s="291"/>
      <c r="G51" s="291"/>
      <c r="H51" s="291"/>
      <c r="I51" s="291"/>
      <c r="J51" s="291"/>
      <c r="K51" s="289"/>
    </row>
    <row r="52" s="1" customFormat="1" ht="25.5" customHeight="1">
      <c r="B52" s="287"/>
      <c r="C52" s="288" t="s">
        <v>1296</v>
      </c>
      <c r="D52" s="288"/>
      <c r="E52" s="288"/>
      <c r="F52" s="288"/>
      <c r="G52" s="288"/>
      <c r="H52" s="288"/>
      <c r="I52" s="288"/>
      <c r="J52" s="288"/>
      <c r="K52" s="289"/>
    </row>
    <row r="53" s="1" customFormat="1" ht="5.25" customHeight="1">
      <c r="B53" s="287"/>
      <c r="C53" s="290"/>
      <c r="D53" s="290"/>
      <c r="E53" s="290"/>
      <c r="F53" s="290"/>
      <c r="G53" s="290"/>
      <c r="H53" s="290"/>
      <c r="I53" s="290"/>
      <c r="J53" s="290"/>
      <c r="K53" s="289"/>
    </row>
    <row r="54" s="1" customFormat="1" ht="15" customHeight="1">
      <c r="B54" s="287"/>
      <c r="C54" s="291" t="s">
        <v>1297</v>
      </c>
      <c r="D54" s="291"/>
      <c r="E54" s="291"/>
      <c r="F54" s="291"/>
      <c r="G54" s="291"/>
      <c r="H54" s="291"/>
      <c r="I54" s="291"/>
      <c r="J54" s="291"/>
      <c r="K54" s="289"/>
    </row>
    <row r="55" s="1" customFormat="1" ht="15" customHeight="1">
      <c r="B55" s="287"/>
      <c r="C55" s="291" t="s">
        <v>1298</v>
      </c>
      <c r="D55" s="291"/>
      <c r="E55" s="291"/>
      <c r="F55" s="291"/>
      <c r="G55" s="291"/>
      <c r="H55" s="291"/>
      <c r="I55" s="291"/>
      <c r="J55" s="291"/>
      <c r="K55" s="289"/>
    </row>
    <row r="56" s="1" customFormat="1" ht="12.75" customHeight="1">
      <c r="B56" s="287"/>
      <c r="C56" s="291"/>
      <c r="D56" s="291"/>
      <c r="E56" s="291"/>
      <c r="F56" s="291"/>
      <c r="G56" s="291"/>
      <c r="H56" s="291"/>
      <c r="I56" s="291"/>
      <c r="J56" s="291"/>
      <c r="K56" s="289"/>
    </row>
    <row r="57" s="1" customFormat="1" ht="15" customHeight="1">
      <c r="B57" s="287"/>
      <c r="C57" s="291" t="s">
        <v>1299</v>
      </c>
      <c r="D57" s="291"/>
      <c r="E57" s="291"/>
      <c r="F57" s="291"/>
      <c r="G57" s="291"/>
      <c r="H57" s="291"/>
      <c r="I57" s="291"/>
      <c r="J57" s="291"/>
      <c r="K57" s="289"/>
    </row>
    <row r="58" s="1" customFormat="1" ht="15" customHeight="1">
      <c r="B58" s="287"/>
      <c r="C58" s="293"/>
      <c r="D58" s="291" t="s">
        <v>1300</v>
      </c>
      <c r="E58" s="291"/>
      <c r="F58" s="291"/>
      <c r="G58" s="291"/>
      <c r="H58" s="291"/>
      <c r="I58" s="291"/>
      <c r="J58" s="291"/>
      <c r="K58" s="289"/>
    </row>
    <row r="59" s="1" customFormat="1" ht="15" customHeight="1">
      <c r="B59" s="287"/>
      <c r="C59" s="293"/>
      <c r="D59" s="291" t="s">
        <v>1301</v>
      </c>
      <c r="E59" s="291"/>
      <c r="F59" s="291"/>
      <c r="G59" s="291"/>
      <c r="H59" s="291"/>
      <c r="I59" s="291"/>
      <c r="J59" s="291"/>
      <c r="K59" s="289"/>
    </row>
    <row r="60" s="1" customFormat="1" ht="15" customHeight="1">
      <c r="B60" s="287"/>
      <c r="C60" s="293"/>
      <c r="D60" s="291" t="s">
        <v>1302</v>
      </c>
      <c r="E60" s="291"/>
      <c r="F60" s="291"/>
      <c r="G60" s="291"/>
      <c r="H60" s="291"/>
      <c r="I60" s="291"/>
      <c r="J60" s="291"/>
      <c r="K60" s="289"/>
    </row>
    <row r="61" s="1" customFormat="1" ht="15" customHeight="1">
      <c r="B61" s="287"/>
      <c r="C61" s="293"/>
      <c r="D61" s="291" t="s">
        <v>1303</v>
      </c>
      <c r="E61" s="291"/>
      <c r="F61" s="291"/>
      <c r="G61" s="291"/>
      <c r="H61" s="291"/>
      <c r="I61" s="291"/>
      <c r="J61" s="291"/>
      <c r="K61" s="289"/>
    </row>
    <row r="62" s="1" customFormat="1" ht="15" customHeight="1">
      <c r="B62" s="287"/>
      <c r="C62" s="293"/>
      <c r="D62" s="296" t="s">
        <v>1304</v>
      </c>
      <c r="E62" s="296"/>
      <c r="F62" s="296"/>
      <c r="G62" s="296"/>
      <c r="H62" s="296"/>
      <c r="I62" s="296"/>
      <c r="J62" s="296"/>
      <c r="K62" s="289"/>
    </row>
    <row r="63" s="1" customFormat="1" ht="15" customHeight="1">
      <c r="B63" s="287"/>
      <c r="C63" s="293"/>
      <c r="D63" s="291" t="s">
        <v>1305</v>
      </c>
      <c r="E63" s="291"/>
      <c r="F63" s="291"/>
      <c r="G63" s="291"/>
      <c r="H63" s="291"/>
      <c r="I63" s="291"/>
      <c r="J63" s="291"/>
      <c r="K63" s="289"/>
    </row>
    <row r="64" s="1" customFormat="1" ht="12.75" customHeight="1">
      <c r="B64" s="287"/>
      <c r="C64" s="293"/>
      <c r="D64" s="293"/>
      <c r="E64" s="297"/>
      <c r="F64" s="293"/>
      <c r="G64" s="293"/>
      <c r="H64" s="293"/>
      <c r="I64" s="293"/>
      <c r="J64" s="293"/>
      <c r="K64" s="289"/>
    </row>
    <row r="65" s="1" customFormat="1" ht="15" customHeight="1">
      <c r="B65" s="287"/>
      <c r="C65" s="293"/>
      <c r="D65" s="291" t="s">
        <v>1306</v>
      </c>
      <c r="E65" s="291"/>
      <c r="F65" s="291"/>
      <c r="G65" s="291"/>
      <c r="H65" s="291"/>
      <c r="I65" s="291"/>
      <c r="J65" s="291"/>
      <c r="K65" s="289"/>
    </row>
    <row r="66" s="1" customFormat="1" ht="15" customHeight="1">
      <c r="B66" s="287"/>
      <c r="C66" s="293"/>
      <c r="D66" s="296" t="s">
        <v>1307</v>
      </c>
      <c r="E66" s="296"/>
      <c r="F66" s="296"/>
      <c r="G66" s="296"/>
      <c r="H66" s="296"/>
      <c r="I66" s="296"/>
      <c r="J66" s="296"/>
      <c r="K66" s="289"/>
    </row>
    <row r="67" s="1" customFormat="1" ht="15" customHeight="1">
      <c r="B67" s="287"/>
      <c r="C67" s="293"/>
      <c r="D67" s="291" t="s">
        <v>1308</v>
      </c>
      <c r="E67" s="291"/>
      <c r="F67" s="291"/>
      <c r="G67" s="291"/>
      <c r="H67" s="291"/>
      <c r="I67" s="291"/>
      <c r="J67" s="291"/>
      <c r="K67" s="289"/>
    </row>
    <row r="68" s="1" customFormat="1" ht="15" customHeight="1">
      <c r="B68" s="287"/>
      <c r="C68" s="293"/>
      <c r="D68" s="291" t="s">
        <v>1309</v>
      </c>
      <c r="E68" s="291"/>
      <c r="F68" s="291"/>
      <c r="G68" s="291"/>
      <c r="H68" s="291"/>
      <c r="I68" s="291"/>
      <c r="J68" s="291"/>
      <c r="K68" s="289"/>
    </row>
    <row r="69" s="1" customFormat="1" ht="15" customHeight="1">
      <c r="B69" s="287"/>
      <c r="C69" s="293"/>
      <c r="D69" s="291" t="s">
        <v>1310</v>
      </c>
      <c r="E69" s="291"/>
      <c r="F69" s="291"/>
      <c r="G69" s="291"/>
      <c r="H69" s="291"/>
      <c r="I69" s="291"/>
      <c r="J69" s="291"/>
      <c r="K69" s="289"/>
    </row>
    <row r="70" s="1" customFormat="1" ht="15" customHeight="1">
      <c r="B70" s="287"/>
      <c r="C70" s="293"/>
      <c r="D70" s="291" t="s">
        <v>1311</v>
      </c>
      <c r="E70" s="291"/>
      <c r="F70" s="291"/>
      <c r="G70" s="291"/>
      <c r="H70" s="291"/>
      <c r="I70" s="291"/>
      <c r="J70" s="291"/>
      <c r="K70" s="289"/>
    </row>
    <row r="71" s="1" customFormat="1" ht="12.75" customHeight="1">
      <c r="B71" s="298"/>
      <c r="C71" s="299"/>
      <c r="D71" s="299"/>
      <c r="E71" s="299"/>
      <c r="F71" s="299"/>
      <c r="G71" s="299"/>
      <c r="H71" s="299"/>
      <c r="I71" s="299"/>
      <c r="J71" s="299"/>
      <c r="K71" s="300"/>
    </row>
    <row r="72" s="1" customFormat="1" ht="18.75" customHeight="1">
      <c r="B72" s="301"/>
      <c r="C72" s="301"/>
      <c r="D72" s="301"/>
      <c r="E72" s="301"/>
      <c r="F72" s="301"/>
      <c r="G72" s="301"/>
      <c r="H72" s="301"/>
      <c r="I72" s="301"/>
      <c r="J72" s="301"/>
      <c r="K72" s="302"/>
    </row>
    <row r="73" s="1" customFormat="1" ht="18.75" customHeight="1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="1" customFormat="1" ht="7.5" customHeight="1">
      <c r="B74" s="303"/>
      <c r="C74" s="304"/>
      <c r="D74" s="304"/>
      <c r="E74" s="304"/>
      <c r="F74" s="304"/>
      <c r="G74" s="304"/>
      <c r="H74" s="304"/>
      <c r="I74" s="304"/>
      <c r="J74" s="304"/>
      <c r="K74" s="305"/>
    </row>
    <row r="75" s="1" customFormat="1" ht="45" customHeight="1">
      <c r="B75" s="306"/>
      <c r="C75" s="307" t="s">
        <v>1312</v>
      </c>
      <c r="D75" s="307"/>
      <c r="E75" s="307"/>
      <c r="F75" s="307"/>
      <c r="G75" s="307"/>
      <c r="H75" s="307"/>
      <c r="I75" s="307"/>
      <c r="J75" s="307"/>
      <c r="K75" s="308"/>
    </row>
    <row r="76" s="1" customFormat="1" ht="17.25" customHeight="1">
      <c r="B76" s="306"/>
      <c r="C76" s="309" t="s">
        <v>1313</v>
      </c>
      <c r="D76" s="309"/>
      <c r="E76" s="309"/>
      <c r="F76" s="309" t="s">
        <v>1314</v>
      </c>
      <c r="G76" s="310"/>
      <c r="H76" s="309" t="s">
        <v>51</v>
      </c>
      <c r="I76" s="309" t="s">
        <v>54</v>
      </c>
      <c r="J76" s="309" t="s">
        <v>1315</v>
      </c>
      <c r="K76" s="308"/>
    </row>
    <row r="77" s="1" customFormat="1" ht="17.25" customHeight="1">
      <c r="B77" s="306"/>
      <c r="C77" s="311" t="s">
        <v>1316</v>
      </c>
      <c r="D77" s="311"/>
      <c r="E77" s="311"/>
      <c r="F77" s="312" t="s">
        <v>1317</v>
      </c>
      <c r="G77" s="313"/>
      <c r="H77" s="311"/>
      <c r="I77" s="311"/>
      <c r="J77" s="311" t="s">
        <v>1318</v>
      </c>
      <c r="K77" s="308"/>
    </row>
    <row r="78" s="1" customFormat="1" ht="5.25" customHeight="1">
      <c r="B78" s="306"/>
      <c r="C78" s="314"/>
      <c r="D78" s="314"/>
      <c r="E78" s="314"/>
      <c r="F78" s="314"/>
      <c r="G78" s="315"/>
      <c r="H78" s="314"/>
      <c r="I78" s="314"/>
      <c r="J78" s="314"/>
      <c r="K78" s="308"/>
    </row>
    <row r="79" s="1" customFormat="1" ht="15" customHeight="1">
      <c r="B79" s="306"/>
      <c r="C79" s="294" t="s">
        <v>50</v>
      </c>
      <c r="D79" s="316"/>
      <c r="E79" s="316"/>
      <c r="F79" s="317" t="s">
        <v>1319</v>
      </c>
      <c r="G79" s="318"/>
      <c r="H79" s="294" t="s">
        <v>1320</v>
      </c>
      <c r="I79" s="294" t="s">
        <v>1321</v>
      </c>
      <c r="J79" s="294">
        <v>20</v>
      </c>
      <c r="K79" s="308"/>
    </row>
    <row r="80" s="1" customFormat="1" ht="15" customHeight="1">
      <c r="B80" s="306"/>
      <c r="C80" s="294" t="s">
        <v>1322</v>
      </c>
      <c r="D80" s="294"/>
      <c r="E80" s="294"/>
      <c r="F80" s="317" t="s">
        <v>1319</v>
      </c>
      <c r="G80" s="318"/>
      <c r="H80" s="294" t="s">
        <v>1323</v>
      </c>
      <c r="I80" s="294" t="s">
        <v>1321</v>
      </c>
      <c r="J80" s="294">
        <v>120</v>
      </c>
      <c r="K80" s="308"/>
    </row>
    <row r="81" s="1" customFormat="1" ht="15" customHeight="1">
      <c r="B81" s="319"/>
      <c r="C81" s="294" t="s">
        <v>1324</v>
      </c>
      <c r="D81" s="294"/>
      <c r="E81" s="294"/>
      <c r="F81" s="317" t="s">
        <v>1325</v>
      </c>
      <c r="G81" s="318"/>
      <c r="H81" s="294" t="s">
        <v>1326</v>
      </c>
      <c r="I81" s="294" t="s">
        <v>1321</v>
      </c>
      <c r="J81" s="294">
        <v>50</v>
      </c>
      <c r="K81" s="308"/>
    </row>
    <row r="82" s="1" customFormat="1" ht="15" customHeight="1">
      <c r="B82" s="319"/>
      <c r="C82" s="294" t="s">
        <v>1327</v>
      </c>
      <c r="D82" s="294"/>
      <c r="E82" s="294"/>
      <c r="F82" s="317" t="s">
        <v>1319</v>
      </c>
      <c r="G82" s="318"/>
      <c r="H82" s="294" t="s">
        <v>1328</v>
      </c>
      <c r="I82" s="294" t="s">
        <v>1329</v>
      </c>
      <c r="J82" s="294"/>
      <c r="K82" s="308"/>
    </row>
    <row r="83" s="1" customFormat="1" ht="15" customHeight="1">
      <c r="B83" s="319"/>
      <c r="C83" s="320" t="s">
        <v>1330</v>
      </c>
      <c r="D83" s="320"/>
      <c r="E83" s="320"/>
      <c r="F83" s="321" t="s">
        <v>1325</v>
      </c>
      <c r="G83" s="320"/>
      <c r="H83" s="320" t="s">
        <v>1331</v>
      </c>
      <c r="I83" s="320" t="s">
        <v>1321</v>
      </c>
      <c r="J83" s="320">
        <v>15</v>
      </c>
      <c r="K83" s="308"/>
    </row>
    <row r="84" s="1" customFormat="1" ht="15" customHeight="1">
      <c r="B84" s="319"/>
      <c r="C84" s="320" t="s">
        <v>1332</v>
      </c>
      <c r="D84" s="320"/>
      <c r="E84" s="320"/>
      <c r="F84" s="321" t="s">
        <v>1325</v>
      </c>
      <c r="G84" s="320"/>
      <c r="H84" s="320" t="s">
        <v>1333</v>
      </c>
      <c r="I84" s="320" t="s">
        <v>1321</v>
      </c>
      <c r="J84" s="320">
        <v>15</v>
      </c>
      <c r="K84" s="308"/>
    </row>
    <row r="85" s="1" customFormat="1" ht="15" customHeight="1">
      <c r="B85" s="319"/>
      <c r="C85" s="320" t="s">
        <v>1334</v>
      </c>
      <c r="D85" s="320"/>
      <c r="E85" s="320"/>
      <c r="F85" s="321" t="s">
        <v>1325</v>
      </c>
      <c r="G85" s="320"/>
      <c r="H85" s="320" t="s">
        <v>1335</v>
      </c>
      <c r="I85" s="320" t="s">
        <v>1321</v>
      </c>
      <c r="J85" s="320">
        <v>20</v>
      </c>
      <c r="K85" s="308"/>
    </row>
    <row r="86" s="1" customFormat="1" ht="15" customHeight="1">
      <c r="B86" s="319"/>
      <c r="C86" s="320" t="s">
        <v>1336</v>
      </c>
      <c r="D86" s="320"/>
      <c r="E86" s="320"/>
      <c r="F86" s="321" t="s">
        <v>1325</v>
      </c>
      <c r="G86" s="320"/>
      <c r="H86" s="320" t="s">
        <v>1337</v>
      </c>
      <c r="I86" s="320" t="s">
        <v>1321</v>
      </c>
      <c r="J86" s="320">
        <v>20</v>
      </c>
      <c r="K86" s="308"/>
    </row>
    <row r="87" s="1" customFormat="1" ht="15" customHeight="1">
      <c r="B87" s="319"/>
      <c r="C87" s="294" t="s">
        <v>1338</v>
      </c>
      <c r="D87" s="294"/>
      <c r="E87" s="294"/>
      <c r="F87" s="317" t="s">
        <v>1325</v>
      </c>
      <c r="G87" s="318"/>
      <c r="H87" s="294" t="s">
        <v>1339</v>
      </c>
      <c r="I87" s="294" t="s">
        <v>1321</v>
      </c>
      <c r="J87" s="294">
        <v>50</v>
      </c>
      <c r="K87" s="308"/>
    </row>
    <row r="88" s="1" customFormat="1" ht="15" customHeight="1">
      <c r="B88" s="319"/>
      <c r="C88" s="294" t="s">
        <v>1340</v>
      </c>
      <c r="D88" s="294"/>
      <c r="E88" s="294"/>
      <c r="F88" s="317" t="s">
        <v>1325</v>
      </c>
      <c r="G88" s="318"/>
      <c r="H88" s="294" t="s">
        <v>1341</v>
      </c>
      <c r="I88" s="294" t="s">
        <v>1321</v>
      </c>
      <c r="J88" s="294">
        <v>20</v>
      </c>
      <c r="K88" s="308"/>
    </row>
    <row r="89" s="1" customFormat="1" ht="15" customHeight="1">
      <c r="B89" s="319"/>
      <c r="C89" s="294" t="s">
        <v>1342</v>
      </c>
      <c r="D89" s="294"/>
      <c r="E89" s="294"/>
      <c r="F89" s="317" t="s">
        <v>1325</v>
      </c>
      <c r="G89" s="318"/>
      <c r="H89" s="294" t="s">
        <v>1343</v>
      </c>
      <c r="I89" s="294" t="s">
        <v>1321</v>
      </c>
      <c r="J89" s="294">
        <v>20</v>
      </c>
      <c r="K89" s="308"/>
    </row>
    <row r="90" s="1" customFormat="1" ht="15" customHeight="1">
      <c r="B90" s="319"/>
      <c r="C90" s="294" t="s">
        <v>1344</v>
      </c>
      <c r="D90" s="294"/>
      <c r="E90" s="294"/>
      <c r="F90" s="317" t="s">
        <v>1325</v>
      </c>
      <c r="G90" s="318"/>
      <c r="H90" s="294" t="s">
        <v>1345</v>
      </c>
      <c r="I90" s="294" t="s">
        <v>1321</v>
      </c>
      <c r="J90" s="294">
        <v>50</v>
      </c>
      <c r="K90" s="308"/>
    </row>
    <row r="91" s="1" customFormat="1" ht="15" customHeight="1">
      <c r="B91" s="319"/>
      <c r="C91" s="294" t="s">
        <v>1346</v>
      </c>
      <c r="D91" s="294"/>
      <c r="E91" s="294"/>
      <c r="F91" s="317" t="s">
        <v>1325</v>
      </c>
      <c r="G91" s="318"/>
      <c r="H91" s="294" t="s">
        <v>1346</v>
      </c>
      <c r="I91" s="294" t="s">
        <v>1321</v>
      </c>
      <c r="J91" s="294">
        <v>50</v>
      </c>
      <c r="K91" s="308"/>
    </row>
    <row r="92" s="1" customFormat="1" ht="15" customHeight="1">
      <c r="B92" s="319"/>
      <c r="C92" s="294" t="s">
        <v>1347</v>
      </c>
      <c r="D92" s="294"/>
      <c r="E92" s="294"/>
      <c r="F92" s="317" t="s">
        <v>1325</v>
      </c>
      <c r="G92" s="318"/>
      <c r="H92" s="294" t="s">
        <v>1348</v>
      </c>
      <c r="I92" s="294" t="s">
        <v>1321</v>
      </c>
      <c r="J92" s="294">
        <v>255</v>
      </c>
      <c r="K92" s="308"/>
    </row>
    <row r="93" s="1" customFormat="1" ht="15" customHeight="1">
      <c r="B93" s="319"/>
      <c r="C93" s="294" t="s">
        <v>1349</v>
      </c>
      <c r="D93" s="294"/>
      <c r="E93" s="294"/>
      <c r="F93" s="317" t="s">
        <v>1319</v>
      </c>
      <c r="G93" s="318"/>
      <c r="H93" s="294" t="s">
        <v>1350</v>
      </c>
      <c r="I93" s="294" t="s">
        <v>1351</v>
      </c>
      <c r="J93" s="294"/>
      <c r="K93" s="308"/>
    </row>
    <row r="94" s="1" customFormat="1" ht="15" customHeight="1">
      <c r="B94" s="319"/>
      <c r="C94" s="294" t="s">
        <v>1352</v>
      </c>
      <c r="D94" s="294"/>
      <c r="E94" s="294"/>
      <c r="F94" s="317" t="s">
        <v>1319</v>
      </c>
      <c r="G94" s="318"/>
      <c r="H94" s="294" t="s">
        <v>1353</v>
      </c>
      <c r="I94" s="294" t="s">
        <v>1354</v>
      </c>
      <c r="J94" s="294"/>
      <c r="K94" s="308"/>
    </row>
    <row r="95" s="1" customFormat="1" ht="15" customHeight="1">
      <c r="B95" s="319"/>
      <c r="C95" s="294" t="s">
        <v>1355</v>
      </c>
      <c r="D95" s="294"/>
      <c r="E95" s="294"/>
      <c r="F95" s="317" t="s">
        <v>1319</v>
      </c>
      <c r="G95" s="318"/>
      <c r="H95" s="294" t="s">
        <v>1355</v>
      </c>
      <c r="I95" s="294" t="s">
        <v>1354</v>
      </c>
      <c r="J95" s="294"/>
      <c r="K95" s="308"/>
    </row>
    <row r="96" s="1" customFormat="1" ht="15" customHeight="1">
      <c r="B96" s="319"/>
      <c r="C96" s="294" t="s">
        <v>35</v>
      </c>
      <c r="D96" s="294"/>
      <c r="E96" s="294"/>
      <c r="F96" s="317" t="s">
        <v>1319</v>
      </c>
      <c r="G96" s="318"/>
      <c r="H96" s="294" t="s">
        <v>1356</v>
      </c>
      <c r="I96" s="294" t="s">
        <v>1354</v>
      </c>
      <c r="J96" s="294"/>
      <c r="K96" s="308"/>
    </row>
    <row r="97" s="1" customFormat="1" ht="15" customHeight="1">
      <c r="B97" s="319"/>
      <c r="C97" s="294" t="s">
        <v>45</v>
      </c>
      <c r="D97" s="294"/>
      <c r="E97" s="294"/>
      <c r="F97" s="317" t="s">
        <v>1319</v>
      </c>
      <c r="G97" s="318"/>
      <c r="H97" s="294" t="s">
        <v>1357</v>
      </c>
      <c r="I97" s="294" t="s">
        <v>1354</v>
      </c>
      <c r="J97" s="294"/>
      <c r="K97" s="308"/>
    </row>
    <row r="98" s="1" customFormat="1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s="1" customFormat="1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s="1" customFormat="1" ht="18.75" customHeight="1"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</row>
    <row r="101" s="1" customFormat="1" ht="7.5" customHeight="1">
      <c r="B101" s="303"/>
      <c r="C101" s="304"/>
      <c r="D101" s="304"/>
      <c r="E101" s="304"/>
      <c r="F101" s="304"/>
      <c r="G101" s="304"/>
      <c r="H101" s="304"/>
      <c r="I101" s="304"/>
      <c r="J101" s="304"/>
      <c r="K101" s="305"/>
    </row>
    <row r="102" s="1" customFormat="1" ht="45" customHeight="1">
      <c r="B102" s="306"/>
      <c r="C102" s="307" t="s">
        <v>1358</v>
      </c>
      <c r="D102" s="307"/>
      <c r="E102" s="307"/>
      <c r="F102" s="307"/>
      <c r="G102" s="307"/>
      <c r="H102" s="307"/>
      <c r="I102" s="307"/>
      <c r="J102" s="307"/>
      <c r="K102" s="308"/>
    </row>
    <row r="103" s="1" customFormat="1" ht="17.25" customHeight="1">
      <c r="B103" s="306"/>
      <c r="C103" s="309" t="s">
        <v>1313</v>
      </c>
      <c r="D103" s="309"/>
      <c r="E103" s="309"/>
      <c r="F103" s="309" t="s">
        <v>1314</v>
      </c>
      <c r="G103" s="310"/>
      <c r="H103" s="309" t="s">
        <v>51</v>
      </c>
      <c r="I103" s="309" t="s">
        <v>54</v>
      </c>
      <c r="J103" s="309" t="s">
        <v>1315</v>
      </c>
      <c r="K103" s="308"/>
    </row>
    <row r="104" s="1" customFormat="1" ht="17.25" customHeight="1">
      <c r="B104" s="306"/>
      <c r="C104" s="311" t="s">
        <v>1316</v>
      </c>
      <c r="D104" s="311"/>
      <c r="E104" s="311"/>
      <c r="F104" s="312" t="s">
        <v>1317</v>
      </c>
      <c r="G104" s="313"/>
      <c r="H104" s="311"/>
      <c r="I104" s="311"/>
      <c r="J104" s="311" t="s">
        <v>1318</v>
      </c>
      <c r="K104" s="308"/>
    </row>
    <row r="105" s="1" customFormat="1" ht="5.25" customHeight="1">
      <c r="B105" s="306"/>
      <c r="C105" s="309"/>
      <c r="D105" s="309"/>
      <c r="E105" s="309"/>
      <c r="F105" s="309"/>
      <c r="G105" s="327"/>
      <c r="H105" s="309"/>
      <c r="I105" s="309"/>
      <c r="J105" s="309"/>
      <c r="K105" s="308"/>
    </row>
    <row r="106" s="1" customFormat="1" ht="15" customHeight="1">
      <c r="B106" s="306"/>
      <c r="C106" s="294" t="s">
        <v>50</v>
      </c>
      <c r="D106" s="316"/>
      <c r="E106" s="316"/>
      <c r="F106" s="317" t="s">
        <v>1319</v>
      </c>
      <c r="G106" s="294"/>
      <c r="H106" s="294" t="s">
        <v>1359</v>
      </c>
      <c r="I106" s="294" t="s">
        <v>1321</v>
      </c>
      <c r="J106" s="294">
        <v>20</v>
      </c>
      <c r="K106" s="308"/>
    </row>
    <row r="107" s="1" customFormat="1" ht="15" customHeight="1">
      <c r="B107" s="306"/>
      <c r="C107" s="294" t="s">
        <v>1322</v>
      </c>
      <c r="D107" s="294"/>
      <c r="E107" s="294"/>
      <c r="F107" s="317" t="s">
        <v>1319</v>
      </c>
      <c r="G107" s="294"/>
      <c r="H107" s="294" t="s">
        <v>1359</v>
      </c>
      <c r="I107" s="294" t="s">
        <v>1321</v>
      </c>
      <c r="J107" s="294">
        <v>120</v>
      </c>
      <c r="K107" s="308"/>
    </row>
    <row r="108" s="1" customFormat="1" ht="15" customHeight="1">
      <c r="B108" s="319"/>
      <c r="C108" s="294" t="s">
        <v>1324</v>
      </c>
      <c r="D108" s="294"/>
      <c r="E108" s="294"/>
      <c r="F108" s="317" t="s">
        <v>1325</v>
      </c>
      <c r="G108" s="294"/>
      <c r="H108" s="294" t="s">
        <v>1359</v>
      </c>
      <c r="I108" s="294" t="s">
        <v>1321</v>
      </c>
      <c r="J108" s="294">
        <v>50</v>
      </c>
      <c r="K108" s="308"/>
    </row>
    <row r="109" s="1" customFormat="1" ht="15" customHeight="1">
      <c r="B109" s="319"/>
      <c r="C109" s="294" t="s">
        <v>1327</v>
      </c>
      <c r="D109" s="294"/>
      <c r="E109" s="294"/>
      <c r="F109" s="317" t="s">
        <v>1319</v>
      </c>
      <c r="G109" s="294"/>
      <c r="H109" s="294" t="s">
        <v>1359</v>
      </c>
      <c r="I109" s="294" t="s">
        <v>1329</v>
      </c>
      <c r="J109" s="294"/>
      <c r="K109" s="308"/>
    </row>
    <row r="110" s="1" customFormat="1" ht="15" customHeight="1">
      <c r="B110" s="319"/>
      <c r="C110" s="294" t="s">
        <v>1338</v>
      </c>
      <c r="D110" s="294"/>
      <c r="E110" s="294"/>
      <c r="F110" s="317" t="s">
        <v>1325</v>
      </c>
      <c r="G110" s="294"/>
      <c r="H110" s="294" t="s">
        <v>1359</v>
      </c>
      <c r="I110" s="294" t="s">
        <v>1321</v>
      </c>
      <c r="J110" s="294">
        <v>50</v>
      </c>
      <c r="K110" s="308"/>
    </row>
    <row r="111" s="1" customFormat="1" ht="15" customHeight="1">
      <c r="B111" s="319"/>
      <c r="C111" s="294" t="s">
        <v>1346</v>
      </c>
      <c r="D111" s="294"/>
      <c r="E111" s="294"/>
      <c r="F111" s="317" t="s">
        <v>1325</v>
      </c>
      <c r="G111" s="294"/>
      <c r="H111" s="294" t="s">
        <v>1359</v>
      </c>
      <c r="I111" s="294" t="s">
        <v>1321</v>
      </c>
      <c r="J111" s="294">
        <v>50</v>
      </c>
      <c r="K111" s="308"/>
    </row>
    <row r="112" s="1" customFormat="1" ht="15" customHeight="1">
      <c r="B112" s="319"/>
      <c r="C112" s="294" t="s">
        <v>1344</v>
      </c>
      <c r="D112" s="294"/>
      <c r="E112" s="294"/>
      <c r="F112" s="317" t="s">
        <v>1325</v>
      </c>
      <c r="G112" s="294"/>
      <c r="H112" s="294" t="s">
        <v>1359</v>
      </c>
      <c r="I112" s="294" t="s">
        <v>1321</v>
      </c>
      <c r="J112" s="294">
        <v>50</v>
      </c>
      <c r="K112" s="308"/>
    </row>
    <row r="113" s="1" customFormat="1" ht="15" customHeight="1">
      <c r="B113" s="319"/>
      <c r="C113" s="294" t="s">
        <v>50</v>
      </c>
      <c r="D113" s="294"/>
      <c r="E113" s="294"/>
      <c r="F113" s="317" t="s">
        <v>1319</v>
      </c>
      <c r="G113" s="294"/>
      <c r="H113" s="294" t="s">
        <v>1360</v>
      </c>
      <c r="I113" s="294" t="s">
        <v>1321</v>
      </c>
      <c r="J113" s="294">
        <v>20</v>
      </c>
      <c r="K113" s="308"/>
    </row>
    <row r="114" s="1" customFormat="1" ht="15" customHeight="1">
      <c r="B114" s="319"/>
      <c r="C114" s="294" t="s">
        <v>1361</v>
      </c>
      <c r="D114" s="294"/>
      <c r="E114" s="294"/>
      <c r="F114" s="317" t="s">
        <v>1319</v>
      </c>
      <c r="G114" s="294"/>
      <c r="H114" s="294" t="s">
        <v>1362</v>
      </c>
      <c r="I114" s="294" t="s">
        <v>1321</v>
      </c>
      <c r="J114" s="294">
        <v>120</v>
      </c>
      <c r="K114" s="308"/>
    </row>
    <row r="115" s="1" customFormat="1" ht="15" customHeight="1">
      <c r="B115" s="319"/>
      <c r="C115" s="294" t="s">
        <v>35</v>
      </c>
      <c r="D115" s="294"/>
      <c r="E115" s="294"/>
      <c r="F115" s="317" t="s">
        <v>1319</v>
      </c>
      <c r="G115" s="294"/>
      <c r="H115" s="294" t="s">
        <v>1363</v>
      </c>
      <c r="I115" s="294" t="s">
        <v>1354</v>
      </c>
      <c r="J115" s="294"/>
      <c r="K115" s="308"/>
    </row>
    <row r="116" s="1" customFormat="1" ht="15" customHeight="1">
      <c r="B116" s="319"/>
      <c r="C116" s="294" t="s">
        <v>45</v>
      </c>
      <c r="D116" s="294"/>
      <c r="E116" s="294"/>
      <c r="F116" s="317" t="s">
        <v>1319</v>
      </c>
      <c r="G116" s="294"/>
      <c r="H116" s="294" t="s">
        <v>1364</v>
      </c>
      <c r="I116" s="294" t="s">
        <v>1354</v>
      </c>
      <c r="J116" s="294"/>
      <c r="K116" s="308"/>
    </row>
    <row r="117" s="1" customFormat="1" ht="15" customHeight="1">
      <c r="B117" s="319"/>
      <c r="C117" s="294" t="s">
        <v>54</v>
      </c>
      <c r="D117" s="294"/>
      <c r="E117" s="294"/>
      <c r="F117" s="317" t="s">
        <v>1319</v>
      </c>
      <c r="G117" s="294"/>
      <c r="H117" s="294" t="s">
        <v>1365</v>
      </c>
      <c r="I117" s="294" t="s">
        <v>1366</v>
      </c>
      <c r="J117" s="294"/>
      <c r="K117" s="308"/>
    </row>
    <row r="118" s="1" customFormat="1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s="1" customFormat="1" ht="18.75" customHeight="1">
      <c r="B119" s="329"/>
      <c r="C119" s="330"/>
      <c r="D119" s="330"/>
      <c r="E119" s="330"/>
      <c r="F119" s="331"/>
      <c r="G119" s="330"/>
      <c r="H119" s="330"/>
      <c r="I119" s="330"/>
      <c r="J119" s="330"/>
      <c r="K119" s="329"/>
    </row>
    <row r="120" s="1" customFormat="1" ht="18.75" customHeight="1">
      <c r="B120" s="302"/>
      <c r="C120" s="302"/>
      <c r="D120" s="302"/>
      <c r="E120" s="302"/>
      <c r="F120" s="302"/>
      <c r="G120" s="302"/>
      <c r="H120" s="302"/>
      <c r="I120" s="302"/>
      <c r="J120" s="302"/>
      <c r="K120" s="302"/>
    </row>
    <row r="12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="1" customFormat="1" ht="45" customHeight="1">
      <c r="B122" s="335"/>
      <c r="C122" s="285" t="s">
        <v>1367</v>
      </c>
      <c r="D122" s="285"/>
      <c r="E122" s="285"/>
      <c r="F122" s="285"/>
      <c r="G122" s="285"/>
      <c r="H122" s="285"/>
      <c r="I122" s="285"/>
      <c r="J122" s="285"/>
      <c r="K122" s="336"/>
    </row>
    <row r="123" s="1" customFormat="1" ht="17.25" customHeight="1">
      <c r="B123" s="337"/>
      <c r="C123" s="309" t="s">
        <v>1313</v>
      </c>
      <c r="D123" s="309"/>
      <c r="E123" s="309"/>
      <c r="F123" s="309" t="s">
        <v>1314</v>
      </c>
      <c r="G123" s="310"/>
      <c r="H123" s="309" t="s">
        <v>51</v>
      </c>
      <c r="I123" s="309" t="s">
        <v>54</v>
      </c>
      <c r="J123" s="309" t="s">
        <v>1315</v>
      </c>
      <c r="K123" s="338"/>
    </row>
    <row r="124" s="1" customFormat="1" ht="17.25" customHeight="1">
      <c r="B124" s="337"/>
      <c r="C124" s="311" t="s">
        <v>1316</v>
      </c>
      <c r="D124" s="311"/>
      <c r="E124" s="311"/>
      <c r="F124" s="312" t="s">
        <v>1317</v>
      </c>
      <c r="G124" s="313"/>
      <c r="H124" s="311"/>
      <c r="I124" s="311"/>
      <c r="J124" s="311" t="s">
        <v>1318</v>
      </c>
      <c r="K124" s="338"/>
    </row>
    <row r="125" s="1" customFormat="1" ht="5.25" customHeight="1">
      <c r="B125" s="339"/>
      <c r="C125" s="314"/>
      <c r="D125" s="314"/>
      <c r="E125" s="314"/>
      <c r="F125" s="314"/>
      <c r="G125" s="340"/>
      <c r="H125" s="314"/>
      <c r="I125" s="314"/>
      <c r="J125" s="314"/>
      <c r="K125" s="341"/>
    </row>
    <row r="126" s="1" customFormat="1" ht="15" customHeight="1">
      <c r="B126" s="339"/>
      <c r="C126" s="294" t="s">
        <v>1322</v>
      </c>
      <c r="D126" s="316"/>
      <c r="E126" s="316"/>
      <c r="F126" s="317" t="s">
        <v>1319</v>
      </c>
      <c r="G126" s="294"/>
      <c r="H126" s="294" t="s">
        <v>1359</v>
      </c>
      <c r="I126" s="294" t="s">
        <v>1321</v>
      </c>
      <c r="J126" s="294">
        <v>120</v>
      </c>
      <c r="K126" s="342"/>
    </row>
    <row r="127" s="1" customFormat="1" ht="15" customHeight="1">
      <c r="B127" s="339"/>
      <c r="C127" s="294" t="s">
        <v>1368</v>
      </c>
      <c r="D127" s="294"/>
      <c r="E127" s="294"/>
      <c r="F127" s="317" t="s">
        <v>1319</v>
      </c>
      <c r="G127" s="294"/>
      <c r="H127" s="294" t="s">
        <v>1369</v>
      </c>
      <c r="I127" s="294" t="s">
        <v>1321</v>
      </c>
      <c r="J127" s="294" t="s">
        <v>1370</v>
      </c>
      <c r="K127" s="342"/>
    </row>
    <row r="128" s="1" customFormat="1" ht="15" customHeight="1">
      <c r="B128" s="339"/>
      <c r="C128" s="294" t="s">
        <v>98</v>
      </c>
      <c r="D128" s="294"/>
      <c r="E128" s="294"/>
      <c r="F128" s="317" t="s">
        <v>1319</v>
      </c>
      <c r="G128" s="294"/>
      <c r="H128" s="294" t="s">
        <v>1371</v>
      </c>
      <c r="I128" s="294" t="s">
        <v>1321</v>
      </c>
      <c r="J128" s="294" t="s">
        <v>1370</v>
      </c>
      <c r="K128" s="342"/>
    </row>
    <row r="129" s="1" customFormat="1" ht="15" customHeight="1">
      <c r="B129" s="339"/>
      <c r="C129" s="294" t="s">
        <v>1330</v>
      </c>
      <c r="D129" s="294"/>
      <c r="E129" s="294"/>
      <c r="F129" s="317" t="s">
        <v>1325</v>
      </c>
      <c r="G129" s="294"/>
      <c r="H129" s="294" t="s">
        <v>1331</v>
      </c>
      <c r="I129" s="294" t="s">
        <v>1321</v>
      </c>
      <c r="J129" s="294">
        <v>15</v>
      </c>
      <c r="K129" s="342"/>
    </row>
    <row r="130" s="1" customFormat="1" ht="15" customHeight="1">
      <c r="B130" s="339"/>
      <c r="C130" s="320" t="s">
        <v>1332</v>
      </c>
      <c r="D130" s="320"/>
      <c r="E130" s="320"/>
      <c r="F130" s="321" t="s">
        <v>1325</v>
      </c>
      <c r="G130" s="320"/>
      <c r="H130" s="320" t="s">
        <v>1333</v>
      </c>
      <c r="I130" s="320" t="s">
        <v>1321</v>
      </c>
      <c r="J130" s="320">
        <v>15</v>
      </c>
      <c r="K130" s="342"/>
    </row>
    <row r="131" s="1" customFormat="1" ht="15" customHeight="1">
      <c r="B131" s="339"/>
      <c r="C131" s="320" t="s">
        <v>1334</v>
      </c>
      <c r="D131" s="320"/>
      <c r="E131" s="320"/>
      <c r="F131" s="321" t="s">
        <v>1325</v>
      </c>
      <c r="G131" s="320"/>
      <c r="H131" s="320" t="s">
        <v>1335</v>
      </c>
      <c r="I131" s="320" t="s">
        <v>1321</v>
      </c>
      <c r="J131" s="320">
        <v>20</v>
      </c>
      <c r="K131" s="342"/>
    </row>
    <row r="132" s="1" customFormat="1" ht="15" customHeight="1">
      <c r="B132" s="339"/>
      <c r="C132" s="320" t="s">
        <v>1336</v>
      </c>
      <c r="D132" s="320"/>
      <c r="E132" s="320"/>
      <c r="F132" s="321" t="s">
        <v>1325</v>
      </c>
      <c r="G132" s="320"/>
      <c r="H132" s="320" t="s">
        <v>1337</v>
      </c>
      <c r="I132" s="320" t="s">
        <v>1321</v>
      </c>
      <c r="J132" s="320">
        <v>20</v>
      </c>
      <c r="K132" s="342"/>
    </row>
    <row r="133" s="1" customFormat="1" ht="15" customHeight="1">
      <c r="B133" s="339"/>
      <c r="C133" s="294" t="s">
        <v>1324</v>
      </c>
      <c r="D133" s="294"/>
      <c r="E133" s="294"/>
      <c r="F133" s="317" t="s">
        <v>1325</v>
      </c>
      <c r="G133" s="294"/>
      <c r="H133" s="294" t="s">
        <v>1359</v>
      </c>
      <c r="I133" s="294" t="s">
        <v>1321</v>
      </c>
      <c r="J133" s="294">
        <v>50</v>
      </c>
      <c r="K133" s="342"/>
    </row>
    <row r="134" s="1" customFormat="1" ht="15" customHeight="1">
      <c r="B134" s="339"/>
      <c r="C134" s="294" t="s">
        <v>1338</v>
      </c>
      <c r="D134" s="294"/>
      <c r="E134" s="294"/>
      <c r="F134" s="317" t="s">
        <v>1325</v>
      </c>
      <c r="G134" s="294"/>
      <c r="H134" s="294" t="s">
        <v>1359</v>
      </c>
      <c r="I134" s="294" t="s">
        <v>1321</v>
      </c>
      <c r="J134" s="294">
        <v>50</v>
      </c>
      <c r="K134" s="342"/>
    </row>
    <row r="135" s="1" customFormat="1" ht="15" customHeight="1">
      <c r="B135" s="339"/>
      <c r="C135" s="294" t="s">
        <v>1344</v>
      </c>
      <c r="D135" s="294"/>
      <c r="E135" s="294"/>
      <c r="F135" s="317" t="s">
        <v>1325</v>
      </c>
      <c r="G135" s="294"/>
      <c r="H135" s="294" t="s">
        <v>1359</v>
      </c>
      <c r="I135" s="294" t="s">
        <v>1321</v>
      </c>
      <c r="J135" s="294">
        <v>50</v>
      </c>
      <c r="K135" s="342"/>
    </row>
    <row r="136" s="1" customFormat="1" ht="15" customHeight="1">
      <c r="B136" s="339"/>
      <c r="C136" s="294" t="s">
        <v>1346</v>
      </c>
      <c r="D136" s="294"/>
      <c r="E136" s="294"/>
      <c r="F136" s="317" t="s">
        <v>1325</v>
      </c>
      <c r="G136" s="294"/>
      <c r="H136" s="294" t="s">
        <v>1359</v>
      </c>
      <c r="I136" s="294" t="s">
        <v>1321</v>
      </c>
      <c r="J136" s="294">
        <v>50</v>
      </c>
      <c r="K136" s="342"/>
    </row>
    <row r="137" s="1" customFormat="1" ht="15" customHeight="1">
      <c r="B137" s="339"/>
      <c r="C137" s="294" t="s">
        <v>1347</v>
      </c>
      <c r="D137" s="294"/>
      <c r="E137" s="294"/>
      <c r="F137" s="317" t="s">
        <v>1325</v>
      </c>
      <c r="G137" s="294"/>
      <c r="H137" s="294" t="s">
        <v>1372</v>
      </c>
      <c r="I137" s="294" t="s">
        <v>1321</v>
      </c>
      <c r="J137" s="294">
        <v>255</v>
      </c>
      <c r="K137" s="342"/>
    </row>
    <row r="138" s="1" customFormat="1" ht="15" customHeight="1">
      <c r="B138" s="339"/>
      <c r="C138" s="294" t="s">
        <v>1349</v>
      </c>
      <c r="D138" s="294"/>
      <c r="E138" s="294"/>
      <c r="F138" s="317" t="s">
        <v>1319</v>
      </c>
      <c r="G138" s="294"/>
      <c r="H138" s="294" t="s">
        <v>1373</v>
      </c>
      <c r="I138" s="294" t="s">
        <v>1351</v>
      </c>
      <c r="J138" s="294"/>
      <c r="K138" s="342"/>
    </row>
    <row r="139" s="1" customFormat="1" ht="15" customHeight="1">
      <c r="B139" s="339"/>
      <c r="C139" s="294" t="s">
        <v>1352</v>
      </c>
      <c r="D139" s="294"/>
      <c r="E139" s="294"/>
      <c r="F139" s="317" t="s">
        <v>1319</v>
      </c>
      <c r="G139" s="294"/>
      <c r="H139" s="294" t="s">
        <v>1374</v>
      </c>
      <c r="I139" s="294" t="s">
        <v>1354</v>
      </c>
      <c r="J139" s="294"/>
      <c r="K139" s="342"/>
    </row>
    <row r="140" s="1" customFormat="1" ht="15" customHeight="1">
      <c r="B140" s="339"/>
      <c r="C140" s="294" t="s">
        <v>1355</v>
      </c>
      <c r="D140" s="294"/>
      <c r="E140" s="294"/>
      <c r="F140" s="317" t="s">
        <v>1319</v>
      </c>
      <c r="G140" s="294"/>
      <c r="H140" s="294" t="s">
        <v>1355</v>
      </c>
      <c r="I140" s="294" t="s">
        <v>1354</v>
      </c>
      <c r="J140" s="294"/>
      <c r="K140" s="342"/>
    </row>
    <row r="141" s="1" customFormat="1" ht="15" customHeight="1">
      <c r="B141" s="339"/>
      <c r="C141" s="294" t="s">
        <v>35</v>
      </c>
      <c r="D141" s="294"/>
      <c r="E141" s="294"/>
      <c r="F141" s="317" t="s">
        <v>1319</v>
      </c>
      <c r="G141" s="294"/>
      <c r="H141" s="294" t="s">
        <v>1375</v>
      </c>
      <c r="I141" s="294" t="s">
        <v>1354</v>
      </c>
      <c r="J141" s="294"/>
      <c r="K141" s="342"/>
    </row>
    <row r="142" s="1" customFormat="1" ht="15" customHeight="1">
      <c r="B142" s="339"/>
      <c r="C142" s="294" t="s">
        <v>1376</v>
      </c>
      <c r="D142" s="294"/>
      <c r="E142" s="294"/>
      <c r="F142" s="317" t="s">
        <v>1319</v>
      </c>
      <c r="G142" s="294"/>
      <c r="H142" s="294" t="s">
        <v>1377</v>
      </c>
      <c r="I142" s="294" t="s">
        <v>1354</v>
      </c>
      <c r="J142" s="294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330"/>
      <c r="C144" s="330"/>
      <c r="D144" s="330"/>
      <c r="E144" s="330"/>
      <c r="F144" s="331"/>
      <c r="G144" s="330"/>
      <c r="H144" s="330"/>
      <c r="I144" s="330"/>
      <c r="J144" s="330"/>
      <c r="K144" s="330"/>
    </row>
    <row r="145" s="1" customFormat="1" ht="18.75" customHeight="1">
      <c r="B145" s="302"/>
      <c r="C145" s="302"/>
      <c r="D145" s="302"/>
      <c r="E145" s="302"/>
      <c r="F145" s="302"/>
      <c r="G145" s="302"/>
      <c r="H145" s="302"/>
      <c r="I145" s="302"/>
      <c r="J145" s="302"/>
      <c r="K145" s="302"/>
    </row>
    <row r="146" s="1" customFormat="1" ht="7.5" customHeight="1">
      <c r="B146" s="303"/>
      <c r="C146" s="304"/>
      <c r="D146" s="304"/>
      <c r="E146" s="304"/>
      <c r="F146" s="304"/>
      <c r="G146" s="304"/>
      <c r="H146" s="304"/>
      <c r="I146" s="304"/>
      <c r="J146" s="304"/>
      <c r="K146" s="305"/>
    </row>
    <row r="147" s="1" customFormat="1" ht="45" customHeight="1">
      <c r="B147" s="306"/>
      <c r="C147" s="307" t="s">
        <v>1378</v>
      </c>
      <c r="D147" s="307"/>
      <c r="E147" s="307"/>
      <c r="F147" s="307"/>
      <c r="G147" s="307"/>
      <c r="H147" s="307"/>
      <c r="I147" s="307"/>
      <c r="J147" s="307"/>
      <c r="K147" s="308"/>
    </row>
    <row r="148" s="1" customFormat="1" ht="17.25" customHeight="1">
      <c r="B148" s="306"/>
      <c r="C148" s="309" t="s">
        <v>1313</v>
      </c>
      <c r="D148" s="309"/>
      <c r="E148" s="309"/>
      <c r="F148" s="309" t="s">
        <v>1314</v>
      </c>
      <c r="G148" s="310"/>
      <c r="H148" s="309" t="s">
        <v>51</v>
      </c>
      <c r="I148" s="309" t="s">
        <v>54</v>
      </c>
      <c r="J148" s="309" t="s">
        <v>1315</v>
      </c>
      <c r="K148" s="308"/>
    </row>
    <row r="149" s="1" customFormat="1" ht="17.25" customHeight="1">
      <c r="B149" s="306"/>
      <c r="C149" s="311" t="s">
        <v>1316</v>
      </c>
      <c r="D149" s="311"/>
      <c r="E149" s="311"/>
      <c r="F149" s="312" t="s">
        <v>1317</v>
      </c>
      <c r="G149" s="313"/>
      <c r="H149" s="311"/>
      <c r="I149" s="311"/>
      <c r="J149" s="311" t="s">
        <v>1318</v>
      </c>
      <c r="K149" s="308"/>
    </row>
    <row r="150" s="1" customFormat="1" ht="5.25" customHeight="1">
      <c r="B150" s="319"/>
      <c r="C150" s="314"/>
      <c r="D150" s="314"/>
      <c r="E150" s="314"/>
      <c r="F150" s="314"/>
      <c r="G150" s="315"/>
      <c r="H150" s="314"/>
      <c r="I150" s="314"/>
      <c r="J150" s="314"/>
      <c r="K150" s="342"/>
    </row>
    <row r="151" s="1" customFormat="1" ht="15" customHeight="1">
      <c r="B151" s="319"/>
      <c r="C151" s="346" t="s">
        <v>1322</v>
      </c>
      <c r="D151" s="294"/>
      <c r="E151" s="294"/>
      <c r="F151" s="347" t="s">
        <v>1319</v>
      </c>
      <c r="G151" s="294"/>
      <c r="H151" s="346" t="s">
        <v>1359</v>
      </c>
      <c r="I151" s="346" t="s">
        <v>1321</v>
      </c>
      <c r="J151" s="346">
        <v>120</v>
      </c>
      <c r="K151" s="342"/>
    </row>
    <row r="152" s="1" customFormat="1" ht="15" customHeight="1">
      <c r="B152" s="319"/>
      <c r="C152" s="346" t="s">
        <v>1368</v>
      </c>
      <c r="D152" s="294"/>
      <c r="E152" s="294"/>
      <c r="F152" s="347" t="s">
        <v>1319</v>
      </c>
      <c r="G152" s="294"/>
      <c r="H152" s="346" t="s">
        <v>1379</v>
      </c>
      <c r="I152" s="346" t="s">
        <v>1321</v>
      </c>
      <c r="J152" s="346" t="s">
        <v>1370</v>
      </c>
      <c r="K152" s="342"/>
    </row>
    <row r="153" s="1" customFormat="1" ht="15" customHeight="1">
      <c r="B153" s="319"/>
      <c r="C153" s="346" t="s">
        <v>98</v>
      </c>
      <c r="D153" s="294"/>
      <c r="E153" s="294"/>
      <c r="F153" s="347" t="s">
        <v>1319</v>
      </c>
      <c r="G153" s="294"/>
      <c r="H153" s="346" t="s">
        <v>1380</v>
      </c>
      <c r="I153" s="346" t="s">
        <v>1321</v>
      </c>
      <c r="J153" s="346" t="s">
        <v>1370</v>
      </c>
      <c r="K153" s="342"/>
    </row>
    <row r="154" s="1" customFormat="1" ht="15" customHeight="1">
      <c r="B154" s="319"/>
      <c r="C154" s="346" t="s">
        <v>1324</v>
      </c>
      <c r="D154" s="294"/>
      <c r="E154" s="294"/>
      <c r="F154" s="347" t="s">
        <v>1325</v>
      </c>
      <c r="G154" s="294"/>
      <c r="H154" s="346" t="s">
        <v>1359</v>
      </c>
      <c r="I154" s="346" t="s">
        <v>1321</v>
      </c>
      <c r="J154" s="346">
        <v>50</v>
      </c>
      <c r="K154" s="342"/>
    </row>
    <row r="155" s="1" customFormat="1" ht="15" customHeight="1">
      <c r="B155" s="319"/>
      <c r="C155" s="346" t="s">
        <v>1327</v>
      </c>
      <c r="D155" s="294"/>
      <c r="E155" s="294"/>
      <c r="F155" s="347" t="s">
        <v>1319</v>
      </c>
      <c r="G155" s="294"/>
      <c r="H155" s="346" t="s">
        <v>1359</v>
      </c>
      <c r="I155" s="346" t="s">
        <v>1329</v>
      </c>
      <c r="J155" s="346"/>
      <c r="K155" s="342"/>
    </row>
    <row r="156" s="1" customFormat="1" ht="15" customHeight="1">
      <c r="B156" s="319"/>
      <c r="C156" s="346" t="s">
        <v>1338</v>
      </c>
      <c r="D156" s="294"/>
      <c r="E156" s="294"/>
      <c r="F156" s="347" t="s">
        <v>1325</v>
      </c>
      <c r="G156" s="294"/>
      <c r="H156" s="346" t="s">
        <v>1359</v>
      </c>
      <c r="I156" s="346" t="s">
        <v>1321</v>
      </c>
      <c r="J156" s="346">
        <v>50</v>
      </c>
      <c r="K156" s="342"/>
    </row>
    <row r="157" s="1" customFormat="1" ht="15" customHeight="1">
      <c r="B157" s="319"/>
      <c r="C157" s="346" t="s">
        <v>1346</v>
      </c>
      <c r="D157" s="294"/>
      <c r="E157" s="294"/>
      <c r="F157" s="347" t="s">
        <v>1325</v>
      </c>
      <c r="G157" s="294"/>
      <c r="H157" s="346" t="s">
        <v>1359</v>
      </c>
      <c r="I157" s="346" t="s">
        <v>1321</v>
      </c>
      <c r="J157" s="346">
        <v>50</v>
      </c>
      <c r="K157" s="342"/>
    </row>
    <row r="158" s="1" customFormat="1" ht="15" customHeight="1">
      <c r="B158" s="319"/>
      <c r="C158" s="346" t="s">
        <v>1344</v>
      </c>
      <c r="D158" s="294"/>
      <c r="E158" s="294"/>
      <c r="F158" s="347" t="s">
        <v>1325</v>
      </c>
      <c r="G158" s="294"/>
      <c r="H158" s="346" t="s">
        <v>1359</v>
      </c>
      <c r="I158" s="346" t="s">
        <v>1321</v>
      </c>
      <c r="J158" s="346">
        <v>50</v>
      </c>
      <c r="K158" s="342"/>
    </row>
    <row r="159" s="1" customFormat="1" ht="15" customHeight="1">
      <c r="B159" s="319"/>
      <c r="C159" s="346" t="s">
        <v>110</v>
      </c>
      <c r="D159" s="294"/>
      <c r="E159" s="294"/>
      <c r="F159" s="347" t="s">
        <v>1319</v>
      </c>
      <c r="G159" s="294"/>
      <c r="H159" s="346" t="s">
        <v>1381</v>
      </c>
      <c r="I159" s="346" t="s">
        <v>1321</v>
      </c>
      <c r="J159" s="346" t="s">
        <v>1382</v>
      </c>
      <c r="K159" s="342"/>
    </row>
    <row r="160" s="1" customFormat="1" ht="15" customHeight="1">
      <c r="B160" s="319"/>
      <c r="C160" s="346" t="s">
        <v>1383</v>
      </c>
      <c r="D160" s="294"/>
      <c r="E160" s="294"/>
      <c r="F160" s="347" t="s">
        <v>1319</v>
      </c>
      <c r="G160" s="294"/>
      <c r="H160" s="346" t="s">
        <v>1384</v>
      </c>
      <c r="I160" s="346" t="s">
        <v>1354</v>
      </c>
      <c r="J160" s="346"/>
      <c r="K160" s="342"/>
    </row>
    <row r="161" s="1" customFormat="1" ht="15" customHeight="1">
      <c r="B161" s="348"/>
      <c r="C161" s="328"/>
      <c r="D161" s="328"/>
      <c r="E161" s="328"/>
      <c r="F161" s="328"/>
      <c r="G161" s="328"/>
      <c r="H161" s="328"/>
      <c r="I161" s="328"/>
      <c r="J161" s="328"/>
      <c r="K161" s="349"/>
    </row>
    <row r="162" s="1" customFormat="1" ht="18.75" customHeight="1">
      <c r="B162" s="330"/>
      <c r="C162" s="340"/>
      <c r="D162" s="340"/>
      <c r="E162" s="340"/>
      <c r="F162" s="350"/>
      <c r="G162" s="340"/>
      <c r="H162" s="340"/>
      <c r="I162" s="340"/>
      <c r="J162" s="340"/>
      <c r="K162" s="330"/>
    </row>
    <row r="163" s="1" customFormat="1" ht="18.75" customHeight="1">
      <c r="B163" s="302"/>
      <c r="C163" s="302"/>
      <c r="D163" s="302"/>
      <c r="E163" s="302"/>
      <c r="F163" s="302"/>
      <c r="G163" s="302"/>
      <c r="H163" s="302"/>
      <c r="I163" s="302"/>
      <c r="J163" s="302"/>
      <c r="K163" s="302"/>
    </row>
    <row r="164" s="1" customFormat="1" ht="7.5" customHeight="1">
      <c r="B164" s="281"/>
      <c r="C164" s="282"/>
      <c r="D164" s="282"/>
      <c r="E164" s="282"/>
      <c r="F164" s="282"/>
      <c r="G164" s="282"/>
      <c r="H164" s="282"/>
      <c r="I164" s="282"/>
      <c r="J164" s="282"/>
      <c r="K164" s="283"/>
    </row>
    <row r="165" s="1" customFormat="1" ht="45" customHeight="1">
      <c r="B165" s="284"/>
      <c r="C165" s="285" t="s">
        <v>1385</v>
      </c>
      <c r="D165" s="285"/>
      <c r="E165" s="285"/>
      <c r="F165" s="285"/>
      <c r="G165" s="285"/>
      <c r="H165" s="285"/>
      <c r="I165" s="285"/>
      <c r="J165" s="285"/>
      <c r="K165" s="286"/>
    </row>
    <row r="166" s="1" customFormat="1" ht="17.25" customHeight="1">
      <c r="B166" s="284"/>
      <c r="C166" s="309" t="s">
        <v>1313</v>
      </c>
      <c r="D166" s="309"/>
      <c r="E166" s="309"/>
      <c r="F166" s="309" t="s">
        <v>1314</v>
      </c>
      <c r="G166" s="351"/>
      <c r="H166" s="352" t="s">
        <v>51</v>
      </c>
      <c r="I166" s="352" t="s">
        <v>54</v>
      </c>
      <c r="J166" s="309" t="s">
        <v>1315</v>
      </c>
      <c r="K166" s="286"/>
    </row>
    <row r="167" s="1" customFormat="1" ht="17.25" customHeight="1">
      <c r="B167" s="287"/>
      <c r="C167" s="311" t="s">
        <v>1316</v>
      </c>
      <c r="D167" s="311"/>
      <c r="E167" s="311"/>
      <c r="F167" s="312" t="s">
        <v>1317</v>
      </c>
      <c r="G167" s="353"/>
      <c r="H167" s="354"/>
      <c r="I167" s="354"/>
      <c r="J167" s="311" t="s">
        <v>1318</v>
      </c>
      <c r="K167" s="289"/>
    </row>
    <row r="168" s="1" customFormat="1" ht="5.25" customHeight="1">
      <c r="B168" s="319"/>
      <c r="C168" s="314"/>
      <c r="D168" s="314"/>
      <c r="E168" s="314"/>
      <c r="F168" s="314"/>
      <c r="G168" s="315"/>
      <c r="H168" s="314"/>
      <c r="I168" s="314"/>
      <c r="J168" s="314"/>
      <c r="K168" s="342"/>
    </row>
    <row r="169" s="1" customFormat="1" ht="15" customHeight="1">
      <c r="B169" s="319"/>
      <c r="C169" s="294" t="s">
        <v>1322</v>
      </c>
      <c r="D169" s="294"/>
      <c r="E169" s="294"/>
      <c r="F169" s="317" t="s">
        <v>1319</v>
      </c>
      <c r="G169" s="294"/>
      <c r="H169" s="294" t="s">
        <v>1359</v>
      </c>
      <c r="I169" s="294" t="s">
        <v>1321</v>
      </c>
      <c r="J169" s="294">
        <v>120</v>
      </c>
      <c r="K169" s="342"/>
    </row>
    <row r="170" s="1" customFormat="1" ht="15" customHeight="1">
      <c r="B170" s="319"/>
      <c r="C170" s="294" t="s">
        <v>1368</v>
      </c>
      <c r="D170" s="294"/>
      <c r="E170" s="294"/>
      <c r="F170" s="317" t="s">
        <v>1319</v>
      </c>
      <c r="G170" s="294"/>
      <c r="H170" s="294" t="s">
        <v>1369</v>
      </c>
      <c r="I170" s="294" t="s">
        <v>1321</v>
      </c>
      <c r="J170" s="294" t="s">
        <v>1370</v>
      </c>
      <c r="K170" s="342"/>
    </row>
    <row r="171" s="1" customFormat="1" ht="15" customHeight="1">
      <c r="B171" s="319"/>
      <c r="C171" s="294" t="s">
        <v>98</v>
      </c>
      <c r="D171" s="294"/>
      <c r="E171" s="294"/>
      <c r="F171" s="317" t="s">
        <v>1319</v>
      </c>
      <c r="G171" s="294"/>
      <c r="H171" s="294" t="s">
        <v>1386</v>
      </c>
      <c r="I171" s="294" t="s">
        <v>1321</v>
      </c>
      <c r="J171" s="294" t="s">
        <v>1370</v>
      </c>
      <c r="K171" s="342"/>
    </row>
    <row r="172" s="1" customFormat="1" ht="15" customHeight="1">
      <c r="B172" s="319"/>
      <c r="C172" s="294" t="s">
        <v>1324</v>
      </c>
      <c r="D172" s="294"/>
      <c r="E172" s="294"/>
      <c r="F172" s="317" t="s">
        <v>1325</v>
      </c>
      <c r="G172" s="294"/>
      <c r="H172" s="294" t="s">
        <v>1386</v>
      </c>
      <c r="I172" s="294" t="s">
        <v>1321</v>
      </c>
      <c r="J172" s="294">
        <v>50</v>
      </c>
      <c r="K172" s="342"/>
    </row>
    <row r="173" s="1" customFormat="1" ht="15" customHeight="1">
      <c r="B173" s="319"/>
      <c r="C173" s="294" t="s">
        <v>1327</v>
      </c>
      <c r="D173" s="294"/>
      <c r="E173" s="294"/>
      <c r="F173" s="317" t="s">
        <v>1319</v>
      </c>
      <c r="G173" s="294"/>
      <c r="H173" s="294" t="s">
        <v>1386</v>
      </c>
      <c r="I173" s="294" t="s">
        <v>1329</v>
      </c>
      <c r="J173" s="294"/>
      <c r="K173" s="342"/>
    </row>
    <row r="174" s="1" customFormat="1" ht="15" customHeight="1">
      <c r="B174" s="319"/>
      <c r="C174" s="294" t="s">
        <v>1338</v>
      </c>
      <c r="D174" s="294"/>
      <c r="E174" s="294"/>
      <c r="F174" s="317" t="s">
        <v>1325</v>
      </c>
      <c r="G174" s="294"/>
      <c r="H174" s="294" t="s">
        <v>1386</v>
      </c>
      <c r="I174" s="294" t="s">
        <v>1321</v>
      </c>
      <c r="J174" s="294">
        <v>50</v>
      </c>
      <c r="K174" s="342"/>
    </row>
    <row r="175" s="1" customFormat="1" ht="15" customHeight="1">
      <c r="B175" s="319"/>
      <c r="C175" s="294" t="s">
        <v>1346</v>
      </c>
      <c r="D175" s="294"/>
      <c r="E175" s="294"/>
      <c r="F175" s="317" t="s">
        <v>1325</v>
      </c>
      <c r="G175" s="294"/>
      <c r="H175" s="294" t="s">
        <v>1386</v>
      </c>
      <c r="I175" s="294" t="s">
        <v>1321</v>
      </c>
      <c r="J175" s="294">
        <v>50</v>
      </c>
      <c r="K175" s="342"/>
    </row>
    <row r="176" s="1" customFormat="1" ht="15" customHeight="1">
      <c r="B176" s="319"/>
      <c r="C176" s="294" t="s">
        <v>1344</v>
      </c>
      <c r="D176" s="294"/>
      <c r="E176" s="294"/>
      <c r="F176" s="317" t="s">
        <v>1325</v>
      </c>
      <c r="G176" s="294"/>
      <c r="H176" s="294" t="s">
        <v>1386</v>
      </c>
      <c r="I176" s="294" t="s">
        <v>1321</v>
      </c>
      <c r="J176" s="294">
        <v>50</v>
      </c>
      <c r="K176" s="342"/>
    </row>
    <row r="177" s="1" customFormat="1" ht="15" customHeight="1">
      <c r="B177" s="319"/>
      <c r="C177" s="294" t="s">
        <v>118</v>
      </c>
      <c r="D177" s="294"/>
      <c r="E177" s="294"/>
      <c r="F177" s="317" t="s">
        <v>1319</v>
      </c>
      <c r="G177" s="294"/>
      <c r="H177" s="294" t="s">
        <v>1387</v>
      </c>
      <c r="I177" s="294" t="s">
        <v>1388</v>
      </c>
      <c r="J177" s="294"/>
      <c r="K177" s="342"/>
    </row>
    <row r="178" s="1" customFormat="1" ht="15" customHeight="1">
      <c r="B178" s="319"/>
      <c r="C178" s="294" t="s">
        <v>54</v>
      </c>
      <c r="D178" s="294"/>
      <c r="E178" s="294"/>
      <c r="F178" s="317" t="s">
        <v>1319</v>
      </c>
      <c r="G178" s="294"/>
      <c r="H178" s="294" t="s">
        <v>1389</v>
      </c>
      <c r="I178" s="294" t="s">
        <v>1390</v>
      </c>
      <c r="J178" s="294">
        <v>1</v>
      </c>
      <c r="K178" s="342"/>
    </row>
    <row r="179" s="1" customFormat="1" ht="15" customHeight="1">
      <c r="B179" s="319"/>
      <c r="C179" s="294" t="s">
        <v>50</v>
      </c>
      <c r="D179" s="294"/>
      <c r="E179" s="294"/>
      <c r="F179" s="317" t="s">
        <v>1319</v>
      </c>
      <c r="G179" s="294"/>
      <c r="H179" s="294" t="s">
        <v>1391</v>
      </c>
      <c r="I179" s="294" t="s">
        <v>1321</v>
      </c>
      <c r="J179" s="294">
        <v>20</v>
      </c>
      <c r="K179" s="342"/>
    </row>
    <row r="180" s="1" customFormat="1" ht="15" customHeight="1">
      <c r="B180" s="319"/>
      <c r="C180" s="294" t="s">
        <v>51</v>
      </c>
      <c r="D180" s="294"/>
      <c r="E180" s="294"/>
      <c r="F180" s="317" t="s">
        <v>1319</v>
      </c>
      <c r="G180" s="294"/>
      <c r="H180" s="294" t="s">
        <v>1392</v>
      </c>
      <c r="I180" s="294" t="s">
        <v>1321</v>
      </c>
      <c r="J180" s="294">
        <v>255</v>
      </c>
      <c r="K180" s="342"/>
    </row>
    <row r="181" s="1" customFormat="1" ht="15" customHeight="1">
      <c r="B181" s="319"/>
      <c r="C181" s="294" t="s">
        <v>119</v>
      </c>
      <c r="D181" s="294"/>
      <c r="E181" s="294"/>
      <c r="F181" s="317" t="s">
        <v>1319</v>
      </c>
      <c r="G181" s="294"/>
      <c r="H181" s="294" t="s">
        <v>1283</v>
      </c>
      <c r="I181" s="294" t="s">
        <v>1321</v>
      </c>
      <c r="J181" s="294">
        <v>10</v>
      </c>
      <c r="K181" s="342"/>
    </row>
    <row r="182" s="1" customFormat="1" ht="15" customHeight="1">
      <c r="B182" s="319"/>
      <c r="C182" s="294" t="s">
        <v>120</v>
      </c>
      <c r="D182" s="294"/>
      <c r="E182" s="294"/>
      <c r="F182" s="317" t="s">
        <v>1319</v>
      </c>
      <c r="G182" s="294"/>
      <c r="H182" s="294" t="s">
        <v>1393</v>
      </c>
      <c r="I182" s="294" t="s">
        <v>1354</v>
      </c>
      <c r="J182" s="294"/>
      <c r="K182" s="342"/>
    </row>
    <row r="183" s="1" customFormat="1" ht="15" customHeight="1">
      <c r="B183" s="319"/>
      <c r="C183" s="294" t="s">
        <v>1394</v>
      </c>
      <c r="D183" s="294"/>
      <c r="E183" s="294"/>
      <c r="F183" s="317" t="s">
        <v>1319</v>
      </c>
      <c r="G183" s="294"/>
      <c r="H183" s="294" t="s">
        <v>1395</v>
      </c>
      <c r="I183" s="294" t="s">
        <v>1354</v>
      </c>
      <c r="J183" s="294"/>
      <c r="K183" s="342"/>
    </row>
    <row r="184" s="1" customFormat="1" ht="15" customHeight="1">
      <c r="B184" s="319"/>
      <c r="C184" s="294" t="s">
        <v>1383</v>
      </c>
      <c r="D184" s="294"/>
      <c r="E184" s="294"/>
      <c r="F184" s="317" t="s">
        <v>1319</v>
      </c>
      <c r="G184" s="294"/>
      <c r="H184" s="294" t="s">
        <v>1396</v>
      </c>
      <c r="I184" s="294" t="s">
        <v>1354</v>
      </c>
      <c r="J184" s="294"/>
      <c r="K184" s="342"/>
    </row>
    <row r="185" s="1" customFormat="1" ht="15" customHeight="1">
      <c r="B185" s="319"/>
      <c r="C185" s="294" t="s">
        <v>122</v>
      </c>
      <c r="D185" s="294"/>
      <c r="E185" s="294"/>
      <c r="F185" s="317" t="s">
        <v>1325</v>
      </c>
      <c r="G185" s="294"/>
      <c r="H185" s="294" t="s">
        <v>1397</v>
      </c>
      <c r="I185" s="294" t="s">
        <v>1321</v>
      </c>
      <c r="J185" s="294">
        <v>50</v>
      </c>
      <c r="K185" s="342"/>
    </row>
    <row r="186" s="1" customFormat="1" ht="15" customHeight="1">
      <c r="B186" s="319"/>
      <c r="C186" s="294" t="s">
        <v>1398</v>
      </c>
      <c r="D186" s="294"/>
      <c r="E186" s="294"/>
      <c r="F186" s="317" t="s">
        <v>1325</v>
      </c>
      <c r="G186" s="294"/>
      <c r="H186" s="294" t="s">
        <v>1399</v>
      </c>
      <c r="I186" s="294" t="s">
        <v>1400</v>
      </c>
      <c r="J186" s="294"/>
      <c r="K186" s="342"/>
    </row>
    <row r="187" s="1" customFormat="1" ht="15" customHeight="1">
      <c r="B187" s="319"/>
      <c r="C187" s="294" t="s">
        <v>1401</v>
      </c>
      <c r="D187" s="294"/>
      <c r="E187" s="294"/>
      <c r="F187" s="317" t="s">
        <v>1325</v>
      </c>
      <c r="G187" s="294"/>
      <c r="H187" s="294" t="s">
        <v>1402</v>
      </c>
      <c r="I187" s="294" t="s">
        <v>1400</v>
      </c>
      <c r="J187" s="294"/>
      <c r="K187" s="342"/>
    </row>
    <row r="188" s="1" customFormat="1" ht="15" customHeight="1">
      <c r="B188" s="319"/>
      <c r="C188" s="294" t="s">
        <v>1403</v>
      </c>
      <c r="D188" s="294"/>
      <c r="E188" s="294"/>
      <c r="F188" s="317" t="s">
        <v>1325</v>
      </c>
      <c r="G188" s="294"/>
      <c r="H188" s="294" t="s">
        <v>1404</v>
      </c>
      <c r="I188" s="294" t="s">
        <v>1400</v>
      </c>
      <c r="J188" s="294"/>
      <c r="K188" s="342"/>
    </row>
    <row r="189" s="1" customFormat="1" ht="15" customHeight="1">
      <c r="B189" s="319"/>
      <c r="C189" s="355" t="s">
        <v>1405</v>
      </c>
      <c r="D189" s="294"/>
      <c r="E189" s="294"/>
      <c r="F189" s="317" t="s">
        <v>1325</v>
      </c>
      <c r="G189" s="294"/>
      <c r="H189" s="294" t="s">
        <v>1406</v>
      </c>
      <c r="I189" s="294" t="s">
        <v>1407</v>
      </c>
      <c r="J189" s="356" t="s">
        <v>1408</v>
      </c>
      <c r="K189" s="342"/>
    </row>
    <row r="190" s="17" customFormat="1" ht="15" customHeight="1">
      <c r="B190" s="357"/>
      <c r="C190" s="358" t="s">
        <v>1409</v>
      </c>
      <c r="D190" s="359"/>
      <c r="E190" s="359"/>
      <c r="F190" s="360" t="s">
        <v>1325</v>
      </c>
      <c r="G190" s="359"/>
      <c r="H190" s="359" t="s">
        <v>1410</v>
      </c>
      <c r="I190" s="359" t="s">
        <v>1407</v>
      </c>
      <c r="J190" s="361" t="s">
        <v>1408</v>
      </c>
      <c r="K190" s="362"/>
    </row>
    <row r="191" s="1" customFormat="1" ht="15" customHeight="1">
      <c r="B191" s="319"/>
      <c r="C191" s="355" t="s">
        <v>39</v>
      </c>
      <c r="D191" s="294"/>
      <c r="E191" s="294"/>
      <c r="F191" s="317" t="s">
        <v>1319</v>
      </c>
      <c r="G191" s="294"/>
      <c r="H191" s="291" t="s">
        <v>1411</v>
      </c>
      <c r="I191" s="294" t="s">
        <v>1412</v>
      </c>
      <c r="J191" s="294"/>
      <c r="K191" s="342"/>
    </row>
    <row r="192" s="1" customFormat="1" ht="15" customHeight="1">
      <c r="B192" s="319"/>
      <c r="C192" s="355" t="s">
        <v>1413</v>
      </c>
      <c r="D192" s="294"/>
      <c r="E192" s="294"/>
      <c r="F192" s="317" t="s">
        <v>1319</v>
      </c>
      <c r="G192" s="294"/>
      <c r="H192" s="294" t="s">
        <v>1414</v>
      </c>
      <c r="I192" s="294" t="s">
        <v>1354</v>
      </c>
      <c r="J192" s="294"/>
      <c r="K192" s="342"/>
    </row>
    <row r="193" s="1" customFormat="1" ht="15" customHeight="1">
      <c r="B193" s="319"/>
      <c r="C193" s="355" t="s">
        <v>1415</v>
      </c>
      <c r="D193" s="294"/>
      <c r="E193" s="294"/>
      <c r="F193" s="317" t="s">
        <v>1319</v>
      </c>
      <c r="G193" s="294"/>
      <c r="H193" s="294" t="s">
        <v>1416</v>
      </c>
      <c r="I193" s="294" t="s">
        <v>1354</v>
      </c>
      <c r="J193" s="294"/>
      <c r="K193" s="342"/>
    </row>
    <row r="194" s="1" customFormat="1" ht="15" customHeight="1">
      <c r="B194" s="319"/>
      <c r="C194" s="355" t="s">
        <v>1417</v>
      </c>
      <c r="D194" s="294"/>
      <c r="E194" s="294"/>
      <c r="F194" s="317" t="s">
        <v>1325</v>
      </c>
      <c r="G194" s="294"/>
      <c r="H194" s="294" t="s">
        <v>1418</v>
      </c>
      <c r="I194" s="294" t="s">
        <v>1354</v>
      </c>
      <c r="J194" s="294"/>
      <c r="K194" s="342"/>
    </row>
    <row r="195" s="1" customFormat="1" ht="15" customHeight="1">
      <c r="B195" s="348"/>
      <c r="C195" s="363"/>
      <c r="D195" s="328"/>
      <c r="E195" s="328"/>
      <c r="F195" s="328"/>
      <c r="G195" s="328"/>
      <c r="H195" s="328"/>
      <c r="I195" s="328"/>
      <c r="J195" s="328"/>
      <c r="K195" s="349"/>
    </row>
    <row r="196" s="1" customFormat="1" ht="18.75" customHeight="1">
      <c r="B196" s="330"/>
      <c r="C196" s="340"/>
      <c r="D196" s="340"/>
      <c r="E196" s="340"/>
      <c r="F196" s="350"/>
      <c r="G196" s="340"/>
      <c r="H196" s="340"/>
      <c r="I196" s="340"/>
      <c r="J196" s="340"/>
      <c r="K196" s="330"/>
    </row>
    <row r="197" s="1" customFormat="1" ht="18.75" customHeight="1">
      <c r="B197" s="330"/>
      <c r="C197" s="340"/>
      <c r="D197" s="340"/>
      <c r="E197" s="340"/>
      <c r="F197" s="350"/>
      <c r="G197" s="340"/>
      <c r="H197" s="340"/>
      <c r="I197" s="340"/>
      <c r="J197" s="340"/>
      <c r="K197" s="330"/>
    </row>
    <row r="198" s="1" customFormat="1" ht="18.75" customHeight="1">
      <c r="B198" s="302"/>
      <c r="C198" s="302"/>
      <c r="D198" s="302"/>
      <c r="E198" s="302"/>
      <c r="F198" s="302"/>
      <c r="G198" s="302"/>
      <c r="H198" s="302"/>
      <c r="I198" s="302"/>
      <c r="J198" s="302"/>
      <c r="K198" s="302"/>
    </row>
    <row r="199" s="1" customFormat="1" ht="13.5">
      <c r="B199" s="281"/>
      <c r="C199" s="282"/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1">
      <c r="B200" s="284"/>
      <c r="C200" s="285" t="s">
        <v>1419</v>
      </c>
      <c r="D200" s="285"/>
      <c r="E200" s="285"/>
      <c r="F200" s="285"/>
      <c r="G200" s="285"/>
      <c r="H200" s="285"/>
      <c r="I200" s="285"/>
      <c r="J200" s="285"/>
      <c r="K200" s="286"/>
    </row>
    <row r="201" s="1" customFormat="1" ht="25.5" customHeight="1">
      <c r="B201" s="284"/>
      <c r="C201" s="364" t="s">
        <v>1420</v>
      </c>
      <c r="D201" s="364"/>
      <c r="E201" s="364"/>
      <c r="F201" s="364" t="s">
        <v>1421</v>
      </c>
      <c r="G201" s="365"/>
      <c r="H201" s="364" t="s">
        <v>1422</v>
      </c>
      <c r="I201" s="364"/>
      <c r="J201" s="364"/>
      <c r="K201" s="286"/>
    </row>
    <row r="202" s="1" customFormat="1" ht="5.25" customHeight="1">
      <c r="B202" s="319"/>
      <c r="C202" s="314"/>
      <c r="D202" s="314"/>
      <c r="E202" s="314"/>
      <c r="F202" s="314"/>
      <c r="G202" s="340"/>
      <c r="H202" s="314"/>
      <c r="I202" s="314"/>
      <c r="J202" s="314"/>
      <c r="K202" s="342"/>
    </row>
    <row r="203" s="1" customFormat="1" ht="15" customHeight="1">
      <c r="B203" s="319"/>
      <c r="C203" s="294" t="s">
        <v>1412</v>
      </c>
      <c r="D203" s="294"/>
      <c r="E203" s="294"/>
      <c r="F203" s="317" t="s">
        <v>40</v>
      </c>
      <c r="G203" s="294"/>
      <c r="H203" s="294" t="s">
        <v>1423</v>
      </c>
      <c r="I203" s="294"/>
      <c r="J203" s="294"/>
      <c r="K203" s="342"/>
    </row>
    <row r="204" s="1" customFormat="1" ht="15" customHeight="1">
      <c r="B204" s="319"/>
      <c r="C204" s="294"/>
      <c r="D204" s="294"/>
      <c r="E204" s="294"/>
      <c r="F204" s="317" t="s">
        <v>41</v>
      </c>
      <c r="G204" s="294"/>
      <c r="H204" s="294" t="s">
        <v>1424</v>
      </c>
      <c r="I204" s="294"/>
      <c r="J204" s="294"/>
      <c r="K204" s="342"/>
    </row>
    <row r="205" s="1" customFormat="1" ht="15" customHeight="1">
      <c r="B205" s="319"/>
      <c r="C205" s="294"/>
      <c r="D205" s="294"/>
      <c r="E205" s="294"/>
      <c r="F205" s="317" t="s">
        <v>44</v>
      </c>
      <c r="G205" s="294"/>
      <c r="H205" s="294" t="s">
        <v>1425</v>
      </c>
      <c r="I205" s="294"/>
      <c r="J205" s="294"/>
      <c r="K205" s="342"/>
    </row>
    <row r="206" s="1" customFormat="1" ht="15" customHeight="1">
      <c r="B206" s="319"/>
      <c r="C206" s="294"/>
      <c r="D206" s="294"/>
      <c r="E206" s="294"/>
      <c r="F206" s="317" t="s">
        <v>42</v>
      </c>
      <c r="G206" s="294"/>
      <c r="H206" s="294" t="s">
        <v>1426</v>
      </c>
      <c r="I206" s="294"/>
      <c r="J206" s="294"/>
      <c r="K206" s="342"/>
    </row>
    <row r="207" s="1" customFormat="1" ht="15" customHeight="1">
      <c r="B207" s="319"/>
      <c r="C207" s="294"/>
      <c r="D207" s="294"/>
      <c r="E207" s="294"/>
      <c r="F207" s="317" t="s">
        <v>43</v>
      </c>
      <c r="G207" s="294"/>
      <c r="H207" s="294" t="s">
        <v>1427</v>
      </c>
      <c r="I207" s="294"/>
      <c r="J207" s="294"/>
      <c r="K207" s="342"/>
    </row>
    <row r="208" s="1" customFormat="1" ht="15" customHeight="1">
      <c r="B208" s="319"/>
      <c r="C208" s="294"/>
      <c r="D208" s="294"/>
      <c r="E208" s="294"/>
      <c r="F208" s="317"/>
      <c r="G208" s="294"/>
      <c r="H208" s="294"/>
      <c r="I208" s="294"/>
      <c r="J208" s="294"/>
      <c r="K208" s="342"/>
    </row>
    <row r="209" s="1" customFormat="1" ht="15" customHeight="1">
      <c r="B209" s="319"/>
      <c r="C209" s="294" t="s">
        <v>1366</v>
      </c>
      <c r="D209" s="294"/>
      <c r="E209" s="294"/>
      <c r="F209" s="317" t="s">
        <v>76</v>
      </c>
      <c r="G209" s="294"/>
      <c r="H209" s="294" t="s">
        <v>1428</v>
      </c>
      <c r="I209" s="294"/>
      <c r="J209" s="294"/>
      <c r="K209" s="342"/>
    </row>
    <row r="210" s="1" customFormat="1" ht="15" customHeight="1">
      <c r="B210" s="319"/>
      <c r="C210" s="294"/>
      <c r="D210" s="294"/>
      <c r="E210" s="294"/>
      <c r="F210" s="317" t="s">
        <v>1263</v>
      </c>
      <c r="G210" s="294"/>
      <c r="H210" s="294" t="s">
        <v>1264</v>
      </c>
      <c r="I210" s="294"/>
      <c r="J210" s="294"/>
      <c r="K210" s="342"/>
    </row>
    <row r="211" s="1" customFormat="1" ht="15" customHeight="1">
      <c r="B211" s="319"/>
      <c r="C211" s="294"/>
      <c r="D211" s="294"/>
      <c r="E211" s="294"/>
      <c r="F211" s="317" t="s">
        <v>1261</v>
      </c>
      <c r="G211" s="294"/>
      <c r="H211" s="294" t="s">
        <v>1429</v>
      </c>
      <c r="I211" s="294"/>
      <c r="J211" s="294"/>
      <c r="K211" s="342"/>
    </row>
    <row r="212" s="1" customFormat="1" ht="15" customHeight="1">
      <c r="B212" s="366"/>
      <c r="C212" s="294"/>
      <c r="D212" s="294"/>
      <c r="E212" s="294"/>
      <c r="F212" s="317" t="s">
        <v>1265</v>
      </c>
      <c r="G212" s="355"/>
      <c r="H212" s="346" t="s">
        <v>1266</v>
      </c>
      <c r="I212" s="346"/>
      <c r="J212" s="346"/>
      <c r="K212" s="367"/>
    </row>
    <row r="213" s="1" customFormat="1" ht="15" customHeight="1">
      <c r="B213" s="366"/>
      <c r="C213" s="294"/>
      <c r="D213" s="294"/>
      <c r="E213" s="294"/>
      <c r="F213" s="317" t="s">
        <v>1267</v>
      </c>
      <c r="G213" s="355"/>
      <c r="H213" s="346" t="s">
        <v>173</v>
      </c>
      <c r="I213" s="346"/>
      <c r="J213" s="346"/>
      <c r="K213" s="367"/>
    </row>
    <row r="214" s="1" customFormat="1" ht="15" customHeight="1">
      <c r="B214" s="366"/>
      <c r="C214" s="294"/>
      <c r="D214" s="294"/>
      <c r="E214" s="294"/>
      <c r="F214" s="317"/>
      <c r="G214" s="355"/>
      <c r="H214" s="346"/>
      <c r="I214" s="346"/>
      <c r="J214" s="346"/>
      <c r="K214" s="367"/>
    </row>
    <row r="215" s="1" customFormat="1" ht="15" customHeight="1">
      <c r="B215" s="366"/>
      <c r="C215" s="294" t="s">
        <v>1390</v>
      </c>
      <c r="D215" s="294"/>
      <c r="E215" s="294"/>
      <c r="F215" s="317">
        <v>1</v>
      </c>
      <c r="G215" s="355"/>
      <c r="H215" s="346" t="s">
        <v>1430</v>
      </c>
      <c r="I215" s="346"/>
      <c r="J215" s="346"/>
      <c r="K215" s="367"/>
    </row>
    <row r="216" s="1" customFormat="1" ht="15" customHeight="1">
      <c r="B216" s="366"/>
      <c r="C216" s="294"/>
      <c r="D216" s="294"/>
      <c r="E216" s="294"/>
      <c r="F216" s="317">
        <v>2</v>
      </c>
      <c r="G216" s="355"/>
      <c r="H216" s="346" t="s">
        <v>1431</v>
      </c>
      <c r="I216" s="346"/>
      <c r="J216" s="346"/>
      <c r="K216" s="367"/>
    </row>
    <row r="217" s="1" customFormat="1" ht="15" customHeight="1">
      <c r="B217" s="366"/>
      <c r="C217" s="294"/>
      <c r="D217" s="294"/>
      <c r="E217" s="294"/>
      <c r="F217" s="317">
        <v>3</v>
      </c>
      <c r="G217" s="355"/>
      <c r="H217" s="346" t="s">
        <v>1432</v>
      </c>
      <c r="I217" s="346"/>
      <c r="J217" s="346"/>
      <c r="K217" s="367"/>
    </row>
    <row r="218" s="1" customFormat="1" ht="15" customHeight="1">
      <c r="B218" s="366"/>
      <c r="C218" s="294"/>
      <c r="D218" s="294"/>
      <c r="E218" s="294"/>
      <c r="F218" s="317">
        <v>4</v>
      </c>
      <c r="G218" s="355"/>
      <c r="H218" s="346" t="s">
        <v>1433</v>
      </c>
      <c r="I218" s="346"/>
      <c r="J218" s="346"/>
      <c r="K218" s="367"/>
    </row>
    <row r="219" s="1" customFormat="1" ht="12.75" customHeight="1">
      <c r="B219" s="368"/>
      <c r="C219" s="369"/>
      <c r="D219" s="369"/>
      <c r="E219" s="369"/>
      <c r="F219" s="369"/>
      <c r="G219" s="369"/>
      <c r="H219" s="369"/>
      <c r="I219" s="369"/>
      <c r="J219" s="369"/>
      <c r="K219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79</v>
      </c>
    </row>
    <row r="4" s="1" customFormat="1" ht="24.96" customHeight="1">
      <c r="B4" s="22"/>
      <c r="D4" s="142" t="s">
        <v>106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15</v>
      </c>
      <c r="L6" s="22"/>
    </row>
    <row r="7" s="1" customFormat="1" ht="16.5" customHeight="1">
      <c r="B7" s="22"/>
      <c r="E7" s="145" t="str">
        <f>'Rekapitulace stavby'!K6</f>
        <v>Budova Roudnice nad Labem, Pod Katovnou č.p. 223, stavební úpravy, č. 239220013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107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108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17</v>
      </c>
      <c r="E11" s="40"/>
      <c r="F11" s="135" t="s">
        <v>18</v>
      </c>
      <c r="G11" s="40"/>
      <c r="H11" s="40"/>
      <c r="I11" s="144" t="s">
        <v>19</v>
      </c>
      <c r="J11" s="135" t="s">
        <v>18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20</v>
      </c>
      <c r="E12" s="40"/>
      <c r="F12" s="135" t="s">
        <v>26</v>
      </c>
      <c r="G12" s="40"/>
      <c r="H12" s="40"/>
      <c r="I12" s="144" t="s">
        <v>22</v>
      </c>
      <c r="J12" s="148" t="str">
        <f>'Rekapitulace stavby'!AN8</f>
        <v>4.4.2024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24</v>
      </c>
      <c r="E14" s="40"/>
      <c r="F14" s="40"/>
      <c r="G14" s="40"/>
      <c r="H14" s="40"/>
      <c r="I14" s="144" t="s">
        <v>25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27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28</v>
      </c>
      <c r="E17" s="40"/>
      <c r="F17" s="40"/>
      <c r="G17" s="40"/>
      <c r="H17" s="40"/>
      <c r="I17" s="144" t="s">
        <v>25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27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30</v>
      </c>
      <c r="E20" s="40"/>
      <c r="F20" s="40"/>
      <c r="G20" s="40"/>
      <c r="H20" s="40"/>
      <c r="I20" s="144" t="s">
        <v>25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 xml:space="preserve"> </v>
      </c>
      <c r="F21" s="40"/>
      <c r="G21" s="40"/>
      <c r="H21" s="40"/>
      <c r="I21" s="144" t="s">
        <v>27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32</v>
      </c>
      <c r="E23" s="40"/>
      <c r="F23" s="40"/>
      <c r="G23" s="40"/>
      <c r="H23" s="40"/>
      <c r="I23" s="144" t="s">
        <v>25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27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33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18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35</v>
      </c>
      <c r="E30" s="40"/>
      <c r="F30" s="40"/>
      <c r="G30" s="40"/>
      <c r="H30" s="40"/>
      <c r="I30" s="40"/>
      <c r="J30" s="155">
        <f>ROUND(J83,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37</v>
      </c>
      <c r="G32" s="40"/>
      <c r="H32" s="40"/>
      <c r="I32" s="156" t="s">
        <v>36</v>
      </c>
      <c r="J32" s="156" t="s">
        <v>38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39</v>
      </c>
      <c r="E33" s="144" t="s">
        <v>40</v>
      </c>
      <c r="F33" s="158">
        <f>ROUND((SUM(BE83:BE129)),  2)</f>
        <v>0</v>
      </c>
      <c r="G33" s="40"/>
      <c r="H33" s="40"/>
      <c r="I33" s="159">
        <v>0.20999999999999999</v>
      </c>
      <c r="J33" s="158">
        <f>ROUND(((SUM(BE83:BE129))*I33),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41</v>
      </c>
      <c r="F34" s="158">
        <f>ROUND((SUM(BF83:BF129)),  2)</f>
        <v>0</v>
      </c>
      <c r="G34" s="40"/>
      <c r="H34" s="40"/>
      <c r="I34" s="159">
        <v>0.12</v>
      </c>
      <c r="J34" s="158">
        <f>ROUND(((SUM(BF83:BF129))*I34),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42</v>
      </c>
      <c r="F35" s="158">
        <f>ROUND((SUM(BG83:BG129)),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43</v>
      </c>
      <c r="F36" s="158">
        <f>ROUND((SUM(BH83:BH129)),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ROUND((SUM(BI83:BI129)),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Budova Roudnice nad Labem, Pod Katovnou č.p. 223, stavební úpravy, č. 239220013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rozpočtové...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20</v>
      </c>
      <c r="D52" s="42"/>
      <c r="E52" s="42"/>
      <c r="F52" s="29" t="str">
        <f>F12</f>
        <v xml:space="preserve"> </v>
      </c>
      <c r="G52" s="42"/>
      <c r="H52" s="42"/>
      <c r="I52" s="34" t="s">
        <v>22</v>
      </c>
      <c r="J52" s="74" t="str">
        <f>IF(J12="","",J12)</f>
        <v>4.4.2024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24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110</v>
      </c>
      <c r="D57" s="173"/>
      <c r="E57" s="173"/>
      <c r="F57" s="173"/>
      <c r="G57" s="173"/>
      <c r="H57" s="173"/>
      <c r="I57" s="173"/>
      <c r="J57" s="174" t="s">
        <v>111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67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6"/>
      <c r="C60" s="177"/>
      <c r="D60" s="178" t="s">
        <v>113</v>
      </c>
      <c r="E60" s="179"/>
      <c r="F60" s="179"/>
      <c r="G60" s="179"/>
      <c r="H60" s="179"/>
      <c r="I60" s="179"/>
      <c r="J60" s="180">
        <f>J84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114</v>
      </c>
      <c r="E61" s="184"/>
      <c r="F61" s="184"/>
      <c r="G61" s="184"/>
      <c r="H61" s="184"/>
      <c r="I61" s="184"/>
      <c r="J61" s="185">
        <f>J85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115</v>
      </c>
      <c r="E62" s="184"/>
      <c r="F62" s="184"/>
      <c r="G62" s="184"/>
      <c r="H62" s="184"/>
      <c r="I62" s="184"/>
      <c r="J62" s="185">
        <f>J95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116</v>
      </c>
      <c r="E63" s="184"/>
      <c r="F63" s="184"/>
      <c r="G63" s="184"/>
      <c r="H63" s="184"/>
      <c r="I63" s="184"/>
      <c r="J63" s="185">
        <f>J109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117</v>
      </c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15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71" t="str">
        <f>E7</f>
        <v>Budova Roudnice nad Labem, Pod Katovnou č.p. 223, stavební úpravy, č. 239220013</v>
      </c>
      <c r="F73" s="34"/>
      <c r="G73" s="34"/>
      <c r="H73" s="34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107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VRN - Vedlejší rozpočtové...</v>
      </c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20</v>
      </c>
      <c r="D77" s="42"/>
      <c r="E77" s="42"/>
      <c r="F77" s="29" t="str">
        <f>F12</f>
        <v xml:space="preserve"> </v>
      </c>
      <c r="G77" s="42"/>
      <c r="H77" s="42"/>
      <c r="I77" s="34" t="s">
        <v>22</v>
      </c>
      <c r="J77" s="74" t="str">
        <f>IF(J12="","",J12)</f>
        <v>4.4.2024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24</v>
      </c>
      <c r="D79" s="42"/>
      <c r="E79" s="42"/>
      <c r="F79" s="29" t="str">
        <f>E15</f>
        <v xml:space="preserve"> </v>
      </c>
      <c r="G79" s="42"/>
      <c r="H79" s="42"/>
      <c r="I79" s="34" t="s">
        <v>30</v>
      </c>
      <c r="J79" s="38" t="str">
        <f>E21</f>
        <v xml:space="preserve"> </v>
      </c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28</v>
      </c>
      <c r="D80" s="42"/>
      <c r="E80" s="42"/>
      <c r="F80" s="29" t="str">
        <f>IF(E18="","",E18)</f>
        <v>Vyplň údaj</v>
      </c>
      <c r="G80" s="42"/>
      <c r="H80" s="42"/>
      <c r="I80" s="34" t="s">
        <v>32</v>
      </c>
      <c r="J80" s="38" t="str">
        <f>E24</f>
        <v xml:space="preserve"> 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7"/>
      <c r="B82" s="188"/>
      <c r="C82" s="189" t="s">
        <v>118</v>
      </c>
      <c r="D82" s="190" t="s">
        <v>54</v>
      </c>
      <c r="E82" s="190" t="s">
        <v>50</v>
      </c>
      <c r="F82" s="190" t="s">
        <v>51</v>
      </c>
      <c r="G82" s="190" t="s">
        <v>119</v>
      </c>
      <c r="H82" s="190" t="s">
        <v>120</v>
      </c>
      <c r="I82" s="190" t="s">
        <v>121</v>
      </c>
      <c r="J82" s="190" t="s">
        <v>111</v>
      </c>
      <c r="K82" s="191" t="s">
        <v>122</v>
      </c>
      <c r="L82" s="192"/>
      <c r="M82" s="94" t="s">
        <v>18</v>
      </c>
      <c r="N82" s="95" t="s">
        <v>39</v>
      </c>
      <c r="O82" s="95" t="s">
        <v>123</v>
      </c>
      <c r="P82" s="95" t="s">
        <v>124</v>
      </c>
      <c r="Q82" s="95" t="s">
        <v>125</v>
      </c>
      <c r="R82" s="95" t="s">
        <v>126</v>
      </c>
      <c r="S82" s="95" t="s">
        <v>127</v>
      </c>
      <c r="T82" s="95" t="s">
        <v>128</v>
      </c>
      <c r="U82" s="96" t="s">
        <v>129</v>
      </c>
      <c r="V82" s="187"/>
      <c r="W82" s="187"/>
      <c r="X82" s="187"/>
      <c r="Y82" s="187"/>
      <c r="Z82" s="187"/>
      <c r="AA82" s="187"/>
      <c r="AB82" s="187"/>
      <c r="AC82" s="187"/>
      <c r="AD82" s="187"/>
      <c r="AE82" s="187"/>
    </row>
    <row r="83" s="2" customFormat="1" ht="22.8" customHeight="1">
      <c r="A83" s="40"/>
      <c r="B83" s="41"/>
      <c r="C83" s="101" t="s">
        <v>130</v>
      </c>
      <c r="D83" s="42"/>
      <c r="E83" s="42"/>
      <c r="F83" s="42"/>
      <c r="G83" s="42"/>
      <c r="H83" s="42"/>
      <c r="I83" s="42"/>
      <c r="J83" s="193">
        <f>BK83</f>
        <v>0</v>
      </c>
      <c r="K83" s="42"/>
      <c r="L83" s="46"/>
      <c r="M83" s="97"/>
      <c r="N83" s="194"/>
      <c r="O83" s="98"/>
      <c r="P83" s="195">
        <f>P84</f>
        <v>0</v>
      </c>
      <c r="Q83" s="98"/>
      <c r="R83" s="195">
        <f>R84</f>
        <v>0</v>
      </c>
      <c r="S83" s="98"/>
      <c r="T83" s="195">
        <f>T84</f>
        <v>0</v>
      </c>
      <c r="U83" s="99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68</v>
      </c>
      <c r="AU83" s="19" t="s">
        <v>112</v>
      </c>
      <c r="BK83" s="196">
        <f>BK84</f>
        <v>0</v>
      </c>
    </row>
    <row r="84" s="12" customFormat="1" ht="25.92" customHeight="1">
      <c r="A84" s="12"/>
      <c r="B84" s="197"/>
      <c r="C84" s="198"/>
      <c r="D84" s="199" t="s">
        <v>68</v>
      </c>
      <c r="E84" s="200" t="s">
        <v>74</v>
      </c>
      <c r="F84" s="200" t="s">
        <v>131</v>
      </c>
      <c r="G84" s="198"/>
      <c r="H84" s="198"/>
      <c r="I84" s="201"/>
      <c r="J84" s="202">
        <f>BK84</f>
        <v>0</v>
      </c>
      <c r="K84" s="198"/>
      <c r="L84" s="203"/>
      <c r="M84" s="204"/>
      <c r="N84" s="205"/>
      <c r="O84" s="205"/>
      <c r="P84" s="206">
        <f>P85+P95+P109</f>
        <v>0</v>
      </c>
      <c r="Q84" s="205"/>
      <c r="R84" s="206">
        <f>R85+R95+R109</f>
        <v>0</v>
      </c>
      <c r="S84" s="205"/>
      <c r="T84" s="206">
        <f>T85+T95+T109</f>
        <v>0</v>
      </c>
      <c r="U84" s="207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8" t="s">
        <v>132</v>
      </c>
      <c r="AT84" s="209" t="s">
        <v>68</v>
      </c>
      <c r="AU84" s="209" t="s">
        <v>69</v>
      </c>
      <c r="AY84" s="208" t="s">
        <v>133</v>
      </c>
      <c r="BK84" s="210">
        <f>BK85+BK95+BK109</f>
        <v>0</v>
      </c>
    </row>
    <row r="85" s="12" customFormat="1" ht="22.8" customHeight="1">
      <c r="A85" s="12"/>
      <c r="B85" s="197"/>
      <c r="C85" s="198"/>
      <c r="D85" s="199" t="s">
        <v>68</v>
      </c>
      <c r="E85" s="211" t="s">
        <v>134</v>
      </c>
      <c r="F85" s="211" t="s">
        <v>135</v>
      </c>
      <c r="G85" s="198"/>
      <c r="H85" s="198"/>
      <c r="I85" s="201"/>
      <c r="J85" s="212">
        <f>BK85</f>
        <v>0</v>
      </c>
      <c r="K85" s="198"/>
      <c r="L85" s="203"/>
      <c r="M85" s="204"/>
      <c r="N85" s="205"/>
      <c r="O85" s="205"/>
      <c r="P85" s="206">
        <f>SUM(P86:P94)</f>
        <v>0</v>
      </c>
      <c r="Q85" s="205"/>
      <c r="R85" s="206">
        <f>SUM(R86:R94)</f>
        <v>0</v>
      </c>
      <c r="S85" s="205"/>
      <c r="T85" s="206">
        <f>SUM(T86:T94)</f>
        <v>0</v>
      </c>
      <c r="U85" s="207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8" t="s">
        <v>132</v>
      </c>
      <c r="AT85" s="209" t="s">
        <v>68</v>
      </c>
      <c r="AU85" s="209" t="s">
        <v>77</v>
      </c>
      <c r="AY85" s="208" t="s">
        <v>133</v>
      </c>
      <c r="BK85" s="210">
        <f>SUM(BK86:BK94)</f>
        <v>0</v>
      </c>
    </row>
    <row r="86" s="2" customFormat="1" ht="16.5" customHeight="1">
      <c r="A86" s="40"/>
      <c r="B86" s="41"/>
      <c r="C86" s="213" t="s">
        <v>77</v>
      </c>
      <c r="D86" s="213" t="s">
        <v>136</v>
      </c>
      <c r="E86" s="214" t="s">
        <v>137</v>
      </c>
      <c r="F86" s="215" t="s">
        <v>138</v>
      </c>
      <c r="G86" s="216" t="s">
        <v>139</v>
      </c>
      <c r="H86" s="217">
        <v>1</v>
      </c>
      <c r="I86" s="218"/>
      <c r="J86" s="219">
        <f>ROUND(I86*H86,2)</f>
        <v>0</v>
      </c>
      <c r="K86" s="215" t="s">
        <v>18</v>
      </c>
      <c r="L86" s="46"/>
      <c r="M86" s="220" t="s">
        <v>18</v>
      </c>
      <c r="N86" s="221" t="s">
        <v>40</v>
      </c>
      <c r="O86" s="86"/>
      <c r="P86" s="222">
        <f>O86*H86</f>
        <v>0</v>
      </c>
      <c r="Q86" s="222">
        <v>0</v>
      </c>
      <c r="R86" s="222">
        <f>Q86*H86</f>
        <v>0</v>
      </c>
      <c r="S86" s="222">
        <v>0</v>
      </c>
      <c r="T86" s="222">
        <f>S86*H86</f>
        <v>0</v>
      </c>
      <c r="U86" s="223" t="s">
        <v>18</v>
      </c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4" t="s">
        <v>140</v>
      </c>
      <c r="AT86" s="224" t="s">
        <v>136</v>
      </c>
      <c r="AU86" s="224" t="s">
        <v>79</v>
      </c>
      <c r="AY86" s="19" t="s">
        <v>133</v>
      </c>
      <c r="BE86" s="225">
        <f>IF(N86="základní",J86,0)</f>
        <v>0</v>
      </c>
      <c r="BF86" s="225">
        <f>IF(N86="snížená",J86,0)</f>
        <v>0</v>
      </c>
      <c r="BG86" s="225">
        <f>IF(N86="zákl. přenesená",J86,0)</f>
        <v>0</v>
      </c>
      <c r="BH86" s="225">
        <f>IF(N86="sníž. přenesená",J86,0)</f>
        <v>0</v>
      </c>
      <c r="BI86" s="225">
        <f>IF(N86="nulová",J86,0)</f>
        <v>0</v>
      </c>
      <c r="BJ86" s="19" t="s">
        <v>77</v>
      </c>
      <c r="BK86" s="225">
        <f>ROUND(I86*H86,2)</f>
        <v>0</v>
      </c>
      <c r="BL86" s="19" t="s">
        <v>140</v>
      </c>
      <c r="BM86" s="224" t="s">
        <v>79</v>
      </c>
    </row>
    <row r="87" s="13" customFormat="1">
      <c r="A87" s="13"/>
      <c r="B87" s="226"/>
      <c r="C87" s="227"/>
      <c r="D87" s="228" t="s">
        <v>141</v>
      </c>
      <c r="E87" s="229" t="s">
        <v>18</v>
      </c>
      <c r="F87" s="230" t="s">
        <v>142</v>
      </c>
      <c r="G87" s="227"/>
      <c r="H87" s="229" t="s">
        <v>18</v>
      </c>
      <c r="I87" s="231"/>
      <c r="J87" s="227"/>
      <c r="K87" s="227"/>
      <c r="L87" s="232"/>
      <c r="M87" s="233"/>
      <c r="N87" s="234"/>
      <c r="O87" s="234"/>
      <c r="P87" s="234"/>
      <c r="Q87" s="234"/>
      <c r="R87" s="234"/>
      <c r="S87" s="234"/>
      <c r="T87" s="234"/>
      <c r="U87" s="235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6" t="s">
        <v>141</v>
      </c>
      <c r="AU87" s="236" t="s">
        <v>79</v>
      </c>
      <c r="AV87" s="13" t="s">
        <v>77</v>
      </c>
      <c r="AW87" s="13" t="s">
        <v>31</v>
      </c>
      <c r="AX87" s="13" t="s">
        <v>69</v>
      </c>
      <c r="AY87" s="236" t="s">
        <v>133</v>
      </c>
    </row>
    <row r="88" s="14" customFormat="1">
      <c r="A88" s="14"/>
      <c r="B88" s="237"/>
      <c r="C88" s="238"/>
      <c r="D88" s="228" t="s">
        <v>141</v>
      </c>
      <c r="E88" s="239" t="s">
        <v>18</v>
      </c>
      <c r="F88" s="240" t="s">
        <v>77</v>
      </c>
      <c r="G88" s="238"/>
      <c r="H88" s="241">
        <v>1</v>
      </c>
      <c r="I88" s="242"/>
      <c r="J88" s="238"/>
      <c r="K88" s="238"/>
      <c r="L88" s="243"/>
      <c r="M88" s="244"/>
      <c r="N88" s="245"/>
      <c r="O88" s="245"/>
      <c r="P88" s="245"/>
      <c r="Q88" s="245"/>
      <c r="R88" s="245"/>
      <c r="S88" s="245"/>
      <c r="T88" s="245"/>
      <c r="U88" s="246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7" t="s">
        <v>141</v>
      </c>
      <c r="AU88" s="247" t="s">
        <v>79</v>
      </c>
      <c r="AV88" s="14" t="s">
        <v>79</v>
      </c>
      <c r="AW88" s="14" t="s">
        <v>31</v>
      </c>
      <c r="AX88" s="14" t="s">
        <v>77</v>
      </c>
      <c r="AY88" s="247" t="s">
        <v>133</v>
      </c>
    </row>
    <row r="89" s="2" customFormat="1" ht="16.5" customHeight="1">
      <c r="A89" s="40"/>
      <c r="B89" s="41"/>
      <c r="C89" s="213" t="s">
        <v>8</v>
      </c>
      <c r="D89" s="213" t="s">
        <v>136</v>
      </c>
      <c r="E89" s="214" t="s">
        <v>143</v>
      </c>
      <c r="F89" s="215" t="s">
        <v>144</v>
      </c>
      <c r="G89" s="216" t="s">
        <v>139</v>
      </c>
      <c r="H89" s="217">
        <v>0</v>
      </c>
      <c r="I89" s="218"/>
      <c r="J89" s="219">
        <f>ROUND(I89*H89,2)</f>
        <v>0</v>
      </c>
      <c r="K89" s="215" t="s">
        <v>18</v>
      </c>
      <c r="L89" s="46"/>
      <c r="M89" s="220" t="s">
        <v>18</v>
      </c>
      <c r="N89" s="221" t="s">
        <v>40</v>
      </c>
      <c r="O89" s="86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2">
        <f>S89*H89</f>
        <v>0</v>
      </c>
      <c r="U89" s="223" t="s">
        <v>18</v>
      </c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4" t="s">
        <v>140</v>
      </c>
      <c r="AT89" s="224" t="s">
        <v>136</v>
      </c>
      <c r="AU89" s="224" t="s">
        <v>79</v>
      </c>
      <c r="AY89" s="19" t="s">
        <v>133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9" t="s">
        <v>77</v>
      </c>
      <c r="BK89" s="225">
        <f>ROUND(I89*H89,2)</f>
        <v>0</v>
      </c>
      <c r="BL89" s="19" t="s">
        <v>140</v>
      </c>
      <c r="BM89" s="224" t="s">
        <v>140</v>
      </c>
    </row>
    <row r="90" s="2" customFormat="1" ht="24.15" customHeight="1">
      <c r="A90" s="40"/>
      <c r="B90" s="41"/>
      <c r="C90" s="213" t="s">
        <v>145</v>
      </c>
      <c r="D90" s="213" t="s">
        <v>136</v>
      </c>
      <c r="E90" s="214" t="s">
        <v>146</v>
      </c>
      <c r="F90" s="215" t="s">
        <v>147</v>
      </c>
      <c r="G90" s="216" t="s">
        <v>139</v>
      </c>
      <c r="H90" s="217">
        <v>1</v>
      </c>
      <c r="I90" s="218"/>
      <c r="J90" s="219">
        <f>ROUND(I90*H90,2)</f>
        <v>0</v>
      </c>
      <c r="K90" s="215" t="s">
        <v>18</v>
      </c>
      <c r="L90" s="46"/>
      <c r="M90" s="220" t="s">
        <v>18</v>
      </c>
      <c r="N90" s="221" t="s">
        <v>40</v>
      </c>
      <c r="O90" s="86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2">
        <f>S90*H90</f>
        <v>0</v>
      </c>
      <c r="U90" s="223" t="s">
        <v>18</v>
      </c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4" t="s">
        <v>140</v>
      </c>
      <c r="AT90" s="224" t="s">
        <v>136</v>
      </c>
      <c r="AU90" s="224" t="s">
        <v>79</v>
      </c>
      <c r="AY90" s="19" t="s">
        <v>133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9" t="s">
        <v>77</v>
      </c>
      <c r="BK90" s="225">
        <f>ROUND(I90*H90,2)</f>
        <v>0</v>
      </c>
      <c r="BL90" s="19" t="s">
        <v>140</v>
      </c>
      <c r="BM90" s="224" t="s">
        <v>148</v>
      </c>
    </row>
    <row r="91" s="2" customFormat="1" ht="16.5" customHeight="1">
      <c r="A91" s="40"/>
      <c r="B91" s="41"/>
      <c r="C91" s="213" t="s">
        <v>149</v>
      </c>
      <c r="D91" s="213" t="s">
        <v>136</v>
      </c>
      <c r="E91" s="214" t="s">
        <v>150</v>
      </c>
      <c r="F91" s="215" t="s">
        <v>151</v>
      </c>
      <c r="G91" s="216" t="s">
        <v>139</v>
      </c>
      <c r="H91" s="217">
        <v>1</v>
      </c>
      <c r="I91" s="218"/>
      <c r="J91" s="219">
        <f>ROUND(I91*H91,2)</f>
        <v>0</v>
      </c>
      <c r="K91" s="215" t="s">
        <v>18</v>
      </c>
      <c r="L91" s="46"/>
      <c r="M91" s="220" t="s">
        <v>18</v>
      </c>
      <c r="N91" s="221" t="s">
        <v>40</v>
      </c>
      <c r="O91" s="86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2">
        <f>S91*H91</f>
        <v>0</v>
      </c>
      <c r="U91" s="223" t="s">
        <v>18</v>
      </c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4" t="s">
        <v>140</v>
      </c>
      <c r="AT91" s="224" t="s">
        <v>136</v>
      </c>
      <c r="AU91" s="224" t="s">
        <v>79</v>
      </c>
      <c r="AY91" s="19" t="s">
        <v>133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9" t="s">
        <v>77</v>
      </c>
      <c r="BK91" s="225">
        <f>ROUND(I91*H91,2)</f>
        <v>0</v>
      </c>
      <c r="BL91" s="19" t="s">
        <v>140</v>
      </c>
      <c r="BM91" s="224" t="s">
        <v>152</v>
      </c>
    </row>
    <row r="92" s="13" customFormat="1">
      <c r="A92" s="13"/>
      <c r="B92" s="226"/>
      <c r="C92" s="227"/>
      <c r="D92" s="228" t="s">
        <v>141</v>
      </c>
      <c r="E92" s="229" t="s">
        <v>18</v>
      </c>
      <c r="F92" s="230" t="s">
        <v>153</v>
      </c>
      <c r="G92" s="227"/>
      <c r="H92" s="229" t="s">
        <v>18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4"/>
      <c r="U92" s="235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141</v>
      </c>
      <c r="AU92" s="236" t="s">
        <v>79</v>
      </c>
      <c r="AV92" s="13" t="s">
        <v>77</v>
      </c>
      <c r="AW92" s="13" t="s">
        <v>31</v>
      </c>
      <c r="AX92" s="13" t="s">
        <v>69</v>
      </c>
      <c r="AY92" s="236" t="s">
        <v>133</v>
      </c>
    </row>
    <row r="93" s="14" customFormat="1">
      <c r="A93" s="14"/>
      <c r="B93" s="237"/>
      <c r="C93" s="238"/>
      <c r="D93" s="228" t="s">
        <v>141</v>
      </c>
      <c r="E93" s="239" t="s">
        <v>18</v>
      </c>
      <c r="F93" s="240" t="s">
        <v>77</v>
      </c>
      <c r="G93" s="238"/>
      <c r="H93" s="241">
        <v>1</v>
      </c>
      <c r="I93" s="242"/>
      <c r="J93" s="238"/>
      <c r="K93" s="238"/>
      <c r="L93" s="243"/>
      <c r="M93" s="244"/>
      <c r="N93" s="245"/>
      <c r="O93" s="245"/>
      <c r="P93" s="245"/>
      <c r="Q93" s="245"/>
      <c r="R93" s="245"/>
      <c r="S93" s="245"/>
      <c r="T93" s="245"/>
      <c r="U93" s="246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7" t="s">
        <v>141</v>
      </c>
      <c r="AU93" s="247" t="s">
        <v>79</v>
      </c>
      <c r="AV93" s="14" t="s">
        <v>79</v>
      </c>
      <c r="AW93" s="14" t="s">
        <v>31</v>
      </c>
      <c r="AX93" s="14" t="s">
        <v>77</v>
      </c>
      <c r="AY93" s="247" t="s">
        <v>133</v>
      </c>
    </row>
    <row r="94" s="2" customFormat="1" ht="16.5" customHeight="1">
      <c r="A94" s="40"/>
      <c r="B94" s="41"/>
      <c r="C94" s="213" t="s">
        <v>154</v>
      </c>
      <c r="D94" s="213" t="s">
        <v>136</v>
      </c>
      <c r="E94" s="214" t="s">
        <v>155</v>
      </c>
      <c r="F94" s="215" t="s">
        <v>156</v>
      </c>
      <c r="G94" s="216" t="s">
        <v>139</v>
      </c>
      <c r="H94" s="217">
        <v>1</v>
      </c>
      <c r="I94" s="218"/>
      <c r="J94" s="219">
        <f>ROUND(I94*H94,2)</f>
        <v>0</v>
      </c>
      <c r="K94" s="215" t="s">
        <v>18</v>
      </c>
      <c r="L94" s="46"/>
      <c r="M94" s="220" t="s">
        <v>18</v>
      </c>
      <c r="N94" s="221" t="s">
        <v>40</v>
      </c>
      <c r="O94" s="86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2">
        <f>S94*H94</f>
        <v>0</v>
      </c>
      <c r="U94" s="223" t="s">
        <v>18</v>
      </c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4" t="s">
        <v>140</v>
      </c>
      <c r="AT94" s="224" t="s">
        <v>136</v>
      </c>
      <c r="AU94" s="224" t="s">
        <v>79</v>
      </c>
      <c r="AY94" s="19" t="s">
        <v>133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9" t="s">
        <v>77</v>
      </c>
      <c r="BK94" s="225">
        <f>ROUND(I94*H94,2)</f>
        <v>0</v>
      </c>
      <c r="BL94" s="19" t="s">
        <v>140</v>
      </c>
      <c r="BM94" s="224" t="s">
        <v>149</v>
      </c>
    </row>
    <row r="95" s="12" customFormat="1" ht="22.8" customHeight="1">
      <c r="A95" s="12"/>
      <c r="B95" s="197"/>
      <c r="C95" s="198"/>
      <c r="D95" s="199" t="s">
        <v>68</v>
      </c>
      <c r="E95" s="211" t="s">
        <v>157</v>
      </c>
      <c r="F95" s="211" t="s">
        <v>158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SUM(P96:P108)</f>
        <v>0</v>
      </c>
      <c r="Q95" s="205"/>
      <c r="R95" s="206">
        <f>SUM(R96:R108)</f>
        <v>0</v>
      </c>
      <c r="S95" s="205"/>
      <c r="T95" s="206">
        <f>SUM(T96:T108)</f>
        <v>0</v>
      </c>
      <c r="U95" s="207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132</v>
      </c>
      <c r="AT95" s="209" t="s">
        <v>68</v>
      </c>
      <c r="AU95" s="209" t="s">
        <v>77</v>
      </c>
      <c r="AY95" s="208" t="s">
        <v>133</v>
      </c>
      <c r="BK95" s="210">
        <f>SUM(BK96:BK108)</f>
        <v>0</v>
      </c>
    </row>
    <row r="96" s="2" customFormat="1" ht="16.5" customHeight="1">
      <c r="A96" s="40"/>
      <c r="B96" s="41"/>
      <c r="C96" s="213" t="s">
        <v>79</v>
      </c>
      <c r="D96" s="213" t="s">
        <v>136</v>
      </c>
      <c r="E96" s="214" t="s">
        <v>159</v>
      </c>
      <c r="F96" s="215" t="s">
        <v>160</v>
      </c>
      <c r="G96" s="216" t="s">
        <v>139</v>
      </c>
      <c r="H96" s="217">
        <v>1</v>
      </c>
      <c r="I96" s="218"/>
      <c r="J96" s="219">
        <f>ROUND(I96*H96,2)</f>
        <v>0</v>
      </c>
      <c r="K96" s="215" t="s">
        <v>18</v>
      </c>
      <c r="L96" s="46"/>
      <c r="M96" s="220" t="s">
        <v>18</v>
      </c>
      <c r="N96" s="221" t="s">
        <v>40</v>
      </c>
      <c r="O96" s="86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2">
        <f>S96*H96</f>
        <v>0</v>
      </c>
      <c r="U96" s="223" t="s">
        <v>18</v>
      </c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4" t="s">
        <v>140</v>
      </c>
      <c r="AT96" s="224" t="s">
        <v>136</v>
      </c>
      <c r="AU96" s="224" t="s">
        <v>79</v>
      </c>
      <c r="AY96" s="19" t="s">
        <v>133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9" t="s">
        <v>77</v>
      </c>
      <c r="BK96" s="225">
        <f>ROUND(I96*H96,2)</f>
        <v>0</v>
      </c>
      <c r="BL96" s="19" t="s">
        <v>140</v>
      </c>
      <c r="BM96" s="224" t="s">
        <v>8</v>
      </c>
    </row>
    <row r="97" s="13" customFormat="1">
      <c r="A97" s="13"/>
      <c r="B97" s="226"/>
      <c r="C97" s="227"/>
      <c r="D97" s="228" t="s">
        <v>141</v>
      </c>
      <c r="E97" s="229" t="s">
        <v>18</v>
      </c>
      <c r="F97" s="230" t="s">
        <v>161</v>
      </c>
      <c r="G97" s="227"/>
      <c r="H97" s="229" t="s">
        <v>18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4"/>
      <c r="U97" s="235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141</v>
      </c>
      <c r="AU97" s="236" t="s">
        <v>79</v>
      </c>
      <c r="AV97" s="13" t="s">
        <v>77</v>
      </c>
      <c r="AW97" s="13" t="s">
        <v>31</v>
      </c>
      <c r="AX97" s="13" t="s">
        <v>69</v>
      </c>
      <c r="AY97" s="236" t="s">
        <v>133</v>
      </c>
    </row>
    <row r="98" s="13" customFormat="1">
      <c r="A98" s="13"/>
      <c r="B98" s="226"/>
      <c r="C98" s="227"/>
      <c r="D98" s="228" t="s">
        <v>141</v>
      </c>
      <c r="E98" s="229" t="s">
        <v>18</v>
      </c>
      <c r="F98" s="230" t="s">
        <v>162</v>
      </c>
      <c r="G98" s="227"/>
      <c r="H98" s="229" t="s">
        <v>18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4"/>
      <c r="U98" s="235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141</v>
      </c>
      <c r="AU98" s="236" t="s">
        <v>79</v>
      </c>
      <c r="AV98" s="13" t="s">
        <v>77</v>
      </c>
      <c r="AW98" s="13" t="s">
        <v>31</v>
      </c>
      <c r="AX98" s="13" t="s">
        <v>69</v>
      </c>
      <c r="AY98" s="236" t="s">
        <v>133</v>
      </c>
    </row>
    <row r="99" s="13" customFormat="1">
      <c r="A99" s="13"/>
      <c r="B99" s="226"/>
      <c r="C99" s="227"/>
      <c r="D99" s="228" t="s">
        <v>141</v>
      </c>
      <c r="E99" s="229" t="s">
        <v>18</v>
      </c>
      <c r="F99" s="230" t="s">
        <v>163</v>
      </c>
      <c r="G99" s="227"/>
      <c r="H99" s="229" t="s">
        <v>18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4"/>
      <c r="U99" s="235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141</v>
      </c>
      <c r="AU99" s="236" t="s">
        <v>79</v>
      </c>
      <c r="AV99" s="13" t="s">
        <v>77</v>
      </c>
      <c r="AW99" s="13" t="s">
        <v>31</v>
      </c>
      <c r="AX99" s="13" t="s">
        <v>69</v>
      </c>
      <c r="AY99" s="236" t="s">
        <v>133</v>
      </c>
    </row>
    <row r="100" s="13" customFormat="1">
      <c r="A100" s="13"/>
      <c r="B100" s="226"/>
      <c r="C100" s="227"/>
      <c r="D100" s="228" t="s">
        <v>141</v>
      </c>
      <c r="E100" s="229" t="s">
        <v>18</v>
      </c>
      <c r="F100" s="230" t="s">
        <v>164</v>
      </c>
      <c r="G100" s="227"/>
      <c r="H100" s="229" t="s">
        <v>18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4"/>
      <c r="U100" s="235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141</v>
      </c>
      <c r="AU100" s="236" t="s">
        <v>79</v>
      </c>
      <c r="AV100" s="13" t="s">
        <v>77</v>
      </c>
      <c r="AW100" s="13" t="s">
        <v>31</v>
      </c>
      <c r="AX100" s="13" t="s">
        <v>69</v>
      </c>
      <c r="AY100" s="236" t="s">
        <v>133</v>
      </c>
    </row>
    <row r="101" s="13" customFormat="1">
      <c r="A101" s="13"/>
      <c r="B101" s="226"/>
      <c r="C101" s="227"/>
      <c r="D101" s="228" t="s">
        <v>141</v>
      </c>
      <c r="E101" s="229" t="s">
        <v>18</v>
      </c>
      <c r="F101" s="230" t="s">
        <v>165</v>
      </c>
      <c r="G101" s="227"/>
      <c r="H101" s="229" t="s">
        <v>18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4"/>
      <c r="U101" s="235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141</v>
      </c>
      <c r="AU101" s="236" t="s">
        <v>79</v>
      </c>
      <c r="AV101" s="13" t="s">
        <v>77</v>
      </c>
      <c r="AW101" s="13" t="s">
        <v>31</v>
      </c>
      <c r="AX101" s="13" t="s">
        <v>69</v>
      </c>
      <c r="AY101" s="236" t="s">
        <v>133</v>
      </c>
    </row>
    <row r="102" s="13" customFormat="1">
      <c r="A102" s="13"/>
      <c r="B102" s="226"/>
      <c r="C102" s="227"/>
      <c r="D102" s="228" t="s">
        <v>141</v>
      </c>
      <c r="E102" s="229" t="s">
        <v>18</v>
      </c>
      <c r="F102" s="230" t="s">
        <v>166</v>
      </c>
      <c r="G102" s="227"/>
      <c r="H102" s="229" t="s">
        <v>18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4"/>
      <c r="U102" s="235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141</v>
      </c>
      <c r="AU102" s="236" t="s">
        <v>79</v>
      </c>
      <c r="AV102" s="13" t="s">
        <v>77</v>
      </c>
      <c r="AW102" s="13" t="s">
        <v>31</v>
      </c>
      <c r="AX102" s="13" t="s">
        <v>69</v>
      </c>
      <c r="AY102" s="236" t="s">
        <v>133</v>
      </c>
    </row>
    <row r="103" s="13" customFormat="1">
      <c r="A103" s="13"/>
      <c r="B103" s="226"/>
      <c r="C103" s="227"/>
      <c r="D103" s="228" t="s">
        <v>141</v>
      </c>
      <c r="E103" s="229" t="s">
        <v>18</v>
      </c>
      <c r="F103" s="230" t="s">
        <v>167</v>
      </c>
      <c r="G103" s="227"/>
      <c r="H103" s="229" t="s">
        <v>18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4"/>
      <c r="U103" s="235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141</v>
      </c>
      <c r="AU103" s="236" t="s">
        <v>79</v>
      </c>
      <c r="AV103" s="13" t="s">
        <v>77</v>
      </c>
      <c r="AW103" s="13" t="s">
        <v>31</v>
      </c>
      <c r="AX103" s="13" t="s">
        <v>69</v>
      </c>
      <c r="AY103" s="236" t="s">
        <v>133</v>
      </c>
    </row>
    <row r="104" s="13" customFormat="1">
      <c r="A104" s="13"/>
      <c r="B104" s="226"/>
      <c r="C104" s="227"/>
      <c r="D104" s="228" t="s">
        <v>141</v>
      </c>
      <c r="E104" s="229" t="s">
        <v>18</v>
      </c>
      <c r="F104" s="230" t="s">
        <v>168</v>
      </c>
      <c r="G104" s="227"/>
      <c r="H104" s="229" t="s">
        <v>18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4"/>
      <c r="U104" s="235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141</v>
      </c>
      <c r="AU104" s="236" t="s">
        <v>79</v>
      </c>
      <c r="AV104" s="13" t="s">
        <v>77</v>
      </c>
      <c r="AW104" s="13" t="s">
        <v>31</v>
      </c>
      <c r="AX104" s="13" t="s">
        <v>69</v>
      </c>
      <c r="AY104" s="236" t="s">
        <v>133</v>
      </c>
    </row>
    <row r="105" s="13" customFormat="1">
      <c r="A105" s="13"/>
      <c r="B105" s="226"/>
      <c r="C105" s="227"/>
      <c r="D105" s="228" t="s">
        <v>141</v>
      </c>
      <c r="E105" s="229" t="s">
        <v>18</v>
      </c>
      <c r="F105" s="230" t="s">
        <v>169</v>
      </c>
      <c r="G105" s="227"/>
      <c r="H105" s="229" t="s">
        <v>18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4"/>
      <c r="U105" s="235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141</v>
      </c>
      <c r="AU105" s="236" t="s">
        <v>79</v>
      </c>
      <c r="AV105" s="13" t="s">
        <v>77</v>
      </c>
      <c r="AW105" s="13" t="s">
        <v>31</v>
      </c>
      <c r="AX105" s="13" t="s">
        <v>69</v>
      </c>
      <c r="AY105" s="236" t="s">
        <v>133</v>
      </c>
    </row>
    <row r="106" s="13" customFormat="1">
      <c r="A106" s="13"/>
      <c r="B106" s="226"/>
      <c r="C106" s="227"/>
      <c r="D106" s="228" t="s">
        <v>141</v>
      </c>
      <c r="E106" s="229" t="s">
        <v>18</v>
      </c>
      <c r="F106" s="230" t="s">
        <v>170</v>
      </c>
      <c r="G106" s="227"/>
      <c r="H106" s="229" t="s">
        <v>18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4"/>
      <c r="U106" s="235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141</v>
      </c>
      <c r="AU106" s="236" t="s">
        <v>79</v>
      </c>
      <c r="AV106" s="13" t="s">
        <v>77</v>
      </c>
      <c r="AW106" s="13" t="s">
        <v>31</v>
      </c>
      <c r="AX106" s="13" t="s">
        <v>69</v>
      </c>
      <c r="AY106" s="236" t="s">
        <v>133</v>
      </c>
    </row>
    <row r="107" s="14" customFormat="1">
      <c r="A107" s="14"/>
      <c r="B107" s="237"/>
      <c r="C107" s="238"/>
      <c r="D107" s="228" t="s">
        <v>141</v>
      </c>
      <c r="E107" s="239" t="s">
        <v>18</v>
      </c>
      <c r="F107" s="240" t="s">
        <v>77</v>
      </c>
      <c r="G107" s="238"/>
      <c r="H107" s="241">
        <v>1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5"/>
      <c r="U107" s="246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141</v>
      </c>
      <c r="AU107" s="247" t="s">
        <v>79</v>
      </c>
      <c r="AV107" s="14" t="s">
        <v>79</v>
      </c>
      <c r="AW107" s="14" t="s">
        <v>31</v>
      </c>
      <c r="AX107" s="14" t="s">
        <v>69</v>
      </c>
      <c r="AY107" s="247" t="s">
        <v>133</v>
      </c>
    </row>
    <row r="108" s="15" customFormat="1">
      <c r="A108" s="15"/>
      <c r="B108" s="248"/>
      <c r="C108" s="249"/>
      <c r="D108" s="228" t="s">
        <v>141</v>
      </c>
      <c r="E108" s="250" t="s">
        <v>18</v>
      </c>
      <c r="F108" s="251" t="s">
        <v>171</v>
      </c>
      <c r="G108" s="249"/>
      <c r="H108" s="252">
        <v>1</v>
      </c>
      <c r="I108" s="253"/>
      <c r="J108" s="249"/>
      <c r="K108" s="249"/>
      <c r="L108" s="254"/>
      <c r="M108" s="255"/>
      <c r="N108" s="256"/>
      <c r="O108" s="256"/>
      <c r="P108" s="256"/>
      <c r="Q108" s="256"/>
      <c r="R108" s="256"/>
      <c r="S108" s="256"/>
      <c r="T108" s="256"/>
      <c r="U108" s="257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8" t="s">
        <v>141</v>
      </c>
      <c r="AU108" s="258" t="s">
        <v>79</v>
      </c>
      <c r="AV108" s="15" t="s">
        <v>140</v>
      </c>
      <c r="AW108" s="15" t="s">
        <v>31</v>
      </c>
      <c r="AX108" s="15" t="s">
        <v>77</v>
      </c>
      <c r="AY108" s="258" t="s">
        <v>133</v>
      </c>
    </row>
    <row r="109" s="12" customFormat="1" ht="22.8" customHeight="1">
      <c r="A109" s="12"/>
      <c r="B109" s="197"/>
      <c r="C109" s="198"/>
      <c r="D109" s="199" t="s">
        <v>68</v>
      </c>
      <c r="E109" s="211" t="s">
        <v>172</v>
      </c>
      <c r="F109" s="211" t="s">
        <v>173</v>
      </c>
      <c r="G109" s="198"/>
      <c r="H109" s="198"/>
      <c r="I109" s="201"/>
      <c r="J109" s="212">
        <f>BK109</f>
        <v>0</v>
      </c>
      <c r="K109" s="198"/>
      <c r="L109" s="203"/>
      <c r="M109" s="204"/>
      <c r="N109" s="205"/>
      <c r="O109" s="205"/>
      <c r="P109" s="206">
        <f>SUM(P110:P129)</f>
        <v>0</v>
      </c>
      <c r="Q109" s="205"/>
      <c r="R109" s="206">
        <f>SUM(R110:R129)</f>
        <v>0</v>
      </c>
      <c r="S109" s="205"/>
      <c r="T109" s="206">
        <f>SUM(T110:T129)</f>
        <v>0</v>
      </c>
      <c r="U109" s="207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8" t="s">
        <v>132</v>
      </c>
      <c r="AT109" s="209" t="s">
        <v>68</v>
      </c>
      <c r="AU109" s="209" t="s">
        <v>77</v>
      </c>
      <c r="AY109" s="208" t="s">
        <v>133</v>
      </c>
      <c r="BK109" s="210">
        <f>SUM(BK110:BK129)</f>
        <v>0</v>
      </c>
    </row>
    <row r="110" s="2" customFormat="1" ht="16.5" customHeight="1">
      <c r="A110" s="40"/>
      <c r="B110" s="41"/>
      <c r="C110" s="213" t="s">
        <v>152</v>
      </c>
      <c r="D110" s="213" t="s">
        <v>136</v>
      </c>
      <c r="E110" s="214" t="s">
        <v>174</v>
      </c>
      <c r="F110" s="215" t="s">
        <v>175</v>
      </c>
      <c r="G110" s="216" t="s">
        <v>139</v>
      </c>
      <c r="H110" s="217">
        <v>1</v>
      </c>
      <c r="I110" s="218"/>
      <c r="J110" s="219">
        <f>ROUND(I110*H110,2)</f>
        <v>0</v>
      </c>
      <c r="K110" s="215" t="s">
        <v>18</v>
      </c>
      <c r="L110" s="46"/>
      <c r="M110" s="220" t="s">
        <v>18</v>
      </c>
      <c r="N110" s="221" t="s">
        <v>40</v>
      </c>
      <c r="O110" s="86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2">
        <f>S110*H110</f>
        <v>0</v>
      </c>
      <c r="U110" s="223" t="s">
        <v>18</v>
      </c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4" t="s">
        <v>140</v>
      </c>
      <c r="AT110" s="224" t="s">
        <v>136</v>
      </c>
      <c r="AU110" s="224" t="s">
        <v>79</v>
      </c>
      <c r="AY110" s="19" t="s">
        <v>133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9" t="s">
        <v>77</v>
      </c>
      <c r="BK110" s="225">
        <f>ROUND(I110*H110,2)</f>
        <v>0</v>
      </c>
      <c r="BL110" s="19" t="s">
        <v>140</v>
      </c>
      <c r="BM110" s="224" t="s">
        <v>176</v>
      </c>
    </row>
    <row r="111" s="2" customFormat="1" ht="21.75" customHeight="1">
      <c r="A111" s="40"/>
      <c r="B111" s="41"/>
      <c r="C111" s="213" t="s">
        <v>177</v>
      </c>
      <c r="D111" s="213" t="s">
        <v>136</v>
      </c>
      <c r="E111" s="214" t="s">
        <v>178</v>
      </c>
      <c r="F111" s="215" t="s">
        <v>179</v>
      </c>
      <c r="G111" s="216" t="s">
        <v>139</v>
      </c>
      <c r="H111" s="217">
        <v>1</v>
      </c>
      <c r="I111" s="218"/>
      <c r="J111" s="219">
        <f>ROUND(I111*H111,2)</f>
        <v>0</v>
      </c>
      <c r="K111" s="215" t="s">
        <v>18</v>
      </c>
      <c r="L111" s="46"/>
      <c r="M111" s="220" t="s">
        <v>18</v>
      </c>
      <c r="N111" s="221" t="s">
        <v>40</v>
      </c>
      <c r="O111" s="86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2">
        <f>S111*H111</f>
        <v>0</v>
      </c>
      <c r="U111" s="223" t="s">
        <v>18</v>
      </c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4" t="s">
        <v>140</v>
      </c>
      <c r="AT111" s="224" t="s">
        <v>136</v>
      </c>
      <c r="AU111" s="224" t="s">
        <v>79</v>
      </c>
      <c r="AY111" s="19" t="s">
        <v>133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9" t="s">
        <v>77</v>
      </c>
      <c r="BK111" s="225">
        <f>ROUND(I111*H111,2)</f>
        <v>0</v>
      </c>
      <c r="BL111" s="19" t="s">
        <v>140</v>
      </c>
      <c r="BM111" s="224" t="s">
        <v>180</v>
      </c>
    </row>
    <row r="112" s="13" customFormat="1">
      <c r="A112" s="13"/>
      <c r="B112" s="226"/>
      <c r="C112" s="227"/>
      <c r="D112" s="228" t="s">
        <v>141</v>
      </c>
      <c r="E112" s="229" t="s">
        <v>18</v>
      </c>
      <c r="F112" s="230" t="s">
        <v>181</v>
      </c>
      <c r="G112" s="227"/>
      <c r="H112" s="229" t="s">
        <v>18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4"/>
      <c r="U112" s="235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141</v>
      </c>
      <c r="AU112" s="236" t="s">
        <v>79</v>
      </c>
      <c r="AV112" s="13" t="s">
        <v>77</v>
      </c>
      <c r="AW112" s="13" t="s">
        <v>31</v>
      </c>
      <c r="AX112" s="13" t="s">
        <v>69</v>
      </c>
      <c r="AY112" s="236" t="s">
        <v>133</v>
      </c>
    </row>
    <row r="113" s="14" customFormat="1">
      <c r="A113" s="14"/>
      <c r="B113" s="237"/>
      <c r="C113" s="238"/>
      <c r="D113" s="228" t="s">
        <v>141</v>
      </c>
      <c r="E113" s="239" t="s">
        <v>18</v>
      </c>
      <c r="F113" s="240" t="s">
        <v>77</v>
      </c>
      <c r="G113" s="238"/>
      <c r="H113" s="241">
        <v>1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5"/>
      <c r="U113" s="246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141</v>
      </c>
      <c r="AU113" s="247" t="s">
        <v>79</v>
      </c>
      <c r="AV113" s="14" t="s">
        <v>79</v>
      </c>
      <c r="AW113" s="14" t="s">
        <v>31</v>
      </c>
      <c r="AX113" s="14" t="s">
        <v>69</v>
      </c>
      <c r="AY113" s="247" t="s">
        <v>133</v>
      </c>
    </row>
    <row r="114" s="15" customFormat="1">
      <c r="A114" s="15"/>
      <c r="B114" s="248"/>
      <c r="C114" s="249"/>
      <c r="D114" s="228" t="s">
        <v>141</v>
      </c>
      <c r="E114" s="250" t="s">
        <v>18</v>
      </c>
      <c r="F114" s="251" t="s">
        <v>171</v>
      </c>
      <c r="G114" s="249"/>
      <c r="H114" s="252">
        <v>1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6"/>
      <c r="U114" s="257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8" t="s">
        <v>141</v>
      </c>
      <c r="AU114" s="258" t="s">
        <v>79</v>
      </c>
      <c r="AV114" s="15" t="s">
        <v>140</v>
      </c>
      <c r="AW114" s="15" t="s">
        <v>31</v>
      </c>
      <c r="AX114" s="15" t="s">
        <v>77</v>
      </c>
      <c r="AY114" s="258" t="s">
        <v>133</v>
      </c>
    </row>
    <row r="115" s="2" customFormat="1" ht="16.5" customHeight="1">
      <c r="A115" s="40"/>
      <c r="B115" s="41"/>
      <c r="C115" s="213" t="s">
        <v>182</v>
      </c>
      <c r="D115" s="213" t="s">
        <v>136</v>
      </c>
      <c r="E115" s="214" t="s">
        <v>183</v>
      </c>
      <c r="F115" s="215" t="s">
        <v>184</v>
      </c>
      <c r="G115" s="216" t="s">
        <v>139</v>
      </c>
      <c r="H115" s="217">
        <v>1</v>
      </c>
      <c r="I115" s="218"/>
      <c r="J115" s="219">
        <f>ROUND(I115*H115,2)</f>
        <v>0</v>
      </c>
      <c r="K115" s="215" t="s">
        <v>18</v>
      </c>
      <c r="L115" s="46"/>
      <c r="M115" s="220" t="s">
        <v>18</v>
      </c>
      <c r="N115" s="221" t="s">
        <v>40</v>
      </c>
      <c r="O115" s="86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2">
        <f>S115*H115</f>
        <v>0</v>
      </c>
      <c r="U115" s="223" t="s">
        <v>18</v>
      </c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4" t="s">
        <v>140</v>
      </c>
      <c r="AT115" s="224" t="s">
        <v>136</v>
      </c>
      <c r="AU115" s="224" t="s">
        <v>79</v>
      </c>
      <c r="AY115" s="19" t="s">
        <v>133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9" t="s">
        <v>77</v>
      </c>
      <c r="BK115" s="225">
        <f>ROUND(I115*H115,2)</f>
        <v>0</v>
      </c>
      <c r="BL115" s="19" t="s">
        <v>140</v>
      </c>
      <c r="BM115" s="224" t="s">
        <v>185</v>
      </c>
    </row>
    <row r="116" s="2" customFormat="1" ht="16.5" customHeight="1">
      <c r="A116" s="40"/>
      <c r="B116" s="41"/>
      <c r="C116" s="213" t="s">
        <v>186</v>
      </c>
      <c r="D116" s="213" t="s">
        <v>136</v>
      </c>
      <c r="E116" s="214" t="s">
        <v>187</v>
      </c>
      <c r="F116" s="215" t="s">
        <v>188</v>
      </c>
      <c r="G116" s="216" t="s">
        <v>139</v>
      </c>
      <c r="H116" s="217">
        <v>1</v>
      </c>
      <c r="I116" s="218"/>
      <c r="J116" s="219">
        <f>ROUND(I116*H116,2)</f>
        <v>0</v>
      </c>
      <c r="K116" s="215" t="s">
        <v>18</v>
      </c>
      <c r="L116" s="46"/>
      <c r="M116" s="220" t="s">
        <v>18</v>
      </c>
      <c r="N116" s="221" t="s">
        <v>40</v>
      </c>
      <c r="O116" s="86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2">
        <f>S116*H116</f>
        <v>0</v>
      </c>
      <c r="U116" s="223" t="s">
        <v>18</v>
      </c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4" t="s">
        <v>140</v>
      </c>
      <c r="AT116" s="224" t="s">
        <v>136</v>
      </c>
      <c r="AU116" s="224" t="s">
        <v>79</v>
      </c>
      <c r="AY116" s="19" t="s">
        <v>133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9" t="s">
        <v>77</v>
      </c>
      <c r="BK116" s="225">
        <f>ROUND(I116*H116,2)</f>
        <v>0</v>
      </c>
      <c r="BL116" s="19" t="s">
        <v>140</v>
      </c>
      <c r="BM116" s="224" t="s">
        <v>186</v>
      </c>
    </row>
    <row r="117" s="2" customFormat="1" ht="16.5" customHeight="1">
      <c r="A117" s="40"/>
      <c r="B117" s="41"/>
      <c r="C117" s="213" t="s">
        <v>7</v>
      </c>
      <c r="D117" s="213" t="s">
        <v>136</v>
      </c>
      <c r="E117" s="214" t="s">
        <v>189</v>
      </c>
      <c r="F117" s="215" t="s">
        <v>190</v>
      </c>
      <c r="G117" s="216" t="s">
        <v>139</v>
      </c>
      <c r="H117" s="217">
        <v>1</v>
      </c>
      <c r="I117" s="218"/>
      <c r="J117" s="219">
        <f>ROUND(I117*H117,2)</f>
        <v>0</v>
      </c>
      <c r="K117" s="215" t="s">
        <v>18</v>
      </c>
      <c r="L117" s="46"/>
      <c r="M117" s="220" t="s">
        <v>18</v>
      </c>
      <c r="N117" s="221" t="s">
        <v>40</v>
      </c>
      <c r="O117" s="86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2">
        <f>S117*H117</f>
        <v>0</v>
      </c>
      <c r="U117" s="223" t="s">
        <v>18</v>
      </c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4" t="s">
        <v>140</v>
      </c>
      <c r="AT117" s="224" t="s">
        <v>136</v>
      </c>
      <c r="AU117" s="224" t="s">
        <v>79</v>
      </c>
      <c r="AY117" s="19" t="s">
        <v>133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9" t="s">
        <v>77</v>
      </c>
      <c r="BK117" s="225">
        <f>ROUND(I117*H117,2)</f>
        <v>0</v>
      </c>
      <c r="BL117" s="19" t="s">
        <v>140</v>
      </c>
      <c r="BM117" s="224" t="s">
        <v>191</v>
      </c>
    </row>
    <row r="118" s="2" customFormat="1" ht="24.15" customHeight="1">
      <c r="A118" s="40"/>
      <c r="B118" s="41"/>
      <c r="C118" s="213" t="s">
        <v>191</v>
      </c>
      <c r="D118" s="213" t="s">
        <v>136</v>
      </c>
      <c r="E118" s="214" t="s">
        <v>192</v>
      </c>
      <c r="F118" s="215" t="s">
        <v>193</v>
      </c>
      <c r="G118" s="216" t="s">
        <v>139</v>
      </c>
      <c r="H118" s="217">
        <v>1</v>
      </c>
      <c r="I118" s="218"/>
      <c r="J118" s="219">
        <f>ROUND(I118*H118,2)</f>
        <v>0</v>
      </c>
      <c r="K118" s="215" t="s">
        <v>18</v>
      </c>
      <c r="L118" s="46"/>
      <c r="M118" s="220" t="s">
        <v>18</v>
      </c>
      <c r="N118" s="221" t="s">
        <v>40</v>
      </c>
      <c r="O118" s="86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2">
        <f>S118*H118</f>
        <v>0</v>
      </c>
      <c r="U118" s="223" t="s">
        <v>18</v>
      </c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4" t="s">
        <v>140</v>
      </c>
      <c r="AT118" s="224" t="s">
        <v>136</v>
      </c>
      <c r="AU118" s="224" t="s">
        <v>79</v>
      </c>
      <c r="AY118" s="19" t="s">
        <v>133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9" t="s">
        <v>77</v>
      </c>
      <c r="BK118" s="225">
        <f>ROUND(I118*H118,2)</f>
        <v>0</v>
      </c>
      <c r="BL118" s="19" t="s">
        <v>140</v>
      </c>
      <c r="BM118" s="224" t="s">
        <v>194</v>
      </c>
    </row>
    <row r="119" s="13" customFormat="1">
      <c r="A119" s="13"/>
      <c r="B119" s="226"/>
      <c r="C119" s="227"/>
      <c r="D119" s="228" t="s">
        <v>141</v>
      </c>
      <c r="E119" s="229" t="s">
        <v>18</v>
      </c>
      <c r="F119" s="230" t="s">
        <v>195</v>
      </c>
      <c r="G119" s="227"/>
      <c r="H119" s="229" t="s">
        <v>18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4"/>
      <c r="U119" s="235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141</v>
      </c>
      <c r="AU119" s="236" t="s">
        <v>79</v>
      </c>
      <c r="AV119" s="13" t="s">
        <v>77</v>
      </c>
      <c r="AW119" s="13" t="s">
        <v>31</v>
      </c>
      <c r="AX119" s="13" t="s">
        <v>69</v>
      </c>
      <c r="AY119" s="236" t="s">
        <v>133</v>
      </c>
    </row>
    <row r="120" s="13" customFormat="1">
      <c r="A120" s="13"/>
      <c r="B120" s="226"/>
      <c r="C120" s="227"/>
      <c r="D120" s="228" t="s">
        <v>141</v>
      </c>
      <c r="E120" s="229" t="s">
        <v>18</v>
      </c>
      <c r="F120" s="230" t="s">
        <v>196</v>
      </c>
      <c r="G120" s="227"/>
      <c r="H120" s="229" t="s">
        <v>18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4"/>
      <c r="U120" s="235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141</v>
      </c>
      <c r="AU120" s="236" t="s">
        <v>79</v>
      </c>
      <c r="AV120" s="13" t="s">
        <v>77</v>
      </c>
      <c r="AW120" s="13" t="s">
        <v>31</v>
      </c>
      <c r="AX120" s="13" t="s">
        <v>69</v>
      </c>
      <c r="AY120" s="236" t="s">
        <v>133</v>
      </c>
    </row>
    <row r="121" s="14" customFormat="1">
      <c r="A121" s="14"/>
      <c r="B121" s="237"/>
      <c r="C121" s="238"/>
      <c r="D121" s="228" t="s">
        <v>141</v>
      </c>
      <c r="E121" s="239" t="s">
        <v>18</v>
      </c>
      <c r="F121" s="240" t="s">
        <v>77</v>
      </c>
      <c r="G121" s="238"/>
      <c r="H121" s="241">
        <v>1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5"/>
      <c r="U121" s="246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141</v>
      </c>
      <c r="AU121" s="247" t="s">
        <v>79</v>
      </c>
      <c r="AV121" s="14" t="s">
        <v>79</v>
      </c>
      <c r="AW121" s="14" t="s">
        <v>31</v>
      </c>
      <c r="AX121" s="14" t="s">
        <v>69</v>
      </c>
      <c r="AY121" s="247" t="s">
        <v>133</v>
      </c>
    </row>
    <row r="122" s="15" customFormat="1">
      <c r="A122" s="15"/>
      <c r="B122" s="248"/>
      <c r="C122" s="249"/>
      <c r="D122" s="228" t="s">
        <v>141</v>
      </c>
      <c r="E122" s="250" t="s">
        <v>18</v>
      </c>
      <c r="F122" s="251" t="s">
        <v>171</v>
      </c>
      <c r="G122" s="249"/>
      <c r="H122" s="252">
        <v>1</v>
      </c>
      <c r="I122" s="253"/>
      <c r="J122" s="249"/>
      <c r="K122" s="249"/>
      <c r="L122" s="254"/>
      <c r="M122" s="255"/>
      <c r="N122" s="256"/>
      <c r="O122" s="256"/>
      <c r="P122" s="256"/>
      <c r="Q122" s="256"/>
      <c r="R122" s="256"/>
      <c r="S122" s="256"/>
      <c r="T122" s="256"/>
      <c r="U122" s="257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8" t="s">
        <v>141</v>
      </c>
      <c r="AU122" s="258" t="s">
        <v>79</v>
      </c>
      <c r="AV122" s="15" t="s">
        <v>140</v>
      </c>
      <c r="AW122" s="15" t="s">
        <v>31</v>
      </c>
      <c r="AX122" s="15" t="s">
        <v>77</v>
      </c>
      <c r="AY122" s="258" t="s">
        <v>133</v>
      </c>
    </row>
    <row r="123" s="2" customFormat="1" ht="33" customHeight="1">
      <c r="A123" s="40"/>
      <c r="B123" s="41"/>
      <c r="C123" s="213" t="s">
        <v>197</v>
      </c>
      <c r="D123" s="213" t="s">
        <v>136</v>
      </c>
      <c r="E123" s="214" t="s">
        <v>198</v>
      </c>
      <c r="F123" s="215" t="s">
        <v>199</v>
      </c>
      <c r="G123" s="216" t="s">
        <v>139</v>
      </c>
      <c r="H123" s="217">
        <v>1</v>
      </c>
      <c r="I123" s="218"/>
      <c r="J123" s="219">
        <f>ROUND(I123*H123,2)</f>
        <v>0</v>
      </c>
      <c r="K123" s="215" t="s">
        <v>18</v>
      </c>
      <c r="L123" s="46"/>
      <c r="M123" s="220" t="s">
        <v>18</v>
      </c>
      <c r="N123" s="221" t="s">
        <v>40</v>
      </c>
      <c r="O123" s="86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2">
        <f>S123*H123</f>
        <v>0</v>
      </c>
      <c r="U123" s="223" t="s">
        <v>18</v>
      </c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4" t="s">
        <v>140</v>
      </c>
      <c r="AT123" s="224" t="s">
        <v>136</v>
      </c>
      <c r="AU123" s="224" t="s">
        <v>79</v>
      </c>
      <c r="AY123" s="19" t="s">
        <v>133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9" t="s">
        <v>77</v>
      </c>
      <c r="BK123" s="225">
        <f>ROUND(I123*H123,2)</f>
        <v>0</v>
      </c>
      <c r="BL123" s="19" t="s">
        <v>140</v>
      </c>
      <c r="BM123" s="224" t="s">
        <v>200</v>
      </c>
    </row>
    <row r="124" s="13" customFormat="1">
      <c r="A124" s="13"/>
      <c r="B124" s="226"/>
      <c r="C124" s="227"/>
      <c r="D124" s="228" t="s">
        <v>141</v>
      </c>
      <c r="E124" s="229" t="s">
        <v>18</v>
      </c>
      <c r="F124" s="230" t="s">
        <v>201</v>
      </c>
      <c r="G124" s="227"/>
      <c r="H124" s="229" t="s">
        <v>18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4"/>
      <c r="U124" s="235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141</v>
      </c>
      <c r="AU124" s="236" t="s">
        <v>79</v>
      </c>
      <c r="AV124" s="13" t="s">
        <v>77</v>
      </c>
      <c r="AW124" s="13" t="s">
        <v>31</v>
      </c>
      <c r="AX124" s="13" t="s">
        <v>69</v>
      </c>
      <c r="AY124" s="236" t="s">
        <v>133</v>
      </c>
    </row>
    <row r="125" s="13" customFormat="1">
      <c r="A125" s="13"/>
      <c r="B125" s="226"/>
      <c r="C125" s="227"/>
      <c r="D125" s="228" t="s">
        <v>141</v>
      </c>
      <c r="E125" s="229" t="s">
        <v>18</v>
      </c>
      <c r="F125" s="230" t="s">
        <v>202</v>
      </c>
      <c r="G125" s="227"/>
      <c r="H125" s="229" t="s">
        <v>18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4"/>
      <c r="U125" s="235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141</v>
      </c>
      <c r="AU125" s="236" t="s">
        <v>79</v>
      </c>
      <c r="AV125" s="13" t="s">
        <v>77</v>
      </c>
      <c r="AW125" s="13" t="s">
        <v>31</v>
      </c>
      <c r="AX125" s="13" t="s">
        <v>69</v>
      </c>
      <c r="AY125" s="236" t="s">
        <v>133</v>
      </c>
    </row>
    <row r="126" s="14" customFormat="1">
      <c r="A126" s="14"/>
      <c r="B126" s="237"/>
      <c r="C126" s="238"/>
      <c r="D126" s="228" t="s">
        <v>141</v>
      </c>
      <c r="E126" s="239" t="s">
        <v>18</v>
      </c>
      <c r="F126" s="240" t="s">
        <v>77</v>
      </c>
      <c r="G126" s="238"/>
      <c r="H126" s="241">
        <v>1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5"/>
      <c r="U126" s="246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141</v>
      </c>
      <c r="AU126" s="247" t="s">
        <v>79</v>
      </c>
      <c r="AV126" s="14" t="s">
        <v>79</v>
      </c>
      <c r="AW126" s="14" t="s">
        <v>31</v>
      </c>
      <c r="AX126" s="14" t="s">
        <v>69</v>
      </c>
      <c r="AY126" s="247" t="s">
        <v>133</v>
      </c>
    </row>
    <row r="127" s="15" customFormat="1">
      <c r="A127" s="15"/>
      <c r="B127" s="248"/>
      <c r="C127" s="249"/>
      <c r="D127" s="228" t="s">
        <v>141</v>
      </c>
      <c r="E127" s="250" t="s">
        <v>18</v>
      </c>
      <c r="F127" s="251" t="s">
        <v>171</v>
      </c>
      <c r="G127" s="249"/>
      <c r="H127" s="252">
        <v>1</v>
      </c>
      <c r="I127" s="253"/>
      <c r="J127" s="249"/>
      <c r="K127" s="249"/>
      <c r="L127" s="254"/>
      <c r="M127" s="255"/>
      <c r="N127" s="256"/>
      <c r="O127" s="256"/>
      <c r="P127" s="256"/>
      <c r="Q127" s="256"/>
      <c r="R127" s="256"/>
      <c r="S127" s="256"/>
      <c r="T127" s="256"/>
      <c r="U127" s="257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8" t="s">
        <v>141</v>
      </c>
      <c r="AU127" s="258" t="s">
        <v>79</v>
      </c>
      <c r="AV127" s="15" t="s">
        <v>140</v>
      </c>
      <c r="AW127" s="15" t="s">
        <v>31</v>
      </c>
      <c r="AX127" s="15" t="s">
        <v>77</v>
      </c>
      <c r="AY127" s="258" t="s">
        <v>133</v>
      </c>
    </row>
    <row r="128" s="2" customFormat="1" ht="16.5" customHeight="1">
      <c r="A128" s="40"/>
      <c r="B128" s="41"/>
      <c r="C128" s="213" t="s">
        <v>194</v>
      </c>
      <c r="D128" s="213" t="s">
        <v>136</v>
      </c>
      <c r="E128" s="214" t="s">
        <v>203</v>
      </c>
      <c r="F128" s="215" t="s">
        <v>204</v>
      </c>
      <c r="G128" s="216" t="s">
        <v>139</v>
      </c>
      <c r="H128" s="217">
        <v>1</v>
      </c>
      <c r="I128" s="218"/>
      <c r="J128" s="219">
        <f>ROUND(I128*H128,2)</f>
        <v>0</v>
      </c>
      <c r="K128" s="215" t="s">
        <v>18</v>
      </c>
      <c r="L128" s="46"/>
      <c r="M128" s="220" t="s">
        <v>18</v>
      </c>
      <c r="N128" s="221" t="s">
        <v>40</v>
      </c>
      <c r="O128" s="86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2">
        <f>S128*H128</f>
        <v>0</v>
      </c>
      <c r="U128" s="223" t="s">
        <v>18</v>
      </c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4" t="s">
        <v>140</v>
      </c>
      <c r="AT128" s="224" t="s">
        <v>136</v>
      </c>
      <c r="AU128" s="224" t="s">
        <v>79</v>
      </c>
      <c r="AY128" s="19" t="s">
        <v>133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9" t="s">
        <v>77</v>
      </c>
      <c r="BK128" s="225">
        <f>ROUND(I128*H128,2)</f>
        <v>0</v>
      </c>
      <c r="BL128" s="19" t="s">
        <v>140</v>
      </c>
      <c r="BM128" s="224" t="s">
        <v>205</v>
      </c>
    </row>
    <row r="129" s="2" customFormat="1" ht="16.5" customHeight="1">
      <c r="A129" s="40"/>
      <c r="B129" s="41"/>
      <c r="C129" s="213" t="s">
        <v>206</v>
      </c>
      <c r="D129" s="213" t="s">
        <v>136</v>
      </c>
      <c r="E129" s="214" t="s">
        <v>207</v>
      </c>
      <c r="F129" s="215" t="s">
        <v>208</v>
      </c>
      <c r="G129" s="216" t="s">
        <v>139</v>
      </c>
      <c r="H129" s="217">
        <v>1</v>
      </c>
      <c r="I129" s="218"/>
      <c r="J129" s="219">
        <f>ROUND(I129*H129,2)</f>
        <v>0</v>
      </c>
      <c r="K129" s="215" t="s">
        <v>18</v>
      </c>
      <c r="L129" s="46"/>
      <c r="M129" s="259" t="s">
        <v>18</v>
      </c>
      <c r="N129" s="260" t="s">
        <v>40</v>
      </c>
      <c r="O129" s="261"/>
      <c r="P129" s="262">
        <f>O129*H129</f>
        <v>0</v>
      </c>
      <c r="Q129" s="262">
        <v>0</v>
      </c>
      <c r="R129" s="262">
        <f>Q129*H129</f>
        <v>0</v>
      </c>
      <c r="S129" s="262">
        <v>0</v>
      </c>
      <c r="T129" s="262">
        <f>S129*H129</f>
        <v>0</v>
      </c>
      <c r="U129" s="263" t="s">
        <v>18</v>
      </c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4" t="s">
        <v>140</v>
      </c>
      <c r="AT129" s="224" t="s">
        <v>136</v>
      </c>
      <c r="AU129" s="224" t="s">
        <v>79</v>
      </c>
      <c r="AY129" s="19" t="s">
        <v>133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9" t="s">
        <v>77</v>
      </c>
      <c r="BK129" s="225">
        <f>ROUND(I129*H129,2)</f>
        <v>0</v>
      </c>
      <c r="BL129" s="19" t="s">
        <v>140</v>
      </c>
      <c r="BM129" s="224" t="s">
        <v>209</v>
      </c>
    </row>
    <row r="130" s="2" customFormat="1" ht="6.96" customHeight="1">
      <c r="A130" s="40"/>
      <c r="B130" s="61"/>
      <c r="C130" s="62"/>
      <c r="D130" s="62"/>
      <c r="E130" s="62"/>
      <c r="F130" s="62"/>
      <c r="G130" s="62"/>
      <c r="H130" s="62"/>
      <c r="I130" s="62"/>
      <c r="J130" s="62"/>
      <c r="K130" s="62"/>
      <c r="L130" s="46"/>
      <c r="M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</sheetData>
  <sheetProtection sheet="1" autoFilter="0" formatColumns="0" formatRows="0" objects="1" scenarios="1" spinCount="100000" saltValue="0gN356KD2TrPe6EkXQc0mPfZJHNDYmBEKPNSlgaLR9we2tYeW3lab+R13pFiLwk3/ZtCUCrskwU1bRHlfUgmmA==" hashValue="wjWimOeqMXVDs8YO9xTQp1RJf1sX38KlYRl2DrRrbkN98VRD3H3h2thJiumV5HdJWruqu6rd8tpg5tAcoLko6Q==" algorithmName="SHA-512" password="CC35"/>
  <autoFilter ref="C82:K12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79</v>
      </c>
    </row>
    <row r="4" s="1" customFormat="1" ht="24.96" customHeight="1">
      <c r="B4" s="22"/>
      <c r="D4" s="142" t="s">
        <v>106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15</v>
      </c>
      <c r="L6" s="22"/>
    </row>
    <row r="7" s="1" customFormat="1" ht="16.5" customHeight="1">
      <c r="B7" s="22"/>
      <c r="E7" s="145" t="str">
        <f>'Rekapitulace stavby'!K6</f>
        <v>Budova Roudnice nad Labem, Pod Katovnou č.p. 223, stavební úpravy, č. 239220013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107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210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17</v>
      </c>
      <c r="E11" s="40"/>
      <c r="F11" s="135" t="s">
        <v>18</v>
      </c>
      <c r="G11" s="40"/>
      <c r="H11" s="40"/>
      <c r="I11" s="144" t="s">
        <v>19</v>
      </c>
      <c r="J11" s="135" t="s">
        <v>18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20</v>
      </c>
      <c r="E12" s="40"/>
      <c r="F12" s="135" t="s">
        <v>26</v>
      </c>
      <c r="G12" s="40"/>
      <c r="H12" s="40"/>
      <c r="I12" s="144" t="s">
        <v>22</v>
      </c>
      <c r="J12" s="148" t="str">
        <f>'Rekapitulace stavby'!AN8</f>
        <v>4.4.2024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24</v>
      </c>
      <c r="E14" s="40"/>
      <c r="F14" s="40"/>
      <c r="G14" s="40"/>
      <c r="H14" s="40"/>
      <c r="I14" s="144" t="s">
        <v>25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27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28</v>
      </c>
      <c r="E17" s="40"/>
      <c r="F17" s="40"/>
      <c r="G17" s="40"/>
      <c r="H17" s="40"/>
      <c r="I17" s="144" t="s">
        <v>25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27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30</v>
      </c>
      <c r="E20" s="40"/>
      <c r="F20" s="40"/>
      <c r="G20" s="40"/>
      <c r="H20" s="40"/>
      <c r="I20" s="144" t="s">
        <v>25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 xml:space="preserve"> </v>
      </c>
      <c r="F21" s="40"/>
      <c r="G21" s="40"/>
      <c r="H21" s="40"/>
      <c r="I21" s="144" t="s">
        <v>27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32</v>
      </c>
      <c r="E23" s="40"/>
      <c r="F23" s="40"/>
      <c r="G23" s="40"/>
      <c r="H23" s="40"/>
      <c r="I23" s="144" t="s">
        <v>25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27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33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18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35</v>
      </c>
      <c r="E30" s="40"/>
      <c r="F30" s="40"/>
      <c r="G30" s="40"/>
      <c r="H30" s="40"/>
      <c r="I30" s="40"/>
      <c r="J30" s="155">
        <f>ROUND(J96,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37</v>
      </c>
      <c r="G32" s="40"/>
      <c r="H32" s="40"/>
      <c r="I32" s="156" t="s">
        <v>36</v>
      </c>
      <c r="J32" s="156" t="s">
        <v>38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39</v>
      </c>
      <c r="E33" s="144" t="s">
        <v>40</v>
      </c>
      <c r="F33" s="158">
        <f>ROUND((SUM(BE96:BE362)),  2)</f>
        <v>0</v>
      </c>
      <c r="G33" s="40"/>
      <c r="H33" s="40"/>
      <c r="I33" s="159">
        <v>0.20999999999999999</v>
      </c>
      <c r="J33" s="158">
        <f>ROUND(((SUM(BE96:BE362))*I33),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41</v>
      </c>
      <c r="F34" s="158">
        <f>ROUND((SUM(BF96:BF362)),  2)</f>
        <v>0</v>
      </c>
      <c r="G34" s="40"/>
      <c r="H34" s="40"/>
      <c r="I34" s="159">
        <v>0.12</v>
      </c>
      <c r="J34" s="158">
        <f>ROUND(((SUM(BF96:BF362))*I34),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42</v>
      </c>
      <c r="F35" s="158">
        <f>ROUND((SUM(BG96:BG362)),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43</v>
      </c>
      <c r="F36" s="158">
        <f>ROUND((SUM(BH96:BH362)),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ROUND((SUM(BI96:BI362)),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Budova Roudnice nad Labem, Pod Katovnou č.p. 223, stavební úpravy, č. 239220013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SO-01 ST - Stavební část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20</v>
      </c>
      <c r="D52" s="42"/>
      <c r="E52" s="42"/>
      <c r="F52" s="29" t="str">
        <f>F12</f>
        <v xml:space="preserve"> </v>
      </c>
      <c r="G52" s="42"/>
      <c r="H52" s="42"/>
      <c r="I52" s="34" t="s">
        <v>22</v>
      </c>
      <c r="J52" s="74" t="str">
        <f>IF(J12="","",J12)</f>
        <v>4.4.2024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24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110</v>
      </c>
      <c r="D57" s="173"/>
      <c r="E57" s="173"/>
      <c r="F57" s="173"/>
      <c r="G57" s="173"/>
      <c r="H57" s="173"/>
      <c r="I57" s="173"/>
      <c r="J57" s="174" t="s">
        <v>111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67</v>
      </c>
      <c r="D59" s="42"/>
      <c r="E59" s="42"/>
      <c r="F59" s="42"/>
      <c r="G59" s="42"/>
      <c r="H59" s="42"/>
      <c r="I59" s="42"/>
      <c r="J59" s="104">
        <f>J96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6"/>
      <c r="C60" s="177"/>
      <c r="D60" s="178" t="s">
        <v>211</v>
      </c>
      <c r="E60" s="179"/>
      <c r="F60" s="179"/>
      <c r="G60" s="179"/>
      <c r="H60" s="179"/>
      <c r="I60" s="179"/>
      <c r="J60" s="180">
        <f>J97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212</v>
      </c>
      <c r="E61" s="184"/>
      <c r="F61" s="184"/>
      <c r="G61" s="184"/>
      <c r="H61" s="184"/>
      <c r="I61" s="184"/>
      <c r="J61" s="185">
        <f>J98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213</v>
      </c>
      <c r="E62" s="184"/>
      <c r="F62" s="184"/>
      <c r="G62" s="184"/>
      <c r="H62" s="184"/>
      <c r="I62" s="184"/>
      <c r="J62" s="185">
        <f>J110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214</v>
      </c>
      <c r="E63" s="184"/>
      <c r="F63" s="184"/>
      <c r="G63" s="184"/>
      <c r="H63" s="184"/>
      <c r="I63" s="184"/>
      <c r="J63" s="185">
        <f>J128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215</v>
      </c>
      <c r="E64" s="184"/>
      <c r="F64" s="184"/>
      <c r="G64" s="184"/>
      <c r="H64" s="184"/>
      <c r="I64" s="184"/>
      <c r="J64" s="185">
        <f>J175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216</v>
      </c>
      <c r="E65" s="184"/>
      <c r="F65" s="184"/>
      <c r="G65" s="184"/>
      <c r="H65" s="184"/>
      <c r="I65" s="184"/>
      <c r="J65" s="185">
        <f>J177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217</v>
      </c>
      <c r="E66" s="179"/>
      <c r="F66" s="179"/>
      <c r="G66" s="179"/>
      <c r="H66" s="179"/>
      <c r="I66" s="179"/>
      <c r="J66" s="180">
        <f>J179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7"/>
      <c r="D67" s="183" t="s">
        <v>218</v>
      </c>
      <c r="E67" s="184"/>
      <c r="F67" s="184"/>
      <c r="G67" s="184"/>
      <c r="H67" s="184"/>
      <c r="I67" s="184"/>
      <c r="J67" s="185">
        <f>J180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219</v>
      </c>
      <c r="E68" s="184"/>
      <c r="F68" s="184"/>
      <c r="G68" s="184"/>
      <c r="H68" s="184"/>
      <c r="I68" s="184"/>
      <c r="J68" s="185">
        <f>J190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220</v>
      </c>
      <c r="E69" s="184"/>
      <c r="F69" s="184"/>
      <c r="G69" s="184"/>
      <c r="H69" s="184"/>
      <c r="I69" s="184"/>
      <c r="J69" s="185">
        <f>J217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221</v>
      </c>
      <c r="E70" s="184"/>
      <c r="F70" s="184"/>
      <c r="G70" s="184"/>
      <c r="H70" s="184"/>
      <c r="I70" s="184"/>
      <c r="J70" s="185">
        <f>J274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222</v>
      </c>
      <c r="E71" s="184"/>
      <c r="F71" s="184"/>
      <c r="G71" s="184"/>
      <c r="H71" s="184"/>
      <c r="I71" s="184"/>
      <c r="J71" s="185">
        <f>J287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223</v>
      </c>
      <c r="E72" s="184"/>
      <c r="F72" s="184"/>
      <c r="G72" s="184"/>
      <c r="H72" s="184"/>
      <c r="I72" s="184"/>
      <c r="J72" s="185">
        <f>J300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224</v>
      </c>
      <c r="E73" s="184"/>
      <c r="F73" s="184"/>
      <c r="G73" s="184"/>
      <c r="H73" s="184"/>
      <c r="I73" s="184"/>
      <c r="J73" s="185">
        <f>J311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225</v>
      </c>
      <c r="E74" s="184"/>
      <c r="F74" s="184"/>
      <c r="G74" s="184"/>
      <c r="H74" s="184"/>
      <c r="I74" s="184"/>
      <c r="J74" s="185">
        <f>J325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226</v>
      </c>
      <c r="E75" s="184"/>
      <c r="F75" s="184"/>
      <c r="G75" s="184"/>
      <c r="H75" s="184"/>
      <c r="I75" s="184"/>
      <c r="J75" s="185">
        <f>J332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227</v>
      </c>
      <c r="E76" s="184"/>
      <c r="F76" s="184"/>
      <c r="G76" s="184"/>
      <c r="H76" s="184"/>
      <c r="I76" s="184"/>
      <c r="J76" s="185">
        <f>J356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117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15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71" t="str">
        <f>E7</f>
        <v>Budova Roudnice nad Labem, Pod Katovnou č.p. 223, stavební úpravy, č. 239220013</v>
      </c>
      <c r="F86" s="34"/>
      <c r="G86" s="34"/>
      <c r="H86" s="34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107</v>
      </c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E9</f>
        <v>SO-01 ST - Stavební část</v>
      </c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20</v>
      </c>
      <c r="D90" s="42"/>
      <c r="E90" s="42"/>
      <c r="F90" s="29" t="str">
        <f>F12</f>
        <v xml:space="preserve"> </v>
      </c>
      <c r="G90" s="42"/>
      <c r="H90" s="42"/>
      <c r="I90" s="34" t="s">
        <v>22</v>
      </c>
      <c r="J90" s="74" t="str">
        <f>IF(J12="","",J12)</f>
        <v>4.4.2024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24</v>
      </c>
      <c r="D92" s="42"/>
      <c r="E92" s="42"/>
      <c r="F92" s="29" t="str">
        <f>E15</f>
        <v xml:space="preserve"> </v>
      </c>
      <c r="G92" s="42"/>
      <c r="H92" s="42"/>
      <c r="I92" s="34" t="s">
        <v>30</v>
      </c>
      <c r="J92" s="38" t="str">
        <f>E21</f>
        <v xml:space="preserve"> 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28</v>
      </c>
      <c r="D93" s="42"/>
      <c r="E93" s="42"/>
      <c r="F93" s="29" t="str">
        <f>IF(E18="","",E18)</f>
        <v>Vyplň údaj</v>
      </c>
      <c r="G93" s="42"/>
      <c r="H93" s="42"/>
      <c r="I93" s="34" t="s">
        <v>32</v>
      </c>
      <c r="J93" s="38" t="str">
        <f>E24</f>
        <v xml:space="preserve"> 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7"/>
      <c r="B95" s="188"/>
      <c r="C95" s="189" t="s">
        <v>118</v>
      </c>
      <c r="D95" s="190" t="s">
        <v>54</v>
      </c>
      <c r="E95" s="190" t="s">
        <v>50</v>
      </c>
      <c r="F95" s="190" t="s">
        <v>51</v>
      </c>
      <c r="G95" s="190" t="s">
        <v>119</v>
      </c>
      <c r="H95" s="190" t="s">
        <v>120</v>
      </c>
      <c r="I95" s="190" t="s">
        <v>121</v>
      </c>
      <c r="J95" s="190" t="s">
        <v>111</v>
      </c>
      <c r="K95" s="191" t="s">
        <v>122</v>
      </c>
      <c r="L95" s="192"/>
      <c r="M95" s="94" t="s">
        <v>18</v>
      </c>
      <c r="N95" s="95" t="s">
        <v>39</v>
      </c>
      <c r="O95" s="95" t="s">
        <v>123</v>
      </c>
      <c r="P95" s="95" t="s">
        <v>124</v>
      </c>
      <c r="Q95" s="95" t="s">
        <v>125</v>
      </c>
      <c r="R95" s="95" t="s">
        <v>126</v>
      </c>
      <c r="S95" s="95" t="s">
        <v>127</v>
      </c>
      <c r="T95" s="95" t="s">
        <v>128</v>
      </c>
      <c r="U95" s="96" t="s">
        <v>129</v>
      </c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40"/>
      <c r="B96" s="41"/>
      <c r="C96" s="101" t="s">
        <v>130</v>
      </c>
      <c r="D96" s="42"/>
      <c r="E96" s="42"/>
      <c r="F96" s="42"/>
      <c r="G96" s="42"/>
      <c r="H96" s="42"/>
      <c r="I96" s="42"/>
      <c r="J96" s="193">
        <f>BK96</f>
        <v>0</v>
      </c>
      <c r="K96" s="42"/>
      <c r="L96" s="46"/>
      <c r="M96" s="97"/>
      <c r="N96" s="194"/>
      <c r="O96" s="98"/>
      <c r="P96" s="195">
        <f>P97+P179</f>
        <v>0</v>
      </c>
      <c r="Q96" s="98"/>
      <c r="R96" s="195">
        <f>R97+R179</f>
        <v>0</v>
      </c>
      <c r="S96" s="98"/>
      <c r="T96" s="195">
        <f>T97+T179</f>
        <v>0</v>
      </c>
      <c r="U96" s="99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68</v>
      </c>
      <c r="AU96" s="19" t="s">
        <v>112</v>
      </c>
      <c r="BK96" s="196">
        <f>BK97+BK179</f>
        <v>0</v>
      </c>
    </row>
    <row r="97" s="12" customFormat="1" ht="25.92" customHeight="1">
      <c r="A97" s="12"/>
      <c r="B97" s="197"/>
      <c r="C97" s="198"/>
      <c r="D97" s="199" t="s">
        <v>68</v>
      </c>
      <c r="E97" s="200" t="s">
        <v>228</v>
      </c>
      <c r="F97" s="200" t="s">
        <v>229</v>
      </c>
      <c r="G97" s="198"/>
      <c r="H97" s="198"/>
      <c r="I97" s="201"/>
      <c r="J97" s="202">
        <f>BK97</f>
        <v>0</v>
      </c>
      <c r="K97" s="198"/>
      <c r="L97" s="203"/>
      <c r="M97" s="204"/>
      <c r="N97" s="205"/>
      <c r="O97" s="205"/>
      <c r="P97" s="206">
        <f>P98+P110+P128+P175+P177</f>
        <v>0</v>
      </c>
      <c r="Q97" s="205"/>
      <c r="R97" s="206">
        <f>R98+R110+R128+R175+R177</f>
        <v>0</v>
      </c>
      <c r="S97" s="205"/>
      <c r="T97" s="206">
        <f>T98+T110+T128+T175+T177</f>
        <v>0</v>
      </c>
      <c r="U97" s="207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77</v>
      </c>
      <c r="AT97" s="209" t="s">
        <v>68</v>
      </c>
      <c r="AU97" s="209" t="s">
        <v>69</v>
      </c>
      <c r="AY97" s="208" t="s">
        <v>133</v>
      </c>
      <c r="BK97" s="210">
        <f>BK98+BK110+BK128+BK175+BK177</f>
        <v>0</v>
      </c>
    </row>
    <row r="98" s="12" customFormat="1" ht="22.8" customHeight="1">
      <c r="A98" s="12"/>
      <c r="B98" s="197"/>
      <c r="C98" s="198"/>
      <c r="D98" s="199" t="s">
        <v>68</v>
      </c>
      <c r="E98" s="211" t="s">
        <v>230</v>
      </c>
      <c r="F98" s="211" t="s">
        <v>231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SUM(P99:P109)</f>
        <v>0</v>
      </c>
      <c r="Q98" s="205"/>
      <c r="R98" s="206">
        <f>SUM(R99:R109)</f>
        <v>0</v>
      </c>
      <c r="S98" s="205"/>
      <c r="T98" s="206">
        <f>SUM(T99:T109)</f>
        <v>0</v>
      </c>
      <c r="U98" s="207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77</v>
      </c>
      <c r="AT98" s="209" t="s">
        <v>68</v>
      </c>
      <c r="AU98" s="209" t="s">
        <v>77</v>
      </c>
      <c r="AY98" s="208" t="s">
        <v>133</v>
      </c>
      <c r="BK98" s="210">
        <f>SUM(BK99:BK109)</f>
        <v>0</v>
      </c>
    </row>
    <row r="99" s="2" customFormat="1" ht="16.5" customHeight="1">
      <c r="A99" s="40"/>
      <c r="B99" s="41"/>
      <c r="C99" s="213" t="s">
        <v>77</v>
      </c>
      <c r="D99" s="213" t="s">
        <v>136</v>
      </c>
      <c r="E99" s="214" t="s">
        <v>232</v>
      </c>
      <c r="F99" s="215" t="s">
        <v>233</v>
      </c>
      <c r="G99" s="216" t="s">
        <v>234</v>
      </c>
      <c r="H99" s="217">
        <v>0.042999999999999997</v>
      </c>
      <c r="I99" s="218"/>
      <c r="J99" s="219">
        <f>ROUND(I99*H99,2)</f>
        <v>0</v>
      </c>
      <c r="K99" s="215" t="s">
        <v>18</v>
      </c>
      <c r="L99" s="46"/>
      <c r="M99" s="220" t="s">
        <v>18</v>
      </c>
      <c r="N99" s="221" t="s">
        <v>40</v>
      </c>
      <c r="O99" s="86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2">
        <f>S99*H99</f>
        <v>0</v>
      </c>
      <c r="U99" s="223" t="s">
        <v>18</v>
      </c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4" t="s">
        <v>140</v>
      </c>
      <c r="AT99" s="224" t="s">
        <v>136</v>
      </c>
      <c r="AU99" s="224" t="s">
        <v>79</v>
      </c>
      <c r="AY99" s="19" t="s">
        <v>133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9" t="s">
        <v>77</v>
      </c>
      <c r="BK99" s="225">
        <f>ROUND(I99*H99,2)</f>
        <v>0</v>
      </c>
      <c r="BL99" s="19" t="s">
        <v>140</v>
      </c>
      <c r="BM99" s="224" t="s">
        <v>79</v>
      </c>
    </row>
    <row r="100" s="14" customFormat="1">
      <c r="A100" s="14"/>
      <c r="B100" s="237"/>
      <c r="C100" s="238"/>
      <c r="D100" s="228" t="s">
        <v>141</v>
      </c>
      <c r="E100" s="239" t="s">
        <v>18</v>
      </c>
      <c r="F100" s="240" t="s">
        <v>235</v>
      </c>
      <c r="G100" s="238"/>
      <c r="H100" s="241">
        <v>0.042999999999999997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5"/>
      <c r="U100" s="246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141</v>
      </c>
      <c r="AU100" s="247" t="s">
        <v>79</v>
      </c>
      <c r="AV100" s="14" t="s">
        <v>79</v>
      </c>
      <c r="AW100" s="14" t="s">
        <v>31</v>
      </c>
      <c r="AX100" s="14" t="s">
        <v>69</v>
      </c>
      <c r="AY100" s="247" t="s">
        <v>133</v>
      </c>
    </row>
    <row r="101" s="15" customFormat="1">
      <c r="A101" s="15"/>
      <c r="B101" s="248"/>
      <c r="C101" s="249"/>
      <c r="D101" s="228" t="s">
        <v>141</v>
      </c>
      <c r="E101" s="250" t="s">
        <v>18</v>
      </c>
      <c r="F101" s="251" t="s">
        <v>171</v>
      </c>
      <c r="G101" s="249"/>
      <c r="H101" s="252">
        <v>0.042999999999999997</v>
      </c>
      <c r="I101" s="253"/>
      <c r="J101" s="249"/>
      <c r="K101" s="249"/>
      <c r="L101" s="254"/>
      <c r="M101" s="255"/>
      <c r="N101" s="256"/>
      <c r="O101" s="256"/>
      <c r="P101" s="256"/>
      <c r="Q101" s="256"/>
      <c r="R101" s="256"/>
      <c r="S101" s="256"/>
      <c r="T101" s="256"/>
      <c r="U101" s="257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8" t="s">
        <v>141</v>
      </c>
      <c r="AU101" s="258" t="s">
        <v>79</v>
      </c>
      <c r="AV101" s="15" t="s">
        <v>140</v>
      </c>
      <c r="AW101" s="15" t="s">
        <v>31</v>
      </c>
      <c r="AX101" s="15" t="s">
        <v>77</v>
      </c>
      <c r="AY101" s="258" t="s">
        <v>133</v>
      </c>
    </row>
    <row r="102" s="2" customFormat="1" ht="21.75" customHeight="1">
      <c r="A102" s="40"/>
      <c r="B102" s="41"/>
      <c r="C102" s="213" t="s">
        <v>236</v>
      </c>
      <c r="D102" s="213" t="s">
        <v>136</v>
      </c>
      <c r="E102" s="214" t="s">
        <v>237</v>
      </c>
      <c r="F102" s="215" t="s">
        <v>238</v>
      </c>
      <c r="G102" s="216" t="s">
        <v>239</v>
      </c>
      <c r="H102" s="217">
        <v>0.002</v>
      </c>
      <c r="I102" s="218"/>
      <c r="J102" s="219">
        <f>ROUND(I102*H102,2)</f>
        <v>0</v>
      </c>
      <c r="K102" s="215" t="s">
        <v>18</v>
      </c>
      <c r="L102" s="46"/>
      <c r="M102" s="220" t="s">
        <v>18</v>
      </c>
      <c r="N102" s="221" t="s">
        <v>40</v>
      </c>
      <c r="O102" s="86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2">
        <f>S102*H102</f>
        <v>0</v>
      </c>
      <c r="U102" s="223" t="s">
        <v>18</v>
      </c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4" t="s">
        <v>140</v>
      </c>
      <c r="AT102" s="224" t="s">
        <v>136</v>
      </c>
      <c r="AU102" s="224" t="s">
        <v>79</v>
      </c>
      <c r="AY102" s="19" t="s">
        <v>133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9" t="s">
        <v>77</v>
      </c>
      <c r="BK102" s="225">
        <f>ROUND(I102*H102,2)</f>
        <v>0</v>
      </c>
      <c r="BL102" s="19" t="s">
        <v>140</v>
      </c>
      <c r="BM102" s="224" t="s">
        <v>140</v>
      </c>
    </row>
    <row r="103" s="14" customFormat="1">
      <c r="A103" s="14"/>
      <c r="B103" s="237"/>
      <c r="C103" s="238"/>
      <c r="D103" s="228" t="s">
        <v>141</v>
      </c>
      <c r="E103" s="239" t="s">
        <v>18</v>
      </c>
      <c r="F103" s="240" t="s">
        <v>240</v>
      </c>
      <c r="G103" s="238"/>
      <c r="H103" s="241">
        <v>0.002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5"/>
      <c r="U103" s="246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141</v>
      </c>
      <c r="AU103" s="247" t="s">
        <v>79</v>
      </c>
      <c r="AV103" s="14" t="s">
        <v>79</v>
      </c>
      <c r="AW103" s="14" t="s">
        <v>31</v>
      </c>
      <c r="AX103" s="14" t="s">
        <v>69</v>
      </c>
      <c r="AY103" s="247" t="s">
        <v>133</v>
      </c>
    </row>
    <row r="104" s="15" customFormat="1">
      <c r="A104" s="15"/>
      <c r="B104" s="248"/>
      <c r="C104" s="249"/>
      <c r="D104" s="228" t="s">
        <v>141</v>
      </c>
      <c r="E104" s="250" t="s">
        <v>18</v>
      </c>
      <c r="F104" s="251" t="s">
        <v>171</v>
      </c>
      <c r="G104" s="249"/>
      <c r="H104" s="252">
        <v>0.002</v>
      </c>
      <c r="I104" s="253"/>
      <c r="J104" s="249"/>
      <c r="K104" s="249"/>
      <c r="L104" s="254"/>
      <c r="M104" s="255"/>
      <c r="N104" s="256"/>
      <c r="O104" s="256"/>
      <c r="P104" s="256"/>
      <c r="Q104" s="256"/>
      <c r="R104" s="256"/>
      <c r="S104" s="256"/>
      <c r="T104" s="256"/>
      <c r="U104" s="257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8" t="s">
        <v>141</v>
      </c>
      <c r="AU104" s="258" t="s">
        <v>79</v>
      </c>
      <c r="AV104" s="15" t="s">
        <v>140</v>
      </c>
      <c r="AW104" s="15" t="s">
        <v>31</v>
      </c>
      <c r="AX104" s="15" t="s">
        <v>77</v>
      </c>
      <c r="AY104" s="258" t="s">
        <v>133</v>
      </c>
    </row>
    <row r="105" s="2" customFormat="1" ht="16.5" customHeight="1">
      <c r="A105" s="40"/>
      <c r="B105" s="41"/>
      <c r="C105" s="264" t="s">
        <v>241</v>
      </c>
      <c r="D105" s="264" t="s">
        <v>242</v>
      </c>
      <c r="E105" s="265" t="s">
        <v>243</v>
      </c>
      <c r="F105" s="266" t="s">
        <v>244</v>
      </c>
      <c r="G105" s="267" t="s">
        <v>239</v>
      </c>
      <c r="H105" s="268">
        <v>0.002</v>
      </c>
      <c r="I105" s="269"/>
      <c r="J105" s="270">
        <f>ROUND(I105*H105,2)</f>
        <v>0</v>
      </c>
      <c r="K105" s="266" t="s">
        <v>18</v>
      </c>
      <c r="L105" s="271"/>
      <c r="M105" s="272" t="s">
        <v>18</v>
      </c>
      <c r="N105" s="273" t="s">
        <v>40</v>
      </c>
      <c r="O105" s="86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2">
        <f>S105*H105</f>
        <v>0</v>
      </c>
      <c r="U105" s="223" t="s">
        <v>18</v>
      </c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4" t="s">
        <v>152</v>
      </c>
      <c r="AT105" s="224" t="s">
        <v>242</v>
      </c>
      <c r="AU105" s="224" t="s">
        <v>79</v>
      </c>
      <c r="AY105" s="19" t="s">
        <v>133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9" t="s">
        <v>77</v>
      </c>
      <c r="BK105" s="225">
        <f>ROUND(I105*H105,2)</f>
        <v>0</v>
      </c>
      <c r="BL105" s="19" t="s">
        <v>140</v>
      </c>
      <c r="BM105" s="224" t="s">
        <v>148</v>
      </c>
    </row>
    <row r="106" s="2" customFormat="1" ht="24.15" customHeight="1">
      <c r="A106" s="40"/>
      <c r="B106" s="41"/>
      <c r="C106" s="213" t="s">
        <v>79</v>
      </c>
      <c r="D106" s="213" t="s">
        <v>136</v>
      </c>
      <c r="E106" s="214" t="s">
        <v>245</v>
      </c>
      <c r="F106" s="215" t="s">
        <v>246</v>
      </c>
      <c r="G106" s="216" t="s">
        <v>239</v>
      </c>
      <c r="H106" s="217">
        <v>0.052999999999999998</v>
      </c>
      <c r="I106" s="218"/>
      <c r="J106" s="219">
        <f>ROUND(I106*H106,2)</f>
        <v>0</v>
      </c>
      <c r="K106" s="215" t="s">
        <v>18</v>
      </c>
      <c r="L106" s="46"/>
      <c r="M106" s="220" t="s">
        <v>18</v>
      </c>
      <c r="N106" s="221" t="s">
        <v>40</v>
      </c>
      <c r="O106" s="86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2">
        <f>S106*H106</f>
        <v>0</v>
      </c>
      <c r="U106" s="223" t="s">
        <v>18</v>
      </c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4" t="s">
        <v>140</v>
      </c>
      <c r="AT106" s="224" t="s">
        <v>136</v>
      </c>
      <c r="AU106" s="224" t="s">
        <v>79</v>
      </c>
      <c r="AY106" s="19" t="s">
        <v>133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9" t="s">
        <v>77</v>
      </c>
      <c r="BK106" s="225">
        <f>ROUND(I106*H106,2)</f>
        <v>0</v>
      </c>
      <c r="BL106" s="19" t="s">
        <v>140</v>
      </c>
      <c r="BM106" s="224" t="s">
        <v>152</v>
      </c>
    </row>
    <row r="107" s="14" customFormat="1">
      <c r="A107" s="14"/>
      <c r="B107" s="237"/>
      <c r="C107" s="238"/>
      <c r="D107" s="228" t="s">
        <v>141</v>
      </c>
      <c r="E107" s="239" t="s">
        <v>18</v>
      </c>
      <c r="F107" s="240" t="s">
        <v>247</v>
      </c>
      <c r="G107" s="238"/>
      <c r="H107" s="241">
        <v>0.052999999999999998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5"/>
      <c r="U107" s="246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141</v>
      </c>
      <c r="AU107" s="247" t="s">
        <v>79</v>
      </c>
      <c r="AV107" s="14" t="s">
        <v>79</v>
      </c>
      <c r="AW107" s="14" t="s">
        <v>31</v>
      </c>
      <c r="AX107" s="14" t="s">
        <v>69</v>
      </c>
      <c r="AY107" s="247" t="s">
        <v>133</v>
      </c>
    </row>
    <row r="108" s="15" customFormat="1">
      <c r="A108" s="15"/>
      <c r="B108" s="248"/>
      <c r="C108" s="249"/>
      <c r="D108" s="228" t="s">
        <v>141</v>
      </c>
      <c r="E108" s="250" t="s">
        <v>18</v>
      </c>
      <c r="F108" s="251" t="s">
        <v>171</v>
      </c>
      <c r="G108" s="249"/>
      <c r="H108" s="252">
        <v>0.052999999999999998</v>
      </c>
      <c r="I108" s="253"/>
      <c r="J108" s="249"/>
      <c r="K108" s="249"/>
      <c r="L108" s="254"/>
      <c r="M108" s="255"/>
      <c r="N108" s="256"/>
      <c r="O108" s="256"/>
      <c r="P108" s="256"/>
      <c r="Q108" s="256"/>
      <c r="R108" s="256"/>
      <c r="S108" s="256"/>
      <c r="T108" s="256"/>
      <c r="U108" s="257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8" t="s">
        <v>141</v>
      </c>
      <c r="AU108" s="258" t="s">
        <v>79</v>
      </c>
      <c r="AV108" s="15" t="s">
        <v>140</v>
      </c>
      <c r="AW108" s="15" t="s">
        <v>31</v>
      </c>
      <c r="AX108" s="15" t="s">
        <v>77</v>
      </c>
      <c r="AY108" s="258" t="s">
        <v>133</v>
      </c>
    </row>
    <row r="109" s="2" customFormat="1" ht="16.5" customHeight="1">
      <c r="A109" s="40"/>
      <c r="B109" s="41"/>
      <c r="C109" s="264" t="s">
        <v>230</v>
      </c>
      <c r="D109" s="264" t="s">
        <v>242</v>
      </c>
      <c r="E109" s="265" t="s">
        <v>248</v>
      </c>
      <c r="F109" s="266" t="s">
        <v>249</v>
      </c>
      <c r="G109" s="267" t="s">
        <v>239</v>
      </c>
      <c r="H109" s="268">
        <v>0.052999999999999998</v>
      </c>
      <c r="I109" s="269"/>
      <c r="J109" s="270">
        <f>ROUND(I109*H109,2)</f>
        <v>0</v>
      </c>
      <c r="K109" s="266" t="s">
        <v>18</v>
      </c>
      <c r="L109" s="271"/>
      <c r="M109" s="272" t="s">
        <v>18</v>
      </c>
      <c r="N109" s="273" t="s">
        <v>40</v>
      </c>
      <c r="O109" s="86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2">
        <f>S109*H109</f>
        <v>0</v>
      </c>
      <c r="U109" s="223" t="s">
        <v>18</v>
      </c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4" t="s">
        <v>152</v>
      </c>
      <c r="AT109" s="224" t="s">
        <v>242</v>
      </c>
      <c r="AU109" s="224" t="s">
        <v>79</v>
      </c>
      <c r="AY109" s="19" t="s">
        <v>133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9" t="s">
        <v>77</v>
      </c>
      <c r="BK109" s="225">
        <f>ROUND(I109*H109,2)</f>
        <v>0</v>
      </c>
      <c r="BL109" s="19" t="s">
        <v>140</v>
      </c>
      <c r="BM109" s="224" t="s">
        <v>149</v>
      </c>
    </row>
    <row r="110" s="12" customFormat="1" ht="22.8" customHeight="1">
      <c r="A110" s="12"/>
      <c r="B110" s="197"/>
      <c r="C110" s="198"/>
      <c r="D110" s="199" t="s">
        <v>68</v>
      </c>
      <c r="E110" s="211" t="s">
        <v>148</v>
      </c>
      <c r="F110" s="211" t="s">
        <v>250</v>
      </c>
      <c r="G110" s="198"/>
      <c r="H110" s="198"/>
      <c r="I110" s="201"/>
      <c r="J110" s="212">
        <f>BK110</f>
        <v>0</v>
      </c>
      <c r="K110" s="198"/>
      <c r="L110" s="203"/>
      <c r="M110" s="204"/>
      <c r="N110" s="205"/>
      <c r="O110" s="205"/>
      <c r="P110" s="206">
        <f>SUM(P111:P127)</f>
        <v>0</v>
      </c>
      <c r="Q110" s="205"/>
      <c r="R110" s="206">
        <f>SUM(R111:R127)</f>
        <v>0</v>
      </c>
      <c r="S110" s="205"/>
      <c r="T110" s="206">
        <f>SUM(T111:T127)</f>
        <v>0</v>
      </c>
      <c r="U110" s="207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8" t="s">
        <v>77</v>
      </c>
      <c r="AT110" s="209" t="s">
        <v>68</v>
      </c>
      <c r="AU110" s="209" t="s">
        <v>77</v>
      </c>
      <c r="AY110" s="208" t="s">
        <v>133</v>
      </c>
      <c r="BK110" s="210">
        <f>SUM(BK111:BK127)</f>
        <v>0</v>
      </c>
    </row>
    <row r="111" s="2" customFormat="1" ht="24.15" customHeight="1">
      <c r="A111" s="40"/>
      <c r="B111" s="41"/>
      <c r="C111" s="213" t="s">
        <v>140</v>
      </c>
      <c r="D111" s="213" t="s">
        <v>136</v>
      </c>
      <c r="E111" s="214" t="s">
        <v>251</v>
      </c>
      <c r="F111" s="215" t="s">
        <v>252</v>
      </c>
      <c r="G111" s="216" t="s">
        <v>253</v>
      </c>
      <c r="H111" s="217">
        <v>160</v>
      </c>
      <c r="I111" s="218"/>
      <c r="J111" s="219">
        <f>ROUND(I111*H111,2)</f>
        <v>0</v>
      </c>
      <c r="K111" s="215" t="s">
        <v>18</v>
      </c>
      <c r="L111" s="46"/>
      <c r="M111" s="220" t="s">
        <v>18</v>
      </c>
      <c r="N111" s="221" t="s">
        <v>40</v>
      </c>
      <c r="O111" s="86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2">
        <f>S111*H111</f>
        <v>0</v>
      </c>
      <c r="U111" s="223" t="s">
        <v>18</v>
      </c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4" t="s">
        <v>140</v>
      </c>
      <c r="AT111" s="224" t="s">
        <v>136</v>
      </c>
      <c r="AU111" s="224" t="s">
        <v>79</v>
      </c>
      <c r="AY111" s="19" t="s">
        <v>133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9" t="s">
        <v>77</v>
      </c>
      <c r="BK111" s="225">
        <f>ROUND(I111*H111,2)</f>
        <v>0</v>
      </c>
      <c r="BL111" s="19" t="s">
        <v>140</v>
      </c>
      <c r="BM111" s="224" t="s">
        <v>8</v>
      </c>
    </row>
    <row r="112" s="2" customFormat="1" ht="16.5" customHeight="1">
      <c r="A112" s="40"/>
      <c r="B112" s="41"/>
      <c r="C112" s="213" t="s">
        <v>254</v>
      </c>
      <c r="D112" s="213" t="s">
        <v>136</v>
      </c>
      <c r="E112" s="214" t="s">
        <v>255</v>
      </c>
      <c r="F112" s="215" t="s">
        <v>256</v>
      </c>
      <c r="G112" s="216" t="s">
        <v>253</v>
      </c>
      <c r="H112" s="217">
        <v>1.4530000000000001</v>
      </c>
      <c r="I112" s="218"/>
      <c r="J112" s="219">
        <f>ROUND(I112*H112,2)</f>
        <v>0</v>
      </c>
      <c r="K112" s="215" t="s">
        <v>18</v>
      </c>
      <c r="L112" s="46"/>
      <c r="M112" s="220" t="s">
        <v>18</v>
      </c>
      <c r="N112" s="221" t="s">
        <v>40</v>
      </c>
      <c r="O112" s="86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2">
        <f>S112*H112</f>
        <v>0</v>
      </c>
      <c r="U112" s="223" t="s">
        <v>18</v>
      </c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4" t="s">
        <v>140</v>
      </c>
      <c r="AT112" s="224" t="s">
        <v>136</v>
      </c>
      <c r="AU112" s="224" t="s">
        <v>79</v>
      </c>
      <c r="AY112" s="19" t="s">
        <v>133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9" t="s">
        <v>77</v>
      </c>
      <c r="BK112" s="225">
        <f>ROUND(I112*H112,2)</f>
        <v>0</v>
      </c>
      <c r="BL112" s="19" t="s">
        <v>140</v>
      </c>
      <c r="BM112" s="224" t="s">
        <v>176</v>
      </c>
    </row>
    <row r="113" s="14" customFormat="1">
      <c r="A113" s="14"/>
      <c r="B113" s="237"/>
      <c r="C113" s="238"/>
      <c r="D113" s="228" t="s">
        <v>141</v>
      </c>
      <c r="E113" s="239" t="s">
        <v>18</v>
      </c>
      <c r="F113" s="240" t="s">
        <v>257</v>
      </c>
      <c r="G113" s="238"/>
      <c r="H113" s="241">
        <v>1.4530000000000001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5"/>
      <c r="U113" s="246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141</v>
      </c>
      <c r="AU113" s="247" t="s">
        <v>79</v>
      </c>
      <c r="AV113" s="14" t="s">
        <v>79</v>
      </c>
      <c r="AW113" s="14" t="s">
        <v>31</v>
      </c>
      <c r="AX113" s="14" t="s">
        <v>69</v>
      </c>
      <c r="AY113" s="247" t="s">
        <v>133</v>
      </c>
    </row>
    <row r="114" s="15" customFormat="1">
      <c r="A114" s="15"/>
      <c r="B114" s="248"/>
      <c r="C114" s="249"/>
      <c r="D114" s="228" t="s">
        <v>141</v>
      </c>
      <c r="E114" s="250" t="s">
        <v>18</v>
      </c>
      <c r="F114" s="251" t="s">
        <v>171</v>
      </c>
      <c r="G114" s="249"/>
      <c r="H114" s="252">
        <v>1.4530000000000001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6"/>
      <c r="U114" s="257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8" t="s">
        <v>141</v>
      </c>
      <c r="AU114" s="258" t="s">
        <v>79</v>
      </c>
      <c r="AV114" s="15" t="s">
        <v>140</v>
      </c>
      <c r="AW114" s="15" t="s">
        <v>31</v>
      </c>
      <c r="AX114" s="15" t="s">
        <v>77</v>
      </c>
      <c r="AY114" s="258" t="s">
        <v>133</v>
      </c>
    </row>
    <row r="115" s="2" customFormat="1" ht="16.5" customHeight="1">
      <c r="A115" s="40"/>
      <c r="B115" s="41"/>
      <c r="C115" s="213" t="s">
        <v>148</v>
      </c>
      <c r="D115" s="213" t="s">
        <v>136</v>
      </c>
      <c r="E115" s="214" t="s">
        <v>258</v>
      </c>
      <c r="F115" s="215" t="s">
        <v>259</v>
      </c>
      <c r="G115" s="216" t="s">
        <v>253</v>
      </c>
      <c r="H115" s="217">
        <v>25.599</v>
      </c>
      <c r="I115" s="218"/>
      <c r="J115" s="219">
        <f>ROUND(I115*H115,2)</f>
        <v>0</v>
      </c>
      <c r="K115" s="215" t="s">
        <v>18</v>
      </c>
      <c r="L115" s="46"/>
      <c r="M115" s="220" t="s">
        <v>18</v>
      </c>
      <c r="N115" s="221" t="s">
        <v>40</v>
      </c>
      <c r="O115" s="86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2">
        <f>S115*H115</f>
        <v>0</v>
      </c>
      <c r="U115" s="223" t="s">
        <v>18</v>
      </c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4" t="s">
        <v>140</v>
      </c>
      <c r="AT115" s="224" t="s">
        <v>136</v>
      </c>
      <c r="AU115" s="224" t="s">
        <v>79</v>
      </c>
      <c r="AY115" s="19" t="s">
        <v>133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9" t="s">
        <v>77</v>
      </c>
      <c r="BK115" s="225">
        <f>ROUND(I115*H115,2)</f>
        <v>0</v>
      </c>
      <c r="BL115" s="19" t="s">
        <v>140</v>
      </c>
      <c r="BM115" s="224" t="s">
        <v>180</v>
      </c>
    </row>
    <row r="116" s="13" customFormat="1">
      <c r="A116" s="13"/>
      <c r="B116" s="226"/>
      <c r="C116" s="227"/>
      <c r="D116" s="228" t="s">
        <v>141</v>
      </c>
      <c r="E116" s="229" t="s">
        <v>18</v>
      </c>
      <c r="F116" s="230" t="s">
        <v>260</v>
      </c>
      <c r="G116" s="227"/>
      <c r="H116" s="229" t="s">
        <v>18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4"/>
      <c r="U116" s="235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141</v>
      </c>
      <c r="AU116" s="236" t="s">
        <v>79</v>
      </c>
      <c r="AV116" s="13" t="s">
        <v>77</v>
      </c>
      <c r="AW116" s="13" t="s">
        <v>31</v>
      </c>
      <c r="AX116" s="13" t="s">
        <v>69</v>
      </c>
      <c r="AY116" s="236" t="s">
        <v>133</v>
      </c>
    </row>
    <row r="117" s="14" customFormat="1">
      <c r="A117" s="14"/>
      <c r="B117" s="237"/>
      <c r="C117" s="238"/>
      <c r="D117" s="228" t="s">
        <v>141</v>
      </c>
      <c r="E117" s="239" t="s">
        <v>18</v>
      </c>
      <c r="F117" s="240" t="s">
        <v>261</v>
      </c>
      <c r="G117" s="238"/>
      <c r="H117" s="241">
        <v>5.0540000000000003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5"/>
      <c r="U117" s="246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141</v>
      </c>
      <c r="AU117" s="247" t="s">
        <v>79</v>
      </c>
      <c r="AV117" s="14" t="s">
        <v>79</v>
      </c>
      <c r="AW117" s="14" t="s">
        <v>31</v>
      </c>
      <c r="AX117" s="14" t="s">
        <v>69</v>
      </c>
      <c r="AY117" s="247" t="s">
        <v>133</v>
      </c>
    </row>
    <row r="118" s="14" customFormat="1">
      <c r="A118" s="14"/>
      <c r="B118" s="237"/>
      <c r="C118" s="238"/>
      <c r="D118" s="228" t="s">
        <v>141</v>
      </c>
      <c r="E118" s="239" t="s">
        <v>18</v>
      </c>
      <c r="F118" s="240" t="s">
        <v>262</v>
      </c>
      <c r="G118" s="238"/>
      <c r="H118" s="241">
        <v>4.851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5"/>
      <c r="U118" s="246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141</v>
      </c>
      <c r="AU118" s="247" t="s">
        <v>79</v>
      </c>
      <c r="AV118" s="14" t="s">
        <v>79</v>
      </c>
      <c r="AW118" s="14" t="s">
        <v>31</v>
      </c>
      <c r="AX118" s="14" t="s">
        <v>69</v>
      </c>
      <c r="AY118" s="247" t="s">
        <v>133</v>
      </c>
    </row>
    <row r="119" s="14" customFormat="1">
      <c r="A119" s="14"/>
      <c r="B119" s="237"/>
      <c r="C119" s="238"/>
      <c r="D119" s="228" t="s">
        <v>141</v>
      </c>
      <c r="E119" s="239" t="s">
        <v>18</v>
      </c>
      <c r="F119" s="240" t="s">
        <v>263</v>
      </c>
      <c r="G119" s="238"/>
      <c r="H119" s="241">
        <v>15.694000000000001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5"/>
      <c r="U119" s="246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141</v>
      </c>
      <c r="AU119" s="247" t="s">
        <v>79</v>
      </c>
      <c r="AV119" s="14" t="s">
        <v>79</v>
      </c>
      <c r="AW119" s="14" t="s">
        <v>31</v>
      </c>
      <c r="AX119" s="14" t="s">
        <v>69</v>
      </c>
      <c r="AY119" s="247" t="s">
        <v>133</v>
      </c>
    </row>
    <row r="120" s="15" customFormat="1">
      <c r="A120" s="15"/>
      <c r="B120" s="248"/>
      <c r="C120" s="249"/>
      <c r="D120" s="228" t="s">
        <v>141</v>
      </c>
      <c r="E120" s="250" t="s">
        <v>18</v>
      </c>
      <c r="F120" s="251" t="s">
        <v>171</v>
      </c>
      <c r="G120" s="249"/>
      <c r="H120" s="252">
        <v>25.599000000000004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6"/>
      <c r="U120" s="257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8" t="s">
        <v>141</v>
      </c>
      <c r="AU120" s="258" t="s">
        <v>79</v>
      </c>
      <c r="AV120" s="15" t="s">
        <v>140</v>
      </c>
      <c r="AW120" s="15" t="s">
        <v>31</v>
      </c>
      <c r="AX120" s="15" t="s">
        <v>77</v>
      </c>
      <c r="AY120" s="258" t="s">
        <v>133</v>
      </c>
    </row>
    <row r="121" s="2" customFormat="1" ht="16.5" customHeight="1">
      <c r="A121" s="40"/>
      <c r="B121" s="41"/>
      <c r="C121" s="213" t="s">
        <v>264</v>
      </c>
      <c r="D121" s="213" t="s">
        <v>136</v>
      </c>
      <c r="E121" s="214" t="s">
        <v>265</v>
      </c>
      <c r="F121" s="215" t="s">
        <v>266</v>
      </c>
      <c r="G121" s="216" t="s">
        <v>253</v>
      </c>
      <c r="H121" s="217">
        <v>4.9000000000000004</v>
      </c>
      <c r="I121" s="218"/>
      <c r="J121" s="219">
        <f>ROUND(I121*H121,2)</f>
        <v>0</v>
      </c>
      <c r="K121" s="215" t="s">
        <v>18</v>
      </c>
      <c r="L121" s="46"/>
      <c r="M121" s="220" t="s">
        <v>18</v>
      </c>
      <c r="N121" s="221" t="s">
        <v>40</v>
      </c>
      <c r="O121" s="86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2">
        <f>S121*H121</f>
        <v>0</v>
      </c>
      <c r="U121" s="223" t="s">
        <v>18</v>
      </c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4" t="s">
        <v>140</v>
      </c>
      <c r="AT121" s="224" t="s">
        <v>136</v>
      </c>
      <c r="AU121" s="224" t="s">
        <v>79</v>
      </c>
      <c r="AY121" s="19" t="s">
        <v>133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9" t="s">
        <v>77</v>
      </c>
      <c r="BK121" s="225">
        <f>ROUND(I121*H121,2)</f>
        <v>0</v>
      </c>
      <c r="BL121" s="19" t="s">
        <v>140</v>
      </c>
      <c r="BM121" s="224" t="s">
        <v>185</v>
      </c>
    </row>
    <row r="122" s="14" customFormat="1">
      <c r="A122" s="14"/>
      <c r="B122" s="237"/>
      <c r="C122" s="238"/>
      <c r="D122" s="228" t="s">
        <v>141</v>
      </c>
      <c r="E122" s="239" t="s">
        <v>18</v>
      </c>
      <c r="F122" s="240" t="s">
        <v>267</v>
      </c>
      <c r="G122" s="238"/>
      <c r="H122" s="241">
        <v>4.9000000000000004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5"/>
      <c r="U122" s="246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141</v>
      </c>
      <c r="AU122" s="247" t="s">
        <v>79</v>
      </c>
      <c r="AV122" s="14" t="s">
        <v>79</v>
      </c>
      <c r="AW122" s="14" t="s">
        <v>31</v>
      </c>
      <c r="AX122" s="14" t="s">
        <v>69</v>
      </c>
      <c r="AY122" s="247" t="s">
        <v>133</v>
      </c>
    </row>
    <row r="123" s="15" customFormat="1">
      <c r="A123" s="15"/>
      <c r="B123" s="248"/>
      <c r="C123" s="249"/>
      <c r="D123" s="228" t="s">
        <v>141</v>
      </c>
      <c r="E123" s="250" t="s">
        <v>18</v>
      </c>
      <c r="F123" s="251" t="s">
        <v>171</v>
      </c>
      <c r="G123" s="249"/>
      <c r="H123" s="252">
        <v>4.9000000000000004</v>
      </c>
      <c r="I123" s="253"/>
      <c r="J123" s="249"/>
      <c r="K123" s="249"/>
      <c r="L123" s="254"/>
      <c r="M123" s="255"/>
      <c r="N123" s="256"/>
      <c r="O123" s="256"/>
      <c r="P123" s="256"/>
      <c r="Q123" s="256"/>
      <c r="R123" s="256"/>
      <c r="S123" s="256"/>
      <c r="T123" s="256"/>
      <c r="U123" s="257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8" t="s">
        <v>141</v>
      </c>
      <c r="AU123" s="258" t="s">
        <v>79</v>
      </c>
      <c r="AV123" s="15" t="s">
        <v>140</v>
      </c>
      <c r="AW123" s="15" t="s">
        <v>31</v>
      </c>
      <c r="AX123" s="15" t="s">
        <v>77</v>
      </c>
      <c r="AY123" s="258" t="s">
        <v>133</v>
      </c>
    </row>
    <row r="124" s="2" customFormat="1" ht="24.15" customHeight="1">
      <c r="A124" s="40"/>
      <c r="B124" s="41"/>
      <c r="C124" s="213" t="s">
        <v>132</v>
      </c>
      <c r="D124" s="213" t="s">
        <v>136</v>
      </c>
      <c r="E124" s="214" t="s">
        <v>268</v>
      </c>
      <c r="F124" s="215" t="s">
        <v>269</v>
      </c>
      <c r="G124" s="216" t="s">
        <v>253</v>
      </c>
      <c r="H124" s="217">
        <v>230</v>
      </c>
      <c r="I124" s="218"/>
      <c r="J124" s="219">
        <f>ROUND(I124*H124,2)</f>
        <v>0</v>
      </c>
      <c r="K124" s="215" t="s">
        <v>18</v>
      </c>
      <c r="L124" s="46"/>
      <c r="M124" s="220" t="s">
        <v>18</v>
      </c>
      <c r="N124" s="221" t="s">
        <v>40</v>
      </c>
      <c r="O124" s="86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2">
        <f>S124*H124</f>
        <v>0</v>
      </c>
      <c r="U124" s="223" t="s">
        <v>18</v>
      </c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4" t="s">
        <v>140</v>
      </c>
      <c r="AT124" s="224" t="s">
        <v>136</v>
      </c>
      <c r="AU124" s="224" t="s">
        <v>79</v>
      </c>
      <c r="AY124" s="19" t="s">
        <v>133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9" t="s">
        <v>77</v>
      </c>
      <c r="BK124" s="225">
        <f>ROUND(I124*H124,2)</f>
        <v>0</v>
      </c>
      <c r="BL124" s="19" t="s">
        <v>140</v>
      </c>
      <c r="BM124" s="224" t="s">
        <v>186</v>
      </c>
    </row>
    <row r="125" s="2" customFormat="1" ht="16.5" customHeight="1">
      <c r="A125" s="40"/>
      <c r="B125" s="41"/>
      <c r="C125" s="213" t="s">
        <v>270</v>
      </c>
      <c r="D125" s="213" t="s">
        <v>136</v>
      </c>
      <c r="E125" s="214" t="s">
        <v>271</v>
      </c>
      <c r="F125" s="215" t="s">
        <v>272</v>
      </c>
      <c r="G125" s="216" t="s">
        <v>234</v>
      </c>
      <c r="H125" s="217">
        <v>0.153</v>
      </c>
      <c r="I125" s="218"/>
      <c r="J125" s="219">
        <f>ROUND(I125*H125,2)</f>
        <v>0</v>
      </c>
      <c r="K125" s="215" t="s">
        <v>18</v>
      </c>
      <c r="L125" s="46"/>
      <c r="M125" s="220" t="s">
        <v>18</v>
      </c>
      <c r="N125" s="221" t="s">
        <v>40</v>
      </c>
      <c r="O125" s="86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2">
        <f>S125*H125</f>
        <v>0</v>
      </c>
      <c r="U125" s="223" t="s">
        <v>18</v>
      </c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4" t="s">
        <v>140</v>
      </c>
      <c r="AT125" s="224" t="s">
        <v>136</v>
      </c>
      <c r="AU125" s="224" t="s">
        <v>79</v>
      </c>
      <c r="AY125" s="19" t="s">
        <v>133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9" t="s">
        <v>77</v>
      </c>
      <c r="BK125" s="225">
        <f>ROUND(I125*H125,2)</f>
        <v>0</v>
      </c>
      <c r="BL125" s="19" t="s">
        <v>140</v>
      </c>
      <c r="BM125" s="224" t="s">
        <v>191</v>
      </c>
    </row>
    <row r="126" s="14" customFormat="1">
      <c r="A126" s="14"/>
      <c r="B126" s="237"/>
      <c r="C126" s="238"/>
      <c r="D126" s="228" t="s">
        <v>141</v>
      </c>
      <c r="E126" s="239" t="s">
        <v>18</v>
      </c>
      <c r="F126" s="240" t="s">
        <v>273</v>
      </c>
      <c r="G126" s="238"/>
      <c r="H126" s="241">
        <v>0.153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5"/>
      <c r="U126" s="246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141</v>
      </c>
      <c r="AU126" s="247" t="s">
        <v>79</v>
      </c>
      <c r="AV126" s="14" t="s">
        <v>79</v>
      </c>
      <c r="AW126" s="14" t="s">
        <v>31</v>
      </c>
      <c r="AX126" s="14" t="s">
        <v>69</v>
      </c>
      <c r="AY126" s="247" t="s">
        <v>133</v>
      </c>
    </row>
    <row r="127" s="15" customFormat="1">
      <c r="A127" s="15"/>
      <c r="B127" s="248"/>
      <c r="C127" s="249"/>
      <c r="D127" s="228" t="s">
        <v>141</v>
      </c>
      <c r="E127" s="250" t="s">
        <v>18</v>
      </c>
      <c r="F127" s="251" t="s">
        <v>171</v>
      </c>
      <c r="G127" s="249"/>
      <c r="H127" s="252">
        <v>0.153</v>
      </c>
      <c r="I127" s="253"/>
      <c r="J127" s="249"/>
      <c r="K127" s="249"/>
      <c r="L127" s="254"/>
      <c r="M127" s="255"/>
      <c r="N127" s="256"/>
      <c r="O127" s="256"/>
      <c r="P127" s="256"/>
      <c r="Q127" s="256"/>
      <c r="R127" s="256"/>
      <c r="S127" s="256"/>
      <c r="T127" s="256"/>
      <c r="U127" s="257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8" t="s">
        <v>141</v>
      </c>
      <c r="AU127" s="258" t="s">
        <v>79</v>
      </c>
      <c r="AV127" s="15" t="s">
        <v>140</v>
      </c>
      <c r="AW127" s="15" t="s">
        <v>31</v>
      </c>
      <c r="AX127" s="15" t="s">
        <v>77</v>
      </c>
      <c r="AY127" s="258" t="s">
        <v>133</v>
      </c>
    </row>
    <row r="128" s="12" customFormat="1" ht="22.8" customHeight="1">
      <c r="A128" s="12"/>
      <c r="B128" s="197"/>
      <c r="C128" s="198"/>
      <c r="D128" s="199" t="s">
        <v>68</v>
      </c>
      <c r="E128" s="211" t="s">
        <v>145</v>
      </c>
      <c r="F128" s="211" t="s">
        <v>274</v>
      </c>
      <c r="G128" s="198"/>
      <c r="H128" s="198"/>
      <c r="I128" s="201"/>
      <c r="J128" s="212">
        <f>BK128</f>
        <v>0</v>
      </c>
      <c r="K128" s="198"/>
      <c r="L128" s="203"/>
      <c r="M128" s="204"/>
      <c r="N128" s="205"/>
      <c r="O128" s="205"/>
      <c r="P128" s="206">
        <f>SUM(P129:P174)</f>
        <v>0</v>
      </c>
      <c r="Q128" s="205"/>
      <c r="R128" s="206">
        <f>SUM(R129:R174)</f>
        <v>0</v>
      </c>
      <c r="S128" s="205"/>
      <c r="T128" s="206">
        <f>SUM(T129:T174)</f>
        <v>0</v>
      </c>
      <c r="U128" s="207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77</v>
      </c>
      <c r="AT128" s="209" t="s">
        <v>68</v>
      </c>
      <c r="AU128" s="209" t="s">
        <v>77</v>
      </c>
      <c r="AY128" s="208" t="s">
        <v>133</v>
      </c>
      <c r="BK128" s="210">
        <f>SUM(BK129:BK174)</f>
        <v>0</v>
      </c>
    </row>
    <row r="129" s="2" customFormat="1" ht="16.5" customHeight="1">
      <c r="A129" s="40"/>
      <c r="B129" s="41"/>
      <c r="C129" s="213" t="s">
        <v>275</v>
      </c>
      <c r="D129" s="213" t="s">
        <v>136</v>
      </c>
      <c r="E129" s="214" t="s">
        <v>276</v>
      </c>
      <c r="F129" s="215" t="s">
        <v>277</v>
      </c>
      <c r="G129" s="216" t="s">
        <v>278</v>
      </c>
      <c r="H129" s="217">
        <v>3</v>
      </c>
      <c r="I129" s="218"/>
      <c r="J129" s="219">
        <f>ROUND(I129*H129,2)</f>
        <v>0</v>
      </c>
      <c r="K129" s="215" t="s">
        <v>18</v>
      </c>
      <c r="L129" s="46"/>
      <c r="M129" s="220" t="s">
        <v>18</v>
      </c>
      <c r="N129" s="221" t="s">
        <v>40</v>
      </c>
      <c r="O129" s="86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2">
        <f>S129*H129</f>
        <v>0</v>
      </c>
      <c r="U129" s="223" t="s">
        <v>18</v>
      </c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4" t="s">
        <v>140</v>
      </c>
      <c r="AT129" s="224" t="s">
        <v>136</v>
      </c>
      <c r="AU129" s="224" t="s">
        <v>79</v>
      </c>
      <c r="AY129" s="19" t="s">
        <v>133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9" t="s">
        <v>77</v>
      </c>
      <c r="BK129" s="225">
        <f>ROUND(I129*H129,2)</f>
        <v>0</v>
      </c>
      <c r="BL129" s="19" t="s">
        <v>140</v>
      </c>
      <c r="BM129" s="224" t="s">
        <v>194</v>
      </c>
    </row>
    <row r="130" s="13" customFormat="1">
      <c r="A130" s="13"/>
      <c r="B130" s="226"/>
      <c r="C130" s="227"/>
      <c r="D130" s="228" t="s">
        <v>141</v>
      </c>
      <c r="E130" s="229" t="s">
        <v>18</v>
      </c>
      <c r="F130" s="230" t="s">
        <v>279</v>
      </c>
      <c r="G130" s="227"/>
      <c r="H130" s="229" t="s">
        <v>18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4"/>
      <c r="U130" s="235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141</v>
      </c>
      <c r="AU130" s="236" t="s">
        <v>79</v>
      </c>
      <c r="AV130" s="13" t="s">
        <v>77</v>
      </c>
      <c r="AW130" s="13" t="s">
        <v>31</v>
      </c>
      <c r="AX130" s="13" t="s">
        <v>69</v>
      </c>
      <c r="AY130" s="236" t="s">
        <v>133</v>
      </c>
    </row>
    <row r="131" s="14" customFormat="1">
      <c r="A131" s="14"/>
      <c r="B131" s="237"/>
      <c r="C131" s="238"/>
      <c r="D131" s="228" t="s">
        <v>141</v>
      </c>
      <c r="E131" s="239" t="s">
        <v>18</v>
      </c>
      <c r="F131" s="240" t="s">
        <v>230</v>
      </c>
      <c r="G131" s="238"/>
      <c r="H131" s="241">
        <v>3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5"/>
      <c r="U131" s="246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141</v>
      </c>
      <c r="AU131" s="247" t="s">
        <v>79</v>
      </c>
      <c r="AV131" s="14" t="s">
        <v>79</v>
      </c>
      <c r="AW131" s="14" t="s">
        <v>31</v>
      </c>
      <c r="AX131" s="14" t="s">
        <v>69</v>
      </c>
      <c r="AY131" s="247" t="s">
        <v>133</v>
      </c>
    </row>
    <row r="132" s="15" customFormat="1">
      <c r="A132" s="15"/>
      <c r="B132" s="248"/>
      <c r="C132" s="249"/>
      <c r="D132" s="228" t="s">
        <v>141</v>
      </c>
      <c r="E132" s="250" t="s">
        <v>18</v>
      </c>
      <c r="F132" s="251" t="s">
        <v>171</v>
      </c>
      <c r="G132" s="249"/>
      <c r="H132" s="252">
        <v>3</v>
      </c>
      <c r="I132" s="253"/>
      <c r="J132" s="249"/>
      <c r="K132" s="249"/>
      <c r="L132" s="254"/>
      <c r="M132" s="255"/>
      <c r="N132" s="256"/>
      <c r="O132" s="256"/>
      <c r="P132" s="256"/>
      <c r="Q132" s="256"/>
      <c r="R132" s="256"/>
      <c r="S132" s="256"/>
      <c r="T132" s="256"/>
      <c r="U132" s="257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8" t="s">
        <v>141</v>
      </c>
      <c r="AU132" s="258" t="s">
        <v>79</v>
      </c>
      <c r="AV132" s="15" t="s">
        <v>140</v>
      </c>
      <c r="AW132" s="15" t="s">
        <v>31</v>
      </c>
      <c r="AX132" s="15" t="s">
        <v>77</v>
      </c>
      <c r="AY132" s="258" t="s">
        <v>133</v>
      </c>
    </row>
    <row r="133" s="2" customFormat="1" ht="16.5" customHeight="1">
      <c r="A133" s="40"/>
      <c r="B133" s="41"/>
      <c r="C133" s="213" t="s">
        <v>280</v>
      </c>
      <c r="D133" s="213" t="s">
        <v>136</v>
      </c>
      <c r="E133" s="214" t="s">
        <v>281</v>
      </c>
      <c r="F133" s="215" t="s">
        <v>277</v>
      </c>
      <c r="G133" s="216" t="s">
        <v>278</v>
      </c>
      <c r="H133" s="217">
        <v>1</v>
      </c>
      <c r="I133" s="218"/>
      <c r="J133" s="219">
        <f>ROUND(I133*H133,2)</f>
        <v>0</v>
      </c>
      <c r="K133" s="215" t="s">
        <v>18</v>
      </c>
      <c r="L133" s="46"/>
      <c r="M133" s="220" t="s">
        <v>18</v>
      </c>
      <c r="N133" s="221" t="s">
        <v>40</v>
      </c>
      <c r="O133" s="86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2">
        <f>S133*H133</f>
        <v>0</v>
      </c>
      <c r="U133" s="223" t="s">
        <v>18</v>
      </c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4" t="s">
        <v>140</v>
      </c>
      <c r="AT133" s="224" t="s">
        <v>136</v>
      </c>
      <c r="AU133" s="224" t="s">
        <v>79</v>
      </c>
      <c r="AY133" s="19" t="s">
        <v>133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9" t="s">
        <v>77</v>
      </c>
      <c r="BK133" s="225">
        <f>ROUND(I133*H133,2)</f>
        <v>0</v>
      </c>
      <c r="BL133" s="19" t="s">
        <v>140</v>
      </c>
      <c r="BM133" s="224" t="s">
        <v>200</v>
      </c>
    </row>
    <row r="134" s="13" customFormat="1">
      <c r="A134" s="13"/>
      <c r="B134" s="226"/>
      <c r="C134" s="227"/>
      <c r="D134" s="228" t="s">
        <v>141</v>
      </c>
      <c r="E134" s="229" t="s">
        <v>18</v>
      </c>
      <c r="F134" s="230" t="s">
        <v>279</v>
      </c>
      <c r="G134" s="227"/>
      <c r="H134" s="229" t="s">
        <v>18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4"/>
      <c r="U134" s="235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141</v>
      </c>
      <c r="AU134" s="236" t="s">
        <v>79</v>
      </c>
      <c r="AV134" s="13" t="s">
        <v>77</v>
      </c>
      <c r="AW134" s="13" t="s">
        <v>31</v>
      </c>
      <c r="AX134" s="13" t="s">
        <v>69</v>
      </c>
      <c r="AY134" s="236" t="s">
        <v>133</v>
      </c>
    </row>
    <row r="135" s="14" customFormat="1">
      <c r="A135" s="14"/>
      <c r="B135" s="237"/>
      <c r="C135" s="238"/>
      <c r="D135" s="228" t="s">
        <v>141</v>
      </c>
      <c r="E135" s="239" t="s">
        <v>18</v>
      </c>
      <c r="F135" s="240" t="s">
        <v>77</v>
      </c>
      <c r="G135" s="238"/>
      <c r="H135" s="241">
        <v>1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5"/>
      <c r="U135" s="246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7" t="s">
        <v>141</v>
      </c>
      <c r="AU135" s="247" t="s">
        <v>79</v>
      </c>
      <c r="AV135" s="14" t="s">
        <v>79</v>
      </c>
      <c r="AW135" s="14" t="s">
        <v>31</v>
      </c>
      <c r="AX135" s="14" t="s">
        <v>69</v>
      </c>
      <c r="AY135" s="247" t="s">
        <v>133</v>
      </c>
    </row>
    <row r="136" s="15" customFormat="1">
      <c r="A136" s="15"/>
      <c r="B136" s="248"/>
      <c r="C136" s="249"/>
      <c r="D136" s="228" t="s">
        <v>141</v>
      </c>
      <c r="E136" s="250" t="s">
        <v>18</v>
      </c>
      <c r="F136" s="251" t="s">
        <v>171</v>
      </c>
      <c r="G136" s="249"/>
      <c r="H136" s="252">
        <v>1</v>
      </c>
      <c r="I136" s="253"/>
      <c r="J136" s="249"/>
      <c r="K136" s="249"/>
      <c r="L136" s="254"/>
      <c r="M136" s="255"/>
      <c r="N136" s="256"/>
      <c r="O136" s="256"/>
      <c r="P136" s="256"/>
      <c r="Q136" s="256"/>
      <c r="R136" s="256"/>
      <c r="S136" s="256"/>
      <c r="T136" s="256"/>
      <c r="U136" s="257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8" t="s">
        <v>141</v>
      </c>
      <c r="AU136" s="258" t="s">
        <v>79</v>
      </c>
      <c r="AV136" s="15" t="s">
        <v>140</v>
      </c>
      <c r="AW136" s="15" t="s">
        <v>31</v>
      </c>
      <c r="AX136" s="15" t="s">
        <v>77</v>
      </c>
      <c r="AY136" s="258" t="s">
        <v>133</v>
      </c>
    </row>
    <row r="137" s="2" customFormat="1" ht="16.5" customHeight="1">
      <c r="A137" s="40"/>
      <c r="B137" s="41"/>
      <c r="C137" s="213" t="s">
        <v>282</v>
      </c>
      <c r="D137" s="213" t="s">
        <v>136</v>
      </c>
      <c r="E137" s="214" t="s">
        <v>283</v>
      </c>
      <c r="F137" s="215" t="s">
        <v>284</v>
      </c>
      <c r="G137" s="216" t="s">
        <v>278</v>
      </c>
      <c r="H137" s="217">
        <v>7</v>
      </c>
      <c r="I137" s="218"/>
      <c r="J137" s="219">
        <f>ROUND(I137*H137,2)</f>
        <v>0</v>
      </c>
      <c r="K137" s="215" t="s">
        <v>18</v>
      </c>
      <c r="L137" s="46"/>
      <c r="M137" s="220" t="s">
        <v>18</v>
      </c>
      <c r="N137" s="221" t="s">
        <v>40</v>
      </c>
      <c r="O137" s="86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2">
        <f>S137*H137</f>
        <v>0</v>
      </c>
      <c r="U137" s="223" t="s">
        <v>18</v>
      </c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4" t="s">
        <v>140</v>
      </c>
      <c r="AT137" s="224" t="s">
        <v>136</v>
      </c>
      <c r="AU137" s="224" t="s">
        <v>79</v>
      </c>
      <c r="AY137" s="19" t="s">
        <v>133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9" t="s">
        <v>77</v>
      </c>
      <c r="BK137" s="225">
        <f>ROUND(I137*H137,2)</f>
        <v>0</v>
      </c>
      <c r="BL137" s="19" t="s">
        <v>140</v>
      </c>
      <c r="BM137" s="224" t="s">
        <v>205</v>
      </c>
    </row>
    <row r="138" s="13" customFormat="1">
      <c r="A138" s="13"/>
      <c r="B138" s="226"/>
      <c r="C138" s="227"/>
      <c r="D138" s="228" t="s">
        <v>141</v>
      </c>
      <c r="E138" s="229" t="s">
        <v>18</v>
      </c>
      <c r="F138" s="230" t="s">
        <v>279</v>
      </c>
      <c r="G138" s="227"/>
      <c r="H138" s="229" t="s">
        <v>18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4"/>
      <c r="U138" s="235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141</v>
      </c>
      <c r="AU138" s="236" t="s">
        <v>79</v>
      </c>
      <c r="AV138" s="13" t="s">
        <v>77</v>
      </c>
      <c r="AW138" s="13" t="s">
        <v>31</v>
      </c>
      <c r="AX138" s="13" t="s">
        <v>69</v>
      </c>
      <c r="AY138" s="236" t="s">
        <v>133</v>
      </c>
    </row>
    <row r="139" s="14" customFormat="1">
      <c r="A139" s="14"/>
      <c r="B139" s="237"/>
      <c r="C139" s="238"/>
      <c r="D139" s="228" t="s">
        <v>141</v>
      </c>
      <c r="E139" s="239" t="s">
        <v>18</v>
      </c>
      <c r="F139" s="240" t="s">
        <v>285</v>
      </c>
      <c r="G139" s="238"/>
      <c r="H139" s="241">
        <v>7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5"/>
      <c r="U139" s="246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141</v>
      </c>
      <c r="AU139" s="247" t="s">
        <v>79</v>
      </c>
      <c r="AV139" s="14" t="s">
        <v>79</v>
      </c>
      <c r="AW139" s="14" t="s">
        <v>31</v>
      </c>
      <c r="AX139" s="14" t="s">
        <v>69</v>
      </c>
      <c r="AY139" s="247" t="s">
        <v>133</v>
      </c>
    </row>
    <row r="140" s="15" customFormat="1">
      <c r="A140" s="15"/>
      <c r="B140" s="248"/>
      <c r="C140" s="249"/>
      <c r="D140" s="228" t="s">
        <v>141</v>
      </c>
      <c r="E140" s="250" t="s">
        <v>18</v>
      </c>
      <c r="F140" s="251" t="s">
        <v>171</v>
      </c>
      <c r="G140" s="249"/>
      <c r="H140" s="252">
        <v>7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6"/>
      <c r="U140" s="257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8" t="s">
        <v>141</v>
      </c>
      <c r="AU140" s="258" t="s">
        <v>79</v>
      </c>
      <c r="AV140" s="15" t="s">
        <v>140</v>
      </c>
      <c r="AW140" s="15" t="s">
        <v>31</v>
      </c>
      <c r="AX140" s="15" t="s">
        <v>77</v>
      </c>
      <c r="AY140" s="258" t="s">
        <v>133</v>
      </c>
    </row>
    <row r="141" s="2" customFormat="1" ht="21.75" customHeight="1">
      <c r="A141" s="40"/>
      <c r="B141" s="41"/>
      <c r="C141" s="213" t="s">
        <v>200</v>
      </c>
      <c r="D141" s="213" t="s">
        <v>136</v>
      </c>
      <c r="E141" s="214" t="s">
        <v>286</v>
      </c>
      <c r="F141" s="215" t="s">
        <v>287</v>
      </c>
      <c r="G141" s="216" t="s">
        <v>253</v>
      </c>
      <c r="H141" s="217">
        <v>127.73</v>
      </c>
      <c r="I141" s="218"/>
      <c r="J141" s="219">
        <f>ROUND(I141*H141,2)</f>
        <v>0</v>
      </c>
      <c r="K141" s="215" t="s">
        <v>18</v>
      </c>
      <c r="L141" s="46"/>
      <c r="M141" s="220" t="s">
        <v>18</v>
      </c>
      <c r="N141" s="221" t="s">
        <v>40</v>
      </c>
      <c r="O141" s="86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2">
        <f>S141*H141</f>
        <v>0</v>
      </c>
      <c r="U141" s="223" t="s">
        <v>18</v>
      </c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4" t="s">
        <v>140</v>
      </c>
      <c r="AT141" s="224" t="s">
        <v>136</v>
      </c>
      <c r="AU141" s="224" t="s">
        <v>79</v>
      </c>
      <c r="AY141" s="19" t="s">
        <v>133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9" t="s">
        <v>77</v>
      </c>
      <c r="BK141" s="225">
        <f>ROUND(I141*H141,2)</f>
        <v>0</v>
      </c>
      <c r="BL141" s="19" t="s">
        <v>140</v>
      </c>
      <c r="BM141" s="224" t="s">
        <v>209</v>
      </c>
    </row>
    <row r="142" s="14" customFormat="1">
      <c r="A142" s="14"/>
      <c r="B142" s="237"/>
      <c r="C142" s="238"/>
      <c r="D142" s="228" t="s">
        <v>141</v>
      </c>
      <c r="E142" s="239" t="s">
        <v>18</v>
      </c>
      <c r="F142" s="240" t="s">
        <v>288</v>
      </c>
      <c r="G142" s="238"/>
      <c r="H142" s="241">
        <v>19.039999999999999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5"/>
      <c r="U142" s="246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141</v>
      </c>
      <c r="AU142" s="247" t="s">
        <v>79</v>
      </c>
      <c r="AV142" s="14" t="s">
        <v>79</v>
      </c>
      <c r="AW142" s="14" t="s">
        <v>31</v>
      </c>
      <c r="AX142" s="14" t="s">
        <v>69</v>
      </c>
      <c r="AY142" s="247" t="s">
        <v>133</v>
      </c>
    </row>
    <row r="143" s="14" customFormat="1">
      <c r="A143" s="14"/>
      <c r="B143" s="237"/>
      <c r="C143" s="238"/>
      <c r="D143" s="228" t="s">
        <v>141</v>
      </c>
      <c r="E143" s="239" t="s">
        <v>18</v>
      </c>
      <c r="F143" s="240" t="s">
        <v>289</v>
      </c>
      <c r="G143" s="238"/>
      <c r="H143" s="241">
        <v>91.450000000000003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5"/>
      <c r="U143" s="246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141</v>
      </c>
      <c r="AU143" s="247" t="s">
        <v>79</v>
      </c>
      <c r="AV143" s="14" t="s">
        <v>79</v>
      </c>
      <c r="AW143" s="14" t="s">
        <v>31</v>
      </c>
      <c r="AX143" s="14" t="s">
        <v>69</v>
      </c>
      <c r="AY143" s="247" t="s">
        <v>133</v>
      </c>
    </row>
    <row r="144" s="14" customFormat="1">
      <c r="A144" s="14"/>
      <c r="B144" s="237"/>
      <c r="C144" s="238"/>
      <c r="D144" s="228" t="s">
        <v>141</v>
      </c>
      <c r="E144" s="239" t="s">
        <v>18</v>
      </c>
      <c r="F144" s="240" t="s">
        <v>290</v>
      </c>
      <c r="G144" s="238"/>
      <c r="H144" s="241">
        <v>17.239999999999998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5"/>
      <c r="U144" s="246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141</v>
      </c>
      <c r="AU144" s="247" t="s">
        <v>79</v>
      </c>
      <c r="AV144" s="14" t="s">
        <v>79</v>
      </c>
      <c r="AW144" s="14" t="s">
        <v>31</v>
      </c>
      <c r="AX144" s="14" t="s">
        <v>69</v>
      </c>
      <c r="AY144" s="247" t="s">
        <v>133</v>
      </c>
    </row>
    <row r="145" s="15" customFormat="1">
      <c r="A145" s="15"/>
      <c r="B145" s="248"/>
      <c r="C145" s="249"/>
      <c r="D145" s="228" t="s">
        <v>141</v>
      </c>
      <c r="E145" s="250" t="s">
        <v>18</v>
      </c>
      <c r="F145" s="251" t="s">
        <v>171</v>
      </c>
      <c r="G145" s="249"/>
      <c r="H145" s="252">
        <v>127.73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6"/>
      <c r="U145" s="257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8" t="s">
        <v>141</v>
      </c>
      <c r="AU145" s="258" t="s">
        <v>79</v>
      </c>
      <c r="AV145" s="15" t="s">
        <v>140</v>
      </c>
      <c r="AW145" s="15" t="s">
        <v>31</v>
      </c>
      <c r="AX145" s="15" t="s">
        <v>77</v>
      </c>
      <c r="AY145" s="258" t="s">
        <v>133</v>
      </c>
    </row>
    <row r="146" s="2" customFormat="1" ht="16.5" customHeight="1">
      <c r="A146" s="40"/>
      <c r="B146" s="41"/>
      <c r="C146" s="213" t="s">
        <v>291</v>
      </c>
      <c r="D146" s="213" t="s">
        <v>136</v>
      </c>
      <c r="E146" s="214" t="s">
        <v>292</v>
      </c>
      <c r="F146" s="215" t="s">
        <v>293</v>
      </c>
      <c r="G146" s="216" t="s">
        <v>253</v>
      </c>
      <c r="H146" s="217">
        <v>164.00999999999999</v>
      </c>
      <c r="I146" s="218"/>
      <c r="J146" s="219">
        <f>ROUND(I146*H146,2)</f>
        <v>0</v>
      </c>
      <c r="K146" s="215" t="s">
        <v>18</v>
      </c>
      <c r="L146" s="46"/>
      <c r="M146" s="220" t="s">
        <v>18</v>
      </c>
      <c r="N146" s="221" t="s">
        <v>40</v>
      </c>
      <c r="O146" s="86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2">
        <f>S146*H146</f>
        <v>0</v>
      </c>
      <c r="U146" s="223" t="s">
        <v>18</v>
      </c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4" t="s">
        <v>140</v>
      </c>
      <c r="AT146" s="224" t="s">
        <v>136</v>
      </c>
      <c r="AU146" s="224" t="s">
        <v>79</v>
      </c>
      <c r="AY146" s="19" t="s">
        <v>133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9" t="s">
        <v>77</v>
      </c>
      <c r="BK146" s="225">
        <f>ROUND(I146*H146,2)</f>
        <v>0</v>
      </c>
      <c r="BL146" s="19" t="s">
        <v>140</v>
      </c>
      <c r="BM146" s="224" t="s">
        <v>294</v>
      </c>
    </row>
    <row r="147" s="14" customFormat="1">
      <c r="A147" s="14"/>
      <c r="B147" s="237"/>
      <c r="C147" s="238"/>
      <c r="D147" s="228" t="s">
        <v>141</v>
      </c>
      <c r="E147" s="239" t="s">
        <v>18</v>
      </c>
      <c r="F147" s="240" t="s">
        <v>295</v>
      </c>
      <c r="G147" s="238"/>
      <c r="H147" s="241">
        <v>38.079999999999998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5"/>
      <c r="U147" s="246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141</v>
      </c>
      <c r="AU147" s="247" t="s">
        <v>79</v>
      </c>
      <c r="AV147" s="14" t="s">
        <v>79</v>
      </c>
      <c r="AW147" s="14" t="s">
        <v>31</v>
      </c>
      <c r="AX147" s="14" t="s">
        <v>69</v>
      </c>
      <c r="AY147" s="247" t="s">
        <v>133</v>
      </c>
    </row>
    <row r="148" s="14" customFormat="1">
      <c r="A148" s="14"/>
      <c r="B148" s="237"/>
      <c r="C148" s="238"/>
      <c r="D148" s="228" t="s">
        <v>141</v>
      </c>
      <c r="E148" s="239" t="s">
        <v>18</v>
      </c>
      <c r="F148" s="240" t="s">
        <v>289</v>
      </c>
      <c r="G148" s="238"/>
      <c r="H148" s="241">
        <v>91.450000000000003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5"/>
      <c r="U148" s="246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141</v>
      </c>
      <c r="AU148" s="247" t="s">
        <v>79</v>
      </c>
      <c r="AV148" s="14" t="s">
        <v>79</v>
      </c>
      <c r="AW148" s="14" t="s">
        <v>31</v>
      </c>
      <c r="AX148" s="14" t="s">
        <v>69</v>
      </c>
      <c r="AY148" s="247" t="s">
        <v>133</v>
      </c>
    </row>
    <row r="149" s="14" customFormat="1">
      <c r="A149" s="14"/>
      <c r="B149" s="237"/>
      <c r="C149" s="238"/>
      <c r="D149" s="228" t="s">
        <v>141</v>
      </c>
      <c r="E149" s="239" t="s">
        <v>18</v>
      </c>
      <c r="F149" s="240" t="s">
        <v>296</v>
      </c>
      <c r="G149" s="238"/>
      <c r="H149" s="241">
        <v>34.479999999999997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5"/>
      <c r="U149" s="246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141</v>
      </c>
      <c r="AU149" s="247" t="s">
        <v>79</v>
      </c>
      <c r="AV149" s="14" t="s">
        <v>79</v>
      </c>
      <c r="AW149" s="14" t="s">
        <v>31</v>
      </c>
      <c r="AX149" s="14" t="s">
        <v>69</v>
      </c>
      <c r="AY149" s="247" t="s">
        <v>133</v>
      </c>
    </row>
    <row r="150" s="15" customFormat="1">
      <c r="A150" s="15"/>
      <c r="B150" s="248"/>
      <c r="C150" s="249"/>
      <c r="D150" s="228" t="s">
        <v>141</v>
      </c>
      <c r="E150" s="250" t="s">
        <v>18</v>
      </c>
      <c r="F150" s="251" t="s">
        <v>171</v>
      </c>
      <c r="G150" s="249"/>
      <c r="H150" s="252">
        <v>164.00999999999999</v>
      </c>
      <c r="I150" s="253"/>
      <c r="J150" s="249"/>
      <c r="K150" s="249"/>
      <c r="L150" s="254"/>
      <c r="M150" s="255"/>
      <c r="N150" s="256"/>
      <c r="O150" s="256"/>
      <c r="P150" s="256"/>
      <c r="Q150" s="256"/>
      <c r="R150" s="256"/>
      <c r="S150" s="256"/>
      <c r="T150" s="256"/>
      <c r="U150" s="257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8" t="s">
        <v>141</v>
      </c>
      <c r="AU150" s="258" t="s">
        <v>79</v>
      </c>
      <c r="AV150" s="15" t="s">
        <v>140</v>
      </c>
      <c r="AW150" s="15" t="s">
        <v>31</v>
      </c>
      <c r="AX150" s="15" t="s">
        <v>77</v>
      </c>
      <c r="AY150" s="258" t="s">
        <v>133</v>
      </c>
    </row>
    <row r="151" s="2" customFormat="1" ht="16.5" customHeight="1">
      <c r="A151" s="40"/>
      <c r="B151" s="41"/>
      <c r="C151" s="213" t="s">
        <v>297</v>
      </c>
      <c r="D151" s="213" t="s">
        <v>136</v>
      </c>
      <c r="E151" s="214" t="s">
        <v>298</v>
      </c>
      <c r="F151" s="215" t="s">
        <v>299</v>
      </c>
      <c r="G151" s="216" t="s">
        <v>253</v>
      </c>
      <c r="H151" s="217">
        <v>1.665</v>
      </c>
      <c r="I151" s="218"/>
      <c r="J151" s="219">
        <f>ROUND(I151*H151,2)</f>
        <v>0</v>
      </c>
      <c r="K151" s="215" t="s">
        <v>18</v>
      </c>
      <c r="L151" s="46"/>
      <c r="M151" s="220" t="s">
        <v>18</v>
      </c>
      <c r="N151" s="221" t="s">
        <v>40</v>
      </c>
      <c r="O151" s="86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2">
        <f>S151*H151</f>
        <v>0</v>
      </c>
      <c r="U151" s="223" t="s">
        <v>18</v>
      </c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4" t="s">
        <v>140</v>
      </c>
      <c r="AT151" s="224" t="s">
        <v>136</v>
      </c>
      <c r="AU151" s="224" t="s">
        <v>79</v>
      </c>
      <c r="AY151" s="19" t="s">
        <v>133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9" t="s">
        <v>77</v>
      </c>
      <c r="BK151" s="225">
        <f>ROUND(I151*H151,2)</f>
        <v>0</v>
      </c>
      <c r="BL151" s="19" t="s">
        <v>140</v>
      </c>
      <c r="BM151" s="224" t="s">
        <v>300</v>
      </c>
    </row>
    <row r="152" s="14" customFormat="1">
      <c r="A152" s="14"/>
      <c r="B152" s="237"/>
      <c r="C152" s="238"/>
      <c r="D152" s="228" t="s">
        <v>141</v>
      </c>
      <c r="E152" s="239" t="s">
        <v>18</v>
      </c>
      <c r="F152" s="240" t="s">
        <v>301</v>
      </c>
      <c r="G152" s="238"/>
      <c r="H152" s="241">
        <v>1.665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5"/>
      <c r="U152" s="246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141</v>
      </c>
      <c r="AU152" s="247" t="s">
        <v>79</v>
      </c>
      <c r="AV152" s="14" t="s">
        <v>79</v>
      </c>
      <c r="AW152" s="14" t="s">
        <v>31</v>
      </c>
      <c r="AX152" s="14" t="s">
        <v>69</v>
      </c>
      <c r="AY152" s="247" t="s">
        <v>133</v>
      </c>
    </row>
    <row r="153" s="15" customFormat="1">
      <c r="A153" s="15"/>
      <c r="B153" s="248"/>
      <c r="C153" s="249"/>
      <c r="D153" s="228" t="s">
        <v>141</v>
      </c>
      <c r="E153" s="250" t="s">
        <v>18</v>
      </c>
      <c r="F153" s="251" t="s">
        <v>171</v>
      </c>
      <c r="G153" s="249"/>
      <c r="H153" s="252">
        <v>1.665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6"/>
      <c r="U153" s="257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8" t="s">
        <v>141</v>
      </c>
      <c r="AU153" s="258" t="s">
        <v>79</v>
      </c>
      <c r="AV153" s="15" t="s">
        <v>140</v>
      </c>
      <c r="AW153" s="15" t="s">
        <v>31</v>
      </c>
      <c r="AX153" s="15" t="s">
        <v>77</v>
      </c>
      <c r="AY153" s="258" t="s">
        <v>133</v>
      </c>
    </row>
    <row r="154" s="2" customFormat="1" ht="16.5" customHeight="1">
      <c r="A154" s="40"/>
      <c r="B154" s="41"/>
      <c r="C154" s="213" t="s">
        <v>302</v>
      </c>
      <c r="D154" s="213" t="s">
        <v>136</v>
      </c>
      <c r="E154" s="214" t="s">
        <v>303</v>
      </c>
      <c r="F154" s="215" t="s">
        <v>304</v>
      </c>
      <c r="G154" s="216" t="s">
        <v>253</v>
      </c>
      <c r="H154" s="217">
        <v>8.5510000000000002</v>
      </c>
      <c r="I154" s="218"/>
      <c r="J154" s="219">
        <f>ROUND(I154*H154,2)</f>
        <v>0</v>
      </c>
      <c r="K154" s="215" t="s">
        <v>18</v>
      </c>
      <c r="L154" s="46"/>
      <c r="M154" s="220" t="s">
        <v>18</v>
      </c>
      <c r="N154" s="221" t="s">
        <v>40</v>
      </c>
      <c r="O154" s="86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2">
        <f>S154*H154</f>
        <v>0</v>
      </c>
      <c r="U154" s="223" t="s">
        <v>18</v>
      </c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4" t="s">
        <v>140</v>
      </c>
      <c r="AT154" s="224" t="s">
        <v>136</v>
      </c>
      <c r="AU154" s="224" t="s">
        <v>79</v>
      </c>
      <c r="AY154" s="19" t="s">
        <v>133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9" t="s">
        <v>77</v>
      </c>
      <c r="BK154" s="225">
        <f>ROUND(I154*H154,2)</f>
        <v>0</v>
      </c>
      <c r="BL154" s="19" t="s">
        <v>140</v>
      </c>
      <c r="BM154" s="224" t="s">
        <v>305</v>
      </c>
    </row>
    <row r="155" s="14" customFormat="1">
      <c r="A155" s="14"/>
      <c r="B155" s="237"/>
      <c r="C155" s="238"/>
      <c r="D155" s="228" t="s">
        <v>141</v>
      </c>
      <c r="E155" s="239" t="s">
        <v>18</v>
      </c>
      <c r="F155" s="240" t="s">
        <v>306</v>
      </c>
      <c r="G155" s="238"/>
      <c r="H155" s="241">
        <v>8.5510000000000002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5"/>
      <c r="U155" s="246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141</v>
      </c>
      <c r="AU155" s="247" t="s">
        <v>79</v>
      </c>
      <c r="AV155" s="14" t="s">
        <v>79</v>
      </c>
      <c r="AW155" s="14" t="s">
        <v>31</v>
      </c>
      <c r="AX155" s="14" t="s">
        <v>69</v>
      </c>
      <c r="AY155" s="247" t="s">
        <v>133</v>
      </c>
    </row>
    <row r="156" s="15" customFormat="1">
      <c r="A156" s="15"/>
      <c r="B156" s="248"/>
      <c r="C156" s="249"/>
      <c r="D156" s="228" t="s">
        <v>141</v>
      </c>
      <c r="E156" s="250" t="s">
        <v>18</v>
      </c>
      <c r="F156" s="251" t="s">
        <v>171</v>
      </c>
      <c r="G156" s="249"/>
      <c r="H156" s="252">
        <v>8.5510000000000002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6"/>
      <c r="U156" s="257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8" t="s">
        <v>141</v>
      </c>
      <c r="AU156" s="258" t="s">
        <v>79</v>
      </c>
      <c r="AV156" s="15" t="s">
        <v>140</v>
      </c>
      <c r="AW156" s="15" t="s">
        <v>31</v>
      </c>
      <c r="AX156" s="15" t="s">
        <v>77</v>
      </c>
      <c r="AY156" s="258" t="s">
        <v>133</v>
      </c>
    </row>
    <row r="157" s="2" customFormat="1" ht="16.5" customHeight="1">
      <c r="A157" s="40"/>
      <c r="B157" s="41"/>
      <c r="C157" s="213" t="s">
        <v>206</v>
      </c>
      <c r="D157" s="213" t="s">
        <v>136</v>
      </c>
      <c r="E157" s="214" t="s">
        <v>307</v>
      </c>
      <c r="F157" s="215" t="s">
        <v>308</v>
      </c>
      <c r="G157" s="216" t="s">
        <v>253</v>
      </c>
      <c r="H157" s="217">
        <v>10</v>
      </c>
      <c r="I157" s="218"/>
      <c r="J157" s="219">
        <f>ROUND(I157*H157,2)</f>
        <v>0</v>
      </c>
      <c r="K157" s="215" t="s">
        <v>18</v>
      </c>
      <c r="L157" s="46"/>
      <c r="M157" s="220" t="s">
        <v>18</v>
      </c>
      <c r="N157" s="221" t="s">
        <v>40</v>
      </c>
      <c r="O157" s="86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2">
        <f>S157*H157</f>
        <v>0</v>
      </c>
      <c r="U157" s="223" t="s">
        <v>18</v>
      </c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4" t="s">
        <v>140</v>
      </c>
      <c r="AT157" s="224" t="s">
        <v>136</v>
      </c>
      <c r="AU157" s="224" t="s">
        <v>79</v>
      </c>
      <c r="AY157" s="19" t="s">
        <v>133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9" t="s">
        <v>77</v>
      </c>
      <c r="BK157" s="225">
        <f>ROUND(I157*H157,2)</f>
        <v>0</v>
      </c>
      <c r="BL157" s="19" t="s">
        <v>140</v>
      </c>
      <c r="BM157" s="224" t="s">
        <v>309</v>
      </c>
    </row>
    <row r="158" s="2" customFormat="1" ht="16.5" customHeight="1">
      <c r="A158" s="40"/>
      <c r="B158" s="41"/>
      <c r="C158" s="213" t="s">
        <v>310</v>
      </c>
      <c r="D158" s="213" t="s">
        <v>136</v>
      </c>
      <c r="E158" s="214" t="s">
        <v>311</v>
      </c>
      <c r="F158" s="215" t="s">
        <v>312</v>
      </c>
      <c r="G158" s="216" t="s">
        <v>234</v>
      </c>
      <c r="H158" s="217">
        <v>0.044999999999999998</v>
      </c>
      <c r="I158" s="218"/>
      <c r="J158" s="219">
        <f>ROUND(I158*H158,2)</f>
        <v>0</v>
      </c>
      <c r="K158" s="215" t="s">
        <v>18</v>
      </c>
      <c r="L158" s="46"/>
      <c r="M158" s="220" t="s">
        <v>18</v>
      </c>
      <c r="N158" s="221" t="s">
        <v>40</v>
      </c>
      <c r="O158" s="86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2">
        <f>S158*H158</f>
        <v>0</v>
      </c>
      <c r="U158" s="223" t="s">
        <v>18</v>
      </c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4" t="s">
        <v>140</v>
      </c>
      <c r="AT158" s="224" t="s">
        <v>136</v>
      </c>
      <c r="AU158" s="224" t="s">
        <v>79</v>
      </c>
      <c r="AY158" s="19" t="s">
        <v>133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9" t="s">
        <v>77</v>
      </c>
      <c r="BK158" s="225">
        <f>ROUND(I158*H158,2)</f>
        <v>0</v>
      </c>
      <c r="BL158" s="19" t="s">
        <v>140</v>
      </c>
      <c r="BM158" s="224" t="s">
        <v>313</v>
      </c>
    </row>
    <row r="159" s="13" customFormat="1">
      <c r="A159" s="13"/>
      <c r="B159" s="226"/>
      <c r="C159" s="227"/>
      <c r="D159" s="228" t="s">
        <v>141</v>
      </c>
      <c r="E159" s="229" t="s">
        <v>18</v>
      </c>
      <c r="F159" s="230" t="s">
        <v>314</v>
      </c>
      <c r="G159" s="227"/>
      <c r="H159" s="229" t="s">
        <v>18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4"/>
      <c r="U159" s="235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141</v>
      </c>
      <c r="AU159" s="236" t="s">
        <v>79</v>
      </c>
      <c r="AV159" s="13" t="s">
        <v>77</v>
      </c>
      <c r="AW159" s="13" t="s">
        <v>31</v>
      </c>
      <c r="AX159" s="13" t="s">
        <v>69</v>
      </c>
      <c r="AY159" s="236" t="s">
        <v>133</v>
      </c>
    </row>
    <row r="160" s="14" customFormat="1">
      <c r="A160" s="14"/>
      <c r="B160" s="237"/>
      <c r="C160" s="238"/>
      <c r="D160" s="228" t="s">
        <v>141</v>
      </c>
      <c r="E160" s="239" t="s">
        <v>18</v>
      </c>
      <c r="F160" s="240" t="s">
        <v>315</v>
      </c>
      <c r="G160" s="238"/>
      <c r="H160" s="241">
        <v>0.044999999999999998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5"/>
      <c r="U160" s="246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7" t="s">
        <v>141</v>
      </c>
      <c r="AU160" s="247" t="s">
        <v>79</v>
      </c>
      <c r="AV160" s="14" t="s">
        <v>79</v>
      </c>
      <c r="AW160" s="14" t="s">
        <v>31</v>
      </c>
      <c r="AX160" s="14" t="s">
        <v>69</v>
      </c>
      <c r="AY160" s="247" t="s">
        <v>133</v>
      </c>
    </row>
    <row r="161" s="15" customFormat="1">
      <c r="A161" s="15"/>
      <c r="B161" s="248"/>
      <c r="C161" s="249"/>
      <c r="D161" s="228" t="s">
        <v>141</v>
      </c>
      <c r="E161" s="250" t="s">
        <v>18</v>
      </c>
      <c r="F161" s="251" t="s">
        <v>171</v>
      </c>
      <c r="G161" s="249"/>
      <c r="H161" s="252">
        <v>0.044999999999999998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6"/>
      <c r="U161" s="257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8" t="s">
        <v>141</v>
      </c>
      <c r="AU161" s="258" t="s">
        <v>79</v>
      </c>
      <c r="AV161" s="15" t="s">
        <v>140</v>
      </c>
      <c r="AW161" s="15" t="s">
        <v>31</v>
      </c>
      <c r="AX161" s="15" t="s">
        <v>77</v>
      </c>
      <c r="AY161" s="258" t="s">
        <v>133</v>
      </c>
    </row>
    <row r="162" s="2" customFormat="1" ht="16.5" customHeight="1">
      <c r="A162" s="40"/>
      <c r="B162" s="41"/>
      <c r="C162" s="213" t="s">
        <v>316</v>
      </c>
      <c r="D162" s="213" t="s">
        <v>136</v>
      </c>
      <c r="E162" s="214" t="s">
        <v>317</v>
      </c>
      <c r="F162" s="215" t="s">
        <v>318</v>
      </c>
      <c r="G162" s="216" t="s">
        <v>319</v>
      </c>
      <c r="H162" s="217">
        <v>0.75</v>
      </c>
      <c r="I162" s="218"/>
      <c r="J162" s="219">
        <f>ROUND(I162*H162,2)</f>
        <v>0</v>
      </c>
      <c r="K162" s="215" t="s">
        <v>18</v>
      </c>
      <c r="L162" s="46"/>
      <c r="M162" s="220" t="s">
        <v>18</v>
      </c>
      <c r="N162" s="221" t="s">
        <v>40</v>
      </c>
      <c r="O162" s="86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2">
        <f>S162*H162</f>
        <v>0</v>
      </c>
      <c r="U162" s="223" t="s">
        <v>18</v>
      </c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4" t="s">
        <v>140</v>
      </c>
      <c r="AT162" s="224" t="s">
        <v>136</v>
      </c>
      <c r="AU162" s="224" t="s">
        <v>79</v>
      </c>
      <c r="AY162" s="19" t="s">
        <v>133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9" t="s">
        <v>77</v>
      </c>
      <c r="BK162" s="225">
        <f>ROUND(I162*H162,2)</f>
        <v>0</v>
      </c>
      <c r="BL162" s="19" t="s">
        <v>140</v>
      </c>
      <c r="BM162" s="224" t="s">
        <v>320</v>
      </c>
    </row>
    <row r="163" s="14" customFormat="1">
      <c r="A163" s="14"/>
      <c r="B163" s="237"/>
      <c r="C163" s="238"/>
      <c r="D163" s="228" t="s">
        <v>141</v>
      </c>
      <c r="E163" s="239" t="s">
        <v>18</v>
      </c>
      <c r="F163" s="240" t="s">
        <v>321</v>
      </c>
      <c r="G163" s="238"/>
      <c r="H163" s="241">
        <v>0.75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5"/>
      <c r="U163" s="246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141</v>
      </c>
      <c r="AU163" s="247" t="s">
        <v>79</v>
      </c>
      <c r="AV163" s="14" t="s">
        <v>79</v>
      </c>
      <c r="AW163" s="14" t="s">
        <v>31</v>
      </c>
      <c r="AX163" s="14" t="s">
        <v>69</v>
      </c>
      <c r="AY163" s="247" t="s">
        <v>133</v>
      </c>
    </row>
    <row r="164" s="15" customFormat="1">
      <c r="A164" s="15"/>
      <c r="B164" s="248"/>
      <c r="C164" s="249"/>
      <c r="D164" s="228" t="s">
        <v>141</v>
      </c>
      <c r="E164" s="250" t="s">
        <v>18</v>
      </c>
      <c r="F164" s="251" t="s">
        <v>171</v>
      </c>
      <c r="G164" s="249"/>
      <c r="H164" s="252">
        <v>0.75</v>
      </c>
      <c r="I164" s="253"/>
      <c r="J164" s="249"/>
      <c r="K164" s="249"/>
      <c r="L164" s="254"/>
      <c r="M164" s="255"/>
      <c r="N164" s="256"/>
      <c r="O164" s="256"/>
      <c r="P164" s="256"/>
      <c r="Q164" s="256"/>
      <c r="R164" s="256"/>
      <c r="S164" s="256"/>
      <c r="T164" s="256"/>
      <c r="U164" s="257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8" t="s">
        <v>141</v>
      </c>
      <c r="AU164" s="258" t="s">
        <v>79</v>
      </c>
      <c r="AV164" s="15" t="s">
        <v>140</v>
      </c>
      <c r="AW164" s="15" t="s">
        <v>31</v>
      </c>
      <c r="AX164" s="15" t="s">
        <v>77</v>
      </c>
      <c r="AY164" s="258" t="s">
        <v>133</v>
      </c>
    </row>
    <row r="165" s="2" customFormat="1" ht="16.5" customHeight="1">
      <c r="A165" s="40"/>
      <c r="B165" s="41"/>
      <c r="C165" s="213" t="s">
        <v>322</v>
      </c>
      <c r="D165" s="213" t="s">
        <v>136</v>
      </c>
      <c r="E165" s="214" t="s">
        <v>323</v>
      </c>
      <c r="F165" s="215" t="s">
        <v>324</v>
      </c>
      <c r="G165" s="216" t="s">
        <v>319</v>
      </c>
      <c r="H165" s="217">
        <v>2.3999999999999999</v>
      </c>
      <c r="I165" s="218"/>
      <c r="J165" s="219">
        <f>ROUND(I165*H165,2)</f>
        <v>0</v>
      </c>
      <c r="K165" s="215" t="s">
        <v>18</v>
      </c>
      <c r="L165" s="46"/>
      <c r="M165" s="220" t="s">
        <v>18</v>
      </c>
      <c r="N165" s="221" t="s">
        <v>40</v>
      </c>
      <c r="O165" s="86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2">
        <f>S165*H165</f>
        <v>0</v>
      </c>
      <c r="U165" s="223" t="s">
        <v>18</v>
      </c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4" t="s">
        <v>140</v>
      </c>
      <c r="AT165" s="224" t="s">
        <v>136</v>
      </c>
      <c r="AU165" s="224" t="s">
        <v>79</v>
      </c>
      <c r="AY165" s="19" t="s">
        <v>133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9" t="s">
        <v>77</v>
      </c>
      <c r="BK165" s="225">
        <f>ROUND(I165*H165,2)</f>
        <v>0</v>
      </c>
      <c r="BL165" s="19" t="s">
        <v>140</v>
      </c>
      <c r="BM165" s="224" t="s">
        <v>325</v>
      </c>
    </row>
    <row r="166" s="14" customFormat="1">
      <c r="A166" s="14"/>
      <c r="B166" s="237"/>
      <c r="C166" s="238"/>
      <c r="D166" s="228" t="s">
        <v>141</v>
      </c>
      <c r="E166" s="239" t="s">
        <v>18</v>
      </c>
      <c r="F166" s="240" t="s">
        <v>326</v>
      </c>
      <c r="G166" s="238"/>
      <c r="H166" s="241">
        <v>2.3999999999999999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5"/>
      <c r="U166" s="246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141</v>
      </c>
      <c r="AU166" s="247" t="s">
        <v>79</v>
      </c>
      <c r="AV166" s="14" t="s">
        <v>79</v>
      </c>
      <c r="AW166" s="14" t="s">
        <v>31</v>
      </c>
      <c r="AX166" s="14" t="s">
        <v>69</v>
      </c>
      <c r="AY166" s="247" t="s">
        <v>133</v>
      </c>
    </row>
    <row r="167" s="15" customFormat="1">
      <c r="A167" s="15"/>
      <c r="B167" s="248"/>
      <c r="C167" s="249"/>
      <c r="D167" s="228" t="s">
        <v>141</v>
      </c>
      <c r="E167" s="250" t="s">
        <v>18</v>
      </c>
      <c r="F167" s="251" t="s">
        <v>171</v>
      </c>
      <c r="G167" s="249"/>
      <c r="H167" s="252">
        <v>2.3999999999999999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6"/>
      <c r="U167" s="257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8" t="s">
        <v>141</v>
      </c>
      <c r="AU167" s="258" t="s">
        <v>79</v>
      </c>
      <c r="AV167" s="15" t="s">
        <v>140</v>
      </c>
      <c r="AW167" s="15" t="s">
        <v>31</v>
      </c>
      <c r="AX167" s="15" t="s">
        <v>77</v>
      </c>
      <c r="AY167" s="258" t="s">
        <v>133</v>
      </c>
    </row>
    <row r="168" s="2" customFormat="1" ht="16.5" customHeight="1">
      <c r="A168" s="40"/>
      <c r="B168" s="41"/>
      <c r="C168" s="213" t="s">
        <v>209</v>
      </c>
      <c r="D168" s="213" t="s">
        <v>136</v>
      </c>
      <c r="E168" s="214" t="s">
        <v>327</v>
      </c>
      <c r="F168" s="215" t="s">
        <v>328</v>
      </c>
      <c r="G168" s="216" t="s">
        <v>253</v>
      </c>
      <c r="H168" s="217">
        <v>30.498999999999999</v>
      </c>
      <c r="I168" s="218"/>
      <c r="J168" s="219">
        <f>ROUND(I168*H168,2)</f>
        <v>0</v>
      </c>
      <c r="K168" s="215" t="s">
        <v>18</v>
      </c>
      <c r="L168" s="46"/>
      <c r="M168" s="220" t="s">
        <v>18</v>
      </c>
      <c r="N168" s="221" t="s">
        <v>40</v>
      </c>
      <c r="O168" s="86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2">
        <f>S168*H168</f>
        <v>0</v>
      </c>
      <c r="U168" s="223" t="s">
        <v>18</v>
      </c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4" t="s">
        <v>140</v>
      </c>
      <c r="AT168" s="224" t="s">
        <v>136</v>
      </c>
      <c r="AU168" s="224" t="s">
        <v>79</v>
      </c>
      <c r="AY168" s="19" t="s">
        <v>133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9" t="s">
        <v>77</v>
      </c>
      <c r="BK168" s="225">
        <f>ROUND(I168*H168,2)</f>
        <v>0</v>
      </c>
      <c r="BL168" s="19" t="s">
        <v>140</v>
      </c>
      <c r="BM168" s="224" t="s">
        <v>329</v>
      </c>
    </row>
    <row r="169" s="13" customFormat="1">
      <c r="A169" s="13"/>
      <c r="B169" s="226"/>
      <c r="C169" s="227"/>
      <c r="D169" s="228" t="s">
        <v>141</v>
      </c>
      <c r="E169" s="229" t="s">
        <v>18</v>
      </c>
      <c r="F169" s="230" t="s">
        <v>260</v>
      </c>
      <c r="G169" s="227"/>
      <c r="H169" s="229" t="s">
        <v>18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4"/>
      <c r="U169" s="235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141</v>
      </c>
      <c r="AU169" s="236" t="s">
        <v>79</v>
      </c>
      <c r="AV169" s="13" t="s">
        <v>77</v>
      </c>
      <c r="AW169" s="13" t="s">
        <v>31</v>
      </c>
      <c r="AX169" s="13" t="s">
        <v>69</v>
      </c>
      <c r="AY169" s="236" t="s">
        <v>133</v>
      </c>
    </row>
    <row r="170" s="14" customFormat="1">
      <c r="A170" s="14"/>
      <c r="B170" s="237"/>
      <c r="C170" s="238"/>
      <c r="D170" s="228" t="s">
        <v>141</v>
      </c>
      <c r="E170" s="239" t="s">
        <v>18</v>
      </c>
      <c r="F170" s="240" t="s">
        <v>261</v>
      </c>
      <c r="G170" s="238"/>
      <c r="H170" s="241">
        <v>5.0540000000000003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5"/>
      <c r="U170" s="246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141</v>
      </c>
      <c r="AU170" s="247" t="s">
        <v>79</v>
      </c>
      <c r="AV170" s="14" t="s">
        <v>79</v>
      </c>
      <c r="AW170" s="14" t="s">
        <v>31</v>
      </c>
      <c r="AX170" s="14" t="s">
        <v>69</v>
      </c>
      <c r="AY170" s="247" t="s">
        <v>133</v>
      </c>
    </row>
    <row r="171" s="14" customFormat="1">
      <c r="A171" s="14"/>
      <c r="B171" s="237"/>
      <c r="C171" s="238"/>
      <c r="D171" s="228" t="s">
        <v>141</v>
      </c>
      <c r="E171" s="239" t="s">
        <v>18</v>
      </c>
      <c r="F171" s="240" t="s">
        <v>267</v>
      </c>
      <c r="G171" s="238"/>
      <c r="H171" s="241">
        <v>4.9000000000000004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5"/>
      <c r="U171" s="246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141</v>
      </c>
      <c r="AU171" s="247" t="s">
        <v>79</v>
      </c>
      <c r="AV171" s="14" t="s">
        <v>79</v>
      </c>
      <c r="AW171" s="14" t="s">
        <v>31</v>
      </c>
      <c r="AX171" s="14" t="s">
        <v>69</v>
      </c>
      <c r="AY171" s="247" t="s">
        <v>133</v>
      </c>
    </row>
    <row r="172" s="14" customFormat="1">
      <c r="A172" s="14"/>
      <c r="B172" s="237"/>
      <c r="C172" s="238"/>
      <c r="D172" s="228" t="s">
        <v>141</v>
      </c>
      <c r="E172" s="239" t="s">
        <v>18</v>
      </c>
      <c r="F172" s="240" t="s">
        <v>262</v>
      </c>
      <c r="G172" s="238"/>
      <c r="H172" s="241">
        <v>4.851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5"/>
      <c r="U172" s="246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7" t="s">
        <v>141</v>
      </c>
      <c r="AU172" s="247" t="s">
        <v>79</v>
      </c>
      <c r="AV172" s="14" t="s">
        <v>79</v>
      </c>
      <c r="AW172" s="14" t="s">
        <v>31</v>
      </c>
      <c r="AX172" s="14" t="s">
        <v>69</v>
      </c>
      <c r="AY172" s="247" t="s">
        <v>133</v>
      </c>
    </row>
    <row r="173" s="14" customFormat="1">
      <c r="A173" s="14"/>
      <c r="B173" s="237"/>
      <c r="C173" s="238"/>
      <c r="D173" s="228" t="s">
        <v>141</v>
      </c>
      <c r="E173" s="239" t="s">
        <v>18</v>
      </c>
      <c r="F173" s="240" t="s">
        <v>263</v>
      </c>
      <c r="G173" s="238"/>
      <c r="H173" s="241">
        <v>15.694000000000001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5"/>
      <c r="U173" s="246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7" t="s">
        <v>141</v>
      </c>
      <c r="AU173" s="247" t="s">
        <v>79</v>
      </c>
      <c r="AV173" s="14" t="s">
        <v>79</v>
      </c>
      <c r="AW173" s="14" t="s">
        <v>31</v>
      </c>
      <c r="AX173" s="14" t="s">
        <v>69</v>
      </c>
      <c r="AY173" s="247" t="s">
        <v>133</v>
      </c>
    </row>
    <row r="174" s="15" customFormat="1">
      <c r="A174" s="15"/>
      <c r="B174" s="248"/>
      <c r="C174" s="249"/>
      <c r="D174" s="228" t="s">
        <v>141</v>
      </c>
      <c r="E174" s="250" t="s">
        <v>18</v>
      </c>
      <c r="F174" s="251" t="s">
        <v>171</v>
      </c>
      <c r="G174" s="249"/>
      <c r="H174" s="252">
        <v>30.499000000000002</v>
      </c>
      <c r="I174" s="253"/>
      <c r="J174" s="249"/>
      <c r="K174" s="249"/>
      <c r="L174" s="254"/>
      <c r="M174" s="255"/>
      <c r="N174" s="256"/>
      <c r="O174" s="256"/>
      <c r="P174" s="256"/>
      <c r="Q174" s="256"/>
      <c r="R174" s="256"/>
      <c r="S174" s="256"/>
      <c r="T174" s="256"/>
      <c r="U174" s="257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8" t="s">
        <v>141</v>
      </c>
      <c r="AU174" s="258" t="s">
        <v>79</v>
      </c>
      <c r="AV174" s="15" t="s">
        <v>140</v>
      </c>
      <c r="AW174" s="15" t="s">
        <v>31</v>
      </c>
      <c r="AX174" s="15" t="s">
        <v>77</v>
      </c>
      <c r="AY174" s="258" t="s">
        <v>133</v>
      </c>
    </row>
    <row r="175" s="12" customFormat="1" ht="22.8" customHeight="1">
      <c r="A175" s="12"/>
      <c r="B175" s="197"/>
      <c r="C175" s="198"/>
      <c r="D175" s="199" t="s">
        <v>68</v>
      </c>
      <c r="E175" s="211" t="s">
        <v>330</v>
      </c>
      <c r="F175" s="211" t="s">
        <v>331</v>
      </c>
      <c r="G175" s="198"/>
      <c r="H175" s="198"/>
      <c r="I175" s="201"/>
      <c r="J175" s="212">
        <f>BK175</f>
        <v>0</v>
      </c>
      <c r="K175" s="198"/>
      <c r="L175" s="203"/>
      <c r="M175" s="204"/>
      <c r="N175" s="205"/>
      <c r="O175" s="205"/>
      <c r="P175" s="206">
        <f>P176</f>
        <v>0</v>
      </c>
      <c r="Q175" s="205"/>
      <c r="R175" s="206">
        <f>R176</f>
        <v>0</v>
      </c>
      <c r="S175" s="205"/>
      <c r="T175" s="206">
        <f>T176</f>
        <v>0</v>
      </c>
      <c r="U175" s="207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8" t="s">
        <v>77</v>
      </c>
      <c r="AT175" s="209" t="s">
        <v>68</v>
      </c>
      <c r="AU175" s="209" t="s">
        <v>77</v>
      </c>
      <c r="AY175" s="208" t="s">
        <v>133</v>
      </c>
      <c r="BK175" s="210">
        <f>BK176</f>
        <v>0</v>
      </c>
    </row>
    <row r="176" s="2" customFormat="1" ht="16.5" customHeight="1">
      <c r="A176" s="40"/>
      <c r="B176" s="41"/>
      <c r="C176" s="213" t="s">
        <v>332</v>
      </c>
      <c r="D176" s="213" t="s">
        <v>136</v>
      </c>
      <c r="E176" s="214" t="s">
        <v>333</v>
      </c>
      <c r="F176" s="215" t="s">
        <v>334</v>
      </c>
      <c r="G176" s="216" t="s">
        <v>239</v>
      </c>
      <c r="H176" s="217">
        <v>8.5540000000000003</v>
      </c>
      <c r="I176" s="218"/>
      <c r="J176" s="219">
        <f>ROUND(I176*H176,2)</f>
        <v>0</v>
      </c>
      <c r="K176" s="215" t="s">
        <v>18</v>
      </c>
      <c r="L176" s="46"/>
      <c r="M176" s="220" t="s">
        <v>18</v>
      </c>
      <c r="N176" s="221" t="s">
        <v>40</v>
      </c>
      <c r="O176" s="86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2">
        <f>S176*H176</f>
        <v>0</v>
      </c>
      <c r="U176" s="223" t="s">
        <v>18</v>
      </c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4" t="s">
        <v>140</v>
      </c>
      <c r="AT176" s="224" t="s">
        <v>136</v>
      </c>
      <c r="AU176" s="224" t="s">
        <v>79</v>
      </c>
      <c r="AY176" s="19" t="s">
        <v>133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9" t="s">
        <v>77</v>
      </c>
      <c r="BK176" s="225">
        <f>ROUND(I176*H176,2)</f>
        <v>0</v>
      </c>
      <c r="BL176" s="19" t="s">
        <v>140</v>
      </c>
      <c r="BM176" s="224" t="s">
        <v>335</v>
      </c>
    </row>
    <row r="177" s="12" customFormat="1" ht="22.8" customHeight="1">
      <c r="A177" s="12"/>
      <c r="B177" s="197"/>
      <c r="C177" s="198"/>
      <c r="D177" s="199" t="s">
        <v>68</v>
      </c>
      <c r="E177" s="211" t="s">
        <v>336</v>
      </c>
      <c r="F177" s="211" t="s">
        <v>337</v>
      </c>
      <c r="G177" s="198"/>
      <c r="H177" s="198"/>
      <c r="I177" s="201"/>
      <c r="J177" s="212">
        <f>BK177</f>
        <v>0</v>
      </c>
      <c r="K177" s="198"/>
      <c r="L177" s="203"/>
      <c r="M177" s="204"/>
      <c r="N177" s="205"/>
      <c r="O177" s="205"/>
      <c r="P177" s="206">
        <f>P178</f>
        <v>0</v>
      </c>
      <c r="Q177" s="205"/>
      <c r="R177" s="206">
        <f>R178</f>
        <v>0</v>
      </c>
      <c r="S177" s="205"/>
      <c r="T177" s="206">
        <f>T178</f>
        <v>0</v>
      </c>
      <c r="U177" s="207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8" t="s">
        <v>77</v>
      </c>
      <c r="AT177" s="209" t="s">
        <v>68</v>
      </c>
      <c r="AU177" s="209" t="s">
        <v>77</v>
      </c>
      <c r="AY177" s="208" t="s">
        <v>133</v>
      </c>
      <c r="BK177" s="210">
        <f>BK178</f>
        <v>0</v>
      </c>
    </row>
    <row r="178" s="2" customFormat="1" ht="16.5" customHeight="1">
      <c r="A178" s="40"/>
      <c r="B178" s="41"/>
      <c r="C178" s="213" t="s">
        <v>305</v>
      </c>
      <c r="D178" s="213" t="s">
        <v>136</v>
      </c>
      <c r="E178" s="214" t="s">
        <v>338</v>
      </c>
      <c r="F178" s="215" t="s">
        <v>339</v>
      </c>
      <c r="G178" s="216" t="s">
        <v>239</v>
      </c>
      <c r="H178" s="217">
        <v>13.201000000000001</v>
      </c>
      <c r="I178" s="218"/>
      <c r="J178" s="219">
        <f>ROUND(I178*H178,2)</f>
        <v>0</v>
      </c>
      <c r="K178" s="215" t="s">
        <v>18</v>
      </c>
      <c r="L178" s="46"/>
      <c r="M178" s="220" t="s">
        <v>18</v>
      </c>
      <c r="N178" s="221" t="s">
        <v>40</v>
      </c>
      <c r="O178" s="86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2">
        <f>S178*H178</f>
        <v>0</v>
      </c>
      <c r="U178" s="223" t="s">
        <v>18</v>
      </c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4" t="s">
        <v>140</v>
      </c>
      <c r="AT178" s="224" t="s">
        <v>136</v>
      </c>
      <c r="AU178" s="224" t="s">
        <v>79</v>
      </c>
      <c r="AY178" s="19" t="s">
        <v>133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9" t="s">
        <v>77</v>
      </c>
      <c r="BK178" s="225">
        <f>ROUND(I178*H178,2)</f>
        <v>0</v>
      </c>
      <c r="BL178" s="19" t="s">
        <v>140</v>
      </c>
      <c r="BM178" s="224" t="s">
        <v>340</v>
      </c>
    </row>
    <row r="179" s="12" customFormat="1" ht="25.92" customHeight="1">
      <c r="A179" s="12"/>
      <c r="B179" s="197"/>
      <c r="C179" s="198"/>
      <c r="D179" s="199" t="s">
        <v>68</v>
      </c>
      <c r="E179" s="200" t="s">
        <v>341</v>
      </c>
      <c r="F179" s="200" t="s">
        <v>342</v>
      </c>
      <c r="G179" s="198"/>
      <c r="H179" s="198"/>
      <c r="I179" s="201"/>
      <c r="J179" s="202">
        <f>BK179</f>
        <v>0</v>
      </c>
      <c r="K179" s="198"/>
      <c r="L179" s="203"/>
      <c r="M179" s="204"/>
      <c r="N179" s="205"/>
      <c r="O179" s="205"/>
      <c r="P179" s="206">
        <f>P180+P190+P217+P274+P287+P300+P311+P325+P332+P356</f>
        <v>0</v>
      </c>
      <c r="Q179" s="205"/>
      <c r="R179" s="206">
        <f>R180+R190+R217+R274+R287+R300+R311+R325+R332+R356</f>
        <v>0</v>
      </c>
      <c r="S179" s="205"/>
      <c r="T179" s="206">
        <f>T180+T190+T217+T274+T287+T300+T311+T325+T332+T356</f>
        <v>0</v>
      </c>
      <c r="U179" s="207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8" t="s">
        <v>79</v>
      </c>
      <c r="AT179" s="209" t="s">
        <v>68</v>
      </c>
      <c r="AU179" s="209" t="s">
        <v>69</v>
      </c>
      <c r="AY179" s="208" t="s">
        <v>133</v>
      </c>
      <c r="BK179" s="210">
        <f>BK180+BK190+BK217+BK274+BK287+BK300+BK311+BK325+BK332+BK356</f>
        <v>0</v>
      </c>
    </row>
    <row r="180" s="12" customFormat="1" ht="22.8" customHeight="1">
      <c r="A180" s="12"/>
      <c r="B180" s="197"/>
      <c r="C180" s="198"/>
      <c r="D180" s="199" t="s">
        <v>68</v>
      </c>
      <c r="E180" s="211" t="s">
        <v>343</v>
      </c>
      <c r="F180" s="211" t="s">
        <v>344</v>
      </c>
      <c r="G180" s="198"/>
      <c r="H180" s="198"/>
      <c r="I180" s="201"/>
      <c r="J180" s="212">
        <f>BK180</f>
        <v>0</v>
      </c>
      <c r="K180" s="198"/>
      <c r="L180" s="203"/>
      <c r="M180" s="204"/>
      <c r="N180" s="205"/>
      <c r="O180" s="205"/>
      <c r="P180" s="206">
        <f>SUM(P181:P189)</f>
        <v>0</v>
      </c>
      <c r="Q180" s="205"/>
      <c r="R180" s="206">
        <f>SUM(R181:R189)</f>
        <v>0</v>
      </c>
      <c r="S180" s="205"/>
      <c r="T180" s="206">
        <f>SUM(T181:T189)</f>
        <v>0</v>
      </c>
      <c r="U180" s="207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8" t="s">
        <v>79</v>
      </c>
      <c r="AT180" s="209" t="s">
        <v>68</v>
      </c>
      <c r="AU180" s="209" t="s">
        <v>77</v>
      </c>
      <c r="AY180" s="208" t="s">
        <v>133</v>
      </c>
      <c r="BK180" s="210">
        <f>SUM(BK181:BK189)</f>
        <v>0</v>
      </c>
    </row>
    <row r="181" s="2" customFormat="1" ht="16.5" customHeight="1">
      <c r="A181" s="40"/>
      <c r="B181" s="41"/>
      <c r="C181" s="213" t="s">
        <v>309</v>
      </c>
      <c r="D181" s="213" t="s">
        <v>136</v>
      </c>
      <c r="E181" s="214" t="s">
        <v>345</v>
      </c>
      <c r="F181" s="215" t="s">
        <v>346</v>
      </c>
      <c r="G181" s="216" t="s">
        <v>253</v>
      </c>
      <c r="H181" s="217">
        <v>182.90000000000001</v>
      </c>
      <c r="I181" s="218"/>
      <c r="J181" s="219">
        <f>ROUND(I181*H181,2)</f>
        <v>0</v>
      </c>
      <c r="K181" s="215" t="s">
        <v>18</v>
      </c>
      <c r="L181" s="46"/>
      <c r="M181" s="220" t="s">
        <v>18</v>
      </c>
      <c r="N181" s="221" t="s">
        <v>40</v>
      </c>
      <c r="O181" s="86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2">
        <f>S181*H181</f>
        <v>0</v>
      </c>
      <c r="U181" s="223" t="s">
        <v>18</v>
      </c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4" t="s">
        <v>180</v>
      </c>
      <c r="AT181" s="224" t="s">
        <v>136</v>
      </c>
      <c r="AU181" s="224" t="s">
        <v>79</v>
      </c>
      <c r="AY181" s="19" t="s">
        <v>133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9" t="s">
        <v>77</v>
      </c>
      <c r="BK181" s="225">
        <f>ROUND(I181*H181,2)</f>
        <v>0</v>
      </c>
      <c r="BL181" s="19" t="s">
        <v>180</v>
      </c>
      <c r="BM181" s="224" t="s">
        <v>347</v>
      </c>
    </row>
    <row r="182" s="14" customFormat="1">
      <c r="A182" s="14"/>
      <c r="B182" s="237"/>
      <c r="C182" s="238"/>
      <c r="D182" s="228" t="s">
        <v>141</v>
      </c>
      <c r="E182" s="239" t="s">
        <v>18</v>
      </c>
      <c r="F182" s="240" t="s">
        <v>348</v>
      </c>
      <c r="G182" s="238"/>
      <c r="H182" s="241">
        <v>182.90000000000001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5"/>
      <c r="U182" s="246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141</v>
      </c>
      <c r="AU182" s="247" t="s">
        <v>79</v>
      </c>
      <c r="AV182" s="14" t="s">
        <v>79</v>
      </c>
      <c r="AW182" s="14" t="s">
        <v>31</v>
      </c>
      <c r="AX182" s="14" t="s">
        <v>69</v>
      </c>
      <c r="AY182" s="247" t="s">
        <v>133</v>
      </c>
    </row>
    <row r="183" s="15" customFormat="1">
      <c r="A183" s="15"/>
      <c r="B183" s="248"/>
      <c r="C183" s="249"/>
      <c r="D183" s="228" t="s">
        <v>141</v>
      </c>
      <c r="E183" s="250" t="s">
        <v>18</v>
      </c>
      <c r="F183" s="251" t="s">
        <v>171</v>
      </c>
      <c r="G183" s="249"/>
      <c r="H183" s="252">
        <v>182.90000000000001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6"/>
      <c r="U183" s="257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8" t="s">
        <v>141</v>
      </c>
      <c r="AU183" s="258" t="s">
        <v>79</v>
      </c>
      <c r="AV183" s="15" t="s">
        <v>140</v>
      </c>
      <c r="AW183" s="15" t="s">
        <v>31</v>
      </c>
      <c r="AX183" s="15" t="s">
        <v>77</v>
      </c>
      <c r="AY183" s="258" t="s">
        <v>133</v>
      </c>
    </row>
    <row r="184" s="2" customFormat="1" ht="16.5" customHeight="1">
      <c r="A184" s="40"/>
      <c r="B184" s="41"/>
      <c r="C184" s="264" t="s">
        <v>349</v>
      </c>
      <c r="D184" s="264" t="s">
        <v>242</v>
      </c>
      <c r="E184" s="265" t="s">
        <v>350</v>
      </c>
      <c r="F184" s="266" t="s">
        <v>351</v>
      </c>
      <c r="G184" s="267" t="s">
        <v>253</v>
      </c>
      <c r="H184" s="268">
        <v>111.899</v>
      </c>
      <c r="I184" s="269"/>
      <c r="J184" s="270">
        <f>ROUND(I184*H184,2)</f>
        <v>0</v>
      </c>
      <c r="K184" s="266" t="s">
        <v>18</v>
      </c>
      <c r="L184" s="271"/>
      <c r="M184" s="272" t="s">
        <v>18</v>
      </c>
      <c r="N184" s="273" t="s">
        <v>40</v>
      </c>
      <c r="O184" s="86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2">
        <f>S184*H184</f>
        <v>0</v>
      </c>
      <c r="U184" s="223" t="s">
        <v>18</v>
      </c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4" t="s">
        <v>294</v>
      </c>
      <c r="AT184" s="224" t="s">
        <v>242</v>
      </c>
      <c r="AU184" s="224" t="s">
        <v>79</v>
      </c>
      <c r="AY184" s="19" t="s">
        <v>133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9" t="s">
        <v>77</v>
      </c>
      <c r="BK184" s="225">
        <f>ROUND(I184*H184,2)</f>
        <v>0</v>
      </c>
      <c r="BL184" s="19" t="s">
        <v>180</v>
      </c>
      <c r="BM184" s="224" t="s">
        <v>352</v>
      </c>
    </row>
    <row r="185" s="2" customFormat="1" ht="16.5" customHeight="1">
      <c r="A185" s="40"/>
      <c r="B185" s="41"/>
      <c r="C185" s="264" t="s">
        <v>313</v>
      </c>
      <c r="D185" s="264" t="s">
        <v>242</v>
      </c>
      <c r="E185" s="265" t="s">
        <v>353</v>
      </c>
      <c r="F185" s="266" t="s">
        <v>354</v>
      </c>
      <c r="G185" s="267" t="s">
        <v>253</v>
      </c>
      <c r="H185" s="268">
        <v>96.022999999999996</v>
      </c>
      <c r="I185" s="269"/>
      <c r="J185" s="270">
        <f>ROUND(I185*H185,2)</f>
        <v>0</v>
      </c>
      <c r="K185" s="266" t="s">
        <v>18</v>
      </c>
      <c r="L185" s="271"/>
      <c r="M185" s="272" t="s">
        <v>18</v>
      </c>
      <c r="N185" s="273" t="s">
        <v>40</v>
      </c>
      <c r="O185" s="86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2">
        <f>S185*H185</f>
        <v>0</v>
      </c>
      <c r="U185" s="223" t="s">
        <v>18</v>
      </c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4" t="s">
        <v>294</v>
      </c>
      <c r="AT185" s="224" t="s">
        <v>242</v>
      </c>
      <c r="AU185" s="224" t="s">
        <v>79</v>
      </c>
      <c r="AY185" s="19" t="s">
        <v>133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9" t="s">
        <v>77</v>
      </c>
      <c r="BK185" s="225">
        <f>ROUND(I185*H185,2)</f>
        <v>0</v>
      </c>
      <c r="BL185" s="19" t="s">
        <v>180</v>
      </c>
      <c r="BM185" s="224" t="s">
        <v>355</v>
      </c>
    </row>
    <row r="186" s="2" customFormat="1" ht="24.15" customHeight="1">
      <c r="A186" s="40"/>
      <c r="B186" s="41"/>
      <c r="C186" s="213" t="s">
        <v>356</v>
      </c>
      <c r="D186" s="213" t="s">
        <v>136</v>
      </c>
      <c r="E186" s="214" t="s">
        <v>357</v>
      </c>
      <c r="F186" s="215" t="s">
        <v>358</v>
      </c>
      <c r="G186" s="216" t="s">
        <v>253</v>
      </c>
      <c r="H186" s="217">
        <v>15.119999999999999</v>
      </c>
      <c r="I186" s="218"/>
      <c r="J186" s="219">
        <f>ROUND(I186*H186,2)</f>
        <v>0</v>
      </c>
      <c r="K186" s="215" t="s">
        <v>18</v>
      </c>
      <c r="L186" s="46"/>
      <c r="M186" s="220" t="s">
        <v>18</v>
      </c>
      <c r="N186" s="221" t="s">
        <v>40</v>
      </c>
      <c r="O186" s="86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2">
        <f>S186*H186</f>
        <v>0</v>
      </c>
      <c r="U186" s="223" t="s">
        <v>18</v>
      </c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4" t="s">
        <v>180</v>
      </c>
      <c r="AT186" s="224" t="s">
        <v>136</v>
      </c>
      <c r="AU186" s="224" t="s">
        <v>79</v>
      </c>
      <c r="AY186" s="19" t="s">
        <v>133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9" t="s">
        <v>77</v>
      </c>
      <c r="BK186" s="225">
        <f>ROUND(I186*H186,2)</f>
        <v>0</v>
      </c>
      <c r="BL186" s="19" t="s">
        <v>180</v>
      </c>
      <c r="BM186" s="224" t="s">
        <v>359</v>
      </c>
    </row>
    <row r="187" s="14" customFormat="1">
      <c r="A187" s="14"/>
      <c r="B187" s="237"/>
      <c r="C187" s="238"/>
      <c r="D187" s="228" t="s">
        <v>141</v>
      </c>
      <c r="E187" s="239" t="s">
        <v>18</v>
      </c>
      <c r="F187" s="240" t="s">
        <v>360</v>
      </c>
      <c r="G187" s="238"/>
      <c r="H187" s="241">
        <v>15.119999999999999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5"/>
      <c r="U187" s="246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7" t="s">
        <v>141</v>
      </c>
      <c r="AU187" s="247" t="s">
        <v>79</v>
      </c>
      <c r="AV187" s="14" t="s">
        <v>79</v>
      </c>
      <c r="AW187" s="14" t="s">
        <v>31</v>
      </c>
      <c r="AX187" s="14" t="s">
        <v>69</v>
      </c>
      <c r="AY187" s="247" t="s">
        <v>133</v>
      </c>
    </row>
    <row r="188" s="15" customFormat="1">
      <c r="A188" s="15"/>
      <c r="B188" s="248"/>
      <c r="C188" s="249"/>
      <c r="D188" s="228" t="s">
        <v>141</v>
      </c>
      <c r="E188" s="250" t="s">
        <v>18</v>
      </c>
      <c r="F188" s="251" t="s">
        <v>171</v>
      </c>
      <c r="G188" s="249"/>
      <c r="H188" s="252">
        <v>15.119999999999999</v>
      </c>
      <c r="I188" s="253"/>
      <c r="J188" s="249"/>
      <c r="K188" s="249"/>
      <c r="L188" s="254"/>
      <c r="M188" s="255"/>
      <c r="N188" s="256"/>
      <c r="O188" s="256"/>
      <c r="P188" s="256"/>
      <c r="Q188" s="256"/>
      <c r="R188" s="256"/>
      <c r="S188" s="256"/>
      <c r="T188" s="256"/>
      <c r="U188" s="257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8" t="s">
        <v>141</v>
      </c>
      <c r="AU188" s="258" t="s">
        <v>79</v>
      </c>
      <c r="AV188" s="15" t="s">
        <v>140</v>
      </c>
      <c r="AW188" s="15" t="s">
        <v>31</v>
      </c>
      <c r="AX188" s="15" t="s">
        <v>77</v>
      </c>
      <c r="AY188" s="258" t="s">
        <v>133</v>
      </c>
    </row>
    <row r="189" s="2" customFormat="1" ht="21.75" customHeight="1">
      <c r="A189" s="40"/>
      <c r="B189" s="41"/>
      <c r="C189" s="213" t="s">
        <v>361</v>
      </c>
      <c r="D189" s="213" t="s">
        <v>136</v>
      </c>
      <c r="E189" s="214" t="s">
        <v>362</v>
      </c>
      <c r="F189" s="215" t="s">
        <v>363</v>
      </c>
      <c r="G189" s="216" t="s">
        <v>239</v>
      </c>
      <c r="H189" s="217">
        <v>0.95599999999999996</v>
      </c>
      <c r="I189" s="218"/>
      <c r="J189" s="219">
        <f>ROUND(I189*H189,2)</f>
        <v>0</v>
      </c>
      <c r="K189" s="215" t="s">
        <v>18</v>
      </c>
      <c r="L189" s="46"/>
      <c r="M189" s="220" t="s">
        <v>18</v>
      </c>
      <c r="N189" s="221" t="s">
        <v>40</v>
      </c>
      <c r="O189" s="86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2">
        <f>S189*H189</f>
        <v>0</v>
      </c>
      <c r="U189" s="223" t="s">
        <v>18</v>
      </c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4" t="s">
        <v>180</v>
      </c>
      <c r="AT189" s="224" t="s">
        <v>136</v>
      </c>
      <c r="AU189" s="224" t="s">
        <v>79</v>
      </c>
      <c r="AY189" s="19" t="s">
        <v>133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9" t="s">
        <v>77</v>
      </c>
      <c r="BK189" s="225">
        <f>ROUND(I189*H189,2)</f>
        <v>0</v>
      </c>
      <c r="BL189" s="19" t="s">
        <v>180</v>
      </c>
      <c r="BM189" s="224" t="s">
        <v>364</v>
      </c>
    </row>
    <row r="190" s="12" customFormat="1" ht="22.8" customHeight="1">
      <c r="A190" s="12"/>
      <c r="B190" s="197"/>
      <c r="C190" s="198"/>
      <c r="D190" s="199" t="s">
        <v>68</v>
      </c>
      <c r="E190" s="211" t="s">
        <v>365</v>
      </c>
      <c r="F190" s="211" t="s">
        <v>366</v>
      </c>
      <c r="G190" s="198"/>
      <c r="H190" s="198"/>
      <c r="I190" s="201"/>
      <c r="J190" s="212">
        <f>BK190</f>
        <v>0</v>
      </c>
      <c r="K190" s="198"/>
      <c r="L190" s="203"/>
      <c r="M190" s="204"/>
      <c r="N190" s="205"/>
      <c r="O190" s="205"/>
      <c r="P190" s="206">
        <f>SUM(P191:P216)</f>
        <v>0</v>
      </c>
      <c r="Q190" s="205"/>
      <c r="R190" s="206">
        <f>SUM(R191:R216)</f>
        <v>0</v>
      </c>
      <c r="S190" s="205"/>
      <c r="T190" s="206">
        <f>SUM(T191:T216)</f>
        <v>0</v>
      </c>
      <c r="U190" s="207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8" t="s">
        <v>79</v>
      </c>
      <c r="AT190" s="209" t="s">
        <v>68</v>
      </c>
      <c r="AU190" s="209" t="s">
        <v>77</v>
      </c>
      <c r="AY190" s="208" t="s">
        <v>133</v>
      </c>
      <c r="BK190" s="210">
        <f>SUM(BK191:BK216)</f>
        <v>0</v>
      </c>
    </row>
    <row r="191" s="2" customFormat="1" ht="16.5" customHeight="1">
      <c r="A191" s="40"/>
      <c r="B191" s="41"/>
      <c r="C191" s="213" t="s">
        <v>367</v>
      </c>
      <c r="D191" s="213" t="s">
        <v>136</v>
      </c>
      <c r="E191" s="214" t="s">
        <v>368</v>
      </c>
      <c r="F191" s="215" t="s">
        <v>369</v>
      </c>
      <c r="G191" s="216" t="s">
        <v>253</v>
      </c>
      <c r="H191" s="217">
        <v>15.119999999999999</v>
      </c>
      <c r="I191" s="218"/>
      <c r="J191" s="219">
        <f>ROUND(I191*H191,2)</f>
        <v>0</v>
      </c>
      <c r="K191" s="215" t="s">
        <v>18</v>
      </c>
      <c r="L191" s="46"/>
      <c r="M191" s="220" t="s">
        <v>18</v>
      </c>
      <c r="N191" s="221" t="s">
        <v>40</v>
      </c>
      <c r="O191" s="86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2">
        <f>S191*H191</f>
        <v>0</v>
      </c>
      <c r="U191" s="223" t="s">
        <v>18</v>
      </c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4" t="s">
        <v>180</v>
      </c>
      <c r="AT191" s="224" t="s">
        <v>136</v>
      </c>
      <c r="AU191" s="224" t="s">
        <v>79</v>
      </c>
      <c r="AY191" s="19" t="s">
        <v>133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9" t="s">
        <v>77</v>
      </c>
      <c r="BK191" s="225">
        <f>ROUND(I191*H191,2)</f>
        <v>0</v>
      </c>
      <c r="BL191" s="19" t="s">
        <v>180</v>
      </c>
      <c r="BM191" s="224" t="s">
        <v>370</v>
      </c>
    </row>
    <row r="192" s="13" customFormat="1">
      <c r="A192" s="13"/>
      <c r="B192" s="226"/>
      <c r="C192" s="227"/>
      <c r="D192" s="228" t="s">
        <v>141</v>
      </c>
      <c r="E192" s="229" t="s">
        <v>18</v>
      </c>
      <c r="F192" s="230" t="s">
        <v>371</v>
      </c>
      <c r="G192" s="227"/>
      <c r="H192" s="229" t="s">
        <v>18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4"/>
      <c r="U192" s="235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141</v>
      </c>
      <c r="AU192" s="236" t="s">
        <v>79</v>
      </c>
      <c r="AV192" s="13" t="s">
        <v>77</v>
      </c>
      <c r="AW192" s="13" t="s">
        <v>31</v>
      </c>
      <c r="AX192" s="13" t="s">
        <v>69</v>
      </c>
      <c r="AY192" s="236" t="s">
        <v>133</v>
      </c>
    </row>
    <row r="193" s="14" customFormat="1">
      <c r="A193" s="14"/>
      <c r="B193" s="237"/>
      <c r="C193" s="238"/>
      <c r="D193" s="228" t="s">
        <v>141</v>
      </c>
      <c r="E193" s="239" t="s">
        <v>18</v>
      </c>
      <c r="F193" s="240" t="s">
        <v>372</v>
      </c>
      <c r="G193" s="238"/>
      <c r="H193" s="241">
        <v>15.119999999999999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5"/>
      <c r="U193" s="246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7" t="s">
        <v>141</v>
      </c>
      <c r="AU193" s="247" t="s">
        <v>79</v>
      </c>
      <c r="AV193" s="14" t="s">
        <v>79</v>
      </c>
      <c r="AW193" s="14" t="s">
        <v>31</v>
      </c>
      <c r="AX193" s="14" t="s">
        <v>69</v>
      </c>
      <c r="AY193" s="247" t="s">
        <v>133</v>
      </c>
    </row>
    <row r="194" s="15" customFormat="1">
      <c r="A194" s="15"/>
      <c r="B194" s="248"/>
      <c r="C194" s="249"/>
      <c r="D194" s="228" t="s">
        <v>141</v>
      </c>
      <c r="E194" s="250" t="s">
        <v>18</v>
      </c>
      <c r="F194" s="251" t="s">
        <v>171</v>
      </c>
      <c r="G194" s="249"/>
      <c r="H194" s="252">
        <v>15.119999999999999</v>
      </c>
      <c r="I194" s="253"/>
      <c r="J194" s="249"/>
      <c r="K194" s="249"/>
      <c r="L194" s="254"/>
      <c r="M194" s="255"/>
      <c r="N194" s="256"/>
      <c r="O194" s="256"/>
      <c r="P194" s="256"/>
      <c r="Q194" s="256"/>
      <c r="R194" s="256"/>
      <c r="S194" s="256"/>
      <c r="T194" s="256"/>
      <c r="U194" s="257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8" t="s">
        <v>141</v>
      </c>
      <c r="AU194" s="258" t="s">
        <v>79</v>
      </c>
      <c r="AV194" s="15" t="s">
        <v>140</v>
      </c>
      <c r="AW194" s="15" t="s">
        <v>31</v>
      </c>
      <c r="AX194" s="15" t="s">
        <v>77</v>
      </c>
      <c r="AY194" s="258" t="s">
        <v>133</v>
      </c>
    </row>
    <row r="195" s="2" customFormat="1" ht="16.5" customHeight="1">
      <c r="A195" s="40"/>
      <c r="B195" s="41"/>
      <c r="C195" s="213" t="s">
        <v>373</v>
      </c>
      <c r="D195" s="213" t="s">
        <v>136</v>
      </c>
      <c r="E195" s="214" t="s">
        <v>374</v>
      </c>
      <c r="F195" s="215" t="s">
        <v>375</v>
      </c>
      <c r="G195" s="216" t="s">
        <v>253</v>
      </c>
      <c r="H195" s="217">
        <v>15.119999999999999</v>
      </c>
      <c r="I195" s="218"/>
      <c r="J195" s="219">
        <f>ROUND(I195*H195,2)</f>
        <v>0</v>
      </c>
      <c r="K195" s="215" t="s">
        <v>18</v>
      </c>
      <c r="L195" s="46"/>
      <c r="M195" s="220" t="s">
        <v>18</v>
      </c>
      <c r="N195" s="221" t="s">
        <v>40</v>
      </c>
      <c r="O195" s="86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2">
        <f>S195*H195</f>
        <v>0</v>
      </c>
      <c r="U195" s="223" t="s">
        <v>18</v>
      </c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4" t="s">
        <v>180</v>
      </c>
      <c r="AT195" s="224" t="s">
        <v>136</v>
      </c>
      <c r="AU195" s="224" t="s">
        <v>79</v>
      </c>
      <c r="AY195" s="19" t="s">
        <v>133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9" t="s">
        <v>77</v>
      </c>
      <c r="BK195" s="225">
        <f>ROUND(I195*H195,2)</f>
        <v>0</v>
      </c>
      <c r="BL195" s="19" t="s">
        <v>180</v>
      </c>
      <c r="BM195" s="224" t="s">
        <v>376</v>
      </c>
    </row>
    <row r="196" s="13" customFormat="1">
      <c r="A196" s="13"/>
      <c r="B196" s="226"/>
      <c r="C196" s="227"/>
      <c r="D196" s="228" t="s">
        <v>141</v>
      </c>
      <c r="E196" s="229" t="s">
        <v>18</v>
      </c>
      <c r="F196" s="230" t="s">
        <v>371</v>
      </c>
      <c r="G196" s="227"/>
      <c r="H196" s="229" t="s">
        <v>18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4"/>
      <c r="U196" s="235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141</v>
      </c>
      <c r="AU196" s="236" t="s">
        <v>79</v>
      </c>
      <c r="AV196" s="13" t="s">
        <v>77</v>
      </c>
      <c r="AW196" s="13" t="s">
        <v>31</v>
      </c>
      <c r="AX196" s="13" t="s">
        <v>69</v>
      </c>
      <c r="AY196" s="236" t="s">
        <v>133</v>
      </c>
    </row>
    <row r="197" s="14" customFormat="1">
      <c r="A197" s="14"/>
      <c r="B197" s="237"/>
      <c r="C197" s="238"/>
      <c r="D197" s="228" t="s">
        <v>141</v>
      </c>
      <c r="E197" s="239" t="s">
        <v>18</v>
      </c>
      <c r="F197" s="240" t="s">
        <v>372</v>
      </c>
      <c r="G197" s="238"/>
      <c r="H197" s="241">
        <v>15.119999999999999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5"/>
      <c r="U197" s="246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7" t="s">
        <v>141</v>
      </c>
      <c r="AU197" s="247" t="s">
        <v>79</v>
      </c>
      <c r="AV197" s="14" t="s">
        <v>79</v>
      </c>
      <c r="AW197" s="14" t="s">
        <v>31</v>
      </c>
      <c r="AX197" s="14" t="s">
        <v>69</v>
      </c>
      <c r="AY197" s="247" t="s">
        <v>133</v>
      </c>
    </row>
    <row r="198" s="15" customFormat="1">
      <c r="A198" s="15"/>
      <c r="B198" s="248"/>
      <c r="C198" s="249"/>
      <c r="D198" s="228" t="s">
        <v>141</v>
      </c>
      <c r="E198" s="250" t="s">
        <v>18</v>
      </c>
      <c r="F198" s="251" t="s">
        <v>171</v>
      </c>
      <c r="G198" s="249"/>
      <c r="H198" s="252">
        <v>15.119999999999999</v>
      </c>
      <c r="I198" s="253"/>
      <c r="J198" s="249"/>
      <c r="K198" s="249"/>
      <c r="L198" s="254"/>
      <c r="M198" s="255"/>
      <c r="N198" s="256"/>
      <c r="O198" s="256"/>
      <c r="P198" s="256"/>
      <c r="Q198" s="256"/>
      <c r="R198" s="256"/>
      <c r="S198" s="256"/>
      <c r="T198" s="256"/>
      <c r="U198" s="257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8" t="s">
        <v>141</v>
      </c>
      <c r="AU198" s="258" t="s">
        <v>79</v>
      </c>
      <c r="AV198" s="15" t="s">
        <v>140</v>
      </c>
      <c r="AW198" s="15" t="s">
        <v>31</v>
      </c>
      <c r="AX198" s="15" t="s">
        <v>77</v>
      </c>
      <c r="AY198" s="258" t="s">
        <v>133</v>
      </c>
    </row>
    <row r="199" s="2" customFormat="1" ht="16.5" customHeight="1">
      <c r="A199" s="40"/>
      <c r="B199" s="41"/>
      <c r="C199" s="213" t="s">
        <v>320</v>
      </c>
      <c r="D199" s="213" t="s">
        <v>136</v>
      </c>
      <c r="E199" s="214" t="s">
        <v>377</v>
      </c>
      <c r="F199" s="215" t="s">
        <v>378</v>
      </c>
      <c r="G199" s="216" t="s">
        <v>253</v>
      </c>
      <c r="H199" s="217">
        <v>88.049999999999997</v>
      </c>
      <c r="I199" s="218"/>
      <c r="J199" s="219">
        <f>ROUND(I199*H199,2)</f>
        <v>0</v>
      </c>
      <c r="K199" s="215" t="s">
        <v>18</v>
      </c>
      <c r="L199" s="46"/>
      <c r="M199" s="220" t="s">
        <v>18</v>
      </c>
      <c r="N199" s="221" t="s">
        <v>40</v>
      </c>
      <c r="O199" s="86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2">
        <f>S199*H199</f>
        <v>0</v>
      </c>
      <c r="U199" s="223" t="s">
        <v>18</v>
      </c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4" t="s">
        <v>180</v>
      </c>
      <c r="AT199" s="224" t="s">
        <v>136</v>
      </c>
      <c r="AU199" s="224" t="s">
        <v>79</v>
      </c>
      <c r="AY199" s="19" t="s">
        <v>133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9" t="s">
        <v>77</v>
      </c>
      <c r="BK199" s="225">
        <f>ROUND(I199*H199,2)</f>
        <v>0</v>
      </c>
      <c r="BL199" s="19" t="s">
        <v>180</v>
      </c>
      <c r="BM199" s="224" t="s">
        <v>379</v>
      </c>
    </row>
    <row r="200" s="14" customFormat="1">
      <c r="A200" s="14"/>
      <c r="B200" s="237"/>
      <c r="C200" s="238"/>
      <c r="D200" s="228" t="s">
        <v>141</v>
      </c>
      <c r="E200" s="239" t="s">
        <v>18</v>
      </c>
      <c r="F200" s="240" t="s">
        <v>380</v>
      </c>
      <c r="G200" s="238"/>
      <c r="H200" s="241">
        <v>88.049999999999997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5"/>
      <c r="U200" s="246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7" t="s">
        <v>141</v>
      </c>
      <c r="AU200" s="247" t="s">
        <v>79</v>
      </c>
      <c r="AV200" s="14" t="s">
        <v>79</v>
      </c>
      <c r="AW200" s="14" t="s">
        <v>31</v>
      </c>
      <c r="AX200" s="14" t="s">
        <v>69</v>
      </c>
      <c r="AY200" s="247" t="s">
        <v>133</v>
      </c>
    </row>
    <row r="201" s="13" customFormat="1">
      <c r="A201" s="13"/>
      <c r="B201" s="226"/>
      <c r="C201" s="227"/>
      <c r="D201" s="228" t="s">
        <v>141</v>
      </c>
      <c r="E201" s="229" t="s">
        <v>18</v>
      </c>
      <c r="F201" s="230" t="s">
        <v>381</v>
      </c>
      <c r="G201" s="227"/>
      <c r="H201" s="229" t="s">
        <v>18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4"/>
      <c r="U201" s="235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141</v>
      </c>
      <c r="AU201" s="236" t="s">
        <v>79</v>
      </c>
      <c r="AV201" s="13" t="s">
        <v>77</v>
      </c>
      <c r="AW201" s="13" t="s">
        <v>31</v>
      </c>
      <c r="AX201" s="13" t="s">
        <v>69</v>
      </c>
      <c r="AY201" s="236" t="s">
        <v>133</v>
      </c>
    </row>
    <row r="202" s="15" customFormat="1">
      <c r="A202" s="15"/>
      <c r="B202" s="248"/>
      <c r="C202" s="249"/>
      <c r="D202" s="228" t="s">
        <v>141</v>
      </c>
      <c r="E202" s="250" t="s">
        <v>18</v>
      </c>
      <c r="F202" s="251" t="s">
        <v>171</v>
      </c>
      <c r="G202" s="249"/>
      <c r="H202" s="252">
        <v>88.049999999999997</v>
      </c>
      <c r="I202" s="253"/>
      <c r="J202" s="249"/>
      <c r="K202" s="249"/>
      <c r="L202" s="254"/>
      <c r="M202" s="255"/>
      <c r="N202" s="256"/>
      <c r="O202" s="256"/>
      <c r="P202" s="256"/>
      <c r="Q202" s="256"/>
      <c r="R202" s="256"/>
      <c r="S202" s="256"/>
      <c r="T202" s="256"/>
      <c r="U202" s="257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8" t="s">
        <v>141</v>
      </c>
      <c r="AU202" s="258" t="s">
        <v>79</v>
      </c>
      <c r="AV202" s="15" t="s">
        <v>140</v>
      </c>
      <c r="AW202" s="15" t="s">
        <v>31</v>
      </c>
      <c r="AX202" s="15" t="s">
        <v>77</v>
      </c>
      <c r="AY202" s="258" t="s">
        <v>133</v>
      </c>
    </row>
    <row r="203" s="2" customFormat="1" ht="16.5" customHeight="1">
      <c r="A203" s="40"/>
      <c r="B203" s="41"/>
      <c r="C203" s="213" t="s">
        <v>382</v>
      </c>
      <c r="D203" s="213" t="s">
        <v>136</v>
      </c>
      <c r="E203" s="214" t="s">
        <v>383</v>
      </c>
      <c r="F203" s="215" t="s">
        <v>384</v>
      </c>
      <c r="G203" s="216" t="s">
        <v>253</v>
      </c>
      <c r="H203" s="217">
        <v>3.3999999999999999</v>
      </c>
      <c r="I203" s="218"/>
      <c r="J203" s="219">
        <f>ROUND(I203*H203,2)</f>
        <v>0</v>
      </c>
      <c r="K203" s="215" t="s">
        <v>18</v>
      </c>
      <c r="L203" s="46"/>
      <c r="M203" s="220" t="s">
        <v>18</v>
      </c>
      <c r="N203" s="221" t="s">
        <v>40</v>
      </c>
      <c r="O203" s="86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2">
        <f>S203*H203</f>
        <v>0</v>
      </c>
      <c r="U203" s="223" t="s">
        <v>18</v>
      </c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4" t="s">
        <v>180</v>
      </c>
      <c r="AT203" s="224" t="s">
        <v>136</v>
      </c>
      <c r="AU203" s="224" t="s">
        <v>79</v>
      </c>
      <c r="AY203" s="19" t="s">
        <v>133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9" t="s">
        <v>77</v>
      </c>
      <c r="BK203" s="225">
        <f>ROUND(I203*H203,2)</f>
        <v>0</v>
      </c>
      <c r="BL203" s="19" t="s">
        <v>180</v>
      </c>
      <c r="BM203" s="224" t="s">
        <v>385</v>
      </c>
    </row>
    <row r="204" s="14" customFormat="1">
      <c r="A204" s="14"/>
      <c r="B204" s="237"/>
      <c r="C204" s="238"/>
      <c r="D204" s="228" t="s">
        <v>141</v>
      </c>
      <c r="E204" s="239" t="s">
        <v>18</v>
      </c>
      <c r="F204" s="240" t="s">
        <v>386</v>
      </c>
      <c r="G204" s="238"/>
      <c r="H204" s="241">
        <v>3.3999999999999999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5"/>
      <c r="U204" s="246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7" t="s">
        <v>141</v>
      </c>
      <c r="AU204" s="247" t="s">
        <v>79</v>
      </c>
      <c r="AV204" s="14" t="s">
        <v>79</v>
      </c>
      <c r="AW204" s="14" t="s">
        <v>31</v>
      </c>
      <c r="AX204" s="14" t="s">
        <v>69</v>
      </c>
      <c r="AY204" s="247" t="s">
        <v>133</v>
      </c>
    </row>
    <row r="205" s="13" customFormat="1">
      <c r="A205" s="13"/>
      <c r="B205" s="226"/>
      <c r="C205" s="227"/>
      <c r="D205" s="228" t="s">
        <v>141</v>
      </c>
      <c r="E205" s="229" t="s">
        <v>18</v>
      </c>
      <c r="F205" s="230" t="s">
        <v>381</v>
      </c>
      <c r="G205" s="227"/>
      <c r="H205" s="229" t="s">
        <v>18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4"/>
      <c r="U205" s="235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141</v>
      </c>
      <c r="AU205" s="236" t="s">
        <v>79</v>
      </c>
      <c r="AV205" s="13" t="s">
        <v>77</v>
      </c>
      <c r="AW205" s="13" t="s">
        <v>31</v>
      </c>
      <c r="AX205" s="13" t="s">
        <v>69</v>
      </c>
      <c r="AY205" s="236" t="s">
        <v>133</v>
      </c>
    </row>
    <row r="206" s="15" customFormat="1">
      <c r="A206" s="15"/>
      <c r="B206" s="248"/>
      <c r="C206" s="249"/>
      <c r="D206" s="228" t="s">
        <v>141</v>
      </c>
      <c r="E206" s="250" t="s">
        <v>18</v>
      </c>
      <c r="F206" s="251" t="s">
        <v>171</v>
      </c>
      <c r="G206" s="249"/>
      <c r="H206" s="252">
        <v>3.3999999999999999</v>
      </c>
      <c r="I206" s="253"/>
      <c r="J206" s="249"/>
      <c r="K206" s="249"/>
      <c r="L206" s="254"/>
      <c r="M206" s="255"/>
      <c r="N206" s="256"/>
      <c r="O206" s="256"/>
      <c r="P206" s="256"/>
      <c r="Q206" s="256"/>
      <c r="R206" s="256"/>
      <c r="S206" s="256"/>
      <c r="T206" s="256"/>
      <c r="U206" s="257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8" t="s">
        <v>141</v>
      </c>
      <c r="AU206" s="258" t="s">
        <v>79</v>
      </c>
      <c r="AV206" s="15" t="s">
        <v>140</v>
      </c>
      <c r="AW206" s="15" t="s">
        <v>31</v>
      </c>
      <c r="AX206" s="15" t="s">
        <v>77</v>
      </c>
      <c r="AY206" s="258" t="s">
        <v>133</v>
      </c>
    </row>
    <row r="207" s="2" customFormat="1" ht="16.5" customHeight="1">
      <c r="A207" s="40"/>
      <c r="B207" s="41"/>
      <c r="C207" s="213" t="s">
        <v>387</v>
      </c>
      <c r="D207" s="213" t="s">
        <v>136</v>
      </c>
      <c r="E207" s="214" t="s">
        <v>388</v>
      </c>
      <c r="F207" s="215" t="s">
        <v>389</v>
      </c>
      <c r="G207" s="216" t="s">
        <v>253</v>
      </c>
      <c r="H207" s="217">
        <v>91.450000000000003</v>
      </c>
      <c r="I207" s="218"/>
      <c r="J207" s="219">
        <f>ROUND(I207*H207,2)</f>
        <v>0</v>
      </c>
      <c r="K207" s="215" t="s">
        <v>18</v>
      </c>
      <c r="L207" s="46"/>
      <c r="M207" s="220" t="s">
        <v>18</v>
      </c>
      <c r="N207" s="221" t="s">
        <v>40</v>
      </c>
      <c r="O207" s="86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2">
        <f>S207*H207</f>
        <v>0</v>
      </c>
      <c r="U207" s="223" t="s">
        <v>18</v>
      </c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4" t="s">
        <v>180</v>
      </c>
      <c r="AT207" s="224" t="s">
        <v>136</v>
      </c>
      <c r="AU207" s="224" t="s">
        <v>79</v>
      </c>
      <c r="AY207" s="19" t="s">
        <v>133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9" t="s">
        <v>77</v>
      </c>
      <c r="BK207" s="225">
        <f>ROUND(I207*H207,2)</f>
        <v>0</v>
      </c>
      <c r="BL207" s="19" t="s">
        <v>180</v>
      </c>
      <c r="BM207" s="224" t="s">
        <v>390</v>
      </c>
    </row>
    <row r="208" s="14" customFormat="1">
      <c r="A208" s="14"/>
      <c r="B208" s="237"/>
      <c r="C208" s="238"/>
      <c r="D208" s="228" t="s">
        <v>141</v>
      </c>
      <c r="E208" s="239" t="s">
        <v>18</v>
      </c>
      <c r="F208" s="240" t="s">
        <v>391</v>
      </c>
      <c r="G208" s="238"/>
      <c r="H208" s="241">
        <v>91.450000000000003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5"/>
      <c r="U208" s="246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7" t="s">
        <v>141</v>
      </c>
      <c r="AU208" s="247" t="s">
        <v>79</v>
      </c>
      <c r="AV208" s="14" t="s">
        <v>79</v>
      </c>
      <c r="AW208" s="14" t="s">
        <v>31</v>
      </c>
      <c r="AX208" s="14" t="s">
        <v>69</v>
      </c>
      <c r="AY208" s="247" t="s">
        <v>133</v>
      </c>
    </row>
    <row r="209" s="13" customFormat="1">
      <c r="A209" s="13"/>
      <c r="B209" s="226"/>
      <c r="C209" s="227"/>
      <c r="D209" s="228" t="s">
        <v>141</v>
      </c>
      <c r="E209" s="229" t="s">
        <v>18</v>
      </c>
      <c r="F209" s="230" t="s">
        <v>381</v>
      </c>
      <c r="G209" s="227"/>
      <c r="H209" s="229" t="s">
        <v>18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4"/>
      <c r="U209" s="235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141</v>
      </c>
      <c r="AU209" s="236" t="s">
        <v>79</v>
      </c>
      <c r="AV209" s="13" t="s">
        <v>77</v>
      </c>
      <c r="AW209" s="13" t="s">
        <v>31</v>
      </c>
      <c r="AX209" s="13" t="s">
        <v>69</v>
      </c>
      <c r="AY209" s="236" t="s">
        <v>133</v>
      </c>
    </row>
    <row r="210" s="15" customFormat="1">
      <c r="A210" s="15"/>
      <c r="B210" s="248"/>
      <c r="C210" s="249"/>
      <c r="D210" s="228" t="s">
        <v>141</v>
      </c>
      <c r="E210" s="250" t="s">
        <v>18</v>
      </c>
      <c r="F210" s="251" t="s">
        <v>171</v>
      </c>
      <c r="G210" s="249"/>
      <c r="H210" s="252">
        <v>91.450000000000003</v>
      </c>
      <c r="I210" s="253"/>
      <c r="J210" s="249"/>
      <c r="K210" s="249"/>
      <c r="L210" s="254"/>
      <c r="M210" s="255"/>
      <c r="N210" s="256"/>
      <c r="O210" s="256"/>
      <c r="P210" s="256"/>
      <c r="Q210" s="256"/>
      <c r="R210" s="256"/>
      <c r="S210" s="256"/>
      <c r="T210" s="256"/>
      <c r="U210" s="257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8" t="s">
        <v>141</v>
      </c>
      <c r="AU210" s="258" t="s">
        <v>79</v>
      </c>
      <c r="AV210" s="15" t="s">
        <v>140</v>
      </c>
      <c r="AW210" s="15" t="s">
        <v>31</v>
      </c>
      <c r="AX210" s="15" t="s">
        <v>77</v>
      </c>
      <c r="AY210" s="258" t="s">
        <v>133</v>
      </c>
    </row>
    <row r="211" s="2" customFormat="1" ht="16.5" customHeight="1">
      <c r="A211" s="40"/>
      <c r="B211" s="41"/>
      <c r="C211" s="264" t="s">
        <v>329</v>
      </c>
      <c r="D211" s="264" t="s">
        <v>242</v>
      </c>
      <c r="E211" s="265" t="s">
        <v>392</v>
      </c>
      <c r="F211" s="266" t="s">
        <v>393</v>
      </c>
      <c r="G211" s="267" t="s">
        <v>253</v>
      </c>
      <c r="H211" s="268">
        <v>119.731</v>
      </c>
      <c r="I211" s="269"/>
      <c r="J211" s="270">
        <f>ROUND(I211*H211,2)</f>
        <v>0</v>
      </c>
      <c r="K211" s="266" t="s">
        <v>18</v>
      </c>
      <c r="L211" s="271"/>
      <c r="M211" s="272" t="s">
        <v>18</v>
      </c>
      <c r="N211" s="273" t="s">
        <v>40</v>
      </c>
      <c r="O211" s="86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2">
        <f>S211*H211</f>
        <v>0</v>
      </c>
      <c r="U211" s="223" t="s">
        <v>18</v>
      </c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4" t="s">
        <v>294</v>
      </c>
      <c r="AT211" s="224" t="s">
        <v>242</v>
      </c>
      <c r="AU211" s="224" t="s">
        <v>79</v>
      </c>
      <c r="AY211" s="19" t="s">
        <v>133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9" t="s">
        <v>77</v>
      </c>
      <c r="BK211" s="225">
        <f>ROUND(I211*H211,2)</f>
        <v>0</v>
      </c>
      <c r="BL211" s="19" t="s">
        <v>180</v>
      </c>
      <c r="BM211" s="224" t="s">
        <v>270</v>
      </c>
    </row>
    <row r="212" s="2" customFormat="1" ht="16.5" customHeight="1">
      <c r="A212" s="40"/>
      <c r="B212" s="41"/>
      <c r="C212" s="213" t="s">
        <v>335</v>
      </c>
      <c r="D212" s="213" t="s">
        <v>136</v>
      </c>
      <c r="E212" s="214" t="s">
        <v>394</v>
      </c>
      <c r="F212" s="215" t="s">
        <v>395</v>
      </c>
      <c r="G212" s="216" t="s">
        <v>253</v>
      </c>
      <c r="H212" s="217">
        <v>91.450000000000003</v>
      </c>
      <c r="I212" s="218"/>
      <c r="J212" s="219">
        <f>ROUND(I212*H212,2)</f>
        <v>0</v>
      </c>
      <c r="K212" s="215" t="s">
        <v>18</v>
      </c>
      <c r="L212" s="46"/>
      <c r="M212" s="220" t="s">
        <v>18</v>
      </c>
      <c r="N212" s="221" t="s">
        <v>40</v>
      </c>
      <c r="O212" s="86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2">
        <f>S212*H212</f>
        <v>0</v>
      </c>
      <c r="U212" s="223" t="s">
        <v>18</v>
      </c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4" t="s">
        <v>180</v>
      </c>
      <c r="AT212" s="224" t="s">
        <v>136</v>
      </c>
      <c r="AU212" s="224" t="s">
        <v>79</v>
      </c>
      <c r="AY212" s="19" t="s">
        <v>133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9" t="s">
        <v>77</v>
      </c>
      <c r="BK212" s="225">
        <f>ROUND(I212*H212,2)</f>
        <v>0</v>
      </c>
      <c r="BL212" s="19" t="s">
        <v>180</v>
      </c>
      <c r="BM212" s="224" t="s">
        <v>396</v>
      </c>
    </row>
    <row r="213" s="14" customFormat="1">
      <c r="A213" s="14"/>
      <c r="B213" s="237"/>
      <c r="C213" s="238"/>
      <c r="D213" s="228" t="s">
        <v>141</v>
      </c>
      <c r="E213" s="239" t="s">
        <v>18</v>
      </c>
      <c r="F213" s="240" t="s">
        <v>391</v>
      </c>
      <c r="G213" s="238"/>
      <c r="H213" s="241">
        <v>91.450000000000003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5"/>
      <c r="U213" s="246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141</v>
      </c>
      <c r="AU213" s="247" t="s">
        <v>79</v>
      </c>
      <c r="AV213" s="14" t="s">
        <v>79</v>
      </c>
      <c r="AW213" s="14" t="s">
        <v>31</v>
      </c>
      <c r="AX213" s="14" t="s">
        <v>69</v>
      </c>
      <c r="AY213" s="247" t="s">
        <v>133</v>
      </c>
    </row>
    <row r="214" s="13" customFormat="1">
      <c r="A214" s="13"/>
      <c r="B214" s="226"/>
      <c r="C214" s="227"/>
      <c r="D214" s="228" t="s">
        <v>141</v>
      </c>
      <c r="E214" s="229" t="s">
        <v>18</v>
      </c>
      <c r="F214" s="230" t="s">
        <v>381</v>
      </c>
      <c r="G214" s="227"/>
      <c r="H214" s="229" t="s">
        <v>18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4"/>
      <c r="U214" s="235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141</v>
      </c>
      <c r="AU214" s="236" t="s">
        <v>79</v>
      </c>
      <c r="AV214" s="13" t="s">
        <v>77</v>
      </c>
      <c r="AW214" s="13" t="s">
        <v>31</v>
      </c>
      <c r="AX214" s="13" t="s">
        <v>69</v>
      </c>
      <c r="AY214" s="236" t="s">
        <v>133</v>
      </c>
    </row>
    <row r="215" s="15" customFormat="1">
      <c r="A215" s="15"/>
      <c r="B215" s="248"/>
      <c r="C215" s="249"/>
      <c r="D215" s="228" t="s">
        <v>141</v>
      </c>
      <c r="E215" s="250" t="s">
        <v>18</v>
      </c>
      <c r="F215" s="251" t="s">
        <v>171</v>
      </c>
      <c r="G215" s="249"/>
      <c r="H215" s="252">
        <v>91.450000000000003</v>
      </c>
      <c r="I215" s="253"/>
      <c r="J215" s="249"/>
      <c r="K215" s="249"/>
      <c r="L215" s="254"/>
      <c r="M215" s="255"/>
      <c r="N215" s="256"/>
      <c r="O215" s="256"/>
      <c r="P215" s="256"/>
      <c r="Q215" s="256"/>
      <c r="R215" s="256"/>
      <c r="S215" s="256"/>
      <c r="T215" s="256"/>
      <c r="U215" s="257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8" t="s">
        <v>141</v>
      </c>
      <c r="AU215" s="258" t="s">
        <v>79</v>
      </c>
      <c r="AV215" s="15" t="s">
        <v>140</v>
      </c>
      <c r="AW215" s="15" t="s">
        <v>31</v>
      </c>
      <c r="AX215" s="15" t="s">
        <v>77</v>
      </c>
      <c r="AY215" s="258" t="s">
        <v>133</v>
      </c>
    </row>
    <row r="216" s="2" customFormat="1" ht="24.15" customHeight="1">
      <c r="A216" s="40"/>
      <c r="B216" s="41"/>
      <c r="C216" s="213" t="s">
        <v>325</v>
      </c>
      <c r="D216" s="213" t="s">
        <v>136</v>
      </c>
      <c r="E216" s="214" t="s">
        <v>397</v>
      </c>
      <c r="F216" s="215" t="s">
        <v>398</v>
      </c>
      <c r="G216" s="216" t="s">
        <v>239</v>
      </c>
      <c r="H216" s="217">
        <v>1.3300000000000001</v>
      </c>
      <c r="I216" s="218"/>
      <c r="J216" s="219">
        <f>ROUND(I216*H216,2)</f>
        <v>0</v>
      </c>
      <c r="K216" s="215" t="s">
        <v>18</v>
      </c>
      <c r="L216" s="46"/>
      <c r="M216" s="220" t="s">
        <v>18</v>
      </c>
      <c r="N216" s="221" t="s">
        <v>40</v>
      </c>
      <c r="O216" s="86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2">
        <f>S216*H216</f>
        <v>0</v>
      </c>
      <c r="U216" s="223" t="s">
        <v>18</v>
      </c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4" t="s">
        <v>180</v>
      </c>
      <c r="AT216" s="224" t="s">
        <v>136</v>
      </c>
      <c r="AU216" s="224" t="s">
        <v>79</v>
      </c>
      <c r="AY216" s="19" t="s">
        <v>133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9" t="s">
        <v>77</v>
      </c>
      <c r="BK216" s="225">
        <f>ROUND(I216*H216,2)</f>
        <v>0</v>
      </c>
      <c r="BL216" s="19" t="s">
        <v>180</v>
      </c>
      <c r="BM216" s="224" t="s">
        <v>399</v>
      </c>
    </row>
    <row r="217" s="12" customFormat="1" ht="22.8" customHeight="1">
      <c r="A217" s="12"/>
      <c r="B217" s="197"/>
      <c r="C217" s="198"/>
      <c r="D217" s="199" t="s">
        <v>68</v>
      </c>
      <c r="E217" s="211" t="s">
        <v>400</v>
      </c>
      <c r="F217" s="211" t="s">
        <v>401</v>
      </c>
      <c r="G217" s="198"/>
      <c r="H217" s="198"/>
      <c r="I217" s="201"/>
      <c r="J217" s="212">
        <f>BK217</f>
        <v>0</v>
      </c>
      <c r="K217" s="198"/>
      <c r="L217" s="203"/>
      <c r="M217" s="204"/>
      <c r="N217" s="205"/>
      <c r="O217" s="205"/>
      <c r="P217" s="206">
        <f>SUM(P218:P273)</f>
        <v>0</v>
      </c>
      <c r="Q217" s="205"/>
      <c r="R217" s="206">
        <f>SUM(R218:R273)</f>
        <v>0</v>
      </c>
      <c r="S217" s="205"/>
      <c r="T217" s="206">
        <f>SUM(T218:T273)</f>
        <v>0</v>
      </c>
      <c r="U217" s="207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8" t="s">
        <v>79</v>
      </c>
      <c r="AT217" s="209" t="s">
        <v>68</v>
      </c>
      <c r="AU217" s="209" t="s">
        <v>77</v>
      </c>
      <c r="AY217" s="208" t="s">
        <v>133</v>
      </c>
      <c r="BK217" s="210">
        <f>SUM(BK218:BK273)</f>
        <v>0</v>
      </c>
    </row>
    <row r="218" s="2" customFormat="1" ht="16.5" customHeight="1">
      <c r="A218" s="40"/>
      <c r="B218" s="41"/>
      <c r="C218" s="213" t="s">
        <v>340</v>
      </c>
      <c r="D218" s="213" t="s">
        <v>136</v>
      </c>
      <c r="E218" s="214" t="s">
        <v>402</v>
      </c>
      <c r="F218" s="215" t="s">
        <v>403</v>
      </c>
      <c r="G218" s="216" t="s">
        <v>278</v>
      </c>
      <c r="H218" s="217">
        <v>1</v>
      </c>
      <c r="I218" s="218"/>
      <c r="J218" s="219">
        <f>ROUND(I218*H218,2)</f>
        <v>0</v>
      </c>
      <c r="K218" s="215" t="s">
        <v>18</v>
      </c>
      <c r="L218" s="46"/>
      <c r="M218" s="220" t="s">
        <v>18</v>
      </c>
      <c r="N218" s="221" t="s">
        <v>40</v>
      </c>
      <c r="O218" s="86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2">
        <f>S218*H218</f>
        <v>0</v>
      </c>
      <c r="U218" s="223" t="s">
        <v>18</v>
      </c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4" t="s">
        <v>180</v>
      </c>
      <c r="AT218" s="224" t="s">
        <v>136</v>
      </c>
      <c r="AU218" s="224" t="s">
        <v>79</v>
      </c>
      <c r="AY218" s="19" t="s">
        <v>133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9" t="s">
        <v>77</v>
      </c>
      <c r="BK218" s="225">
        <f>ROUND(I218*H218,2)</f>
        <v>0</v>
      </c>
      <c r="BL218" s="19" t="s">
        <v>180</v>
      </c>
      <c r="BM218" s="224" t="s">
        <v>404</v>
      </c>
    </row>
    <row r="219" s="2" customFormat="1" ht="16.5" customHeight="1">
      <c r="A219" s="40"/>
      <c r="B219" s="41"/>
      <c r="C219" s="213" t="s">
        <v>152</v>
      </c>
      <c r="D219" s="213" t="s">
        <v>136</v>
      </c>
      <c r="E219" s="214" t="s">
        <v>405</v>
      </c>
      <c r="F219" s="215" t="s">
        <v>406</v>
      </c>
      <c r="G219" s="216" t="s">
        <v>278</v>
      </c>
      <c r="H219" s="217">
        <v>1</v>
      </c>
      <c r="I219" s="218"/>
      <c r="J219" s="219">
        <f>ROUND(I219*H219,2)</f>
        <v>0</v>
      </c>
      <c r="K219" s="215" t="s">
        <v>18</v>
      </c>
      <c r="L219" s="46"/>
      <c r="M219" s="220" t="s">
        <v>18</v>
      </c>
      <c r="N219" s="221" t="s">
        <v>40</v>
      </c>
      <c r="O219" s="86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2">
        <f>S219*H219</f>
        <v>0</v>
      </c>
      <c r="U219" s="223" t="s">
        <v>18</v>
      </c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4" t="s">
        <v>180</v>
      </c>
      <c r="AT219" s="224" t="s">
        <v>136</v>
      </c>
      <c r="AU219" s="224" t="s">
        <v>79</v>
      </c>
      <c r="AY219" s="19" t="s">
        <v>133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9" t="s">
        <v>77</v>
      </c>
      <c r="BK219" s="225">
        <f>ROUND(I219*H219,2)</f>
        <v>0</v>
      </c>
      <c r="BL219" s="19" t="s">
        <v>180</v>
      </c>
      <c r="BM219" s="224" t="s">
        <v>407</v>
      </c>
    </row>
    <row r="220" s="13" customFormat="1">
      <c r="A220" s="13"/>
      <c r="B220" s="226"/>
      <c r="C220" s="227"/>
      <c r="D220" s="228" t="s">
        <v>141</v>
      </c>
      <c r="E220" s="229" t="s">
        <v>18</v>
      </c>
      <c r="F220" s="230" t="s">
        <v>408</v>
      </c>
      <c r="G220" s="227"/>
      <c r="H220" s="229" t="s">
        <v>18</v>
      </c>
      <c r="I220" s="231"/>
      <c r="J220" s="227"/>
      <c r="K220" s="227"/>
      <c r="L220" s="232"/>
      <c r="M220" s="233"/>
      <c r="N220" s="234"/>
      <c r="O220" s="234"/>
      <c r="P220" s="234"/>
      <c r="Q220" s="234"/>
      <c r="R220" s="234"/>
      <c r="S220" s="234"/>
      <c r="T220" s="234"/>
      <c r="U220" s="235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141</v>
      </c>
      <c r="AU220" s="236" t="s">
        <v>79</v>
      </c>
      <c r="AV220" s="13" t="s">
        <v>77</v>
      </c>
      <c r="AW220" s="13" t="s">
        <v>31</v>
      </c>
      <c r="AX220" s="13" t="s">
        <v>69</v>
      </c>
      <c r="AY220" s="236" t="s">
        <v>133</v>
      </c>
    </row>
    <row r="221" s="14" customFormat="1">
      <c r="A221" s="14"/>
      <c r="B221" s="237"/>
      <c r="C221" s="238"/>
      <c r="D221" s="228" t="s">
        <v>141</v>
      </c>
      <c r="E221" s="239" t="s">
        <v>18</v>
      </c>
      <c r="F221" s="240" t="s">
        <v>77</v>
      </c>
      <c r="G221" s="238"/>
      <c r="H221" s="241">
        <v>1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5"/>
      <c r="U221" s="246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7" t="s">
        <v>141</v>
      </c>
      <c r="AU221" s="247" t="s">
        <v>79</v>
      </c>
      <c r="AV221" s="14" t="s">
        <v>79</v>
      </c>
      <c r="AW221" s="14" t="s">
        <v>31</v>
      </c>
      <c r="AX221" s="14" t="s">
        <v>69</v>
      </c>
      <c r="AY221" s="247" t="s">
        <v>133</v>
      </c>
    </row>
    <row r="222" s="15" customFormat="1">
      <c r="A222" s="15"/>
      <c r="B222" s="248"/>
      <c r="C222" s="249"/>
      <c r="D222" s="228" t="s">
        <v>141</v>
      </c>
      <c r="E222" s="250" t="s">
        <v>18</v>
      </c>
      <c r="F222" s="251" t="s">
        <v>171</v>
      </c>
      <c r="G222" s="249"/>
      <c r="H222" s="252">
        <v>1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6"/>
      <c r="U222" s="257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8" t="s">
        <v>141</v>
      </c>
      <c r="AU222" s="258" t="s">
        <v>79</v>
      </c>
      <c r="AV222" s="15" t="s">
        <v>140</v>
      </c>
      <c r="AW222" s="15" t="s">
        <v>31</v>
      </c>
      <c r="AX222" s="15" t="s">
        <v>77</v>
      </c>
      <c r="AY222" s="258" t="s">
        <v>133</v>
      </c>
    </row>
    <row r="223" s="2" customFormat="1" ht="16.5" customHeight="1">
      <c r="A223" s="40"/>
      <c r="B223" s="41"/>
      <c r="C223" s="213" t="s">
        <v>145</v>
      </c>
      <c r="D223" s="213" t="s">
        <v>136</v>
      </c>
      <c r="E223" s="214" t="s">
        <v>409</v>
      </c>
      <c r="F223" s="215" t="s">
        <v>410</v>
      </c>
      <c r="G223" s="216" t="s">
        <v>278</v>
      </c>
      <c r="H223" s="217">
        <v>1</v>
      </c>
      <c r="I223" s="218"/>
      <c r="J223" s="219">
        <f>ROUND(I223*H223,2)</f>
        <v>0</v>
      </c>
      <c r="K223" s="215" t="s">
        <v>18</v>
      </c>
      <c r="L223" s="46"/>
      <c r="M223" s="220" t="s">
        <v>18</v>
      </c>
      <c r="N223" s="221" t="s">
        <v>40</v>
      </c>
      <c r="O223" s="86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2">
        <f>S223*H223</f>
        <v>0</v>
      </c>
      <c r="U223" s="223" t="s">
        <v>18</v>
      </c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4" t="s">
        <v>180</v>
      </c>
      <c r="AT223" s="224" t="s">
        <v>136</v>
      </c>
      <c r="AU223" s="224" t="s">
        <v>79</v>
      </c>
      <c r="AY223" s="19" t="s">
        <v>133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9" t="s">
        <v>77</v>
      </c>
      <c r="BK223" s="225">
        <f>ROUND(I223*H223,2)</f>
        <v>0</v>
      </c>
      <c r="BL223" s="19" t="s">
        <v>180</v>
      </c>
      <c r="BM223" s="224" t="s">
        <v>275</v>
      </c>
    </row>
    <row r="224" s="13" customFormat="1">
      <c r="A224" s="13"/>
      <c r="B224" s="226"/>
      <c r="C224" s="227"/>
      <c r="D224" s="228" t="s">
        <v>141</v>
      </c>
      <c r="E224" s="229" t="s">
        <v>18</v>
      </c>
      <c r="F224" s="230" t="s">
        <v>408</v>
      </c>
      <c r="G224" s="227"/>
      <c r="H224" s="229" t="s">
        <v>18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4"/>
      <c r="U224" s="235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141</v>
      </c>
      <c r="AU224" s="236" t="s">
        <v>79</v>
      </c>
      <c r="AV224" s="13" t="s">
        <v>77</v>
      </c>
      <c r="AW224" s="13" t="s">
        <v>31</v>
      </c>
      <c r="AX224" s="13" t="s">
        <v>69</v>
      </c>
      <c r="AY224" s="236" t="s">
        <v>133</v>
      </c>
    </row>
    <row r="225" s="14" customFormat="1">
      <c r="A225" s="14"/>
      <c r="B225" s="237"/>
      <c r="C225" s="238"/>
      <c r="D225" s="228" t="s">
        <v>141</v>
      </c>
      <c r="E225" s="239" t="s">
        <v>18</v>
      </c>
      <c r="F225" s="240" t="s">
        <v>77</v>
      </c>
      <c r="G225" s="238"/>
      <c r="H225" s="241">
        <v>1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5"/>
      <c r="U225" s="246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7" t="s">
        <v>141</v>
      </c>
      <c r="AU225" s="247" t="s">
        <v>79</v>
      </c>
      <c r="AV225" s="14" t="s">
        <v>79</v>
      </c>
      <c r="AW225" s="14" t="s">
        <v>31</v>
      </c>
      <c r="AX225" s="14" t="s">
        <v>69</v>
      </c>
      <c r="AY225" s="247" t="s">
        <v>133</v>
      </c>
    </row>
    <row r="226" s="15" customFormat="1">
      <c r="A226" s="15"/>
      <c r="B226" s="248"/>
      <c r="C226" s="249"/>
      <c r="D226" s="228" t="s">
        <v>141</v>
      </c>
      <c r="E226" s="250" t="s">
        <v>18</v>
      </c>
      <c r="F226" s="251" t="s">
        <v>171</v>
      </c>
      <c r="G226" s="249"/>
      <c r="H226" s="252">
        <v>1</v>
      </c>
      <c r="I226" s="253"/>
      <c r="J226" s="249"/>
      <c r="K226" s="249"/>
      <c r="L226" s="254"/>
      <c r="M226" s="255"/>
      <c r="N226" s="256"/>
      <c r="O226" s="256"/>
      <c r="P226" s="256"/>
      <c r="Q226" s="256"/>
      <c r="R226" s="256"/>
      <c r="S226" s="256"/>
      <c r="T226" s="256"/>
      <c r="U226" s="257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8" t="s">
        <v>141</v>
      </c>
      <c r="AU226" s="258" t="s">
        <v>79</v>
      </c>
      <c r="AV226" s="15" t="s">
        <v>140</v>
      </c>
      <c r="AW226" s="15" t="s">
        <v>31</v>
      </c>
      <c r="AX226" s="15" t="s">
        <v>77</v>
      </c>
      <c r="AY226" s="258" t="s">
        <v>133</v>
      </c>
    </row>
    <row r="227" s="2" customFormat="1" ht="16.5" customHeight="1">
      <c r="A227" s="40"/>
      <c r="B227" s="41"/>
      <c r="C227" s="213" t="s">
        <v>149</v>
      </c>
      <c r="D227" s="213" t="s">
        <v>136</v>
      </c>
      <c r="E227" s="214" t="s">
        <v>411</v>
      </c>
      <c r="F227" s="215" t="s">
        <v>412</v>
      </c>
      <c r="G227" s="216" t="s">
        <v>278</v>
      </c>
      <c r="H227" s="217">
        <v>1</v>
      </c>
      <c r="I227" s="218"/>
      <c r="J227" s="219">
        <f>ROUND(I227*H227,2)</f>
        <v>0</v>
      </c>
      <c r="K227" s="215" t="s">
        <v>18</v>
      </c>
      <c r="L227" s="46"/>
      <c r="M227" s="220" t="s">
        <v>18</v>
      </c>
      <c r="N227" s="221" t="s">
        <v>40</v>
      </c>
      <c r="O227" s="86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2">
        <f>S227*H227</f>
        <v>0</v>
      </c>
      <c r="U227" s="223" t="s">
        <v>18</v>
      </c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4" t="s">
        <v>180</v>
      </c>
      <c r="AT227" s="224" t="s">
        <v>136</v>
      </c>
      <c r="AU227" s="224" t="s">
        <v>79</v>
      </c>
      <c r="AY227" s="19" t="s">
        <v>133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9" t="s">
        <v>77</v>
      </c>
      <c r="BK227" s="225">
        <f>ROUND(I227*H227,2)</f>
        <v>0</v>
      </c>
      <c r="BL227" s="19" t="s">
        <v>180</v>
      </c>
      <c r="BM227" s="224" t="s">
        <v>264</v>
      </c>
    </row>
    <row r="228" s="13" customFormat="1">
      <c r="A228" s="13"/>
      <c r="B228" s="226"/>
      <c r="C228" s="227"/>
      <c r="D228" s="228" t="s">
        <v>141</v>
      </c>
      <c r="E228" s="229" t="s">
        <v>18</v>
      </c>
      <c r="F228" s="230" t="s">
        <v>408</v>
      </c>
      <c r="G228" s="227"/>
      <c r="H228" s="229" t="s">
        <v>18</v>
      </c>
      <c r="I228" s="231"/>
      <c r="J228" s="227"/>
      <c r="K228" s="227"/>
      <c r="L228" s="232"/>
      <c r="M228" s="233"/>
      <c r="N228" s="234"/>
      <c r="O228" s="234"/>
      <c r="P228" s="234"/>
      <c r="Q228" s="234"/>
      <c r="R228" s="234"/>
      <c r="S228" s="234"/>
      <c r="T228" s="234"/>
      <c r="U228" s="235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6" t="s">
        <v>141</v>
      </c>
      <c r="AU228" s="236" t="s">
        <v>79</v>
      </c>
      <c r="AV228" s="13" t="s">
        <v>77</v>
      </c>
      <c r="AW228" s="13" t="s">
        <v>31</v>
      </c>
      <c r="AX228" s="13" t="s">
        <v>69</v>
      </c>
      <c r="AY228" s="236" t="s">
        <v>133</v>
      </c>
    </row>
    <row r="229" s="14" customFormat="1">
      <c r="A229" s="14"/>
      <c r="B229" s="237"/>
      <c r="C229" s="238"/>
      <c r="D229" s="228" t="s">
        <v>141</v>
      </c>
      <c r="E229" s="239" t="s">
        <v>18</v>
      </c>
      <c r="F229" s="240" t="s">
        <v>77</v>
      </c>
      <c r="G229" s="238"/>
      <c r="H229" s="241">
        <v>1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5"/>
      <c r="U229" s="246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7" t="s">
        <v>141</v>
      </c>
      <c r="AU229" s="247" t="s">
        <v>79</v>
      </c>
      <c r="AV229" s="14" t="s">
        <v>79</v>
      </c>
      <c r="AW229" s="14" t="s">
        <v>31</v>
      </c>
      <c r="AX229" s="14" t="s">
        <v>69</v>
      </c>
      <c r="AY229" s="247" t="s">
        <v>133</v>
      </c>
    </row>
    <row r="230" s="15" customFormat="1">
      <c r="A230" s="15"/>
      <c r="B230" s="248"/>
      <c r="C230" s="249"/>
      <c r="D230" s="228" t="s">
        <v>141</v>
      </c>
      <c r="E230" s="250" t="s">
        <v>18</v>
      </c>
      <c r="F230" s="251" t="s">
        <v>171</v>
      </c>
      <c r="G230" s="249"/>
      <c r="H230" s="252">
        <v>1</v>
      </c>
      <c r="I230" s="253"/>
      <c r="J230" s="249"/>
      <c r="K230" s="249"/>
      <c r="L230" s="254"/>
      <c r="M230" s="255"/>
      <c r="N230" s="256"/>
      <c r="O230" s="256"/>
      <c r="P230" s="256"/>
      <c r="Q230" s="256"/>
      <c r="R230" s="256"/>
      <c r="S230" s="256"/>
      <c r="T230" s="256"/>
      <c r="U230" s="257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8" t="s">
        <v>141</v>
      </c>
      <c r="AU230" s="258" t="s">
        <v>79</v>
      </c>
      <c r="AV230" s="15" t="s">
        <v>140</v>
      </c>
      <c r="AW230" s="15" t="s">
        <v>31</v>
      </c>
      <c r="AX230" s="15" t="s">
        <v>77</v>
      </c>
      <c r="AY230" s="258" t="s">
        <v>133</v>
      </c>
    </row>
    <row r="231" s="2" customFormat="1" ht="16.5" customHeight="1">
      <c r="A231" s="40"/>
      <c r="B231" s="41"/>
      <c r="C231" s="213" t="s">
        <v>154</v>
      </c>
      <c r="D231" s="213" t="s">
        <v>136</v>
      </c>
      <c r="E231" s="214" t="s">
        <v>413</v>
      </c>
      <c r="F231" s="215" t="s">
        <v>414</v>
      </c>
      <c r="G231" s="216" t="s">
        <v>278</v>
      </c>
      <c r="H231" s="217">
        <v>1</v>
      </c>
      <c r="I231" s="218"/>
      <c r="J231" s="219">
        <f>ROUND(I231*H231,2)</f>
        <v>0</v>
      </c>
      <c r="K231" s="215" t="s">
        <v>18</v>
      </c>
      <c r="L231" s="46"/>
      <c r="M231" s="220" t="s">
        <v>18</v>
      </c>
      <c r="N231" s="221" t="s">
        <v>40</v>
      </c>
      <c r="O231" s="86"/>
      <c r="P231" s="222">
        <f>O231*H231</f>
        <v>0</v>
      </c>
      <c r="Q231" s="222">
        <v>0</v>
      </c>
      <c r="R231" s="222">
        <f>Q231*H231</f>
        <v>0</v>
      </c>
      <c r="S231" s="222">
        <v>0</v>
      </c>
      <c r="T231" s="222">
        <f>S231*H231</f>
        <v>0</v>
      </c>
      <c r="U231" s="223" t="s">
        <v>18</v>
      </c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4" t="s">
        <v>180</v>
      </c>
      <c r="AT231" s="224" t="s">
        <v>136</v>
      </c>
      <c r="AU231" s="224" t="s">
        <v>79</v>
      </c>
      <c r="AY231" s="19" t="s">
        <v>133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9" t="s">
        <v>77</v>
      </c>
      <c r="BK231" s="225">
        <f>ROUND(I231*H231,2)</f>
        <v>0</v>
      </c>
      <c r="BL231" s="19" t="s">
        <v>180</v>
      </c>
      <c r="BM231" s="224" t="s">
        <v>415</v>
      </c>
    </row>
    <row r="232" s="13" customFormat="1">
      <c r="A232" s="13"/>
      <c r="B232" s="226"/>
      <c r="C232" s="227"/>
      <c r="D232" s="228" t="s">
        <v>141</v>
      </c>
      <c r="E232" s="229" t="s">
        <v>18</v>
      </c>
      <c r="F232" s="230" t="s">
        <v>408</v>
      </c>
      <c r="G232" s="227"/>
      <c r="H232" s="229" t="s">
        <v>18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4"/>
      <c r="U232" s="235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141</v>
      </c>
      <c r="AU232" s="236" t="s">
        <v>79</v>
      </c>
      <c r="AV232" s="13" t="s">
        <v>77</v>
      </c>
      <c r="AW232" s="13" t="s">
        <v>31</v>
      </c>
      <c r="AX232" s="13" t="s">
        <v>69</v>
      </c>
      <c r="AY232" s="236" t="s">
        <v>133</v>
      </c>
    </row>
    <row r="233" s="14" customFormat="1">
      <c r="A233" s="14"/>
      <c r="B233" s="237"/>
      <c r="C233" s="238"/>
      <c r="D233" s="228" t="s">
        <v>141</v>
      </c>
      <c r="E233" s="239" t="s">
        <v>18</v>
      </c>
      <c r="F233" s="240" t="s">
        <v>77</v>
      </c>
      <c r="G233" s="238"/>
      <c r="H233" s="241">
        <v>1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5"/>
      <c r="U233" s="246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7" t="s">
        <v>141</v>
      </c>
      <c r="AU233" s="247" t="s">
        <v>79</v>
      </c>
      <c r="AV233" s="14" t="s">
        <v>79</v>
      </c>
      <c r="AW233" s="14" t="s">
        <v>31</v>
      </c>
      <c r="AX233" s="14" t="s">
        <v>69</v>
      </c>
      <c r="AY233" s="247" t="s">
        <v>133</v>
      </c>
    </row>
    <row r="234" s="15" customFormat="1">
      <c r="A234" s="15"/>
      <c r="B234" s="248"/>
      <c r="C234" s="249"/>
      <c r="D234" s="228" t="s">
        <v>141</v>
      </c>
      <c r="E234" s="250" t="s">
        <v>18</v>
      </c>
      <c r="F234" s="251" t="s">
        <v>171</v>
      </c>
      <c r="G234" s="249"/>
      <c r="H234" s="252">
        <v>1</v>
      </c>
      <c r="I234" s="253"/>
      <c r="J234" s="249"/>
      <c r="K234" s="249"/>
      <c r="L234" s="254"/>
      <c r="M234" s="255"/>
      <c r="N234" s="256"/>
      <c r="O234" s="256"/>
      <c r="P234" s="256"/>
      <c r="Q234" s="256"/>
      <c r="R234" s="256"/>
      <c r="S234" s="256"/>
      <c r="T234" s="256"/>
      <c r="U234" s="257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8" t="s">
        <v>141</v>
      </c>
      <c r="AU234" s="258" t="s">
        <v>79</v>
      </c>
      <c r="AV234" s="15" t="s">
        <v>140</v>
      </c>
      <c r="AW234" s="15" t="s">
        <v>31</v>
      </c>
      <c r="AX234" s="15" t="s">
        <v>77</v>
      </c>
      <c r="AY234" s="258" t="s">
        <v>133</v>
      </c>
    </row>
    <row r="235" s="2" customFormat="1" ht="16.5" customHeight="1">
      <c r="A235" s="40"/>
      <c r="B235" s="41"/>
      <c r="C235" s="213" t="s">
        <v>8</v>
      </c>
      <c r="D235" s="213" t="s">
        <v>136</v>
      </c>
      <c r="E235" s="214" t="s">
        <v>416</v>
      </c>
      <c r="F235" s="215" t="s">
        <v>417</v>
      </c>
      <c r="G235" s="216" t="s">
        <v>278</v>
      </c>
      <c r="H235" s="217">
        <v>1</v>
      </c>
      <c r="I235" s="218"/>
      <c r="J235" s="219">
        <f>ROUND(I235*H235,2)</f>
        <v>0</v>
      </c>
      <c r="K235" s="215" t="s">
        <v>18</v>
      </c>
      <c r="L235" s="46"/>
      <c r="M235" s="220" t="s">
        <v>18</v>
      </c>
      <c r="N235" s="221" t="s">
        <v>40</v>
      </c>
      <c r="O235" s="86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2">
        <f>S235*H235</f>
        <v>0</v>
      </c>
      <c r="U235" s="223" t="s">
        <v>18</v>
      </c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4" t="s">
        <v>180</v>
      </c>
      <c r="AT235" s="224" t="s">
        <v>136</v>
      </c>
      <c r="AU235" s="224" t="s">
        <v>79</v>
      </c>
      <c r="AY235" s="19" t="s">
        <v>133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9" t="s">
        <v>77</v>
      </c>
      <c r="BK235" s="225">
        <f>ROUND(I235*H235,2)</f>
        <v>0</v>
      </c>
      <c r="BL235" s="19" t="s">
        <v>180</v>
      </c>
      <c r="BM235" s="224" t="s">
        <v>418</v>
      </c>
    </row>
    <row r="236" s="13" customFormat="1">
      <c r="A236" s="13"/>
      <c r="B236" s="226"/>
      <c r="C236" s="227"/>
      <c r="D236" s="228" t="s">
        <v>141</v>
      </c>
      <c r="E236" s="229" t="s">
        <v>18</v>
      </c>
      <c r="F236" s="230" t="s">
        <v>408</v>
      </c>
      <c r="G236" s="227"/>
      <c r="H236" s="229" t="s">
        <v>18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4"/>
      <c r="U236" s="235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141</v>
      </c>
      <c r="AU236" s="236" t="s">
        <v>79</v>
      </c>
      <c r="AV236" s="13" t="s">
        <v>77</v>
      </c>
      <c r="AW236" s="13" t="s">
        <v>31</v>
      </c>
      <c r="AX236" s="13" t="s">
        <v>69</v>
      </c>
      <c r="AY236" s="236" t="s">
        <v>133</v>
      </c>
    </row>
    <row r="237" s="14" customFormat="1">
      <c r="A237" s="14"/>
      <c r="B237" s="237"/>
      <c r="C237" s="238"/>
      <c r="D237" s="228" t="s">
        <v>141</v>
      </c>
      <c r="E237" s="239" t="s">
        <v>18</v>
      </c>
      <c r="F237" s="240" t="s">
        <v>77</v>
      </c>
      <c r="G237" s="238"/>
      <c r="H237" s="241">
        <v>1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5"/>
      <c r="U237" s="246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7" t="s">
        <v>141</v>
      </c>
      <c r="AU237" s="247" t="s">
        <v>79</v>
      </c>
      <c r="AV237" s="14" t="s">
        <v>79</v>
      </c>
      <c r="AW237" s="14" t="s">
        <v>31</v>
      </c>
      <c r="AX237" s="14" t="s">
        <v>69</v>
      </c>
      <c r="AY237" s="247" t="s">
        <v>133</v>
      </c>
    </row>
    <row r="238" s="15" customFormat="1">
      <c r="A238" s="15"/>
      <c r="B238" s="248"/>
      <c r="C238" s="249"/>
      <c r="D238" s="228" t="s">
        <v>141</v>
      </c>
      <c r="E238" s="250" t="s">
        <v>18</v>
      </c>
      <c r="F238" s="251" t="s">
        <v>171</v>
      </c>
      <c r="G238" s="249"/>
      <c r="H238" s="252">
        <v>1</v>
      </c>
      <c r="I238" s="253"/>
      <c r="J238" s="249"/>
      <c r="K238" s="249"/>
      <c r="L238" s="254"/>
      <c r="M238" s="255"/>
      <c r="N238" s="256"/>
      <c r="O238" s="256"/>
      <c r="P238" s="256"/>
      <c r="Q238" s="256"/>
      <c r="R238" s="256"/>
      <c r="S238" s="256"/>
      <c r="T238" s="256"/>
      <c r="U238" s="257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8" t="s">
        <v>141</v>
      </c>
      <c r="AU238" s="258" t="s">
        <v>79</v>
      </c>
      <c r="AV238" s="15" t="s">
        <v>140</v>
      </c>
      <c r="AW238" s="15" t="s">
        <v>31</v>
      </c>
      <c r="AX238" s="15" t="s">
        <v>77</v>
      </c>
      <c r="AY238" s="258" t="s">
        <v>133</v>
      </c>
    </row>
    <row r="239" s="2" customFormat="1" ht="16.5" customHeight="1">
      <c r="A239" s="40"/>
      <c r="B239" s="41"/>
      <c r="C239" s="213" t="s">
        <v>419</v>
      </c>
      <c r="D239" s="213" t="s">
        <v>136</v>
      </c>
      <c r="E239" s="214" t="s">
        <v>420</v>
      </c>
      <c r="F239" s="215" t="s">
        <v>421</v>
      </c>
      <c r="G239" s="216" t="s">
        <v>278</v>
      </c>
      <c r="H239" s="217">
        <v>1</v>
      </c>
      <c r="I239" s="218"/>
      <c r="J239" s="219">
        <f>ROUND(I239*H239,2)</f>
        <v>0</v>
      </c>
      <c r="K239" s="215" t="s">
        <v>18</v>
      </c>
      <c r="L239" s="46"/>
      <c r="M239" s="220" t="s">
        <v>18</v>
      </c>
      <c r="N239" s="221" t="s">
        <v>40</v>
      </c>
      <c r="O239" s="86"/>
      <c r="P239" s="222">
        <f>O239*H239</f>
        <v>0</v>
      </c>
      <c r="Q239" s="222">
        <v>0</v>
      </c>
      <c r="R239" s="222">
        <f>Q239*H239</f>
        <v>0</v>
      </c>
      <c r="S239" s="222">
        <v>0</v>
      </c>
      <c r="T239" s="222">
        <f>S239*H239</f>
        <v>0</v>
      </c>
      <c r="U239" s="223" t="s">
        <v>18</v>
      </c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4" t="s">
        <v>180</v>
      </c>
      <c r="AT239" s="224" t="s">
        <v>136</v>
      </c>
      <c r="AU239" s="224" t="s">
        <v>79</v>
      </c>
      <c r="AY239" s="19" t="s">
        <v>133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9" t="s">
        <v>77</v>
      </c>
      <c r="BK239" s="225">
        <f>ROUND(I239*H239,2)</f>
        <v>0</v>
      </c>
      <c r="BL239" s="19" t="s">
        <v>180</v>
      </c>
      <c r="BM239" s="224" t="s">
        <v>236</v>
      </c>
    </row>
    <row r="240" s="13" customFormat="1">
      <c r="A240" s="13"/>
      <c r="B240" s="226"/>
      <c r="C240" s="227"/>
      <c r="D240" s="228" t="s">
        <v>141</v>
      </c>
      <c r="E240" s="229" t="s">
        <v>18</v>
      </c>
      <c r="F240" s="230" t="s">
        <v>408</v>
      </c>
      <c r="G240" s="227"/>
      <c r="H240" s="229" t="s">
        <v>18</v>
      </c>
      <c r="I240" s="231"/>
      <c r="J240" s="227"/>
      <c r="K240" s="227"/>
      <c r="L240" s="232"/>
      <c r="M240" s="233"/>
      <c r="N240" s="234"/>
      <c r="O240" s="234"/>
      <c r="P240" s="234"/>
      <c r="Q240" s="234"/>
      <c r="R240" s="234"/>
      <c r="S240" s="234"/>
      <c r="T240" s="234"/>
      <c r="U240" s="235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141</v>
      </c>
      <c r="AU240" s="236" t="s">
        <v>79</v>
      </c>
      <c r="AV240" s="13" t="s">
        <v>77</v>
      </c>
      <c r="AW240" s="13" t="s">
        <v>31</v>
      </c>
      <c r="AX240" s="13" t="s">
        <v>69</v>
      </c>
      <c r="AY240" s="236" t="s">
        <v>133</v>
      </c>
    </row>
    <row r="241" s="14" customFormat="1">
      <c r="A241" s="14"/>
      <c r="B241" s="237"/>
      <c r="C241" s="238"/>
      <c r="D241" s="228" t="s">
        <v>141</v>
      </c>
      <c r="E241" s="239" t="s">
        <v>18</v>
      </c>
      <c r="F241" s="240" t="s">
        <v>77</v>
      </c>
      <c r="G241" s="238"/>
      <c r="H241" s="241">
        <v>1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5"/>
      <c r="U241" s="246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7" t="s">
        <v>141</v>
      </c>
      <c r="AU241" s="247" t="s">
        <v>79</v>
      </c>
      <c r="AV241" s="14" t="s">
        <v>79</v>
      </c>
      <c r="AW241" s="14" t="s">
        <v>31</v>
      </c>
      <c r="AX241" s="14" t="s">
        <v>69</v>
      </c>
      <c r="AY241" s="247" t="s">
        <v>133</v>
      </c>
    </row>
    <row r="242" s="15" customFormat="1">
      <c r="A242" s="15"/>
      <c r="B242" s="248"/>
      <c r="C242" s="249"/>
      <c r="D242" s="228" t="s">
        <v>141</v>
      </c>
      <c r="E242" s="250" t="s">
        <v>18</v>
      </c>
      <c r="F242" s="251" t="s">
        <v>171</v>
      </c>
      <c r="G242" s="249"/>
      <c r="H242" s="252">
        <v>1</v>
      </c>
      <c r="I242" s="253"/>
      <c r="J242" s="249"/>
      <c r="K242" s="249"/>
      <c r="L242" s="254"/>
      <c r="M242" s="255"/>
      <c r="N242" s="256"/>
      <c r="O242" s="256"/>
      <c r="P242" s="256"/>
      <c r="Q242" s="256"/>
      <c r="R242" s="256"/>
      <c r="S242" s="256"/>
      <c r="T242" s="256"/>
      <c r="U242" s="257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8" t="s">
        <v>141</v>
      </c>
      <c r="AU242" s="258" t="s">
        <v>79</v>
      </c>
      <c r="AV242" s="15" t="s">
        <v>140</v>
      </c>
      <c r="AW242" s="15" t="s">
        <v>31</v>
      </c>
      <c r="AX242" s="15" t="s">
        <v>77</v>
      </c>
      <c r="AY242" s="258" t="s">
        <v>133</v>
      </c>
    </row>
    <row r="243" s="2" customFormat="1" ht="16.5" customHeight="1">
      <c r="A243" s="40"/>
      <c r="B243" s="41"/>
      <c r="C243" s="213" t="s">
        <v>176</v>
      </c>
      <c r="D243" s="213" t="s">
        <v>136</v>
      </c>
      <c r="E243" s="214" t="s">
        <v>422</v>
      </c>
      <c r="F243" s="215" t="s">
        <v>423</v>
      </c>
      <c r="G243" s="216" t="s">
        <v>278</v>
      </c>
      <c r="H243" s="217">
        <v>1</v>
      </c>
      <c r="I243" s="218"/>
      <c r="J243" s="219">
        <f>ROUND(I243*H243,2)</f>
        <v>0</v>
      </c>
      <c r="K243" s="215" t="s">
        <v>18</v>
      </c>
      <c r="L243" s="46"/>
      <c r="M243" s="220" t="s">
        <v>18</v>
      </c>
      <c r="N243" s="221" t="s">
        <v>40</v>
      </c>
      <c r="O243" s="86"/>
      <c r="P243" s="222">
        <f>O243*H243</f>
        <v>0</v>
      </c>
      <c r="Q243" s="222">
        <v>0</v>
      </c>
      <c r="R243" s="222">
        <f>Q243*H243</f>
        <v>0</v>
      </c>
      <c r="S243" s="222">
        <v>0</v>
      </c>
      <c r="T243" s="222">
        <f>S243*H243</f>
        <v>0</v>
      </c>
      <c r="U243" s="223" t="s">
        <v>18</v>
      </c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4" t="s">
        <v>180</v>
      </c>
      <c r="AT243" s="224" t="s">
        <v>136</v>
      </c>
      <c r="AU243" s="224" t="s">
        <v>79</v>
      </c>
      <c r="AY243" s="19" t="s">
        <v>133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9" t="s">
        <v>77</v>
      </c>
      <c r="BK243" s="225">
        <f>ROUND(I243*H243,2)</f>
        <v>0</v>
      </c>
      <c r="BL243" s="19" t="s">
        <v>180</v>
      </c>
      <c r="BM243" s="224" t="s">
        <v>316</v>
      </c>
    </row>
    <row r="244" s="13" customFormat="1">
      <c r="A244" s="13"/>
      <c r="B244" s="226"/>
      <c r="C244" s="227"/>
      <c r="D244" s="228" t="s">
        <v>141</v>
      </c>
      <c r="E244" s="229" t="s">
        <v>18</v>
      </c>
      <c r="F244" s="230" t="s">
        <v>408</v>
      </c>
      <c r="G244" s="227"/>
      <c r="H244" s="229" t="s">
        <v>18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4"/>
      <c r="U244" s="235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141</v>
      </c>
      <c r="AU244" s="236" t="s">
        <v>79</v>
      </c>
      <c r="AV244" s="13" t="s">
        <v>77</v>
      </c>
      <c r="AW244" s="13" t="s">
        <v>31</v>
      </c>
      <c r="AX244" s="13" t="s">
        <v>69</v>
      </c>
      <c r="AY244" s="236" t="s">
        <v>133</v>
      </c>
    </row>
    <row r="245" s="14" customFormat="1">
      <c r="A245" s="14"/>
      <c r="B245" s="237"/>
      <c r="C245" s="238"/>
      <c r="D245" s="228" t="s">
        <v>141</v>
      </c>
      <c r="E245" s="239" t="s">
        <v>18</v>
      </c>
      <c r="F245" s="240" t="s">
        <v>77</v>
      </c>
      <c r="G245" s="238"/>
      <c r="H245" s="241">
        <v>1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5"/>
      <c r="U245" s="246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7" t="s">
        <v>141</v>
      </c>
      <c r="AU245" s="247" t="s">
        <v>79</v>
      </c>
      <c r="AV245" s="14" t="s">
        <v>79</v>
      </c>
      <c r="AW245" s="14" t="s">
        <v>31</v>
      </c>
      <c r="AX245" s="14" t="s">
        <v>69</v>
      </c>
      <c r="AY245" s="247" t="s">
        <v>133</v>
      </c>
    </row>
    <row r="246" s="15" customFormat="1">
      <c r="A246" s="15"/>
      <c r="B246" s="248"/>
      <c r="C246" s="249"/>
      <c r="D246" s="228" t="s">
        <v>141</v>
      </c>
      <c r="E246" s="250" t="s">
        <v>18</v>
      </c>
      <c r="F246" s="251" t="s">
        <v>171</v>
      </c>
      <c r="G246" s="249"/>
      <c r="H246" s="252">
        <v>1</v>
      </c>
      <c r="I246" s="253"/>
      <c r="J246" s="249"/>
      <c r="K246" s="249"/>
      <c r="L246" s="254"/>
      <c r="M246" s="255"/>
      <c r="N246" s="256"/>
      <c r="O246" s="256"/>
      <c r="P246" s="256"/>
      <c r="Q246" s="256"/>
      <c r="R246" s="256"/>
      <c r="S246" s="256"/>
      <c r="T246" s="256"/>
      <c r="U246" s="257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8" t="s">
        <v>141</v>
      </c>
      <c r="AU246" s="258" t="s">
        <v>79</v>
      </c>
      <c r="AV246" s="15" t="s">
        <v>140</v>
      </c>
      <c r="AW246" s="15" t="s">
        <v>31</v>
      </c>
      <c r="AX246" s="15" t="s">
        <v>77</v>
      </c>
      <c r="AY246" s="258" t="s">
        <v>133</v>
      </c>
    </row>
    <row r="247" s="2" customFormat="1" ht="16.5" customHeight="1">
      <c r="A247" s="40"/>
      <c r="B247" s="41"/>
      <c r="C247" s="213" t="s">
        <v>424</v>
      </c>
      <c r="D247" s="213" t="s">
        <v>136</v>
      </c>
      <c r="E247" s="214" t="s">
        <v>425</v>
      </c>
      <c r="F247" s="215" t="s">
        <v>426</v>
      </c>
      <c r="G247" s="216" t="s">
        <v>278</v>
      </c>
      <c r="H247" s="217">
        <v>1</v>
      </c>
      <c r="I247" s="218"/>
      <c r="J247" s="219">
        <f>ROUND(I247*H247,2)</f>
        <v>0</v>
      </c>
      <c r="K247" s="215" t="s">
        <v>18</v>
      </c>
      <c r="L247" s="46"/>
      <c r="M247" s="220" t="s">
        <v>18</v>
      </c>
      <c r="N247" s="221" t="s">
        <v>40</v>
      </c>
      <c r="O247" s="86"/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2">
        <f>S247*H247</f>
        <v>0</v>
      </c>
      <c r="U247" s="223" t="s">
        <v>18</v>
      </c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4" t="s">
        <v>180</v>
      </c>
      <c r="AT247" s="224" t="s">
        <v>136</v>
      </c>
      <c r="AU247" s="224" t="s">
        <v>79</v>
      </c>
      <c r="AY247" s="19" t="s">
        <v>133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9" t="s">
        <v>77</v>
      </c>
      <c r="BK247" s="225">
        <f>ROUND(I247*H247,2)</f>
        <v>0</v>
      </c>
      <c r="BL247" s="19" t="s">
        <v>180</v>
      </c>
      <c r="BM247" s="224" t="s">
        <v>282</v>
      </c>
    </row>
    <row r="248" s="13" customFormat="1">
      <c r="A248" s="13"/>
      <c r="B248" s="226"/>
      <c r="C248" s="227"/>
      <c r="D248" s="228" t="s">
        <v>141</v>
      </c>
      <c r="E248" s="229" t="s">
        <v>18</v>
      </c>
      <c r="F248" s="230" t="s">
        <v>408</v>
      </c>
      <c r="G248" s="227"/>
      <c r="H248" s="229" t="s">
        <v>18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4"/>
      <c r="U248" s="235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141</v>
      </c>
      <c r="AU248" s="236" t="s">
        <v>79</v>
      </c>
      <c r="AV248" s="13" t="s">
        <v>77</v>
      </c>
      <c r="AW248" s="13" t="s">
        <v>31</v>
      </c>
      <c r="AX248" s="13" t="s">
        <v>69</v>
      </c>
      <c r="AY248" s="236" t="s">
        <v>133</v>
      </c>
    </row>
    <row r="249" s="14" customFormat="1">
      <c r="A249" s="14"/>
      <c r="B249" s="237"/>
      <c r="C249" s="238"/>
      <c r="D249" s="228" t="s">
        <v>141</v>
      </c>
      <c r="E249" s="239" t="s">
        <v>18</v>
      </c>
      <c r="F249" s="240" t="s">
        <v>77</v>
      </c>
      <c r="G249" s="238"/>
      <c r="H249" s="241">
        <v>1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5"/>
      <c r="U249" s="246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7" t="s">
        <v>141</v>
      </c>
      <c r="AU249" s="247" t="s">
        <v>79</v>
      </c>
      <c r="AV249" s="14" t="s">
        <v>79</v>
      </c>
      <c r="AW249" s="14" t="s">
        <v>31</v>
      </c>
      <c r="AX249" s="14" t="s">
        <v>69</v>
      </c>
      <c r="AY249" s="247" t="s">
        <v>133</v>
      </c>
    </row>
    <row r="250" s="15" customFormat="1">
      <c r="A250" s="15"/>
      <c r="B250" s="248"/>
      <c r="C250" s="249"/>
      <c r="D250" s="228" t="s">
        <v>141</v>
      </c>
      <c r="E250" s="250" t="s">
        <v>18</v>
      </c>
      <c r="F250" s="251" t="s">
        <v>171</v>
      </c>
      <c r="G250" s="249"/>
      <c r="H250" s="252">
        <v>1</v>
      </c>
      <c r="I250" s="253"/>
      <c r="J250" s="249"/>
      <c r="K250" s="249"/>
      <c r="L250" s="254"/>
      <c r="M250" s="255"/>
      <c r="N250" s="256"/>
      <c r="O250" s="256"/>
      <c r="P250" s="256"/>
      <c r="Q250" s="256"/>
      <c r="R250" s="256"/>
      <c r="S250" s="256"/>
      <c r="T250" s="256"/>
      <c r="U250" s="257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8" t="s">
        <v>141</v>
      </c>
      <c r="AU250" s="258" t="s">
        <v>79</v>
      </c>
      <c r="AV250" s="15" t="s">
        <v>140</v>
      </c>
      <c r="AW250" s="15" t="s">
        <v>31</v>
      </c>
      <c r="AX250" s="15" t="s">
        <v>77</v>
      </c>
      <c r="AY250" s="258" t="s">
        <v>133</v>
      </c>
    </row>
    <row r="251" s="2" customFormat="1" ht="16.5" customHeight="1">
      <c r="A251" s="40"/>
      <c r="B251" s="41"/>
      <c r="C251" s="213" t="s">
        <v>180</v>
      </c>
      <c r="D251" s="213" t="s">
        <v>136</v>
      </c>
      <c r="E251" s="214" t="s">
        <v>427</v>
      </c>
      <c r="F251" s="215" t="s">
        <v>428</v>
      </c>
      <c r="G251" s="216" t="s">
        <v>278</v>
      </c>
      <c r="H251" s="217">
        <v>1</v>
      </c>
      <c r="I251" s="218"/>
      <c r="J251" s="219">
        <f>ROUND(I251*H251,2)</f>
        <v>0</v>
      </c>
      <c r="K251" s="215" t="s">
        <v>18</v>
      </c>
      <c r="L251" s="46"/>
      <c r="M251" s="220" t="s">
        <v>18</v>
      </c>
      <c r="N251" s="221" t="s">
        <v>40</v>
      </c>
      <c r="O251" s="86"/>
      <c r="P251" s="222">
        <f>O251*H251</f>
        <v>0</v>
      </c>
      <c r="Q251" s="222">
        <v>0</v>
      </c>
      <c r="R251" s="222">
        <f>Q251*H251</f>
        <v>0</v>
      </c>
      <c r="S251" s="222">
        <v>0</v>
      </c>
      <c r="T251" s="222">
        <f>S251*H251</f>
        <v>0</v>
      </c>
      <c r="U251" s="223" t="s">
        <v>18</v>
      </c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4" t="s">
        <v>180</v>
      </c>
      <c r="AT251" s="224" t="s">
        <v>136</v>
      </c>
      <c r="AU251" s="224" t="s">
        <v>79</v>
      </c>
      <c r="AY251" s="19" t="s">
        <v>133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9" t="s">
        <v>77</v>
      </c>
      <c r="BK251" s="225">
        <f>ROUND(I251*H251,2)</f>
        <v>0</v>
      </c>
      <c r="BL251" s="19" t="s">
        <v>180</v>
      </c>
      <c r="BM251" s="224" t="s">
        <v>429</v>
      </c>
    </row>
    <row r="252" s="13" customFormat="1">
      <c r="A252" s="13"/>
      <c r="B252" s="226"/>
      <c r="C252" s="227"/>
      <c r="D252" s="228" t="s">
        <v>141</v>
      </c>
      <c r="E252" s="229" t="s">
        <v>18</v>
      </c>
      <c r="F252" s="230" t="s">
        <v>408</v>
      </c>
      <c r="G252" s="227"/>
      <c r="H252" s="229" t="s">
        <v>18</v>
      </c>
      <c r="I252" s="231"/>
      <c r="J252" s="227"/>
      <c r="K252" s="227"/>
      <c r="L252" s="232"/>
      <c r="M252" s="233"/>
      <c r="N252" s="234"/>
      <c r="O252" s="234"/>
      <c r="P252" s="234"/>
      <c r="Q252" s="234"/>
      <c r="R252" s="234"/>
      <c r="S252" s="234"/>
      <c r="T252" s="234"/>
      <c r="U252" s="235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141</v>
      </c>
      <c r="AU252" s="236" t="s">
        <v>79</v>
      </c>
      <c r="AV252" s="13" t="s">
        <v>77</v>
      </c>
      <c r="AW252" s="13" t="s">
        <v>31</v>
      </c>
      <c r="AX252" s="13" t="s">
        <v>69</v>
      </c>
      <c r="AY252" s="236" t="s">
        <v>133</v>
      </c>
    </row>
    <row r="253" s="14" customFormat="1">
      <c r="A253" s="14"/>
      <c r="B253" s="237"/>
      <c r="C253" s="238"/>
      <c r="D253" s="228" t="s">
        <v>141</v>
      </c>
      <c r="E253" s="239" t="s">
        <v>18</v>
      </c>
      <c r="F253" s="240" t="s">
        <v>77</v>
      </c>
      <c r="G253" s="238"/>
      <c r="H253" s="241">
        <v>1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5"/>
      <c r="U253" s="246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141</v>
      </c>
      <c r="AU253" s="247" t="s">
        <v>79</v>
      </c>
      <c r="AV253" s="14" t="s">
        <v>79</v>
      </c>
      <c r="AW253" s="14" t="s">
        <v>31</v>
      </c>
      <c r="AX253" s="14" t="s">
        <v>69</v>
      </c>
      <c r="AY253" s="247" t="s">
        <v>133</v>
      </c>
    </row>
    <row r="254" s="15" customFormat="1">
      <c r="A254" s="15"/>
      <c r="B254" s="248"/>
      <c r="C254" s="249"/>
      <c r="D254" s="228" t="s">
        <v>141</v>
      </c>
      <c r="E254" s="250" t="s">
        <v>18</v>
      </c>
      <c r="F254" s="251" t="s">
        <v>171</v>
      </c>
      <c r="G254" s="249"/>
      <c r="H254" s="252">
        <v>1</v>
      </c>
      <c r="I254" s="253"/>
      <c r="J254" s="249"/>
      <c r="K254" s="249"/>
      <c r="L254" s="254"/>
      <c r="M254" s="255"/>
      <c r="N254" s="256"/>
      <c r="O254" s="256"/>
      <c r="P254" s="256"/>
      <c r="Q254" s="256"/>
      <c r="R254" s="256"/>
      <c r="S254" s="256"/>
      <c r="T254" s="256"/>
      <c r="U254" s="257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8" t="s">
        <v>141</v>
      </c>
      <c r="AU254" s="258" t="s">
        <v>79</v>
      </c>
      <c r="AV254" s="15" t="s">
        <v>140</v>
      </c>
      <c r="AW254" s="15" t="s">
        <v>31</v>
      </c>
      <c r="AX254" s="15" t="s">
        <v>77</v>
      </c>
      <c r="AY254" s="258" t="s">
        <v>133</v>
      </c>
    </row>
    <row r="255" s="2" customFormat="1" ht="16.5" customHeight="1">
      <c r="A255" s="40"/>
      <c r="B255" s="41"/>
      <c r="C255" s="213" t="s">
        <v>177</v>
      </c>
      <c r="D255" s="213" t="s">
        <v>136</v>
      </c>
      <c r="E255" s="214" t="s">
        <v>430</v>
      </c>
      <c r="F255" s="215" t="s">
        <v>431</v>
      </c>
      <c r="G255" s="216" t="s">
        <v>278</v>
      </c>
      <c r="H255" s="217">
        <v>1</v>
      </c>
      <c r="I255" s="218"/>
      <c r="J255" s="219">
        <f>ROUND(I255*H255,2)</f>
        <v>0</v>
      </c>
      <c r="K255" s="215" t="s">
        <v>18</v>
      </c>
      <c r="L255" s="46"/>
      <c r="M255" s="220" t="s">
        <v>18</v>
      </c>
      <c r="N255" s="221" t="s">
        <v>40</v>
      </c>
      <c r="O255" s="86"/>
      <c r="P255" s="222">
        <f>O255*H255</f>
        <v>0</v>
      </c>
      <c r="Q255" s="222">
        <v>0</v>
      </c>
      <c r="R255" s="222">
        <f>Q255*H255</f>
        <v>0</v>
      </c>
      <c r="S255" s="222">
        <v>0</v>
      </c>
      <c r="T255" s="222">
        <f>S255*H255</f>
        <v>0</v>
      </c>
      <c r="U255" s="223" t="s">
        <v>18</v>
      </c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4" t="s">
        <v>180</v>
      </c>
      <c r="AT255" s="224" t="s">
        <v>136</v>
      </c>
      <c r="AU255" s="224" t="s">
        <v>79</v>
      </c>
      <c r="AY255" s="19" t="s">
        <v>133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9" t="s">
        <v>77</v>
      </c>
      <c r="BK255" s="225">
        <f>ROUND(I255*H255,2)</f>
        <v>0</v>
      </c>
      <c r="BL255" s="19" t="s">
        <v>180</v>
      </c>
      <c r="BM255" s="224" t="s">
        <v>432</v>
      </c>
    </row>
    <row r="256" s="13" customFormat="1">
      <c r="A256" s="13"/>
      <c r="B256" s="226"/>
      <c r="C256" s="227"/>
      <c r="D256" s="228" t="s">
        <v>141</v>
      </c>
      <c r="E256" s="229" t="s">
        <v>18</v>
      </c>
      <c r="F256" s="230" t="s">
        <v>408</v>
      </c>
      <c r="G256" s="227"/>
      <c r="H256" s="229" t="s">
        <v>18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4"/>
      <c r="U256" s="235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141</v>
      </c>
      <c r="AU256" s="236" t="s">
        <v>79</v>
      </c>
      <c r="AV256" s="13" t="s">
        <v>77</v>
      </c>
      <c r="AW256" s="13" t="s">
        <v>31</v>
      </c>
      <c r="AX256" s="13" t="s">
        <v>69</v>
      </c>
      <c r="AY256" s="236" t="s">
        <v>133</v>
      </c>
    </row>
    <row r="257" s="14" customFormat="1">
      <c r="A257" s="14"/>
      <c r="B257" s="237"/>
      <c r="C257" s="238"/>
      <c r="D257" s="228" t="s">
        <v>141</v>
      </c>
      <c r="E257" s="239" t="s">
        <v>18</v>
      </c>
      <c r="F257" s="240" t="s">
        <v>77</v>
      </c>
      <c r="G257" s="238"/>
      <c r="H257" s="241">
        <v>1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5"/>
      <c r="U257" s="246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7" t="s">
        <v>141</v>
      </c>
      <c r="AU257" s="247" t="s">
        <v>79</v>
      </c>
      <c r="AV257" s="14" t="s">
        <v>79</v>
      </c>
      <c r="AW257" s="14" t="s">
        <v>31</v>
      </c>
      <c r="AX257" s="14" t="s">
        <v>69</v>
      </c>
      <c r="AY257" s="247" t="s">
        <v>133</v>
      </c>
    </row>
    <row r="258" s="15" customFormat="1">
      <c r="A258" s="15"/>
      <c r="B258" s="248"/>
      <c r="C258" s="249"/>
      <c r="D258" s="228" t="s">
        <v>141</v>
      </c>
      <c r="E258" s="250" t="s">
        <v>18</v>
      </c>
      <c r="F258" s="251" t="s">
        <v>171</v>
      </c>
      <c r="G258" s="249"/>
      <c r="H258" s="252">
        <v>1</v>
      </c>
      <c r="I258" s="253"/>
      <c r="J258" s="249"/>
      <c r="K258" s="249"/>
      <c r="L258" s="254"/>
      <c r="M258" s="255"/>
      <c r="N258" s="256"/>
      <c r="O258" s="256"/>
      <c r="P258" s="256"/>
      <c r="Q258" s="256"/>
      <c r="R258" s="256"/>
      <c r="S258" s="256"/>
      <c r="T258" s="256"/>
      <c r="U258" s="257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8" t="s">
        <v>141</v>
      </c>
      <c r="AU258" s="258" t="s">
        <v>79</v>
      </c>
      <c r="AV258" s="15" t="s">
        <v>140</v>
      </c>
      <c r="AW258" s="15" t="s">
        <v>31</v>
      </c>
      <c r="AX258" s="15" t="s">
        <v>77</v>
      </c>
      <c r="AY258" s="258" t="s">
        <v>133</v>
      </c>
    </row>
    <row r="259" s="2" customFormat="1" ht="16.5" customHeight="1">
      <c r="A259" s="40"/>
      <c r="B259" s="41"/>
      <c r="C259" s="213" t="s">
        <v>185</v>
      </c>
      <c r="D259" s="213" t="s">
        <v>136</v>
      </c>
      <c r="E259" s="214" t="s">
        <v>433</v>
      </c>
      <c r="F259" s="215" t="s">
        <v>434</v>
      </c>
      <c r="G259" s="216" t="s">
        <v>278</v>
      </c>
      <c r="H259" s="217">
        <v>1</v>
      </c>
      <c r="I259" s="218"/>
      <c r="J259" s="219">
        <f>ROUND(I259*H259,2)</f>
        <v>0</v>
      </c>
      <c r="K259" s="215" t="s">
        <v>18</v>
      </c>
      <c r="L259" s="46"/>
      <c r="M259" s="220" t="s">
        <v>18</v>
      </c>
      <c r="N259" s="221" t="s">
        <v>40</v>
      </c>
      <c r="O259" s="86"/>
      <c r="P259" s="222">
        <f>O259*H259</f>
        <v>0</v>
      </c>
      <c r="Q259" s="222">
        <v>0</v>
      </c>
      <c r="R259" s="222">
        <f>Q259*H259</f>
        <v>0</v>
      </c>
      <c r="S259" s="222">
        <v>0</v>
      </c>
      <c r="T259" s="222">
        <f>S259*H259</f>
        <v>0</v>
      </c>
      <c r="U259" s="223" t="s">
        <v>18</v>
      </c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4" t="s">
        <v>180</v>
      </c>
      <c r="AT259" s="224" t="s">
        <v>136</v>
      </c>
      <c r="AU259" s="224" t="s">
        <v>79</v>
      </c>
      <c r="AY259" s="19" t="s">
        <v>133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9" t="s">
        <v>77</v>
      </c>
      <c r="BK259" s="225">
        <f>ROUND(I259*H259,2)</f>
        <v>0</v>
      </c>
      <c r="BL259" s="19" t="s">
        <v>180</v>
      </c>
      <c r="BM259" s="224" t="s">
        <v>435</v>
      </c>
    </row>
    <row r="260" s="13" customFormat="1">
      <c r="A260" s="13"/>
      <c r="B260" s="226"/>
      <c r="C260" s="227"/>
      <c r="D260" s="228" t="s">
        <v>141</v>
      </c>
      <c r="E260" s="229" t="s">
        <v>18</v>
      </c>
      <c r="F260" s="230" t="s">
        <v>408</v>
      </c>
      <c r="G260" s="227"/>
      <c r="H260" s="229" t="s">
        <v>18</v>
      </c>
      <c r="I260" s="231"/>
      <c r="J260" s="227"/>
      <c r="K260" s="227"/>
      <c r="L260" s="232"/>
      <c r="M260" s="233"/>
      <c r="N260" s="234"/>
      <c r="O260" s="234"/>
      <c r="P260" s="234"/>
      <c r="Q260" s="234"/>
      <c r="R260" s="234"/>
      <c r="S260" s="234"/>
      <c r="T260" s="234"/>
      <c r="U260" s="235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141</v>
      </c>
      <c r="AU260" s="236" t="s">
        <v>79</v>
      </c>
      <c r="AV260" s="13" t="s">
        <v>77</v>
      </c>
      <c r="AW260" s="13" t="s">
        <v>31</v>
      </c>
      <c r="AX260" s="13" t="s">
        <v>69</v>
      </c>
      <c r="AY260" s="236" t="s">
        <v>133</v>
      </c>
    </row>
    <row r="261" s="14" customFormat="1">
      <c r="A261" s="14"/>
      <c r="B261" s="237"/>
      <c r="C261" s="238"/>
      <c r="D261" s="228" t="s">
        <v>141</v>
      </c>
      <c r="E261" s="239" t="s">
        <v>18</v>
      </c>
      <c r="F261" s="240" t="s">
        <v>77</v>
      </c>
      <c r="G261" s="238"/>
      <c r="H261" s="241">
        <v>1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5"/>
      <c r="U261" s="246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7" t="s">
        <v>141</v>
      </c>
      <c r="AU261" s="247" t="s">
        <v>79</v>
      </c>
      <c r="AV261" s="14" t="s">
        <v>79</v>
      </c>
      <c r="AW261" s="14" t="s">
        <v>31</v>
      </c>
      <c r="AX261" s="14" t="s">
        <v>69</v>
      </c>
      <c r="AY261" s="247" t="s">
        <v>133</v>
      </c>
    </row>
    <row r="262" s="15" customFormat="1">
      <c r="A262" s="15"/>
      <c r="B262" s="248"/>
      <c r="C262" s="249"/>
      <c r="D262" s="228" t="s">
        <v>141</v>
      </c>
      <c r="E262" s="250" t="s">
        <v>18</v>
      </c>
      <c r="F262" s="251" t="s">
        <v>171</v>
      </c>
      <c r="G262" s="249"/>
      <c r="H262" s="252">
        <v>1</v>
      </c>
      <c r="I262" s="253"/>
      <c r="J262" s="249"/>
      <c r="K262" s="249"/>
      <c r="L262" s="254"/>
      <c r="M262" s="255"/>
      <c r="N262" s="256"/>
      <c r="O262" s="256"/>
      <c r="P262" s="256"/>
      <c r="Q262" s="256"/>
      <c r="R262" s="256"/>
      <c r="S262" s="256"/>
      <c r="T262" s="256"/>
      <c r="U262" s="257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8" t="s">
        <v>141</v>
      </c>
      <c r="AU262" s="258" t="s">
        <v>79</v>
      </c>
      <c r="AV262" s="15" t="s">
        <v>140</v>
      </c>
      <c r="AW262" s="15" t="s">
        <v>31</v>
      </c>
      <c r="AX262" s="15" t="s">
        <v>77</v>
      </c>
      <c r="AY262" s="258" t="s">
        <v>133</v>
      </c>
    </row>
    <row r="263" s="2" customFormat="1" ht="16.5" customHeight="1">
      <c r="A263" s="40"/>
      <c r="B263" s="41"/>
      <c r="C263" s="213" t="s">
        <v>436</v>
      </c>
      <c r="D263" s="213" t="s">
        <v>136</v>
      </c>
      <c r="E263" s="214" t="s">
        <v>437</v>
      </c>
      <c r="F263" s="215" t="s">
        <v>438</v>
      </c>
      <c r="G263" s="216" t="s">
        <v>278</v>
      </c>
      <c r="H263" s="217">
        <v>1</v>
      </c>
      <c r="I263" s="218"/>
      <c r="J263" s="219">
        <f>ROUND(I263*H263,2)</f>
        <v>0</v>
      </c>
      <c r="K263" s="215" t="s">
        <v>18</v>
      </c>
      <c r="L263" s="46"/>
      <c r="M263" s="220" t="s">
        <v>18</v>
      </c>
      <c r="N263" s="221" t="s">
        <v>40</v>
      </c>
      <c r="O263" s="86"/>
      <c r="P263" s="222">
        <f>O263*H263</f>
        <v>0</v>
      </c>
      <c r="Q263" s="222">
        <v>0</v>
      </c>
      <c r="R263" s="222">
        <f>Q263*H263</f>
        <v>0</v>
      </c>
      <c r="S263" s="222">
        <v>0</v>
      </c>
      <c r="T263" s="222">
        <f>S263*H263</f>
        <v>0</v>
      </c>
      <c r="U263" s="223" t="s">
        <v>18</v>
      </c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4" t="s">
        <v>180</v>
      </c>
      <c r="AT263" s="224" t="s">
        <v>136</v>
      </c>
      <c r="AU263" s="224" t="s">
        <v>79</v>
      </c>
      <c r="AY263" s="19" t="s">
        <v>133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9" t="s">
        <v>77</v>
      </c>
      <c r="BK263" s="225">
        <f>ROUND(I263*H263,2)</f>
        <v>0</v>
      </c>
      <c r="BL263" s="19" t="s">
        <v>180</v>
      </c>
      <c r="BM263" s="224" t="s">
        <v>439</v>
      </c>
    </row>
    <row r="264" s="14" customFormat="1">
      <c r="A264" s="14"/>
      <c r="B264" s="237"/>
      <c r="C264" s="238"/>
      <c r="D264" s="228" t="s">
        <v>141</v>
      </c>
      <c r="E264" s="239" t="s">
        <v>18</v>
      </c>
      <c r="F264" s="240" t="s">
        <v>440</v>
      </c>
      <c r="G264" s="238"/>
      <c r="H264" s="241">
        <v>1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5"/>
      <c r="U264" s="246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7" t="s">
        <v>141</v>
      </c>
      <c r="AU264" s="247" t="s">
        <v>79</v>
      </c>
      <c r="AV264" s="14" t="s">
        <v>79</v>
      </c>
      <c r="AW264" s="14" t="s">
        <v>31</v>
      </c>
      <c r="AX264" s="14" t="s">
        <v>69</v>
      </c>
      <c r="AY264" s="247" t="s">
        <v>133</v>
      </c>
    </row>
    <row r="265" s="15" customFormat="1">
      <c r="A265" s="15"/>
      <c r="B265" s="248"/>
      <c r="C265" s="249"/>
      <c r="D265" s="228" t="s">
        <v>141</v>
      </c>
      <c r="E265" s="250" t="s">
        <v>18</v>
      </c>
      <c r="F265" s="251" t="s">
        <v>171</v>
      </c>
      <c r="G265" s="249"/>
      <c r="H265" s="252">
        <v>1</v>
      </c>
      <c r="I265" s="253"/>
      <c r="J265" s="249"/>
      <c r="K265" s="249"/>
      <c r="L265" s="254"/>
      <c r="M265" s="255"/>
      <c r="N265" s="256"/>
      <c r="O265" s="256"/>
      <c r="P265" s="256"/>
      <c r="Q265" s="256"/>
      <c r="R265" s="256"/>
      <c r="S265" s="256"/>
      <c r="T265" s="256"/>
      <c r="U265" s="257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8" t="s">
        <v>141</v>
      </c>
      <c r="AU265" s="258" t="s">
        <v>79</v>
      </c>
      <c r="AV265" s="15" t="s">
        <v>140</v>
      </c>
      <c r="AW265" s="15" t="s">
        <v>31</v>
      </c>
      <c r="AX265" s="15" t="s">
        <v>77</v>
      </c>
      <c r="AY265" s="258" t="s">
        <v>133</v>
      </c>
    </row>
    <row r="266" s="2" customFormat="1" ht="16.5" customHeight="1">
      <c r="A266" s="40"/>
      <c r="B266" s="41"/>
      <c r="C266" s="213" t="s">
        <v>441</v>
      </c>
      <c r="D266" s="213" t="s">
        <v>136</v>
      </c>
      <c r="E266" s="214" t="s">
        <v>442</v>
      </c>
      <c r="F266" s="215" t="s">
        <v>443</v>
      </c>
      <c r="G266" s="216" t="s">
        <v>278</v>
      </c>
      <c r="H266" s="217">
        <v>9</v>
      </c>
      <c r="I266" s="218"/>
      <c r="J266" s="219">
        <f>ROUND(I266*H266,2)</f>
        <v>0</v>
      </c>
      <c r="K266" s="215" t="s">
        <v>18</v>
      </c>
      <c r="L266" s="46"/>
      <c r="M266" s="220" t="s">
        <v>18</v>
      </c>
      <c r="N266" s="221" t="s">
        <v>40</v>
      </c>
      <c r="O266" s="86"/>
      <c r="P266" s="222">
        <f>O266*H266</f>
        <v>0</v>
      </c>
      <c r="Q266" s="222">
        <v>0</v>
      </c>
      <c r="R266" s="222">
        <f>Q266*H266</f>
        <v>0</v>
      </c>
      <c r="S266" s="222">
        <v>0</v>
      </c>
      <c r="T266" s="222">
        <f>S266*H266</f>
        <v>0</v>
      </c>
      <c r="U266" s="223" t="s">
        <v>18</v>
      </c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4" t="s">
        <v>180</v>
      </c>
      <c r="AT266" s="224" t="s">
        <v>136</v>
      </c>
      <c r="AU266" s="224" t="s">
        <v>79</v>
      </c>
      <c r="AY266" s="19" t="s">
        <v>133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9" t="s">
        <v>77</v>
      </c>
      <c r="BK266" s="225">
        <f>ROUND(I266*H266,2)</f>
        <v>0</v>
      </c>
      <c r="BL266" s="19" t="s">
        <v>180</v>
      </c>
      <c r="BM266" s="224" t="s">
        <v>444</v>
      </c>
    </row>
    <row r="267" s="13" customFormat="1">
      <c r="A267" s="13"/>
      <c r="B267" s="226"/>
      <c r="C267" s="227"/>
      <c r="D267" s="228" t="s">
        <v>141</v>
      </c>
      <c r="E267" s="229" t="s">
        <v>18</v>
      </c>
      <c r="F267" s="230" t="s">
        <v>408</v>
      </c>
      <c r="G267" s="227"/>
      <c r="H267" s="229" t="s">
        <v>18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4"/>
      <c r="U267" s="235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141</v>
      </c>
      <c r="AU267" s="236" t="s">
        <v>79</v>
      </c>
      <c r="AV267" s="13" t="s">
        <v>77</v>
      </c>
      <c r="AW267" s="13" t="s">
        <v>31</v>
      </c>
      <c r="AX267" s="13" t="s">
        <v>69</v>
      </c>
      <c r="AY267" s="236" t="s">
        <v>133</v>
      </c>
    </row>
    <row r="268" s="14" customFormat="1">
      <c r="A268" s="14"/>
      <c r="B268" s="237"/>
      <c r="C268" s="238"/>
      <c r="D268" s="228" t="s">
        <v>141</v>
      </c>
      <c r="E268" s="239" t="s">
        <v>18</v>
      </c>
      <c r="F268" s="240" t="s">
        <v>145</v>
      </c>
      <c r="G268" s="238"/>
      <c r="H268" s="241">
        <v>9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5"/>
      <c r="U268" s="246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7" t="s">
        <v>141</v>
      </c>
      <c r="AU268" s="247" t="s">
        <v>79</v>
      </c>
      <c r="AV268" s="14" t="s">
        <v>79</v>
      </c>
      <c r="AW268" s="14" t="s">
        <v>31</v>
      </c>
      <c r="AX268" s="14" t="s">
        <v>69</v>
      </c>
      <c r="AY268" s="247" t="s">
        <v>133</v>
      </c>
    </row>
    <row r="269" s="15" customFormat="1">
      <c r="A269" s="15"/>
      <c r="B269" s="248"/>
      <c r="C269" s="249"/>
      <c r="D269" s="228" t="s">
        <v>141</v>
      </c>
      <c r="E269" s="250" t="s">
        <v>18</v>
      </c>
      <c r="F269" s="251" t="s">
        <v>171</v>
      </c>
      <c r="G269" s="249"/>
      <c r="H269" s="252">
        <v>9</v>
      </c>
      <c r="I269" s="253"/>
      <c r="J269" s="249"/>
      <c r="K269" s="249"/>
      <c r="L269" s="254"/>
      <c r="M269" s="255"/>
      <c r="N269" s="256"/>
      <c r="O269" s="256"/>
      <c r="P269" s="256"/>
      <c r="Q269" s="256"/>
      <c r="R269" s="256"/>
      <c r="S269" s="256"/>
      <c r="T269" s="256"/>
      <c r="U269" s="257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8" t="s">
        <v>141</v>
      </c>
      <c r="AU269" s="258" t="s">
        <v>79</v>
      </c>
      <c r="AV269" s="15" t="s">
        <v>140</v>
      </c>
      <c r="AW269" s="15" t="s">
        <v>31</v>
      </c>
      <c r="AX269" s="15" t="s">
        <v>77</v>
      </c>
      <c r="AY269" s="258" t="s">
        <v>133</v>
      </c>
    </row>
    <row r="270" s="2" customFormat="1" ht="16.5" customHeight="1">
      <c r="A270" s="40"/>
      <c r="B270" s="41"/>
      <c r="C270" s="213" t="s">
        <v>445</v>
      </c>
      <c r="D270" s="213" t="s">
        <v>136</v>
      </c>
      <c r="E270" s="214" t="s">
        <v>446</v>
      </c>
      <c r="F270" s="215" t="s">
        <v>447</v>
      </c>
      <c r="G270" s="216" t="s">
        <v>278</v>
      </c>
      <c r="H270" s="217">
        <v>1</v>
      </c>
      <c r="I270" s="218"/>
      <c r="J270" s="219">
        <f>ROUND(I270*H270,2)</f>
        <v>0</v>
      </c>
      <c r="K270" s="215" t="s">
        <v>18</v>
      </c>
      <c r="L270" s="46"/>
      <c r="M270" s="220" t="s">
        <v>18</v>
      </c>
      <c r="N270" s="221" t="s">
        <v>40</v>
      </c>
      <c r="O270" s="86"/>
      <c r="P270" s="222">
        <f>O270*H270</f>
        <v>0</v>
      </c>
      <c r="Q270" s="222">
        <v>0</v>
      </c>
      <c r="R270" s="222">
        <f>Q270*H270</f>
        <v>0</v>
      </c>
      <c r="S270" s="222">
        <v>0</v>
      </c>
      <c r="T270" s="222">
        <f>S270*H270</f>
        <v>0</v>
      </c>
      <c r="U270" s="223" t="s">
        <v>18</v>
      </c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4" t="s">
        <v>180</v>
      </c>
      <c r="AT270" s="224" t="s">
        <v>136</v>
      </c>
      <c r="AU270" s="224" t="s">
        <v>79</v>
      </c>
      <c r="AY270" s="19" t="s">
        <v>133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9" t="s">
        <v>77</v>
      </c>
      <c r="BK270" s="225">
        <f>ROUND(I270*H270,2)</f>
        <v>0</v>
      </c>
      <c r="BL270" s="19" t="s">
        <v>180</v>
      </c>
      <c r="BM270" s="224" t="s">
        <v>448</v>
      </c>
    </row>
    <row r="271" s="13" customFormat="1">
      <c r="A271" s="13"/>
      <c r="B271" s="226"/>
      <c r="C271" s="227"/>
      <c r="D271" s="228" t="s">
        <v>141</v>
      </c>
      <c r="E271" s="229" t="s">
        <v>18</v>
      </c>
      <c r="F271" s="230" t="s">
        <v>449</v>
      </c>
      <c r="G271" s="227"/>
      <c r="H271" s="229" t="s">
        <v>18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4"/>
      <c r="U271" s="235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6" t="s">
        <v>141</v>
      </c>
      <c r="AU271" s="236" t="s">
        <v>79</v>
      </c>
      <c r="AV271" s="13" t="s">
        <v>77</v>
      </c>
      <c r="AW271" s="13" t="s">
        <v>31</v>
      </c>
      <c r="AX271" s="13" t="s">
        <v>69</v>
      </c>
      <c r="AY271" s="236" t="s">
        <v>133</v>
      </c>
    </row>
    <row r="272" s="14" customFormat="1">
      <c r="A272" s="14"/>
      <c r="B272" s="237"/>
      <c r="C272" s="238"/>
      <c r="D272" s="228" t="s">
        <v>141</v>
      </c>
      <c r="E272" s="239" t="s">
        <v>18</v>
      </c>
      <c r="F272" s="240" t="s">
        <v>77</v>
      </c>
      <c r="G272" s="238"/>
      <c r="H272" s="241">
        <v>1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5"/>
      <c r="U272" s="246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7" t="s">
        <v>141</v>
      </c>
      <c r="AU272" s="247" t="s">
        <v>79</v>
      </c>
      <c r="AV272" s="14" t="s">
        <v>79</v>
      </c>
      <c r="AW272" s="14" t="s">
        <v>31</v>
      </c>
      <c r="AX272" s="14" t="s">
        <v>69</v>
      </c>
      <c r="AY272" s="247" t="s">
        <v>133</v>
      </c>
    </row>
    <row r="273" s="15" customFormat="1">
      <c r="A273" s="15"/>
      <c r="B273" s="248"/>
      <c r="C273" s="249"/>
      <c r="D273" s="228" t="s">
        <v>141</v>
      </c>
      <c r="E273" s="250" t="s">
        <v>18</v>
      </c>
      <c r="F273" s="251" t="s">
        <v>171</v>
      </c>
      <c r="G273" s="249"/>
      <c r="H273" s="252">
        <v>1</v>
      </c>
      <c r="I273" s="253"/>
      <c r="J273" s="249"/>
      <c r="K273" s="249"/>
      <c r="L273" s="254"/>
      <c r="M273" s="255"/>
      <c r="N273" s="256"/>
      <c r="O273" s="256"/>
      <c r="P273" s="256"/>
      <c r="Q273" s="256"/>
      <c r="R273" s="256"/>
      <c r="S273" s="256"/>
      <c r="T273" s="256"/>
      <c r="U273" s="257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8" t="s">
        <v>141</v>
      </c>
      <c r="AU273" s="258" t="s">
        <v>79</v>
      </c>
      <c r="AV273" s="15" t="s">
        <v>140</v>
      </c>
      <c r="AW273" s="15" t="s">
        <v>31</v>
      </c>
      <c r="AX273" s="15" t="s">
        <v>77</v>
      </c>
      <c r="AY273" s="258" t="s">
        <v>133</v>
      </c>
    </row>
    <row r="274" s="12" customFormat="1" ht="22.8" customHeight="1">
      <c r="A274" s="12"/>
      <c r="B274" s="197"/>
      <c r="C274" s="198"/>
      <c r="D274" s="199" t="s">
        <v>68</v>
      </c>
      <c r="E274" s="211" t="s">
        <v>450</v>
      </c>
      <c r="F274" s="211" t="s">
        <v>451</v>
      </c>
      <c r="G274" s="198"/>
      <c r="H274" s="198"/>
      <c r="I274" s="201"/>
      <c r="J274" s="212">
        <f>BK274</f>
        <v>0</v>
      </c>
      <c r="K274" s="198"/>
      <c r="L274" s="203"/>
      <c r="M274" s="204"/>
      <c r="N274" s="205"/>
      <c r="O274" s="205"/>
      <c r="P274" s="206">
        <f>SUM(P275:P286)</f>
        <v>0</v>
      </c>
      <c r="Q274" s="205"/>
      <c r="R274" s="206">
        <f>SUM(R275:R286)</f>
        <v>0</v>
      </c>
      <c r="S274" s="205"/>
      <c r="T274" s="206">
        <f>SUM(T275:T286)</f>
        <v>0</v>
      </c>
      <c r="U274" s="207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8" t="s">
        <v>79</v>
      </c>
      <c r="AT274" s="209" t="s">
        <v>68</v>
      </c>
      <c r="AU274" s="209" t="s">
        <v>77</v>
      </c>
      <c r="AY274" s="208" t="s">
        <v>133</v>
      </c>
      <c r="BK274" s="210">
        <f>SUM(BK275:BK286)</f>
        <v>0</v>
      </c>
    </row>
    <row r="275" s="2" customFormat="1" ht="16.5" customHeight="1">
      <c r="A275" s="40"/>
      <c r="B275" s="41"/>
      <c r="C275" s="213" t="s">
        <v>186</v>
      </c>
      <c r="D275" s="213" t="s">
        <v>136</v>
      </c>
      <c r="E275" s="214" t="s">
        <v>452</v>
      </c>
      <c r="F275" s="215" t="s">
        <v>453</v>
      </c>
      <c r="G275" s="216" t="s">
        <v>278</v>
      </c>
      <c r="H275" s="217">
        <v>1</v>
      </c>
      <c r="I275" s="218"/>
      <c r="J275" s="219">
        <f>ROUND(I275*H275,2)</f>
        <v>0</v>
      </c>
      <c r="K275" s="215" t="s">
        <v>18</v>
      </c>
      <c r="L275" s="46"/>
      <c r="M275" s="220" t="s">
        <v>18</v>
      </c>
      <c r="N275" s="221" t="s">
        <v>40</v>
      </c>
      <c r="O275" s="86"/>
      <c r="P275" s="222">
        <f>O275*H275</f>
        <v>0</v>
      </c>
      <c r="Q275" s="222">
        <v>0</v>
      </c>
      <c r="R275" s="222">
        <f>Q275*H275</f>
        <v>0</v>
      </c>
      <c r="S275" s="222">
        <v>0</v>
      </c>
      <c r="T275" s="222">
        <f>S275*H275</f>
        <v>0</v>
      </c>
      <c r="U275" s="223" t="s">
        <v>18</v>
      </c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4" t="s">
        <v>180</v>
      </c>
      <c r="AT275" s="224" t="s">
        <v>136</v>
      </c>
      <c r="AU275" s="224" t="s">
        <v>79</v>
      </c>
      <c r="AY275" s="19" t="s">
        <v>133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9" t="s">
        <v>77</v>
      </c>
      <c r="BK275" s="225">
        <f>ROUND(I275*H275,2)</f>
        <v>0</v>
      </c>
      <c r="BL275" s="19" t="s">
        <v>180</v>
      </c>
      <c r="BM275" s="224" t="s">
        <v>454</v>
      </c>
    </row>
    <row r="276" s="13" customFormat="1">
      <c r="A276" s="13"/>
      <c r="B276" s="226"/>
      <c r="C276" s="227"/>
      <c r="D276" s="228" t="s">
        <v>141</v>
      </c>
      <c r="E276" s="229" t="s">
        <v>18</v>
      </c>
      <c r="F276" s="230" t="s">
        <v>408</v>
      </c>
      <c r="G276" s="227"/>
      <c r="H276" s="229" t="s">
        <v>18</v>
      </c>
      <c r="I276" s="231"/>
      <c r="J276" s="227"/>
      <c r="K276" s="227"/>
      <c r="L276" s="232"/>
      <c r="M276" s="233"/>
      <c r="N276" s="234"/>
      <c r="O276" s="234"/>
      <c r="P276" s="234"/>
      <c r="Q276" s="234"/>
      <c r="R276" s="234"/>
      <c r="S276" s="234"/>
      <c r="T276" s="234"/>
      <c r="U276" s="235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6" t="s">
        <v>141</v>
      </c>
      <c r="AU276" s="236" t="s">
        <v>79</v>
      </c>
      <c r="AV276" s="13" t="s">
        <v>77</v>
      </c>
      <c r="AW276" s="13" t="s">
        <v>31</v>
      </c>
      <c r="AX276" s="13" t="s">
        <v>69</v>
      </c>
      <c r="AY276" s="236" t="s">
        <v>133</v>
      </c>
    </row>
    <row r="277" s="14" customFormat="1">
      <c r="A277" s="14"/>
      <c r="B277" s="237"/>
      <c r="C277" s="238"/>
      <c r="D277" s="228" t="s">
        <v>141</v>
      </c>
      <c r="E277" s="239" t="s">
        <v>18</v>
      </c>
      <c r="F277" s="240" t="s">
        <v>77</v>
      </c>
      <c r="G277" s="238"/>
      <c r="H277" s="241">
        <v>1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5"/>
      <c r="U277" s="246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7" t="s">
        <v>141</v>
      </c>
      <c r="AU277" s="247" t="s">
        <v>79</v>
      </c>
      <c r="AV277" s="14" t="s">
        <v>79</v>
      </c>
      <c r="AW277" s="14" t="s">
        <v>31</v>
      </c>
      <c r="AX277" s="14" t="s">
        <v>69</v>
      </c>
      <c r="AY277" s="247" t="s">
        <v>133</v>
      </c>
    </row>
    <row r="278" s="15" customFormat="1">
      <c r="A278" s="15"/>
      <c r="B278" s="248"/>
      <c r="C278" s="249"/>
      <c r="D278" s="228" t="s">
        <v>141</v>
      </c>
      <c r="E278" s="250" t="s">
        <v>18</v>
      </c>
      <c r="F278" s="251" t="s">
        <v>171</v>
      </c>
      <c r="G278" s="249"/>
      <c r="H278" s="252">
        <v>1</v>
      </c>
      <c r="I278" s="253"/>
      <c r="J278" s="249"/>
      <c r="K278" s="249"/>
      <c r="L278" s="254"/>
      <c r="M278" s="255"/>
      <c r="N278" s="256"/>
      <c r="O278" s="256"/>
      <c r="P278" s="256"/>
      <c r="Q278" s="256"/>
      <c r="R278" s="256"/>
      <c r="S278" s="256"/>
      <c r="T278" s="256"/>
      <c r="U278" s="257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8" t="s">
        <v>141</v>
      </c>
      <c r="AU278" s="258" t="s">
        <v>79</v>
      </c>
      <c r="AV278" s="15" t="s">
        <v>140</v>
      </c>
      <c r="AW278" s="15" t="s">
        <v>31</v>
      </c>
      <c r="AX278" s="15" t="s">
        <v>77</v>
      </c>
      <c r="AY278" s="258" t="s">
        <v>133</v>
      </c>
    </row>
    <row r="279" s="2" customFormat="1" ht="16.5" customHeight="1">
      <c r="A279" s="40"/>
      <c r="B279" s="41"/>
      <c r="C279" s="213" t="s">
        <v>7</v>
      </c>
      <c r="D279" s="213" t="s">
        <v>136</v>
      </c>
      <c r="E279" s="214" t="s">
        <v>455</v>
      </c>
      <c r="F279" s="215" t="s">
        <v>456</v>
      </c>
      <c r="G279" s="216" t="s">
        <v>278</v>
      </c>
      <c r="H279" s="217">
        <v>1</v>
      </c>
      <c r="I279" s="218"/>
      <c r="J279" s="219">
        <f>ROUND(I279*H279,2)</f>
        <v>0</v>
      </c>
      <c r="K279" s="215" t="s">
        <v>18</v>
      </c>
      <c r="L279" s="46"/>
      <c r="M279" s="220" t="s">
        <v>18</v>
      </c>
      <c r="N279" s="221" t="s">
        <v>40</v>
      </c>
      <c r="O279" s="86"/>
      <c r="P279" s="222">
        <f>O279*H279</f>
        <v>0</v>
      </c>
      <c r="Q279" s="222">
        <v>0</v>
      </c>
      <c r="R279" s="222">
        <f>Q279*H279</f>
        <v>0</v>
      </c>
      <c r="S279" s="222">
        <v>0</v>
      </c>
      <c r="T279" s="222">
        <f>S279*H279</f>
        <v>0</v>
      </c>
      <c r="U279" s="223" t="s">
        <v>18</v>
      </c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4" t="s">
        <v>180</v>
      </c>
      <c r="AT279" s="224" t="s">
        <v>136</v>
      </c>
      <c r="AU279" s="224" t="s">
        <v>79</v>
      </c>
      <c r="AY279" s="19" t="s">
        <v>133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9" t="s">
        <v>77</v>
      </c>
      <c r="BK279" s="225">
        <f>ROUND(I279*H279,2)</f>
        <v>0</v>
      </c>
      <c r="BL279" s="19" t="s">
        <v>180</v>
      </c>
      <c r="BM279" s="224" t="s">
        <v>457</v>
      </c>
    </row>
    <row r="280" s="13" customFormat="1">
      <c r="A280" s="13"/>
      <c r="B280" s="226"/>
      <c r="C280" s="227"/>
      <c r="D280" s="228" t="s">
        <v>141</v>
      </c>
      <c r="E280" s="229" t="s">
        <v>18</v>
      </c>
      <c r="F280" s="230" t="s">
        <v>408</v>
      </c>
      <c r="G280" s="227"/>
      <c r="H280" s="229" t="s">
        <v>18</v>
      </c>
      <c r="I280" s="231"/>
      <c r="J280" s="227"/>
      <c r="K280" s="227"/>
      <c r="L280" s="232"/>
      <c r="M280" s="233"/>
      <c r="N280" s="234"/>
      <c r="O280" s="234"/>
      <c r="P280" s="234"/>
      <c r="Q280" s="234"/>
      <c r="R280" s="234"/>
      <c r="S280" s="234"/>
      <c r="T280" s="234"/>
      <c r="U280" s="235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6" t="s">
        <v>141</v>
      </c>
      <c r="AU280" s="236" t="s">
        <v>79</v>
      </c>
      <c r="AV280" s="13" t="s">
        <v>77</v>
      </c>
      <c r="AW280" s="13" t="s">
        <v>31</v>
      </c>
      <c r="AX280" s="13" t="s">
        <v>69</v>
      </c>
      <c r="AY280" s="236" t="s">
        <v>133</v>
      </c>
    </row>
    <row r="281" s="14" customFormat="1">
      <c r="A281" s="14"/>
      <c r="B281" s="237"/>
      <c r="C281" s="238"/>
      <c r="D281" s="228" t="s">
        <v>141</v>
      </c>
      <c r="E281" s="239" t="s">
        <v>18</v>
      </c>
      <c r="F281" s="240" t="s">
        <v>77</v>
      </c>
      <c r="G281" s="238"/>
      <c r="H281" s="241">
        <v>1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5"/>
      <c r="U281" s="246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7" t="s">
        <v>141</v>
      </c>
      <c r="AU281" s="247" t="s">
        <v>79</v>
      </c>
      <c r="AV281" s="14" t="s">
        <v>79</v>
      </c>
      <c r="AW281" s="14" t="s">
        <v>31</v>
      </c>
      <c r="AX281" s="14" t="s">
        <v>69</v>
      </c>
      <c r="AY281" s="247" t="s">
        <v>133</v>
      </c>
    </row>
    <row r="282" s="15" customFormat="1">
      <c r="A282" s="15"/>
      <c r="B282" s="248"/>
      <c r="C282" s="249"/>
      <c r="D282" s="228" t="s">
        <v>141</v>
      </c>
      <c r="E282" s="250" t="s">
        <v>18</v>
      </c>
      <c r="F282" s="251" t="s">
        <v>171</v>
      </c>
      <c r="G282" s="249"/>
      <c r="H282" s="252">
        <v>1</v>
      </c>
      <c r="I282" s="253"/>
      <c r="J282" s="249"/>
      <c r="K282" s="249"/>
      <c r="L282" s="254"/>
      <c r="M282" s="255"/>
      <c r="N282" s="256"/>
      <c r="O282" s="256"/>
      <c r="P282" s="256"/>
      <c r="Q282" s="256"/>
      <c r="R282" s="256"/>
      <c r="S282" s="256"/>
      <c r="T282" s="256"/>
      <c r="U282" s="257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8" t="s">
        <v>141</v>
      </c>
      <c r="AU282" s="258" t="s">
        <v>79</v>
      </c>
      <c r="AV282" s="15" t="s">
        <v>140</v>
      </c>
      <c r="AW282" s="15" t="s">
        <v>31</v>
      </c>
      <c r="AX282" s="15" t="s">
        <v>77</v>
      </c>
      <c r="AY282" s="258" t="s">
        <v>133</v>
      </c>
    </row>
    <row r="283" s="2" customFormat="1" ht="16.5" customHeight="1">
      <c r="A283" s="40"/>
      <c r="B283" s="41"/>
      <c r="C283" s="213" t="s">
        <v>197</v>
      </c>
      <c r="D283" s="213" t="s">
        <v>136</v>
      </c>
      <c r="E283" s="214" t="s">
        <v>458</v>
      </c>
      <c r="F283" s="215" t="s">
        <v>459</v>
      </c>
      <c r="G283" s="216" t="s">
        <v>278</v>
      </c>
      <c r="H283" s="217">
        <v>1</v>
      </c>
      <c r="I283" s="218"/>
      <c r="J283" s="219">
        <f>ROUND(I283*H283,2)</f>
        <v>0</v>
      </c>
      <c r="K283" s="215" t="s">
        <v>18</v>
      </c>
      <c r="L283" s="46"/>
      <c r="M283" s="220" t="s">
        <v>18</v>
      </c>
      <c r="N283" s="221" t="s">
        <v>40</v>
      </c>
      <c r="O283" s="86"/>
      <c r="P283" s="222">
        <f>O283*H283</f>
        <v>0</v>
      </c>
      <c r="Q283" s="222">
        <v>0</v>
      </c>
      <c r="R283" s="222">
        <f>Q283*H283</f>
        <v>0</v>
      </c>
      <c r="S283" s="222">
        <v>0</v>
      </c>
      <c r="T283" s="222">
        <f>S283*H283</f>
        <v>0</v>
      </c>
      <c r="U283" s="223" t="s">
        <v>18</v>
      </c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4" t="s">
        <v>180</v>
      </c>
      <c r="AT283" s="224" t="s">
        <v>136</v>
      </c>
      <c r="AU283" s="224" t="s">
        <v>79</v>
      </c>
      <c r="AY283" s="19" t="s">
        <v>133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9" t="s">
        <v>77</v>
      </c>
      <c r="BK283" s="225">
        <f>ROUND(I283*H283,2)</f>
        <v>0</v>
      </c>
      <c r="BL283" s="19" t="s">
        <v>180</v>
      </c>
      <c r="BM283" s="224" t="s">
        <v>460</v>
      </c>
    </row>
    <row r="284" s="13" customFormat="1">
      <c r="A284" s="13"/>
      <c r="B284" s="226"/>
      <c r="C284" s="227"/>
      <c r="D284" s="228" t="s">
        <v>141</v>
      </c>
      <c r="E284" s="229" t="s">
        <v>18</v>
      </c>
      <c r="F284" s="230" t="s">
        <v>408</v>
      </c>
      <c r="G284" s="227"/>
      <c r="H284" s="229" t="s">
        <v>18</v>
      </c>
      <c r="I284" s="231"/>
      <c r="J284" s="227"/>
      <c r="K284" s="227"/>
      <c r="L284" s="232"/>
      <c r="M284" s="233"/>
      <c r="N284" s="234"/>
      <c r="O284" s="234"/>
      <c r="P284" s="234"/>
      <c r="Q284" s="234"/>
      <c r="R284" s="234"/>
      <c r="S284" s="234"/>
      <c r="T284" s="234"/>
      <c r="U284" s="235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6" t="s">
        <v>141</v>
      </c>
      <c r="AU284" s="236" t="s">
        <v>79</v>
      </c>
      <c r="AV284" s="13" t="s">
        <v>77</v>
      </c>
      <c r="AW284" s="13" t="s">
        <v>31</v>
      </c>
      <c r="AX284" s="13" t="s">
        <v>69</v>
      </c>
      <c r="AY284" s="236" t="s">
        <v>133</v>
      </c>
    </row>
    <row r="285" s="14" customFormat="1">
      <c r="A285" s="14"/>
      <c r="B285" s="237"/>
      <c r="C285" s="238"/>
      <c r="D285" s="228" t="s">
        <v>141</v>
      </c>
      <c r="E285" s="239" t="s">
        <v>18</v>
      </c>
      <c r="F285" s="240" t="s">
        <v>77</v>
      </c>
      <c r="G285" s="238"/>
      <c r="H285" s="241">
        <v>1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5"/>
      <c r="U285" s="246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7" t="s">
        <v>141</v>
      </c>
      <c r="AU285" s="247" t="s">
        <v>79</v>
      </c>
      <c r="AV285" s="14" t="s">
        <v>79</v>
      </c>
      <c r="AW285" s="14" t="s">
        <v>31</v>
      </c>
      <c r="AX285" s="14" t="s">
        <v>69</v>
      </c>
      <c r="AY285" s="247" t="s">
        <v>133</v>
      </c>
    </row>
    <row r="286" s="15" customFormat="1">
      <c r="A286" s="15"/>
      <c r="B286" s="248"/>
      <c r="C286" s="249"/>
      <c r="D286" s="228" t="s">
        <v>141</v>
      </c>
      <c r="E286" s="250" t="s">
        <v>18</v>
      </c>
      <c r="F286" s="251" t="s">
        <v>171</v>
      </c>
      <c r="G286" s="249"/>
      <c r="H286" s="252">
        <v>1</v>
      </c>
      <c r="I286" s="253"/>
      <c r="J286" s="249"/>
      <c r="K286" s="249"/>
      <c r="L286" s="254"/>
      <c r="M286" s="255"/>
      <c r="N286" s="256"/>
      <c r="O286" s="256"/>
      <c r="P286" s="256"/>
      <c r="Q286" s="256"/>
      <c r="R286" s="256"/>
      <c r="S286" s="256"/>
      <c r="T286" s="256"/>
      <c r="U286" s="257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8" t="s">
        <v>141</v>
      </c>
      <c r="AU286" s="258" t="s">
        <v>79</v>
      </c>
      <c r="AV286" s="15" t="s">
        <v>140</v>
      </c>
      <c r="AW286" s="15" t="s">
        <v>31</v>
      </c>
      <c r="AX286" s="15" t="s">
        <v>77</v>
      </c>
      <c r="AY286" s="258" t="s">
        <v>133</v>
      </c>
    </row>
    <row r="287" s="12" customFormat="1" ht="22.8" customHeight="1">
      <c r="A287" s="12"/>
      <c r="B287" s="197"/>
      <c r="C287" s="198"/>
      <c r="D287" s="199" t="s">
        <v>68</v>
      </c>
      <c r="E287" s="211" t="s">
        <v>461</v>
      </c>
      <c r="F287" s="211" t="s">
        <v>462</v>
      </c>
      <c r="G287" s="198"/>
      <c r="H287" s="198"/>
      <c r="I287" s="201"/>
      <c r="J287" s="212">
        <f>BK287</f>
        <v>0</v>
      </c>
      <c r="K287" s="198"/>
      <c r="L287" s="203"/>
      <c r="M287" s="204"/>
      <c r="N287" s="205"/>
      <c r="O287" s="205"/>
      <c r="P287" s="206">
        <f>SUM(P288:P299)</f>
        <v>0</v>
      </c>
      <c r="Q287" s="205"/>
      <c r="R287" s="206">
        <f>SUM(R288:R299)</f>
        <v>0</v>
      </c>
      <c r="S287" s="205"/>
      <c r="T287" s="206">
        <f>SUM(T288:T299)</f>
        <v>0</v>
      </c>
      <c r="U287" s="207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8" t="s">
        <v>79</v>
      </c>
      <c r="AT287" s="209" t="s">
        <v>68</v>
      </c>
      <c r="AU287" s="209" t="s">
        <v>77</v>
      </c>
      <c r="AY287" s="208" t="s">
        <v>133</v>
      </c>
      <c r="BK287" s="210">
        <f>SUM(BK288:BK299)</f>
        <v>0</v>
      </c>
    </row>
    <row r="288" s="2" customFormat="1" ht="16.5" customHeight="1">
      <c r="A288" s="40"/>
      <c r="B288" s="41"/>
      <c r="C288" s="213" t="s">
        <v>347</v>
      </c>
      <c r="D288" s="213" t="s">
        <v>136</v>
      </c>
      <c r="E288" s="214" t="s">
        <v>463</v>
      </c>
      <c r="F288" s="215" t="s">
        <v>464</v>
      </c>
      <c r="G288" s="216" t="s">
        <v>253</v>
      </c>
      <c r="H288" s="217">
        <v>33.140000000000001</v>
      </c>
      <c r="I288" s="218"/>
      <c r="J288" s="219">
        <f>ROUND(I288*H288,2)</f>
        <v>0</v>
      </c>
      <c r="K288" s="215" t="s">
        <v>18</v>
      </c>
      <c r="L288" s="46"/>
      <c r="M288" s="220" t="s">
        <v>18</v>
      </c>
      <c r="N288" s="221" t="s">
        <v>40</v>
      </c>
      <c r="O288" s="86"/>
      <c r="P288" s="222">
        <f>O288*H288</f>
        <v>0</v>
      </c>
      <c r="Q288" s="222">
        <v>0</v>
      </c>
      <c r="R288" s="222">
        <f>Q288*H288</f>
        <v>0</v>
      </c>
      <c r="S288" s="222">
        <v>0</v>
      </c>
      <c r="T288" s="222">
        <f>S288*H288</f>
        <v>0</v>
      </c>
      <c r="U288" s="223" t="s">
        <v>18</v>
      </c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4" t="s">
        <v>180</v>
      </c>
      <c r="AT288" s="224" t="s">
        <v>136</v>
      </c>
      <c r="AU288" s="224" t="s">
        <v>79</v>
      </c>
      <c r="AY288" s="19" t="s">
        <v>133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9" t="s">
        <v>77</v>
      </c>
      <c r="BK288" s="225">
        <f>ROUND(I288*H288,2)</f>
        <v>0</v>
      </c>
      <c r="BL288" s="19" t="s">
        <v>180</v>
      </c>
      <c r="BM288" s="224" t="s">
        <v>465</v>
      </c>
    </row>
    <row r="289" s="14" customFormat="1">
      <c r="A289" s="14"/>
      <c r="B289" s="237"/>
      <c r="C289" s="238"/>
      <c r="D289" s="228" t="s">
        <v>141</v>
      </c>
      <c r="E289" s="239" t="s">
        <v>18</v>
      </c>
      <c r="F289" s="240" t="s">
        <v>466</v>
      </c>
      <c r="G289" s="238"/>
      <c r="H289" s="241">
        <v>23.829999999999998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5"/>
      <c r="U289" s="246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7" t="s">
        <v>141</v>
      </c>
      <c r="AU289" s="247" t="s">
        <v>79</v>
      </c>
      <c r="AV289" s="14" t="s">
        <v>79</v>
      </c>
      <c r="AW289" s="14" t="s">
        <v>31</v>
      </c>
      <c r="AX289" s="14" t="s">
        <v>69</v>
      </c>
      <c r="AY289" s="247" t="s">
        <v>133</v>
      </c>
    </row>
    <row r="290" s="14" customFormat="1">
      <c r="A290" s="14"/>
      <c r="B290" s="237"/>
      <c r="C290" s="238"/>
      <c r="D290" s="228" t="s">
        <v>141</v>
      </c>
      <c r="E290" s="239" t="s">
        <v>18</v>
      </c>
      <c r="F290" s="240" t="s">
        <v>467</v>
      </c>
      <c r="G290" s="238"/>
      <c r="H290" s="241">
        <v>9.3100000000000005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5"/>
      <c r="U290" s="246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7" t="s">
        <v>141</v>
      </c>
      <c r="AU290" s="247" t="s">
        <v>79</v>
      </c>
      <c r="AV290" s="14" t="s">
        <v>79</v>
      </c>
      <c r="AW290" s="14" t="s">
        <v>31</v>
      </c>
      <c r="AX290" s="14" t="s">
        <v>69</v>
      </c>
      <c r="AY290" s="247" t="s">
        <v>133</v>
      </c>
    </row>
    <row r="291" s="15" customFormat="1">
      <c r="A291" s="15"/>
      <c r="B291" s="248"/>
      <c r="C291" s="249"/>
      <c r="D291" s="228" t="s">
        <v>141</v>
      </c>
      <c r="E291" s="250" t="s">
        <v>18</v>
      </c>
      <c r="F291" s="251" t="s">
        <v>171</v>
      </c>
      <c r="G291" s="249"/>
      <c r="H291" s="252">
        <v>33.140000000000001</v>
      </c>
      <c r="I291" s="253"/>
      <c r="J291" s="249"/>
      <c r="K291" s="249"/>
      <c r="L291" s="254"/>
      <c r="M291" s="255"/>
      <c r="N291" s="256"/>
      <c r="O291" s="256"/>
      <c r="P291" s="256"/>
      <c r="Q291" s="256"/>
      <c r="R291" s="256"/>
      <c r="S291" s="256"/>
      <c r="T291" s="256"/>
      <c r="U291" s="257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8" t="s">
        <v>141</v>
      </c>
      <c r="AU291" s="258" t="s">
        <v>79</v>
      </c>
      <c r="AV291" s="15" t="s">
        <v>140</v>
      </c>
      <c r="AW291" s="15" t="s">
        <v>31</v>
      </c>
      <c r="AX291" s="15" t="s">
        <v>77</v>
      </c>
      <c r="AY291" s="258" t="s">
        <v>133</v>
      </c>
    </row>
    <row r="292" s="2" customFormat="1" ht="16.5" customHeight="1">
      <c r="A292" s="40"/>
      <c r="B292" s="41"/>
      <c r="C292" s="213" t="s">
        <v>468</v>
      </c>
      <c r="D292" s="213" t="s">
        <v>136</v>
      </c>
      <c r="E292" s="214" t="s">
        <v>469</v>
      </c>
      <c r="F292" s="215" t="s">
        <v>470</v>
      </c>
      <c r="G292" s="216" t="s">
        <v>253</v>
      </c>
      <c r="H292" s="217">
        <v>33.140000000000001</v>
      </c>
      <c r="I292" s="218"/>
      <c r="J292" s="219">
        <f>ROUND(I292*H292,2)</f>
        <v>0</v>
      </c>
      <c r="K292" s="215" t="s">
        <v>18</v>
      </c>
      <c r="L292" s="46"/>
      <c r="M292" s="220" t="s">
        <v>18</v>
      </c>
      <c r="N292" s="221" t="s">
        <v>40</v>
      </c>
      <c r="O292" s="86"/>
      <c r="P292" s="222">
        <f>O292*H292</f>
        <v>0</v>
      </c>
      <c r="Q292" s="222">
        <v>0</v>
      </c>
      <c r="R292" s="222">
        <f>Q292*H292</f>
        <v>0</v>
      </c>
      <c r="S292" s="222">
        <v>0</v>
      </c>
      <c r="T292" s="222">
        <f>S292*H292</f>
        <v>0</v>
      </c>
      <c r="U292" s="223" t="s">
        <v>18</v>
      </c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4" t="s">
        <v>180</v>
      </c>
      <c r="AT292" s="224" t="s">
        <v>136</v>
      </c>
      <c r="AU292" s="224" t="s">
        <v>79</v>
      </c>
      <c r="AY292" s="19" t="s">
        <v>133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9" t="s">
        <v>77</v>
      </c>
      <c r="BK292" s="225">
        <f>ROUND(I292*H292,2)</f>
        <v>0</v>
      </c>
      <c r="BL292" s="19" t="s">
        <v>180</v>
      </c>
      <c r="BM292" s="224" t="s">
        <v>471</v>
      </c>
    </row>
    <row r="293" s="2" customFormat="1" ht="16.5" customHeight="1">
      <c r="A293" s="40"/>
      <c r="B293" s="41"/>
      <c r="C293" s="213" t="s">
        <v>359</v>
      </c>
      <c r="D293" s="213" t="s">
        <v>136</v>
      </c>
      <c r="E293" s="214" t="s">
        <v>472</v>
      </c>
      <c r="F293" s="215" t="s">
        <v>473</v>
      </c>
      <c r="G293" s="216" t="s">
        <v>253</v>
      </c>
      <c r="H293" s="217">
        <v>33.140000000000001</v>
      </c>
      <c r="I293" s="218"/>
      <c r="J293" s="219">
        <f>ROUND(I293*H293,2)</f>
        <v>0</v>
      </c>
      <c r="K293" s="215" t="s">
        <v>18</v>
      </c>
      <c r="L293" s="46"/>
      <c r="M293" s="220" t="s">
        <v>18</v>
      </c>
      <c r="N293" s="221" t="s">
        <v>40</v>
      </c>
      <c r="O293" s="86"/>
      <c r="P293" s="222">
        <f>O293*H293</f>
        <v>0</v>
      </c>
      <c r="Q293" s="222">
        <v>0</v>
      </c>
      <c r="R293" s="222">
        <f>Q293*H293</f>
        <v>0</v>
      </c>
      <c r="S293" s="222">
        <v>0</v>
      </c>
      <c r="T293" s="222">
        <f>S293*H293</f>
        <v>0</v>
      </c>
      <c r="U293" s="223" t="s">
        <v>18</v>
      </c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4" t="s">
        <v>180</v>
      </c>
      <c r="AT293" s="224" t="s">
        <v>136</v>
      </c>
      <c r="AU293" s="224" t="s">
        <v>79</v>
      </c>
      <c r="AY293" s="19" t="s">
        <v>133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9" t="s">
        <v>77</v>
      </c>
      <c r="BK293" s="225">
        <f>ROUND(I293*H293,2)</f>
        <v>0</v>
      </c>
      <c r="BL293" s="19" t="s">
        <v>180</v>
      </c>
      <c r="BM293" s="224" t="s">
        <v>474</v>
      </c>
    </row>
    <row r="294" s="2" customFormat="1" ht="16.5" customHeight="1">
      <c r="A294" s="40"/>
      <c r="B294" s="41"/>
      <c r="C294" s="213" t="s">
        <v>475</v>
      </c>
      <c r="D294" s="213" t="s">
        <v>136</v>
      </c>
      <c r="E294" s="214" t="s">
        <v>476</v>
      </c>
      <c r="F294" s="215" t="s">
        <v>477</v>
      </c>
      <c r="G294" s="216" t="s">
        <v>253</v>
      </c>
      <c r="H294" s="217">
        <v>29.27</v>
      </c>
      <c r="I294" s="218"/>
      <c r="J294" s="219">
        <f>ROUND(I294*H294,2)</f>
        <v>0</v>
      </c>
      <c r="K294" s="215" t="s">
        <v>18</v>
      </c>
      <c r="L294" s="46"/>
      <c r="M294" s="220" t="s">
        <v>18</v>
      </c>
      <c r="N294" s="221" t="s">
        <v>40</v>
      </c>
      <c r="O294" s="86"/>
      <c r="P294" s="222">
        <f>O294*H294</f>
        <v>0</v>
      </c>
      <c r="Q294" s="222">
        <v>0</v>
      </c>
      <c r="R294" s="222">
        <f>Q294*H294</f>
        <v>0</v>
      </c>
      <c r="S294" s="222">
        <v>0</v>
      </c>
      <c r="T294" s="222">
        <f>S294*H294</f>
        <v>0</v>
      </c>
      <c r="U294" s="223" t="s">
        <v>18</v>
      </c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4" t="s">
        <v>180</v>
      </c>
      <c r="AT294" s="224" t="s">
        <v>136</v>
      </c>
      <c r="AU294" s="224" t="s">
        <v>79</v>
      </c>
      <c r="AY294" s="19" t="s">
        <v>133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9" t="s">
        <v>77</v>
      </c>
      <c r="BK294" s="225">
        <f>ROUND(I294*H294,2)</f>
        <v>0</v>
      </c>
      <c r="BL294" s="19" t="s">
        <v>180</v>
      </c>
      <c r="BM294" s="224" t="s">
        <v>478</v>
      </c>
    </row>
    <row r="295" s="14" customFormat="1">
      <c r="A295" s="14"/>
      <c r="B295" s="237"/>
      <c r="C295" s="238"/>
      <c r="D295" s="228" t="s">
        <v>141</v>
      </c>
      <c r="E295" s="239" t="s">
        <v>18</v>
      </c>
      <c r="F295" s="240" t="s">
        <v>479</v>
      </c>
      <c r="G295" s="238"/>
      <c r="H295" s="241">
        <v>29.27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5"/>
      <c r="U295" s="246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7" t="s">
        <v>141</v>
      </c>
      <c r="AU295" s="247" t="s">
        <v>79</v>
      </c>
      <c r="AV295" s="14" t="s">
        <v>79</v>
      </c>
      <c r="AW295" s="14" t="s">
        <v>31</v>
      </c>
      <c r="AX295" s="14" t="s">
        <v>69</v>
      </c>
      <c r="AY295" s="247" t="s">
        <v>133</v>
      </c>
    </row>
    <row r="296" s="15" customFormat="1">
      <c r="A296" s="15"/>
      <c r="B296" s="248"/>
      <c r="C296" s="249"/>
      <c r="D296" s="228" t="s">
        <v>141</v>
      </c>
      <c r="E296" s="250" t="s">
        <v>18</v>
      </c>
      <c r="F296" s="251" t="s">
        <v>171</v>
      </c>
      <c r="G296" s="249"/>
      <c r="H296" s="252">
        <v>29.27</v>
      </c>
      <c r="I296" s="253"/>
      <c r="J296" s="249"/>
      <c r="K296" s="249"/>
      <c r="L296" s="254"/>
      <c r="M296" s="255"/>
      <c r="N296" s="256"/>
      <c r="O296" s="256"/>
      <c r="P296" s="256"/>
      <c r="Q296" s="256"/>
      <c r="R296" s="256"/>
      <c r="S296" s="256"/>
      <c r="T296" s="256"/>
      <c r="U296" s="257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58" t="s">
        <v>141</v>
      </c>
      <c r="AU296" s="258" t="s">
        <v>79</v>
      </c>
      <c r="AV296" s="15" t="s">
        <v>140</v>
      </c>
      <c r="AW296" s="15" t="s">
        <v>31</v>
      </c>
      <c r="AX296" s="15" t="s">
        <v>77</v>
      </c>
      <c r="AY296" s="258" t="s">
        <v>133</v>
      </c>
    </row>
    <row r="297" s="2" customFormat="1" ht="21.75" customHeight="1">
      <c r="A297" s="40"/>
      <c r="B297" s="41"/>
      <c r="C297" s="213" t="s">
        <v>352</v>
      </c>
      <c r="D297" s="213" t="s">
        <v>136</v>
      </c>
      <c r="E297" s="214" t="s">
        <v>480</v>
      </c>
      <c r="F297" s="215" t="s">
        <v>481</v>
      </c>
      <c r="G297" s="216" t="s">
        <v>253</v>
      </c>
      <c r="H297" s="217">
        <v>33.140000000000001</v>
      </c>
      <c r="I297" s="218"/>
      <c r="J297" s="219">
        <f>ROUND(I297*H297,2)</f>
        <v>0</v>
      </c>
      <c r="K297" s="215" t="s">
        <v>18</v>
      </c>
      <c r="L297" s="46"/>
      <c r="M297" s="220" t="s">
        <v>18</v>
      </c>
      <c r="N297" s="221" t="s">
        <v>40</v>
      </c>
      <c r="O297" s="86"/>
      <c r="P297" s="222">
        <f>O297*H297</f>
        <v>0</v>
      </c>
      <c r="Q297" s="222">
        <v>0</v>
      </c>
      <c r="R297" s="222">
        <f>Q297*H297</f>
        <v>0</v>
      </c>
      <c r="S297" s="222">
        <v>0</v>
      </c>
      <c r="T297" s="222">
        <f>S297*H297</f>
        <v>0</v>
      </c>
      <c r="U297" s="223" t="s">
        <v>18</v>
      </c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4" t="s">
        <v>180</v>
      </c>
      <c r="AT297" s="224" t="s">
        <v>136</v>
      </c>
      <c r="AU297" s="224" t="s">
        <v>79</v>
      </c>
      <c r="AY297" s="19" t="s">
        <v>133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9" t="s">
        <v>77</v>
      </c>
      <c r="BK297" s="225">
        <f>ROUND(I297*H297,2)</f>
        <v>0</v>
      </c>
      <c r="BL297" s="19" t="s">
        <v>180</v>
      </c>
      <c r="BM297" s="224" t="s">
        <v>482</v>
      </c>
    </row>
    <row r="298" s="2" customFormat="1" ht="16.5" customHeight="1">
      <c r="A298" s="40"/>
      <c r="B298" s="41"/>
      <c r="C298" s="264" t="s">
        <v>483</v>
      </c>
      <c r="D298" s="264" t="s">
        <v>242</v>
      </c>
      <c r="E298" s="265" t="s">
        <v>484</v>
      </c>
      <c r="F298" s="266" t="s">
        <v>485</v>
      </c>
      <c r="G298" s="267" t="s">
        <v>253</v>
      </c>
      <c r="H298" s="268">
        <v>36.454000000000001</v>
      </c>
      <c r="I298" s="269"/>
      <c r="J298" s="270">
        <f>ROUND(I298*H298,2)</f>
        <v>0</v>
      </c>
      <c r="K298" s="266" t="s">
        <v>18</v>
      </c>
      <c r="L298" s="271"/>
      <c r="M298" s="272" t="s">
        <v>18</v>
      </c>
      <c r="N298" s="273" t="s">
        <v>40</v>
      </c>
      <c r="O298" s="86"/>
      <c r="P298" s="222">
        <f>O298*H298</f>
        <v>0</v>
      </c>
      <c r="Q298" s="222">
        <v>0</v>
      </c>
      <c r="R298" s="222">
        <f>Q298*H298</f>
        <v>0</v>
      </c>
      <c r="S298" s="222">
        <v>0</v>
      </c>
      <c r="T298" s="222">
        <f>S298*H298</f>
        <v>0</v>
      </c>
      <c r="U298" s="223" t="s">
        <v>18</v>
      </c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4" t="s">
        <v>294</v>
      </c>
      <c r="AT298" s="224" t="s">
        <v>242</v>
      </c>
      <c r="AU298" s="224" t="s">
        <v>79</v>
      </c>
      <c r="AY298" s="19" t="s">
        <v>133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9" t="s">
        <v>77</v>
      </c>
      <c r="BK298" s="225">
        <f>ROUND(I298*H298,2)</f>
        <v>0</v>
      </c>
      <c r="BL298" s="19" t="s">
        <v>180</v>
      </c>
      <c r="BM298" s="224" t="s">
        <v>486</v>
      </c>
    </row>
    <row r="299" s="2" customFormat="1" ht="21.75" customHeight="1">
      <c r="A299" s="40"/>
      <c r="B299" s="41"/>
      <c r="C299" s="213" t="s">
        <v>355</v>
      </c>
      <c r="D299" s="213" t="s">
        <v>136</v>
      </c>
      <c r="E299" s="214" t="s">
        <v>487</v>
      </c>
      <c r="F299" s="215" t="s">
        <v>488</v>
      </c>
      <c r="G299" s="216" t="s">
        <v>239</v>
      </c>
      <c r="H299" s="217">
        <v>1.3129999999999999</v>
      </c>
      <c r="I299" s="218"/>
      <c r="J299" s="219">
        <f>ROUND(I299*H299,2)</f>
        <v>0</v>
      </c>
      <c r="K299" s="215" t="s">
        <v>18</v>
      </c>
      <c r="L299" s="46"/>
      <c r="M299" s="220" t="s">
        <v>18</v>
      </c>
      <c r="N299" s="221" t="s">
        <v>40</v>
      </c>
      <c r="O299" s="86"/>
      <c r="P299" s="222">
        <f>O299*H299</f>
        <v>0</v>
      </c>
      <c r="Q299" s="222">
        <v>0</v>
      </c>
      <c r="R299" s="222">
        <f>Q299*H299</f>
        <v>0</v>
      </c>
      <c r="S299" s="222">
        <v>0</v>
      </c>
      <c r="T299" s="222">
        <f>S299*H299</f>
        <v>0</v>
      </c>
      <c r="U299" s="223" t="s">
        <v>18</v>
      </c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4" t="s">
        <v>180</v>
      </c>
      <c r="AT299" s="224" t="s">
        <v>136</v>
      </c>
      <c r="AU299" s="224" t="s">
        <v>79</v>
      </c>
      <c r="AY299" s="19" t="s">
        <v>133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9" t="s">
        <v>77</v>
      </c>
      <c r="BK299" s="225">
        <f>ROUND(I299*H299,2)</f>
        <v>0</v>
      </c>
      <c r="BL299" s="19" t="s">
        <v>180</v>
      </c>
      <c r="BM299" s="224" t="s">
        <v>489</v>
      </c>
    </row>
    <row r="300" s="12" customFormat="1" ht="22.8" customHeight="1">
      <c r="A300" s="12"/>
      <c r="B300" s="197"/>
      <c r="C300" s="198"/>
      <c r="D300" s="199" t="s">
        <v>68</v>
      </c>
      <c r="E300" s="211" t="s">
        <v>490</v>
      </c>
      <c r="F300" s="211" t="s">
        <v>491</v>
      </c>
      <c r="G300" s="198"/>
      <c r="H300" s="198"/>
      <c r="I300" s="201"/>
      <c r="J300" s="212">
        <f>BK300</f>
        <v>0</v>
      </c>
      <c r="K300" s="198"/>
      <c r="L300" s="203"/>
      <c r="M300" s="204"/>
      <c r="N300" s="205"/>
      <c r="O300" s="205"/>
      <c r="P300" s="206">
        <f>SUM(P301:P310)</f>
        <v>0</v>
      </c>
      <c r="Q300" s="205"/>
      <c r="R300" s="206">
        <f>SUM(R301:R310)</f>
        <v>0</v>
      </c>
      <c r="S300" s="205"/>
      <c r="T300" s="206">
        <f>SUM(T301:T310)</f>
        <v>0</v>
      </c>
      <c r="U300" s="207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8" t="s">
        <v>79</v>
      </c>
      <c r="AT300" s="209" t="s">
        <v>68</v>
      </c>
      <c r="AU300" s="209" t="s">
        <v>77</v>
      </c>
      <c r="AY300" s="208" t="s">
        <v>133</v>
      </c>
      <c r="BK300" s="210">
        <f>SUM(BK301:BK310)</f>
        <v>0</v>
      </c>
    </row>
    <row r="301" s="2" customFormat="1" ht="16.5" customHeight="1">
      <c r="A301" s="40"/>
      <c r="B301" s="41"/>
      <c r="C301" s="213" t="s">
        <v>364</v>
      </c>
      <c r="D301" s="213" t="s">
        <v>136</v>
      </c>
      <c r="E301" s="214" t="s">
        <v>492</v>
      </c>
      <c r="F301" s="215" t="s">
        <v>493</v>
      </c>
      <c r="G301" s="216" t="s">
        <v>253</v>
      </c>
      <c r="H301" s="217">
        <v>82.140000000000001</v>
      </c>
      <c r="I301" s="218"/>
      <c r="J301" s="219">
        <f>ROUND(I301*H301,2)</f>
        <v>0</v>
      </c>
      <c r="K301" s="215" t="s">
        <v>18</v>
      </c>
      <c r="L301" s="46"/>
      <c r="M301" s="220" t="s">
        <v>18</v>
      </c>
      <c r="N301" s="221" t="s">
        <v>40</v>
      </c>
      <c r="O301" s="86"/>
      <c r="P301" s="222">
        <f>O301*H301</f>
        <v>0</v>
      </c>
      <c r="Q301" s="222">
        <v>0</v>
      </c>
      <c r="R301" s="222">
        <f>Q301*H301</f>
        <v>0</v>
      </c>
      <c r="S301" s="222">
        <v>0</v>
      </c>
      <c r="T301" s="222">
        <f>S301*H301</f>
        <v>0</v>
      </c>
      <c r="U301" s="223" t="s">
        <v>18</v>
      </c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4" t="s">
        <v>180</v>
      </c>
      <c r="AT301" s="224" t="s">
        <v>136</v>
      </c>
      <c r="AU301" s="224" t="s">
        <v>79</v>
      </c>
      <c r="AY301" s="19" t="s">
        <v>133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9" t="s">
        <v>77</v>
      </c>
      <c r="BK301" s="225">
        <f>ROUND(I301*H301,2)</f>
        <v>0</v>
      </c>
      <c r="BL301" s="19" t="s">
        <v>180</v>
      </c>
      <c r="BM301" s="224" t="s">
        <v>494</v>
      </c>
    </row>
    <row r="302" s="14" customFormat="1">
      <c r="A302" s="14"/>
      <c r="B302" s="237"/>
      <c r="C302" s="238"/>
      <c r="D302" s="228" t="s">
        <v>141</v>
      </c>
      <c r="E302" s="239" t="s">
        <v>18</v>
      </c>
      <c r="F302" s="240" t="s">
        <v>495</v>
      </c>
      <c r="G302" s="238"/>
      <c r="H302" s="241">
        <v>82.140000000000001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5"/>
      <c r="U302" s="246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7" t="s">
        <v>141</v>
      </c>
      <c r="AU302" s="247" t="s">
        <v>79</v>
      </c>
      <c r="AV302" s="14" t="s">
        <v>79</v>
      </c>
      <c r="AW302" s="14" t="s">
        <v>31</v>
      </c>
      <c r="AX302" s="14" t="s">
        <v>69</v>
      </c>
      <c r="AY302" s="247" t="s">
        <v>133</v>
      </c>
    </row>
    <row r="303" s="15" customFormat="1">
      <c r="A303" s="15"/>
      <c r="B303" s="248"/>
      <c r="C303" s="249"/>
      <c r="D303" s="228" t="s">
        <v>141</v>
      </c>
      <c r="E303" s="250" t="s">
        <v>18</v>
      </c>
      <c r="F303" s="251" t="s">
        <v>171</v>
      </c>
      <c r="G303" s="249"/>
      <c r="H303" s="252">
        <v>82.140000000000001</v>
      </c>
      <c r="I303" s="253"/>
      <c r="J303" s="249"/>
      <c r="K303" s="249"/>
      <c r="L303" s="254"/>
      <c r="M303" s="255"/>
      <c r="N303" s="256"/>
      <c r="O303" s="256"/>
      <c r="P303" s="256"/>
      <c r="Q303" s="256"/>
      <c r="R303" s="256"/>
      <c r="S303" s="256"/>
      <c r="T303" s="256"/>
      <c r="U303" s="257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8" t="s">
        <v>141</v>
      </c>
      <c r="AU303" s="258" t="s">
        <v>79</v>
      </c>
      <c r="AV303" s="15" t="s">
        <v>140</v>
      </c>
      <c r="AW303" s="15" t="s">
        <v>31</v>
      </c>
      <c r="AX303" s="15" t="s">
        <v>77</v>
      </c>
      <c r="AY303" s="258" t="s">
        <v>133</v>
      </c>
    </row>
    <row r="304" s="2" customFormat="1" ht="16.5" customHeight="1">
      <c r="A304" s="40"/>
      <c r="B304" s="41"/>
      <c r="C304" s="213" t="s">
        <v>496</v>
      </c>
      <c r="D304" s="213" t="s">
        <v>136</v>
      </c>
      <c r="E304" s="214" t="s">
        <v>497</v>
      </c>
      <c r="F304" s="215" t="s">
        <v>498</v>
      </c>
      <c r="G304" s="216" t="s">
        <v>253</v>
      </c>
      <c r="H304" s="217">
        <v>82.140000000000001</v>
      </c>
      <c r="I304" s="218"/>
      <c r="J304" s="219">
        <f>ROUND(I304*H304,2)</f>
        <v>0</v>
      </c>
      <c r="K304" s="215" t="s">
        <v>18</v>
      </c>
      <c r="L304" s="46"/>
      <c r="M304" s="220" t="s">
        <v>18</v>
      </c>
      <c r="N304" s="221" t="s">
        <v>40</v>
      </c>
      <c r="O304" s="86"/>
      <c r="P304" s="222">
        <f>O304*H304</f>
        <v>0</v>
      </c>
      <c r="Q304" s="222">
        <v>0</v>
      </c>
      <c r="R304" s="222">
        <f>Q304*H304</f>
        <v>0</v>
      </c>
      <c r="S304" s="222">
        <v>0</v>
      </c>
      <c r="T304" s="222">
        <f>S304*H304</f>
        <v>0</v>
      </c>
      <c r="U304" s="223" t="s">
        <v>18</v>
      </c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4" t="s">
        <v>180</v>
      </c>
      <c r="AT304" s="224" t="s">
        <v>136</v>
      </c>
      <c r="AU304" s="224" t="s">
        <v>79</v>
      </c>
      <c r="AY304" s="19" t="s">
        <v>133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9" t="s">
        <v>77</v>
      </c>
      <c r="BK304" s="225">
        <f>ROUND(I304*H304,2)</f>
        <v>0</v>
      </c>
      <c r="BL304" s="19" t="s">
        <v>180</v>
      </c>
      <c r="BM304" s="224" t="s">
        <v>499</v>
      </c>
    </row>
    <row r="305" s="2" customFormat="1" ht="16.5" customHeight="1">
      <c r="A305" s="40"/>
      <c r="B305" s="41"/>
      <c r="C305" s="213" t="s">
        <v>376</v>
      </c>
      <c r="D305" s="213" t="s">
        <v>136</v>
      </c>
      <c r="E305" s="214" t="s">
        <v>500</v>
      </c>
      <c r="F305" s="215" t="s">
        <v>501</v>
      </c>
      <c r="G305" s="216" t="s">
        <v>253</v>
      </c>
      <c r="H305" s="217">
        <v>67.340000000000003</v>
      </c>
      <c r="I305" s="218"/>
      <c r="J305" s="219">
        <f>ROUND(I305*H305,2)</f>
        <v>0</v>
      </c>
      <c r="K305" s="215" t="s">
        <v>18</v>
      </c>
      <c r="L305" s="46"/>
      <c r="M305" s="220" t="s">
        <v>18</v>
      </c>
      <c r="N305" s="221" t="s">
        <v>40</v>
      </c>
      <c r="O305" s="86"/>
      <c r="P305" s="222">
        <f>O305*H305</f>
        <v>0</v>
      </c>
      <c r="Q305" s="222">
        <v>0</v>
      </c>
      <c r="R305" s="222">
        <f>Q305*H305</f>
        <v>0</v>
      </c>
      <c r="S305" s="222">
        <v>0</v>
      </c>
      <c r="T305" s="222">
        <f>S305*H305</f>
        <v>0</v>
      </c>
      <c r="U305" s="223" t="s">
        <v>18</v>
      </c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4" t="s">
        <v>180</v>
      </c>
      <c r="AT305" s="224" t="s">
        <v>136</v>
      </c>
      <c r="AU305" s="224" t="s">
        <v>79</v>
      </c>
      <c r="AY305" s="19" t="s">
        <v>133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9" t="s">
        <v>77</v>
      </c>
      <c r="BK305" s="225">
        <f>ROUND(I305*H305,2)</f>
        <v>0</v>
      </c>
      <c r="BL305" s="19" t="s">
        <v>180</v>
      </c>
      <c r="BM305" s="224" t="s">
        <v>502</v>
      </c>
    </row>
    <row r="306" s="14" customFormat="1">
      <c r="A306" s="14"/>
      <c r="B306" s="237"/>
      <c r="C306" s="238"/>
      <c r="D306" s="228" t="s">
        <v>141</v>
      </c>
      <c r="E306" s="239" t="s">
        <v>18</v>
      </c>
      <c r="F306" s="240" t="s">
        <v>503</v>
      </c>
      <c r="G306" s="238"/>
      <c r="H306" s="241">
        <v>67.340000000000003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5"/>
      <c r="U306" s="246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7" t="s">
        <v>141</v>
      </c>
      <c r="AU306" s="247" t="s">
        <v>79</v>
      </c>
      <c r="AV306" s="14" t="s">
        <v>79</v>
      </c>
      <c r="AW306" s="14" t="s">
        <v>31</v>
      </c>
      <c r="AX306" s="14" t="s">
        <v>69</v>
      </c>
      <c r="AY306" s="247" t="s">
        <v>133</v>
      </c>
    </row>
    <row r="307" s="15" customFormat="1">
      <c r="A307" s="15"/>
      <c r="B307" s="248"/>
      <c r="C307" s="249"/>
      <c r="D307" s="228" t="s">
        <v>141</v>
      </c>
      <c r="E307" s="250" t="s">
        <v>18</v>
      </c>
      <c r="F307" s="251" t="s">
        <v>171</v>
      </c>
      <c r="G307" s="249"/>
      <c r="H307" s="252">
        <v>67.340000000000003</v>
      </c>
      <c r="I307" s="253"/>
      <c r="J307" s="249"/>
      <c r="K307" s="249"/>
      <c r="L307" s="254"/>
      <c r="M307" s="255"/>
      <c r="N307" s="256"/>
      <c r="O307" s="256"/>
      <c r="P307" s="256"/>
      <c r="Q307" s="256"/>
      <c r="R307" s="256"/>
      <c r="S307" s="256"/>
      <c r="T307" s="256"/>
      <c r="U307" s="257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8" t="s">
        <v>141</v>
      </c>
      <c r="AU307" s="258" t="s">
        <v>79</v>
      </c>
      <c r="AV307" s="15" t="s">
        <v>140</v>
      </c>
      <c r="AW307" s="15" t="s">
        <v>31</v>
      </c>
      <c r="AX307" s="15" t="s">
        <v>77</v>
      </c>
      <c r="AY307" s="258" t="s">
        <v>133</v>
      </c>
    </row>
    <row r="308" s="2" customFormat="1" ht="16.5" customHeight="1">
      <c r="A308" s="40"/>
      <c r="B308" s="41"/>
      <c r="C308" s="213" t="s">
        <v>370</v>
      </c>
      <c r="D308" s="213" t="s">
        <v>136</v>
      </c>
      <c r="E308" s="214" t="s">
        <v>504</v>
      </c>
      <c r="F308" s="215" t="s">
        <v>505</v>
      </c>
      <c r="G308" s="216" t="s">
        <v>253</v>
      </c>
      <c r="H308" s="217">
        <v>82.140000000000001</v>
      </c>
      <c r="I308" s="218"/>
      <c r="J308" s="219">
        <f>ROUND(I308*H308,2)</f>
        <v>0</v>
      </c>
      <c r="K308" s="215" t="s">
        <v>18</v>
      </c>
      <c r="L308" s="46"/>
      <c r="M308" s="220" t="s">
        <v>18</v>
      </c>
      <c r="N308" s="221" t="s">
        <v>40</v>
      </c>
      <c r="O308" s="86"/>
      <c r="P308" s="222">
        <f>O308*H308</f>
        <v>0</v>
      </c>
      <c r="Q308" s="222">
        <v>0</v>
      </c>
      <c r="R308" s="222">
        <f>Q308*H308</f>
        <v>0</v>
      </c>
      <c r="S308" s="222">
        <v>0</v>
      </c>
      <c r="T308" s="222">
        <f>S308*H308</f>
        <v>0</v>
      </c>
      <c r="U308" s="223" t="s">
        <v>18</v>
      </c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4" t="s">
        <v>180</v>
      </c>
      <c r="AT308" s="224" t="s">
        <v>136</v>
      </c>
      <c r="AU308" s="224" t="s">
        <v>79</v>
      </c>
      <c r="AY308" s="19" t="s">
        <v>133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9" t="s">
        <v>77</v>
      </c>
      <c r="BK308" s="225">
        <f>ROUND(I308*H308,2)</f>
        <v>0</v>
      </c>
      <c r="BL308" s="19" t="s">
        <v>180</v>
      </c>
      <c r="BM308" s="224" t="s">
        <v>506</v>
      </c>
    </row>
    <row r="309" s="2" customFormat="1" ht="16.5" customHeight="1">
      <c r="A309" s="40"/>
      <c r="B309" s="41"/>
      <c r="C309" s="264" t="s">
        <v>507</v>
      </c>
      <c r="D309" s="264" t="s">
        <v>242</v>
      </c>
      <c r="E309" s="265" t="s">
        <v>508</v>
      </c>
      <c r="F309" s="266" t="s">
        <v>509</v>
      </c>
      <c r="G309" s="267" t="s">
        <v>253</v>
      </c>
      <c r="H309" s="268">
        <v>90.353999999999999</v>
      </c>
      <c r="I309" s="269"/>
      <c r="J309" s="270">
        <f>ROUND(I309*H309,2)</f>
        <v>0</v>
      </c>
      <c r="K309" s="266" t="s">
        <v>18</v>
      </c>
      <c r="L309" s="271"/>
      <c r="M309" s="272" t="s">
        <v>18</v>
      </c>
      <c r="N309" s="273" t="s">
        <v>40</v>
      </c>
      <c r="O309" s="86"/>
      <c r="P309" s="222">
        <f>O309*H309</f>
        <v>0</v>
      </c>
      <c r="Q309" s="222">
        <v>0</v>
      </c>
      <c r="R309" s="222">
        <f>Q309*H309</f>
        <v>0</v>
      </c>
      <c r="S309" s="222">
        <v>0</v>
      </c>
      <c r="T309" s="222">
        <f>S309*H309</f>
        <v>0</v>
      </c>
      <c r="U309" s="223" t="s">
        <v>18</v>
      </c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4" t="s">
        <v>294</v>
      </c>
      <c r="AT309" s="224" t="s">
        <v>242</v>
      </c>
      <c r="AU309" s="224" t="s">
        <v>79</v>
      </c>
      <c r="AY309" s="19" t="s">
        <v>133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9" t="s">
        <v>77</v>
      </c>
      <c r="BK309" s="225">
        <f>ROUND(I309*H309,2)</f>
        <v>0</v>
      </c>
      <c r="BL309" s="19" t="s">
        <v>180</v>
      </c>
      <c r="BM309" s="224" t="s">
        <v>510</v>
      </c>
    </row>
    <row r="310" s="2" customFormat="1" ht="21.75" customHeight="1">
      <c r="A310" s="40"/>
      <c r="B310" s="41"/>
      <c r="C310" s="213" t="s">
        <v>511</v>
      </c>
      <c r="D310" s="213" t="s">
        <v>136</v>
      </c>
      <c r="E310" s="214" t="s">
        <v>512</v>
      </c>
      <c r="F310" s="215" t="s">
        <v>513</v>
      </c>
      <c r="G310" s="216" t="s">
        <v>239</v>
      </c>
      <c r="H310" s="217">
        <v>0.26600000000000001</v>
      </c>
      <c r="I310" s="218"/>
      <c r="J310" s="219">
        <f>ROUND(I310*H310,2)</f>
        <v>0</v>
      </c>
      <c r="K310" s="215" t="s">
        <v>18</v>
      </c>
      <c r="L310" s="46"/>
      <c r="M310" s="220" t="s">
        <v>18</v>
      </c>
      <c r="N310" s="221" t="s">
        <v>40</v>
      </c>
      <c r="O310" s="86"/>
      <c r="P310" s="222">
        <f>O310*H310</f>
        <v>0</v>
      </c>
      <c r="Q310" s="222">
        <v>0</v>
      </c>
      <c r="R310" s="222">
        <f>Q310*H310</f>
        <v>0</v>
      </c>
      <c r="S310" s="222">
        <v>0</v>
      </c>
      <c r="T310" s="222">
        <f>S310*H310</f>
        <v>0</v>
      </c>
      <c r="U310" s="223" t="s">
        <v>18</v>
      </c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4" t="s">
        <v>180</v>
      </c>
      <c r="AT310" s="224" t="s">
        <v>136</v>
      </c>
      <c r="AU310" s="224" t="s">
        <v>79</v>
      </c>
      <c r="AY310" s="19" t="s">
        <v>133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9" t="s">
        <v>77</v>
      </c>
      <c r="BK310" s="225">
        <f>ROUND(I310*H310,2)</f>
        <v>0</v>
      </c>
      <c r="BL310" s="19" t="s">
        <v>180</v>
      </c>
      <c r="BM310" s="224" t="s">
        <v>514</v>
      </c>
    </row>
    <row r="311" s="12" customFormat="1" ht="22.8" customHeight="1">
      <c r="A311" s="12"/>
      <c r="B311" s="197"/>
      <c r="C311" s="198"/>
      <c r="D311" s="199" t="s">
        <v>68</v>
      </c>
      <c r="E311" s="211" t="s">
        <v>515</v>
      </c>
      <c r="F311" s="211" t="s">
        <v>516</v>
      </c>
      <c r="G311" s="198"/>
      <c r="H311" s="198"/>
      <c r="I311" s="201"/>
      <c r="J311" s="212">
        <f>BK311</f>
        <v>0</v>
      </c>
      <c r="K311" s="198"/>
      <c r="L311" s="203"/>
      <c r="M311" s="204"/>
      <c r="N311" s="205"/>
      <c r="O311" s="205"/>
      <c r="P311" s="206">
        <f>SUM(P312:P324)</f>
        <v>0</v>
      </c>
      <c r="Q311" s="205"/>
      <c r="R311" s="206">
        <f>SUM(R312:R324)</f>
        <v>0</v>
      </c>
      <c r="S311" s="205"/>
      <c r="T311" s="206">
        <f>SUM(T312:T324)</f>
        <v>0</v>
      </c>
      <c r="U311" s="207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8" t="s">
        <v>79</v>
      </c>
      <c r="AT311" s="209" t="s">
        <v>68</v>
      </c>
      <c r="AU311" s="209" t="s">
        <v>77</v>
      </c>
      <c r="AY311" s="208" t="s">
        <v>133</v>
      </c>
      <c r="BK311" s="210">
        <f>SUM(BK312:BK324)</f>
        <v>0</v>
      </c>
    </row>
    <row r="312" s="2" customFormat="1" ht="16.5" customHeight="1">
      <c r="A312" s="40"/>
      <c r="B312" s="41"/>
      <c r="C312" s="213" t="s">
        <v>379</v>
      </c>
      <c r="D312" s="213" t="s">
        <v>136</v>
      </c>
      <c r="E312" s="214" t="s">
        <v>517</v>
      </c>
      <c r="F312" s="215" t="s">
        <v>518</v>
      </c>
      <c r="G312" s="216" t="s">
        <v>253</v>
      </c>
      <c r="H312" s="217">
        <v>25.599</v>
      </c>
      <c r="I312" s="218"/>
      <c r="J312" s="219">
        <f>ROUND(I312*H312,2)</f>
        <v>0</v>
      </c>
      <c r="K312" s="215" t="s">
        <v>18</v>
      </c>
      <c r="L312" s="46"/>
      <c r="M312" s="220" t="s">
        <v>18</v>
      </c>
      <c r="N312" s="221" t="s">
        <v>40</v>
      </c>
      <c r="O312" s="86"/>
      <c r="P312" s="222">
        <f>O312*H312</f>
        <v>0</v>
      </c>
      <c r="Q312" s="222">
        <v>0</v>
      </c>
      <c r="R312" s="222">
        <f>Q312*H312</f>
        <v>0</v>
      </c>
      <c r="S312" s="222">
        <v>0</v>
      </c>
      <c r="T312" s="222">
        <f>S312*H312</f>
        <v>0</v>
      </c>
      <c r="U312" s="223" t="s">
        <v>18</v>
      </c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24" t="s">
        <v>180</v>
      </c>
      <c r="AT312" s="224" t="s">
        <v>136</v>
      </c>
      <c r="AU312" s="224" t="s">
        <v>79</v>
      </c>
      <c r="AY312" s="19" t="s">
        <v>133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9" t="s">
        <v>77</v>
      </c>
      <c r="BK312" s="225">
        <f>ROUND(I312*H312,2)</f>
        <v>0</v>
      </c>
      <c r="BL312" s="19" t="s">
        <v>180</v>
      </c>
      <c r="BM312" s="224" t="s">
        <v>519</v>
      </c>
    </row>
    <row r="313" s="13" customFormat="1">
      <c r="A313" s="13"/>
      <c r="B313" s="226"/>
      <c r="C313" s="227"/>
      <c r="D313" s="228" t="s">
        <v>141</v>
      </c>
      <c r="E313" s="229" t="s">
        <v>18</v>
      </c>
      <c r="F313" s="230" t="s">
        <v>260</v>
      </c>
      <c r="G313" s="227"/>
      <c r="H313" s="229" t="s">
        <v>18</v>
      </c>
      <c r="I313" s="231"/>
      <c r="J313" s="227"/>
      <c r="K313" s="227"/>
      <c r="L313" s="232"/>
      <c r="M313" s="233"/>
      <c r="N313" s="234"/>
      <c r="O313" s="234"/>
      <c r="P313" s="234"/>
      <c r="Q313" s="234"/>
      <c r="R313" s="234"/>
      <c r="S313" s="234"/>
      <c r="T313" s="234"/>
      <c r="U313" s="235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141</v>
      </c>
      <c r="AU313" s="236" t="s">
        <v>79</v>
      </c>
      <c r="AV313" s="13" t="s">
        <v>77</v>
      </c>
      <c r="AW313" s="13" t="s">
        <v>31</v>
      </c>
      <c r="AX313" s="13" t="s">
        <v>69</v>
      </c>
      <c r="AY313" s="236" t="s">
        <v>133</v>
      </c>
    </row>
    <row r="314" s="14" customFormat="1">
      <c r="A314" s="14"/>
      <c r="B314" s="237"/>
      <c r="C314" s="238"/>
      <c r="D314" s="228" t="s">
        <v>141</v>
      </c>
      <c r="E314" s="239" t="s">
        <v>18</v>
      </c>
      <c r="F314" s="240" t="s">
        <v>261</v>
      </c>
      <c r="G314" s="238"/>
      <c r="H314" s="241">
        <v>5.0540000000000003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5"/>
      <c r="U314" s="246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7" t="s">
        <v>141</v>
      </c>
      <c r="AU314" s="247" t="s">
        <v>79</v>
      </c>
      <c r="AV314" s="14" t="s">
        <v>79</v>
      </c>
      <c r="AW314" s="14" t="s">
        <v>31</v>
      </c>
      <c r="AX314" s="14" t="s">
        <v>69</v>
      </c>
      <c r="AY314" s="247" t="s">
        <v>133</v>
      </c>
    </row>
    <row r="315" s="14" customFormat="1">
      <c r="A315" s="14"/>
      <c r="B315" s="237"/>
      <c r="C315" s="238"/>
      <c r="D315" s="228" t="s">
        <v>141</v>
      </c>
      <c r="E315" s="239" t="s">
        <v>18</v>
      </c>
      <c r="F315" s="240" t="s">
        <v>262</v>
      </c>
      <c r="G315" s="238"/>
      <c r="H315" s="241">
        <v>4.851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5"/>
      <c r="U315" s="246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7" t="s">
        <v>141</v>
      </c>
      <c r="AU315" s="247" t="s">
        <v>79</v>
      </c>
      <c r="AV315" s="14" t="s">
        <v>79</v>
      </c>
      <c r="AW315" s="14" t="s">
        <v>31</v>
      </c>
      <c r="AX315" s="14" t="s">
        <v>69</v>
      </c>
      <c r="AY315" s="247" t="s">
        <v>133</v>
      </c>
    </row>
    <row r="316" s="14" customFormat="1">
      <c r="A316" s="14"/>
      <c r="B316" s="237"/>
      <c r="C316" s="238"/>
      <c r="D316" s="228" t="s">
        <v>141</v>
      </c>
      <c r="E316" s="239" t="s">
        <v>18</v>
      </c>
      <c r="F316" s="240" t="s">
        <v>263</v>
      </c>
      <c r="G316" s="238"/>
      <c r="H316" s="241">
        <v>15.694000000000001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5"/>
      <c r="U316" s="246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7" t="s">
        <v>141</v>
      </c>
      <c r="AU316" s="247" t="s">
        <v>79</v>
      </c>
      <c r="AV316" s="14" t="s">
        <v>79</v>
      </c>
      <c r="AW316" s="14" t="s">
        <v>31</v>
      </c>
      <c r="AX316" s="14" t="s">
        <v>69</v>
      </c>
      <c r="AY316" s="247" t="s">
        <v>133</v>
      </c>
    </row>
    <row r="317" s="15" customFormat="1">
      <c r="A317" s="15"/>
      <c r="B317" s="248"/>
      <c r="C317" s="249"/>
      <c r="D317" s="228" t="s">
        <v>141</v>
      </c>
      <c r="E317" s="250" t="s">
        <v>18</v>
      </c>
      <c r="F317" s="251" t="s">
        <v>171</v>
      </c>
      <c r="G317" s="249"/>
      <c r="H317" s="252">
        <v>25.599000000000004</v>
      </c>
      <c r="I317" s="253"/>
      <c r="J317" s="249"/>
      <c r="K317" s="249"/>
      <c r="L317" s="254"/>
      <c r="M317" s="255"/>
      <c r="N317" s="256"/>
      <c r="O317" s="256"/>
      <c r="P317" s="256"/>
      <c r="Q317" s="256"/>
      <c r="R317" s="256"/>
      <c r="S317" s="256"/>
      <c r="T317" s="256"/>
      <c r="U317" s="257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58" t="s">
        <v>141</v>
      </c>
      <c r="AU317" s="258" t="s">
        <v>79</v>
      </c>
      <c r="AV317" s="15" t="s">
        <v>140</v>
      </c>
      <c r="AW317" s="15" t="s">
        <v>31</v>
      </c>
      <c r="AX317" s="15" t="s">
        <v>77</v>
      </c>
      <c r="AY317" s="258" t="s">
        <v>133</v>
      </c>
    </row>
    <row r="318" s="2" customFormat="1" ht="16.5" customHeight="1">
      <c r="A318" s="40"/>
      <c r="B318" s="41"/>
      <c r="C318" s="213" t="s">
        <v>520</v>
      </c>
      <c r="D318" s="213" t="s">
        <v>136</v>
      </c>
      <c r="E318" s="214" t="s">
        <v>521</v>
      </c>
      <c r="F318" s="215" t="s">
        <v>522</v>
      </c>
      <c r="G318" s="216" t="s">
        <v>253</v>
      </c>
      <c r="H318" s="217">
        <v>3.6160000000000001</v>
      </c>
      <c r="I318" s="218"/>
      <c r="J318" s="219">
        <f>ROUND(I318*H318,2)</f>
        <v>0</v>
      </c>
      <c r="K318" s="215" t="s">
        <v>18</v>
      </c>
      <c r="L318" s="46"/>
      <c r="M318" s="220" t="s">
        <v>18</v>
      </c>
      <c r="N318" s="221" t="s">
        <v>40</v>
      </c>
      <c r="O318" s="86"/>
      <c r="P318" s="222">
        <f>O318*H318</f>
        <v>0</v>
      </c>
      <c r="Q318" s="222">
        <v>0</v>
      </c>
      <c r="R318" s="222">
        <f>Q318*H318</f>
        <v>0</v>
      </c>
      <c r="S318" s="222">
        <v>0</v>
      </c>
      <c r="T318" s="222">
        <f>S318*H318</f>
        <v>0</v>
      </c>
      <c r="U318" s="223" t="s">
        <v>18</v>
      </c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4" t="s">
        <v>180</v>
      </c>
      <c r="AT318" s="224" t="s">
        <v>136</v>
      </c>
      <c r="AU318" s="224" t="s">
        <v>79</v>
      </c>
      <c r="AY318" s="19" t="s">
        <v>133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19" t="s">
        <v>77</v>
      </c>
      <c r="BK318" s="225">
        <f>ROUND(I318*H318,2)</f>
        <v>0</v>
      </c>
      <c r="BL318" s="19" t="s">
        <v>180</v>
      </c>
      <c r="BM318" s="224" t="s">
        <v>523</v>
      </c>
    </row>
    <row r="319" s="14" customFormat="1">
      <c r="A319" s="14"/>
      <c r="B319" s="237"/>
      <c r="C319" s="238"/>
      <c r="D319" s="228" t="s">
        <v>141</v>
      </c>
      <c r="E319" s="239" t="s">
        <v>18</v>
      </c>
      <c r="F319" s="240" t="s">
        <v>524</v>
      </c>
      <c r="G319" s="238"/>
      <c r="H319" s="241">
        <v>3.6160000000000001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5"/>
      <c r="U319" s="246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7" t="s">
        <v>141</v>
      </c>
      <c r="AU319" s="247" t="s">
        <v>79</v>
      </c>
      <c r="AV319" s="14" t="s">
        <v>79</v>
      </c>
      <c r="AW319" s="14" t="s">
        <v>31</v>
      </c>
      <c r="AX319" s="14" t="s">
        <v>69</v>
      </c>
      <c r="AY319" s="247" t="s">
        <v>133</v>
      </c>
    </row>
    <row r="320" s="15" customFormat="1">
      <c r="A320" s="15"/>
      <c r="B320" s="248"/>
      <c r="C320" s="249"/>
      <c r="D320" s="228" t="s">
        <v>141</v>
      </c>
      <c r="E320" s="250" t="s">
        <v>18</v>
      </c>
      <c r="F320" s="251" t="s">
        <v>171</v>
      </c>
      <c r="G320" s="249"/>
      <c r="H320" s="252">
        <v>3.6160000000000001</v>
      </c>
      <c r="I320" s="253"/>
      <c r="J320" s="249"/>
      <c r="K320" s="249"/>
      <c r="L320" s="254"/>
      <c r="M320" s="255"/>
      <c r="N320" s="256"/>
      <c r="O320" s="256"/>
      <c r="P320" s="256"/>
      <c r="Q320" s="256"/>
      <c r="R320" s="256"/>
      <c r="S320" s="256"/>
      <c r="T320" s="256"/>
      <c r="U320" s="257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58" t="s">
        <v>141</v>
      </c>
      <c r="AU320" s="258" t="s">
        <v>79</v>
      </c>
      <c r="AV320" s="15" t="s">
        <v>140</v>
      </c>
      <c r="AW320" s="15" t="s">
        <v>31</v>
      </c>
      <c r="AX320" s="15" t="s">
        <v>77</v>
      </c>
      <c r="AY320" s="258" t="s">
        <v>133</v>
      </c>
    </row>
    <row r="321" s="2" customFormat="1" ht="16.5" customHeight="1">
      <c r="A321" s="40"/>
      <c r="B321" s="41"/>
      <c r="C321" s="213" t="s">
        <v>385</v>
      </c>
      <c r="D321" s="213" t="s">
        <v>136</v>
      </c>
      <c r="E321" s="214" t="s">
        <v>525</v>
      </c>
      <c r="F321" s="215" t="s">
        <v>526</v>
      </c>
      <c r="G321" s="216" t="s">
        <v>253</v>
      </c>
      <c r="H321" s="217">
        <v>25.599</v>
      </c>
      <c r="I321" s="218"/>
      <c r="J321" s="219">
        <f>ROUND(I321*H321,2)</f>
        <v>0</v>
      </c>
      <c r="K321" s="215" t="s">
        <v>18</v>
      </c>
      <c r="L321" s="46"/>
      <c r="M321" s="220" t="s">
        <v>18</v>
      </c>
      <c r="N321" s="221" t="s">
        <v>40</v>
      </c>
      <c r="O321" s="86"/>
      <c r="P321" s="222">
        <f>O321*H321</f>
        <v>0</v>
      </c>
      <c r="Q321" s="222">
        <v>0</v>
      </c>
      <c r="R321" s="222">
        <f>Q321*H321</f>
        <v>0</v>
      </c>
      <c r="S321" s="222">
        <v>0</v>
      </c>
      <c r="T321" s="222">
        <f>S321*H321</f>
        <v>0</v>
      </c>
      <c r="U321" s="223" t="s">
        <v>18</v>
      </c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4" t="s">
        <v>180</v>
      </c>
      <c r="AT321" s="224" t="s">
        <v>136</v>
      </c>
      <c r="AU321" s="224" t="s">
        <v>79</v>
      </c>
      <c r="AY321" s="19" t="s">
        <v>133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9" t="s">
        <v>77</v>
      </c>
      <c r="BK321" s="225">
        <f>ROUND(I321*H321,2)</f>
        <v>0</v>
      </c>
      <c r="BL321" s="19" t="s">
        <v>180</v>
      </c>
      <c r="BM321" s="224" t="s">
        <v>527</v>
      </c>
    </row>
    <row r="322" s="2" customFormat="1" ht="21.75" customHeight="1">
      <c r="A322" s="40"/>
      <c r="B322" s="41"/>
      <c r="C322" s="213" t="s">
        <v>528</v>
      </c>
      <c r="D322" s="213" t="s">
        <v>136</v>
      </c>
      <c r="E322" s="214" t="s">
        <v>529</v>
      </c>
      <c r="F322" s="215" t="s">
        <v>530</v>
      </c>
      <c r="G322" s="216" t="s">
        <v>253</v>
      </c>
      <c r="H322" s="217">
        <v>25.599</v>
      </c>
      <c r="I322" s="218"/>
      <c r="J322" s="219">
        <f>ROUND(I322*H322,2)</f>
        <v>0</v>
      </c>
      <c r="K322" s="215" t="s">
        <v>18</v>
      </c>
      <c r="L322" s="46"/>
      <c r="M322" s="220" t="s">
        <v>18</v>
      </c>
      <c r="N322" s="221" t="s">
        <v>40</v>
      </c>
      <c r="O322" s="86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2">
        <f>S322*H322</f>
        <v>0</v>
      </c>
      <c r="U322" s="223" t="s">
        <v>18</v>
      </c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4" t="s">
        <v>180</v>
      </c>
      <c r="AT322" s="224" t="s">
        <v>136</v>
      </c>
      <c r="AU322" s="224" t="s">
        <v>79</v>
      </c>
      <c r="AY322" s="19" t="s">
        <v>133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9" t="s">
        <v>77</v>
      </c>
      <c r="BK322" s="225">
        <f>ROUND(I322*H322,2)</f>
        <v>0</v>
      </c>
      <c r="BL322" s="19" t="s">
        <v>180</v>
      </c>
      <c r="BM322" s="224" t="s">
        <v>531</v>
      </c>
    </row>
    <row r="323" s="2" customFormat="1" ht="16.5" customHeight="1">
      <c r="A323" s="40"/>
      <c r="B323" s="41"/>
      <c r="C323" s="264" t="s">
        <v>390</v>
      </c>
      <c r="D323" s="264" t="s">
        <v>242</v>
      </c>
      <c r="E323" s="265" t="s">
        <v>532</v>
      </c>
      <c r="F323" s="266" t="s">
        <v>533</v>
      </c>
      <c r="G323" s="267" t="s">
        <v>253</v>
      </c>
      <c r="H323" s="268">
        <v>29.439</v>
      </c>
      <c r="I323" s="269"/>
      <c r="J323" s="270">
        <f>ROUND(I323*H323,2)</f>
        <v>0</v>
      </c>
      <c r="K323" s="266" t="s">
        <v>18</v>
      </c>
      <c r="L323" s="271"/>
      <c r="M323" s="272" t="s">
        <v>18</v>
      </c>
      <c r="N323" s="273" t="s">
        <v>40</v>
      </c>
      <c r="O323" s="86"/>
      <c r="P323" s="222">
        <f>O323*H323</f>
        <v>0</v>
      </c>
      <c r="Q323" s="222">
        <v>0</v>
      </c>
      <c r="R323" s="222">
        <f>Q323*H323</f>
        <v>0</v>
      </c>
      <c r="S323" s="222">
        <v>0</v>
      </c>
      <c r="T323" s="222">
        <f>S323*H323</f>
        <v>0</v>
      </c>
      <c r="U323" s="223" t="s">
        <v>18</v>
      </c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24" t="s">
        <v>294</v>
      </c>
      <c r="AT323" s="224" t="s">
        <v>242</v>
      </c>
      <c r="AU323" s="224" t="s">
        <v>79</v>
      </c>
      <c r="AY323" s="19" t="s">
        <v>133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9" t="s">
        <v>77</v>
      </c>
      <c r="BK323" s="225">
        <f>ROUND(I323*H323,2)</f>
        <v>0</v>
      </c>
      <c r="BL323" s="19" t="s">
        <v>180</v>
      </c>
      <c r="BM323" s="224" t="s">
        <v>534</v>
      </c>
    </row>
    <row r="324" s="2" customFormat="1" ht="21.75" customHeight="1">
      <c r="A324" s="40"/>
      <c r="B324" s="41"/>
      <c r="C324" s="213" t="s">
        <v>535</v>
      </c>
      <c r="D324" s="213" t="s">
        <v>136</v>
      </c>
      <c r="E324" s="214" t="s">
        <v>536</v>
      </c>
      <c r="F324" s="215" t="s">
        <v>537</v>
      </c>
      <c r="G324" s="216" t="s">
        <v>239</v>
      </c>
      <c r="H324" s="217">
        <v>0.86399999999999999</v>
      </c>
      <c r="I324" s="218"/>
      <c r="J324" s="219">
        <f>ROUND(I324*H324,2)</f>
        <v>0</v>
      </c>
      <c r="K324" s="215" t="s">
        <v>18</v>
      </c>
      <c r="L324" s="46"/>
      <c r="M324" s="220" t="s">
        <v>18</v>
      </c>
      <c r="N324" s="221" t="s">
        <v>40</v>
      </c>
      <c r="O324" s="86"/>
      <c r="P324" s="222">
        <f>O324*H324</f>
        <v>0</v>
      </c>
      <c r="Q324" s="222">
        <v>0</v>
      </c>
      <c r="R324" s="222">
        <f>Q324*H324</f>
        <v>0</v>
      </c>
      <c r="S324" s="222">
        <v>0</v>
      </c>
      <c r="T324" s="222">
        <f>S324*H324</f>
        <v>0</v>
      </c>
      <c r="U324" s="223" t="s">
        <v>18</v>
      </c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24" t="s">
        <v>180</v>
      </c>
      <c r="AT324" s="224" t="s">
        <v>136</v>
      </c>
      <c r="AU324" s="224" t="s">
        <v>79</v>
      </c>
      <c r="AY324" s="19" t="s">
        <v>133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9" t="s">
        <v>77</v>
      </c>
      <c r="BK324" s="225">
        <f>ROUND(I324*H324,2)</f>
        <v>0</v>
      </c>
      <c r="BL324" s="19" t="s">
        <v>180</v>
      </c>
      <c r="BM324" s="224" t="s">
        <v>538</v>
      </c>
    </row>
    <row r="325" s="12" customFormat="1" ht="22.8" customHeight="1">
      <c r="A325" s="12"/>
      <c r="B325" s="197"/>
      <c r="C325" s="198"/>
      <c r="D325" s="199" t="s">
        <v>68</v>
      </c>
      <c r="E325" s="211" t="s">
        <v>539</v>
      </c>
      <c r="F325" s="211" t="s">
        <v>540</v>
      </c>
      <c r="G325" s="198"/>
      <c r="H325" s="198"/>
      <c r="I325" s="201"/>
      <c r="J325" s="212">
        <f>BK325</f>
        <v>0</v>
      </c>
      <c r="K325" s="198"/>
      <c r="L325" s="203"/>
      <c r="M325" s="204"/>
      <c r="N325" s="205"/>
      <c r="O325" s="205"/>
      <c r="P325" s="206">
        <f>SUM(P326:P331)</f>
        <v>0</v>
      </c>
      <c r="Q325" s="205"/>
      <c r="R325" s="206">
        <f>SUM(R326:R331)</f>
        <v>0</v>
      </c>
      <c r="S325" s="205"/>
      <c r="T325" s="206">
        <f>SUM(T326:T331)</f>
        <v>0</v>
      </c>
      <c r="U325" s="207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08" t="s">
        <v>79</v>
      </c>
      <c r="AT325" s="209" t="s">
        <v>68</v>
      </c>
      <c r="AU325" s="209" t="s">
        <v>77</v>
      </c>
      <c r="AY325" s="208" t="s">
        <v>133</v>
      </c>
      <c r="BK325" s="210">
        <f>SUM(BK326:BK331)</f>
        <v>0</v>
      </c>
    </row>
    <row r="326" s="2" customFormat="1" ht="16.5" customHeight="1">
      <c r="A326" s="40"/>
      <c r="B326" s="41"/>
      <c r="C326" s="213" t="s">
        <v>541</v>
      </c>
      <c r="D326" s="213" t="s">
        <v>136</v>
      </c>
      <c r="E326" s="214" t="s">
        <v>542</v>
      </c>
      <c r="F326" s="215" t="s">
        <v>543</v>
      </c>
      <c r="G326" s="216" t="s">
        <v>253</v>
      </c>
      <c r="H326" s="217">
        <v>4</v>
      </c>
      <c r="I326" s="218"/>
      <c r="J326" s="219">
        <f>ROUND(I326*H326,2)</f>
        <v>0</v>
      </c>
      <c r="K326" s="215" t="s">
        <v>18</v>
      </c>
      <c r="L326" s="46"/>
      <c r="M326" s="220" t="s">
        <v>18</v>
      </c>
      <c r="N326" s="221" t="s">
        <v>40</v>
      </c>
      <c r="O326" s="86"/>
      <c r="P326" s="222">
        <f>O326*H326</f>
        <v>0</v>
      </c>
      <c r="Q326" s="222">
        <v>0</v>
      </c>
      <c r="R326" s="222">
        <f>Q326*H326</f>
        <v>0</v>
      </c>
      <c r="S326" s="222">
        <v>0</v>
      </c>
      <c r="T326" s="222">
        <f>S326*H326</f>
        <v>0</v>
      </c>
      <c r="U326" s="223" t="s">
        <v>18</v>
      </c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24" t="s">
        <v>180</v>
      </c>
      <c r="AT326" s="224" t="s">
        <v>136</v>
      </c>
      <c r="AU326" s="224" t="s">
        <v>79</v>
      </c>
      <c r="AY326" s="19" t="s">
        <v>133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9" t="s">
        <v>77</v>
      </c>
      <c r="BK326" s="225">
        <f>ROUND(I326*H326,2)</f>
        <v>0</v>
      </c>
      <c r="BL326" s="19" t="s">
        <v>180</v>
      </c>
      <c r="BM326" s="224" t="s">
        <v>544</v>
      </c>
    </row>
    <row r="327" s="14" customFormat="1">
      <c r="A327" s="14"/>
      <c r="B327" s="237"/>
      <c r="C327" s="238"/>
      <c r="D327" s="228" t="s">
        <v>141</v>
      </c>
      <c r="E327" s="239" t="s">
        <v>18</v>
      </c>
      <c r="F327" s="240" t="s">
        <v>545</v>
      </c>
      <c r="G327" s="238"/>
      <c r="H327" s="241">
        <v>4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5"/>
      <c r="U327" s="246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7" t="s">
        <v>141</v>
      </c>
      <c r="AU327" s="247" t="s">
        <v>79</v>
      </c>
      <c r="AV327" s="14" t="s">
        <v>79</v>
      </c>
      <c r="AW327" s="14" t="s">
        <v>31</v>
      </c>
      <c r="AX327" s="14" t="s">
        <v>69</v>
      </c>
      <c r="AY327" s="247" t="s">
        <v>133</v>
      </c>
    </row>
    <row r="328" s="15" customFormat="1">
      <c r="A328" s="15"/>
      <c r="B328" s="248"/>
      <c r="C328" s="249"/>
      <c r="D328" s="228" t="s">
        <v>141</v>
      </c>
      <c r="E328" s="250" t="s">
        <v>18</v>
      </c>
      <c r="F328" s="251" t="s">
        <v>171</v>
      </c>
      <c r="G328" s="249"/>
      <c r="H328" s="252">
        <v>4</v>
      </c>
      <c r="I328" s="253"/>
      <c r="J328" s="249"/>
      <c r="K328" s="249"/>
      <c r="L328" s="254"/>
      <c r="M328" s="255"/>
      <c r="N328" s="256"/>
      <c r="O328" s="256"/>
      <c r="P328" s="256"/>
      <c r="Q328" s="256"/>
      <c r="R328" s="256"/>
      <c r="S328" s="256"/>
      <c r="T328" s="256"/>
      <c r="U328" s="257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58" t="s">
        <v>141</v>
      </c>
      <c r="AU328" s="258" t="s">
        <v>79</v>
      </c>
      <c r="AV328" s="15" t="s">
        <v>140</v>
      </c>
      <c r="AW328" s="15" t="s">
        <v>31</v>
      </c>
      <c r="AX328" s="15" t="s">
        <v>77</v>
      </c>
      <c r="AY328" s="258" t="s">
        <v>133</v>
      </c>
    </row>
    <row r="329" s="2" customFormat="1" ht="16.5" customHeight="1">
      <c r="A329" s="40"/>
      <c r="B329" s="41"/>
      <c r="C329" s="213" t="s">
        <v>546</v>
      </c>
      <c r="D329" s="213" t="s">
        <v>136</v>
      </c>
      <c r="E329" s="214" t="s">
        <v>547</v>
      </c>
      <c r="F329" s="215" t="s">
        <v>548</v>
      </c>
      <c r="G329" s="216" t="s">
        <v>253</v>
      </c>
      <c r="H329" s="217">
        <v>4</v>
      </c>
      <c r="I329" s="218"/>
      <c r="J329" s="219">
        <f>ROUND(I329*H329,2)</f>
        <v>0</v>
      </c>
      <c r="K329" s="215" t="s">
        <v>18</v>
      </c>
      <c r="L329" s="46"/>
      <c r="M329" s="220" t="s">
        <v>18</v>
      </c>
      <c r="N329" s="221" t="s">
        <v>40</v>
      </c>
      <c r="O329" s="86"/>
      <c r="P329" s="222">
        <f>O329*H329</f>
        <v>0</v>
      </c>
      <c r="Q329" s="222">
        <v>0</v>
      </c>
      <c r="R329" s="222">
        <f>Q329*H329</f>
        <v>0</v>
      </c>
      <c r="S329" s="222">
        <v>0</v>
      </c>
      <c r="T329" s="222">
        <f>S329*H329</f>
        <v>0</v>
      </c>
      <c r="U329" s="223" t="s">
        <v>18</v>
      </c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4" t="s">
        <v>180</v>
      </c>
      <c r="AT329" s="224" t="s">
        <v>136</v>
      </c>
      <c r="AU329" s="224" t="s">
        <v>79</v>
      </c>
      <c r="AY329" s="19" t="s">
        <v>133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9" t="s">
        <v>77</v>
      </c>
      <c r="BK329" s="225">
        <f>ROUND(I329*H329,2)</f>
        <v>0</v>
      </c>
      <c r="BL329" s="19" t="s">
        <v>180</v>
      </c>
      <c r="BM329" s="224" t="s">
        <v>549</v>
      </c>
    </row>
    <row r="330" s="2" customFormat="1" ht="16.5" customHeight="1">
      <c r="A330" s="40"/>
      <c r="B330" s="41"/>
      <c r="C330" s="213" t="s">
        <v>418</v>
      </c>
      <c r="D330" s="213" t="s">
        <v>136</v>
      </c>
      <c r="E330" s="214" t="s">
        <v>550</v>
      </c>
      <c r="F330" s="215" t="s">
        <v>551</v>
      </c>
      <c r="G330" s="216" t="s">
        <v>253</v>
      </c>
      <c r="H330" s="217">
        <v>4</v>
      </c>
      <c r="I330" s="218"/>
      <c r="J330" s="219">
        <f>ROUND(I330*H330,2)</f>
        <v>0</v>
      </c>
      <c r="K330" s="215" t="s">
        <v>18</v>
      </c>
      <c r="L330" s="46"/>
      <c r="M330" s="220" t="s">
        <v>18</v>
      </c>
      <c r="N330" s="221" t="s">
        <v>40</v>
      </c>
      <c r="O330" s="86"/>
      <c r="P330" s="222">
        <f>O330*H330</f>
        <v>0</v>
      </c>
      <c r="Q330" s="222">
        <v>0</v>
      </c>
      <c r="R330" s="222">
        <f>Q330*H330</f>
        <v>0</v>
      </c>
      <c r="S330" s="222">
        <v>0</v>
      </c>
      <c r="T330" s="222">
        <f>S330*H330</f>
        <v>0</v>
      </c>
      <c r="U330" s="223" t="s">
        <v>18</v>
      </c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4" t="s">
        <v>180</v>
      </c>
      <c r="AT330" s="224" t="s">
        <v>136</v>
      </c>
      <c r="AU330" s="224" t="s">
        <v>79</v>
      </c>
      <c r="AY330" s="19" t="s">
        <v>133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9" t="s">
        <v>77</v>
      </c>
      <c r="BK330" s="225">
        <f>ROUND(I330*H330,2)</f>
        <v>0</v>
      </c>
      <c r="BL330" s="19" t="s">
        <v>180</v>
      </c>
      <c r="BM330" s="224" t="s">
        <v>552</v>
      </c>
    </row>
    <row r="331" s="2" customFormat="1" ht="16.5" customHeight="1">
      <c r="A331" s="40"/>
      <c r="B331" s="41"/>
      <c r="C331" s="213" t="s">
        <v>415</v>
      </c>
      <c r="D331" s="213" t="s">
        <v>136</v>
      </c>
      <c r="E331" s="214" t="s">
        <v>553</v>
      </c>
      <c r="F331" s="215" t="s">
        <v>554</v>
      </c>
      <c r="G331" s="216" t="s">
        <v>253</v>
      </c>
      <c r="H331" s="217">
        <v>4</v>
      </c>
      <c r="I331" s="218"/>
      <c r="J331" s="219">
        <f>ROUND(I331*H331,2)</f>
        <v>0</v>
      </c>
      <c r="K331" s="215" t="s">
        <v>18</v>
      </c>
      <c r="L331" s="46"/>
      <c r="M331" s="220" t="s">
        <v>18</v>
      </c>
      <c r="N331" s="221" t="s">
        <v>40</v>
      </c>
      <c r="O331" s="86"/>
      <c r="P331" s="222">
        <f>O331*H331</f>
        <v>0</v>
      </c>
      <c r="Q331" s="222">
        <v>0</v>
      </c>
      <c r="R331" s="222">
        <f>Q331*H331</f>
        <v>0</v>
      </c>
      <c r="S331" s="222">
        <v>0</v>
      </c>
      <c r="T331" s="222">
        <f>S331*H331</f>
        <v>0</v>
      </c>
      <c r="U331" s="223" t="s">
        <v>18</v>
      </c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4" t="s">
        <v>180</v>
      </c>
      <c r="AT331" s="224" t="s">
        <v>136</v>
      </c>
      <c r="AU331" s="224" t="s">
        <v>79</v>
      </c>
      <c r="AY331" s="19" t="s">
        <v>133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9" t="s">
        <v>77</v>
      </c>
      <c r="BK331" s="225">
        <f>ROUND(I331*H331,2)</f>
        <v>0</v>
      </c>
      <c r="BL331" s="19" t="s">
        <v>180</v>
      </c>
      <c r="BM331" s="224" t="s">
        <v>555</v>
      </c>
    </row>
    <row r="332" s="12" customFormat="1" ht="22.8" customHeight="1">
      <c r="A332" s="12"/>
      <c r="B332" s="197"/>
      <c r="C332" s="198"/>
      <c r="D332" s="199" t="s">
        <v>68</v>
      </c>
      <c r="E332" s="211" t="s">
        <v>556</v>
      </c>
      <c r="F332" s="211" t="s">
        <v>557</v>
      </c>
      <c r="G332" s="198"/>
      <c r="H332" s="198"/>
      <c r="I332" s="201"/>
      <c r="J332" s="212">
        <f>BK332</f>
        <v>0</v>
      </c>
      <c r="K332" s="198"/>
      <c r="L332" s="203"/>
      <c r="M332" s="204"/>
      <c r="N332" s="205"/>
      <c r="O332" s="205"/>
      <c r="P332" s="206">
        <f>SUM(P333:P355)</f>
        <v>0</v>
      </c>
      <c r="Q332" s="205"/>
      <c r="R332" s="206">
        <f>SUM(R333:R355)</f>
        <v>0</v>
      </c>
      <c r="S332" s="205"/>
      <c r="T332" s="206">
        <f>SUM(T333:T355)</f>
        <v>0</v>
      </c>
      <c r="U332" s="207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8" t="s">
        <v>79</v>
      </c>
      <c r="AT332" s="209" t="s">
        <v>68</v>
      </c>
      <c r="AU332" s="209" t="s">
        <v>77</v>
      </c>
      <c r="AY332" s="208" t="s">
        <v>133</v>
      </c>
      <c r="BK332" s="210">
        <f>SUM(BK333:BK355)</f>
        <v>0</v>
      </c>
    </row>
    <row r="333" s="2" customFormat="1" ht="16.5" customHeight="1">
      <c r="A333" s="40"/>
      <c r="B333" s="41"/>
      <c r="C333" s="213" t="s">
        <v>396</v>
      </c>
      <c r="D333" s="213" t="s">
        <v>136</v>
      </c>
      <c r="E333" s="214" t="s">
        <v>558</v>
      </c>
      <c r="F333" s="215" t="s">
        <v>559</v>
      </c>
      <c r="G333" s="216" t="s">
        <v>253</v>
      </c>
      <c r="H333" s="217">
        <v>225.477</v>
      </c>
      <c r="I333" s="218"/>
      <c r="J333" s="219">
        <f>ROUND(I333*H333,2)</f>
        <v>0</v>
      </c>
      <c r="K333" s="215" t="s">
        <v>18</v>
      </c>
      <c r="L333" s="46"/>
      <c r="M333" s="220" t="s">
        <v>18</v>
      </c>
      <c r="N333" s="221" t="s">
        <v>40</v>
      </c>
      <c r="O333" s="86"/>
      <c r="P333" s="222">
        <f>O333*H333</f>
        <v>0</v>
      </c>
      <c r="Q333" s="222">
        <v>0</v>
      </c>
      <c r="R333" s="222">
        <f>Q333*H333</f>
        <v>0</v>
      </c>
      <c r="S333" s="222">
        <v>0</v>
      </c>
      <c r="T333" s="222">
        <f>S333*H333</f>
        <v>0</v>
      </c>
      <c r="U333" s="223" t="s">
        <v>18</v>
      </c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4" t="s">
        <v>180</v>
      </c>
      <c r="AT333" s="224" t="s">
        <v>136</v>
      </c>
      <c r="AU333" s="224" t="s">
        <v>79</v>
      </c>
      <c r="AY333" s="19" t="s">
        <v>133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9" t="s">
        <v>77</v>
      </c>
      <c r="BK333" s="225">
        <f>ROUND(I333*H333,2)</f>
        <v>0</v>
      </c>
      <c r="BL333" s="19" t="s">
        <v>180</v>
      </c>
      <c r="BM333" s="224" t="s">
        <v>560</v>
      </c>
    </row>
    <row r="334" s="13" customFormat="1">
      <c r="A334" s="13"/>
      <c r="B334" s="226"/>
      <c r="C334" s="227"/>
      <c r="D334" s="228" t="s">
        <v>141</v>
      </c>
      <c r="E334" s="229" t="s">
        <v>18</v>
      </c>
      <c r="F334" s="230" t="s">
        <v>561</v>
      </c>
      <c r="G334" s="227"/>
      <c r="H334" s="229" t="s">
        <v>18</v>
      </c>
      <c r="I334" s="231"/>
      <c r="J334" s="227"/>
      <c r="K334" s="227"/>
      <c r="L334" s="232"/>
      <c r="M334" s="233"/>
      <c r="N334" s="234"/>
      <c r="O334" s="234"/>
      <c r="P334" s="234"/>
      <c r="Q334" s="234"/>
      <c r="R334" s="234"/>
      <c r="S334" s="234"/>
      <c r="T334" s="234"/>
      <c r="U334" s="235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6" t="s">
        <v>141</v>
      </c>
      <c r="AU334" s="236" t="s">
        <v>79</v>
      </c>
      <c r="AV334" s="13" t="s">
        <v>77</v>
      </c>
      <c r="AW334" s="13" t="s">
        <v>31</v>
      </c>
      <c r="AX334" s="13" t="s">
        <v>69</v>
      </c>
      <c r="AY334" s="236" t="s">
        <v>133</v>
      </c>
    </row>
    <row r="335" s="14" customFormat="1">
      <c r="A335" s="14"/>
      <c r="B335" s="237"/>
      <c r="C335" s="238"/>
      <c r="D335" s="228" t="s">
        <v>141</v>
      </c>
      <c r="E335" s="239" t="s">
        <v>18</v>
      </c>
      <c r="F335" s="240" t="s">
        <v>562</v>
      </c>
      <c r="G335" s="238"/>
      <c r="H335" s="241">
        <v>187.39699999999999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5"/>
      <c r="U335" s="246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7" t="s">
        <v>141</v>
      </c>
      <c r="AU335" s="247" t="s">
        <v>79</v>
      </c>
      <c r="AV335" s="14" t="s">
        <v>79</v>
      </c>
      <c r="AW335" s="14" t="s">
        <v>31</v>
      </c>
      <c r="AX335" s="14" t="s">
        <v>69</v>
      </c>
      <c r="AY335" s="247" t="s">
        <v>133</v>
      </c>
    </row>
    <row r="336" s="14" customFormat="1">
      <c r="A336" s="14"/>
      <c r="B336" s="237"/>
      <c r="C336" s="238"/>
      <c r="D336" s="228" t="s">
        <v>141</v>
      </c>
      <c r="E336" s="239" t="s">
        <v>18</v>
      </c>
      <c r="F336" s="240" t="s">
        <v>563</v>
      </c>
      <c r="G336" s="238"/>
      <c r="H336" s="241">
        <v>38.079999999999998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5"/>
      <c r="U336" s="246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7" t="s">
        <v>141</v>
      </c>
      <c r="AU336" s="247" t="s">
        <v>79</v>
      </c>
      <c r="AV336" s="14" t="s">
        <v>79</v>
      </c>
      <c r="AW336" s="14" t="s">
        <v>31</v>
      </c>
      <c r="AX336" s="14" t="s">
        <v>69</v>
      </c>
      <c r="AY336" s="247" t="s">
        <v>133</v>
      </c>
    </row>
    <row r="337" s="15" customFormat="1">
      <c r="A337" s="15"/>
      <c r="B337" s="248"/>
      <c r="C337" s="249"/>
      <c r="D337" s="228" t="s">
        <v>141</v>
      </c>
      <c r="E337" s="250" t="s">
        <v>18</v>
      </c>
      <c r="F337" s="251" t="s">
        <v>171</v>
      </c>
      <c r="G337" s="249"/>
      <c r="H337" s="252">
        <v>225.47699999999998</v>
      </c>
      <c r="I337" s="253"/>
      <c r="J337" s="249"/>
      <c r="K337" s="249"/>
      <c r="L337" s="254"/>
      <c r="M337" s="255"/>
      <c r="N337" s="256"/>
      <c r="O337" s="256"/>
      <c r="P337" s="256"/>
      <c r="Q337" s="256"/>
      <c r="R337" s="256"/>
      <c r="S337" s="256"/>
      <c r="T337" s="256"/>
      <c r="U337" s="257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58" t="s">
        <v>141</v>
      </c>
      <c r="AU337" s="258" t="s">
        <v>79</v>
      </c>
      <c r="AV337" s="15" t="s">
        <v>140</v>
      </c>
      <c r="AW337" s="15" t="s">
        <v>31</v>
      </c>
      <c r="AX337" s="15" t="s">
        <v>77</v>
      </c>
      <c r="AY337" s="258" t="s">
        <v>133</v>
      </c>
    </row>
    <row r="338" s="2" customFormat="1" ht="16.5" customHeight="1">
      <c r="A338" s="40"/>
      <c r="B338" s="41"/>
      <c r="C338" s="213" t="s">
        <v>564</v>
      </c>
      <c r="D338" s="213" t="s">
        <v>136</v>
      </c>
      <c r="E338" s="214" t="s">
        <v>565</v>
      </c>
      <c r="F338" s="215" t="s">
        <v>566</v>
      </c>
      <c r="G338" s="216" t="s">
        <v>253</v>
      </c>
      <c r="H338" s="217">
        <v>225.477</v>
      </c>
      <c r="I338" s="218"/>
      <c r="J338" s="219">
        <f>ROUND(I338*H338,2)</f>
        <v>0</v>
      </c>
      <c r="K338" s="215" t="s">
        <v>18</v>
      </c>
      <c r="L338" s="46"/>
      <c r="M338" s="220" t="s">
        <v>18</v>
      </c>
      <c r="N338" s="221" t="s">
        <v>40</v>
      </c>
      <c r="O338" s="86"/>
      <c r="P338" s="222">
        <f>O338*H338</f>
        <v>0</v>
      </c>
      <c r="Q338" s="222">
        <v>0</v>
      </c>
      <c r="R338" s="222">
        <f>Q338*H338</f>
        <v>0</v>
      </c>
      <c r="S338" s="222">
        <v>0</v>
      </c>
      <c r="T338" s="222">
        <f>S338*H338</f>
        <v>0</v>
      </c>
      <c r="U338" s="223" t="s">
        <v>18</v>
      </c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4" t="s">
        <v>180</v>
      </c>
      <c r="AT338" s="224" t="s">
        <v>136</v>
      </c>
      <c r="AU338" s="224" t="s">
        <v>79</v>
      </c>
      <c r="AY338" s="19" t="s">
        <v>133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9" t="s">
        <v>77</v>
      </c>
      <c r="BK338" s="225">
        <f>ROUND(I338*H338,2)</f>
        <v>0</v>
      </c>
      <c r="BL338" s="19" t="s">
        <v>180</v>
      </c>
      <c r="BM338" s="224" t="s">
        <v>567</v>
      </c>
    </row>
    <row r="339" s="2" customFormat="1" ht="16.5" customHeight="1">
      <c r="A339" s="40"/>
      <c r="B339" s="41"/>
      <c r="C339" s="213" t="s">
        <v>399</v>
      </c>
      <c r="D339" s="213" t="s">
        <v>136</v>
      </c>
      <c r="E339" s="214" t="s">
        <v>568</v>
      </c>
      <c r="F339" s="215" t="s">
        <v>569</v>
      </c>
      <c r="G339" s="216" t="s">
        <v>319</v>
      </c>
      <c r="H339" s="217">
        <v>30</v>
      </c>
      <c r="I339" s="218"/>
      <c r="J339" s="219">
        <f>ROUND(I339*H339,2)</f>
        <v>0</v>
      </c>
      <c r="K339" s="215" t="s">
        <v>18</v>
      </c>
      <c r="L339" s="46"/>
      <c r="M339" s="220" t="s">
        <v>18</v>
      </c>
      <c r="N339" s="221" t="s">
        <v>40</v>
      </c>
      <c r="O339" s="86"/>
      <c r="P339" s="222">
        <f>O339*H339</f>
        <v>0</v>
      </c>
      <c r="Q339" s="222">
        <v>0</v>
      </c>
      <c r="R339" s="222">
        <f>Q339*H339</f>
        <v>0</v>
      </c>
      <c r="S339" s="222">
        <v>0</v>
      </c>
      <c r="T339" s="222">
        <f>S339*H339</f>
        <v>0</v>
      </c>
      <c r="U339" s="223" t="s">
        <v>18</v>
      </c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4" t="s">
        <v>180</v>
      </c>
      <c r="AT339" s="224" t="s">
        <v>136</v>
      </c>
      <c r="AU339" s="224" t="s">
        <v>79</v>
      </c>
      <c r="AY339" s="19" t="s">
        <v>133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9" t="s">
        <v>77</v>
      </c>
      <c r="BK339" s="225">
        <f>ROUND(I339*H339,2)</f>
        <v>0</v>
      </c>
      <c r="BL339" s="19" t="s">
        <v>180</v>
      </c>
      <c r="BM339" s="224" t="s">
        <v>570</v>
      </c>
    </row>
    <row r="340" s="2" customFormat="1" ht="16.5" customHeight="1">
      <c r="A340" s="40"/>
      <c r="B340" s="41"/>
      <c r="C340" s="213" t="s">
        <v>571</v>
      </c>
      <c r="D340" s="213" t="s">
        <v>136</v>
      </c>
      <c r="E340" s="214" t="s">
        <v>572</v>
      </c>
      <c r="F340" s="215" t="s">
        <v>573</v>
      </c>
      <c r="G340" s="216" t="s">
        <v>253</v>
      </c>
      <c r="H340" s="217">
        <v>691.48099999999999</v>
      </c>
      <c r="I340" s="218"/>
      <c r="J340" s="219">
        <f>ROUND(I340*H340,2)</f>
        <v>0</v>
      </c>
      <c r="K340" s="215" t="s">
        <v>18</v>
      </c>
      <c r="L340" s="46"/>
      <c r="M340" s="220" t="s">
        <v>18</v>
      </c>
      <c r="N340" s="221" t="s">
        <v>40</v>
      </c>
      <c r="O340" s="86"/>
      <c r="P340" s="222">
        <f>O340*H340</f>
        <v>0</v>
      </c>
      <c r="Q340" s="222">
        <v>0</v>
      </c>
      <c r="R340" s="222">
        <f>Q340*H340</f>
        <v>0</v>
      </c>
      <c r="S340" s="222">
        <v>0</v>
      </c>
      <c r="T340" s="222">
        <f>S340*H340</f>
        <v>0</v>
      </c>
      <c r="U340" s="223" t="s">
        <v>18</v>
      </c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24" t="s">
        <v>180</v>
      </c>
      <c r="AT340" s="224" t="s">
        <v>136</v>
      </c>
      <c r="AU340" s="224" t="s">
        <v>79</v>
      </c>
      <c r="AY340" s="19" t="s">
        <v>133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9" t="s">
        <v>77</v>
      </c>
      <c r="BK340" s="225">
        <f>ROUND(I340*H340,2)</f>
        <v>0</v>
      </c>
      <c r="BL340" s="19" t="s">
        <v>180</v>
      </c>
      <c r="BM340" s="224" t="s">
        <v>574</v>
      </c>
    </row>
    <row r="341" s="13" customFormat="1">
      <c r="A341" s="13"/>
      <c r="B341" s="226"/>
      <c r="C341" s="227"/>
      <c r="D341" s="228" t="s">
        <v>141</v>
      </c>
      <c r="E341" s="229" t="s">
        <v>18</v>
      </c>
      <c r="F341" s="230" t="s">
        <v>561</v>
      </c>
      <c r="G341" s="227"/>
      <c r="H341" s="229" t="s">
        <v>18</v>
      </c>
      <c r="I341" s="231"/>
      <c r="J341" s="227"/>
      <c r="K341" s="227"/>
      <c r="L341" s="232"/>
      <c r="M341" s="233"/>
      <c r="N341" s="234"/>
      <c r="O341" s="234"/>
      <c r="P341" s="234"/>
      <c r="Q341" s="234"/>
      <c r="R341" s="234"/>
      <c r="S341" s="234"/>
      <c r="T341" s="234"/>
      <c r="U341" s="235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6" t="s">
        <v>141</v>
      </c>
      <c r="AU341" s="236" t="s">
        <v>79</v>
      </c>
      <c r="AV341" s="13" t="s">
        <v>77</v>
      </c>
      <c r="AW341" s="13" t="s">
        <v>31</v>
      </c>
      <c r="AX341" s="13" t="s">
        <v>69</v>
      </c>
      <c r="AY341" s="236" t="s">
        <v>133</v>
      </c>
    </row>
    <row r="342" s="14" customFormat="1">
      <c r="A342" s="14"/>
      <c r="B342" s="237"/>
      <c r="C342" s="238"/>
      <c r="D342" s="228" t="s">
        <v>141</v>
      </c>
      <c r="E342" s="239" t="s">
        <v>18</v>
      </c>
      <c r="F342" s="240" t="s">
        <v>562</v>
      </c>
      <c r="G342" s="238"/>
      <c r="H342" s="241">
        <v>187.39699999999999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5"/>
      <c r="U342" s="246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7" t="s">
        <v>141</v>
      </c>
      <c r="AU342" s="247" t="s">
        <v>79</v>
      </c>
      <c r="AV342" s="14" t="s">
        <v>79</v>
      </c>
      <c r="AW342" s="14" t="s">
        <v>31</v>
      </c>
      <c r="AX342" s="14" t="s">
        <v>69</v>
      </c>
      <c r="AY342" s="247" t="s">
        <v>133</v>
      </c>
    </row>
    <row r="343" s="14" customFormat="1">
      <c r="A343" s="14"/>
      <c r="B343" s="237"/>
      <c r="C343" s="238"/>
      <c r="D343" s="228" t="s">
        <v>141</v>
      </c>
      <c r="E343" s="239" t="s">
        <v>18</v>
      </c>
      <c r="F343" s="240" t="s">
        <v>563</v>
      </c>
      <c r="G343" s="238"/>
      <c r="H343" s="241">
        <v>38.079999999999998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5"/>
      <c r="U343" s="246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7" t="s">
        <v>141</v>
      </c>
      <c r="AU343" s="247" t="s">
        <v>79</v>
      </c>
      <c r="AV343" s="14" t="s">
        <v>79</v>
      </c>
      <c r="AW343" s="14" t="s">
        <v>31</v>
      </c>
      <c r="AX343" s="14" t="s">
        <v>69</v>
      </c>
      <c r="AY343" s="247" t="s">
        <v>133</v>
      </c>
    </row>
    <row r="344" s="13" customFormat="1">
      <c r="A344" s="13"/>
      <c r="B344" s="226"/>
      <c r="C344" s="227"/>
      <c r="D344" s="228" t="s">
        <v>141</v>
      </c>
      <c r="E344" s="229" t="s">
        <v>18</v>
      </c>
      <c r="F344" s="230" t="s">
        <v>575</v>
      </c>
      <c r="G344" s="227"/>
      <c r="H344" s="229" t="s">
        <v>18</v>
      </c>
      <c r="I344" s="231"/>
      <c r="J344" s="227"/>
      <c r="K344" s="227"/>
      <c r="L344" s="232"/>
      <c r="M344" s="233"/>
      <c r="N344" s="234"/>
      <c r="O344" s="234"/>
      <c r="P344" s="234"/>
      <c r="Q344" s="234"/>
      <c r="R344" s="234"/>
      <c r="S344" s="234"/>
      <c r="T344" s="234"/>
      <c r="U344" s="235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6" t="s">
        <v>141</v>
      </c>
      <c r="AU344" s="236" t="s">
        <v>79</v>
      </c>
      <c r="AV344" s="13" t="s">
        <v>77</v>
      </c>
      <c r="AW344" s="13" t="s">
        <v>31</v>
      </c>
      <c r="AX344" s="13" t="s">
        <v>69</v>
      </c>
      <c r="AY344" s="236" t="s">
        <v>133</v>
      </c>
    </row>
    <row r="345" s="14" customFormat="1">
      <c r="A345" s="14"/>
      <c r="B345" s="237"/>
      <c r="C345" s="238"/>
      <c r="D345" s="228" t="s">
        <v>141</v>
      </c>
      <c r="E345" s="239" t="s">
        <v>18</v>
      </c>
      <c r="F345" s="240" t="s">
        <v>576</v>
      </c>
      <c r="G345" s="238"/>
      <c r="H345" s="241">
        <v>31.405000000000001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5"/>
      <c r="U345" s="246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7" t="s">
        <v>141</v>
      </c>
      <c r="AU345" s="247" t="s">
        <v>79</v>
      </c>
      <c r="AV345" s="14" t="s">
        <v>79</v>
      </c>
      <c r="AW345" s="14" t="s">
        <v>31</v>
      </c>
      <c r="AX345" s="14" t="s">
        <v>69</v>
      </c>
      <c r="AY345" s="247" t="s">
        <v>133</v>
      </c>
    </row>
    <row r="346" s="14" customFormat="1">
      <c r="A346" s="14"/>
      <c r="B346" s="237"/>
      <c r="C346" s="238"/>
      <c r="D346" s="228" t="s">
        <v>141</v>
      </c>
      <c r="E346" s="239" t="s">
        <v>18</v>
      </c>
      <c r="F346" s="240" t="s">
        <v>577</v>
      </c>
      <c r="G346" s="238"/>
      <c r="H346" s="241">
        <v>217.053</v>
      </c>
      <c r="I346" s="242"/>
      <c r="J346" s="238"/>
      <c r="K346" s="238"/>
      <c r="L346" s="243"/>
      <c r="M346" s="244"/>
      <c r="N346" s="245"/>
      <c r="O346" s="245"/>
      <c r="P346" s="245"/>
      <c r="Q346" s="245"/>
      <c r="R346" s="245"/>
      <c r="S346" s="245"/>
      <c r="T346" s="245"/>
      <c r="U346" s="246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7" t="s">
        <v>141</v>
      </c>
      <c r="AU346" s="247" t="s">
        <v>79</v>
      </c>
      <c r="AV346" s="14" t="s">
        <v>79</v>
      </c>
      <c r="AW346" s="14" t="s">
        <v>31</v>
      </c>
      <c r="AX346" s="14" t="s">
        <v>69</v>
      </c>
      <c r="AY346" s="247" t="s">
        <v>133</v>
      </c>
    </row>
    <row r="347" s="14" customFormat="1">
      <c r="A347" s="14"/>
      <c r="B347" s="237"/>
      <c r="C347" s="238"/>
      <c r="D347" s="228" t="s">
        <v>141</v>
      </c>
      <c r="E347" s="239" t="s">
        <v>18</v>
      </c>
      <c r="F347" s="240" t="s">
        <v>391</v>
      </c>
      <c r="G347" s="238"/>
      <c r="H347" s="241">
        <v>91.450000000000003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5"/>
      <c r="U347" s="246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7" t="s">
        <v>141</v>
      </c>
      <c r="AU347" s="247" t="s">
        <v>79</v>
      </c>
      <c r="AV347" s="14" t="s">
        <v>79</v>
      </c>
      <c r="AW347" s="14" t="s">
        <v>31</v>
      </c>
      <c r="AX347" s="14" t="s">
        <v>69</v>
      </c>
      <c r="AY347" s="247" t="s">
        <v>133</v>
      </c>
    </row>
    <row r="348" s="14" customFormat="1">
      <c r="A348" s="14"/>
      <c r="B348" s="237"/>
      <c r="C348" s="238"/>
      <c r="D348" s="228" t="s">
        <v>141</v>
      </c>
      <c r="E348" s="239" t="s">
        <v>18</v>
      </c>
      <c r="F348" s="240" t="s">
        <v>578</v>
      </c>
      <c r="G348" s="238"/>
      <c r="H348" s="241">
        <v>51.219999999999999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5"/>
      <c r="U348" s="246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7" t="s">
        <v>141</v>
      </c>
      <c r="AU348" s="247" t="s">
        <v>79</v>
      </c>
      <c r="AV348" s="14" t="s">
        <v>79</v>
      </c>
      <c r="AW348" s="14" t="s">
        <v>31</v>
      </c>
      <c r="AX348" s="14" t="s">
        <v>69</v>
      </c>
      <c r="AY348" s="247" t="s">
        <v>133</v>
      </c>
    </row>
    <row r="349" s="14" customFormat="1">
      <c r="A349" s="14"/>
      <c r="B349" s="237"/>
      <c r="C349" s="238"/>
      <c r="D349" s="228" t="s">
        <v>141</v>
      </c>
      <c r="E349" s="239" t="s">
        <v>18</v>
      </c>
      <c r="F349" s="240" t="s">
        <v>579</v>
      </c>
      <c r="G349" s="238"/>
      <c r="H349" s="241">
        <v>102.535</v>
      </c>
      <c r="I349" s="242"/>
      <c r="J349" s="238"/>
      <c r="K349" s="238"/>
      <c r="L349" s="243"/>
      <c r="M349" s="244"/>
      <c r="N349" s="245"/>
      <c r="O349" s="245"/>
      <c r="P349" s="245"/>
      <c r="Q349" s="245"/>
      <c r="R349" s="245"/>
      <c r="S349" s="245"/>
      <c r="T349" s="245"/>
      <c r="U349" s="246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7" t="s">
        <v>141</v>
      </c>
      <c r="AU349" s="247" t="s">
        <v>79</v>
      </c>
      <c r="AV349" s="14" t="s">
        <v>79</v>
      </c>
      <c r="AW349" s="14" t="s">
        <v>31</v>
      </c>
      <c r="AX349" s="14" t="s">
        <v>69</v>
      </c>
      <c r="AY349" s="247" t="s">
        <v>133</v>
      </c>
    </row>
    <row r="350" s="13" customFormat="1">
      <c r="A350" s="13"/>
      <c r="B350" s="226"/>
      <c r="C350" s="227"/>
      <c r="D350" s="228" t="s">
        <v>141</v>
      </c>
      <c r="E350" s="229" t="s">
        <v>18</v>
      </c>
      <c r="F350" s="230" t="s">
        <v>260</v>
      </c>
      <c r="G350" s="227"/>
      <c r="H350" s="229" t="s">
        <v>18</v>
      </c>
      <c r="I350" s="231"/>
      <c r="J350" s="227"/>
      <c r="K350" s="227"/>
      <c r="L350" s="232"/>
      <c r="M350" s="233"/>
      <c r="N350" s="234"/>
      <c r="O350" s="234"/>
      <c r="P350" s="234"/>
      <c r="Q350" s="234"/>
      <c r="R350" s="234"/>
      <c r="S350" s="234"/>
      <c r="T350" s="234"/>
      <c r="U350" s="235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6" t="s">
        <v>141</v>
      </c>
      <c r="AU350" s="236" t="s">
        <v>79</v>
      </c>
      <c r="AV350" s="13" t="s">
        <v>77</v>
      </c>
      <c r="AW350" s="13" t="s">
        <v>31</v>
      </c>
      <c r="AX350" s="13" t="s">
        <v>69</v>
      </c>
      <c r="AY350" s="236" t="s">
        <v>133</v>
      </c>
    </row>
    <row r="351" s="14" customFormat="1">
      <c r="A351" s="14"/>
      <c r="B351" s="237"/>
      <c r="C351" s="238"/>
      <c r="D351" s="228" t="s">
        <v>141</v>
      </c>
      <c r="E351" s="239" t="s">
        <v>18</v>
      </c>
      <c r="F351" s="240" t="s">
        <v>580</v>
      </c>
      <c r="G351" s="238"/>
      <c r="H351" s="241">
        <v>-5.0540000000000003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5"/>
      <c r="U351" s="246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7" t="s">
        <v>141</v>
      </c>
      <c r="AU351" s="247" t="s">
        <v>79</v>
      </c>
      <c r="AV351" s="14" t="s">
        <v>79</v>
      </c>
      <c r="AW351" s="14" t="s">
        <v>31</v>
      </c>
      <c r="AX351" s="14" t="s">
        <v>69</v>
      </c>
      <c r="AY351" s="247" t="s">
        <v>133</v>
      </c>
    </row>
    <row r="352" s="14" customFormat="1">
      <c r="A352" s="14"/>
      <c r="B352" s="237"/>
      <c r="C352" s="238"/>
      <c r="D352" s="228" t="s">
        <v>141</v>
      </c>
      <c r="E352" s="239" t="s">
        <v>18</v>
      </c>
      <c r="F352" s="240" t="s">
        <v>581</v>
      </c>
      <c r="G352" s="238"/>
      <c r="H352" s="241">
        <v>-4.851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5"/>
      <c r="U352" s="246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7" t="s">
        <v>141</v>
      </c>
      <c r="AU352" s="247" t="s">
        <v>79</v>
      </c>
      <c r="AV352" s="14" t="s">
        <v>79</v>
      </c>
      <c r="AW352" s="14" t="s">
        <v>31</v>
      </c>
      <c r="AX352" s="14" t="s">
        <v>69</v>
      </c>
      <c r="AY352" s="247" t="s">
        <v>133</v>
      </c>
    </row>
    <row r="353" s="14" customFormat="1">
      <c r="A353" s="14"/>
      <c r="B353" s="237"/>
      <c r="C353" s="238"/>
      <c r="D353" s="228" t="s">
        <v>141</v>
      </c>
      <c r="E353" s="239" t="s">
        <v>18</v>
      </c>
      <c r="F353" s="240" t="s">
        <v>582</v>
      </c>
      <c r="G353" s="238"/>
      <c r="H353" s="241">
        <v>-17.754000000000001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5"/>
      <c r="U353" s="246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7" t="s">
        <v>141</v>
      </c>
      <c r="AU353" s="247" t="s">
        <v>79</v>
      </c>
      <c r="AV353" s="14" t="s">
        <v>79</v>
      </c>
      <c r="AW353" s="14" t="s">
        <v>31</v>
      </c>
      <c r="AX353" s="14" t="s">
        <v>69</v>
      </c>
      <c r="AY353" s="247" t="s">
        <v>133</v>
      </c>
    </row>
    <row r="354" s="15" customFormat="1">
      <c r="A354" s="15"/>
      <c r="B354" s="248"/>
      <c r="C354" s="249"/>
      <c r="D354" s="228" t="s">
        <v>141</v>
      </c>
      <c r="E354" s="250" t="s">
        <v>18</v>
      </c>
      <c r="F354" s="251" t="s">
        <v>171</v>
      </c>
      <c r="G354" s="249"/>
      <c r="H354" s="252">
        <v>691.48099999999999</v>
      </c>
      <c r="I354" s="253"/>
      <c r="J354" s="249"/>
      <c r="K354" s="249"/>
      <c r="L354" s="254"/>
      <c r="M354" s="255"/>
      <c r="N354" s="256"/>
      <c r="O354" s="256"/>
      <c r="P354" s="256"/>
      <c r="Q354" s="256"/>
      <c r="R354" s="256"/>
      <c r="S354" s="256"/>
      <c r="T354" s="256"/>
      <c r="U354" s="257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8" t="s">
        <v>141</v>
      </c>
      <c r="AU354" s="258" t="s">
        <v>79</v>
      </c>
      <c r="AV354" s="15" t="s">
        <v>140</v>
      </c>
      <c r="AW354" s="15" t="s">
        <v>31</v>
      </c>
      <c r="AX354" s="15" t="s">
        <v>77</v>
      </c>
      <c r="AY354" s="258" t="s">
        <v>133</v>
      </c>
    </row>
    <row r="355" s="2" customFormat="1" ht="21.75" customHeight="1">
      <c r="A355" s="40"/>
      <c r="B355" s="41"/>
      <c r="C355" s="213" t="s">
        <v>404</v>
      </c>
      <c r="D355" s="213" t="s">
        <v>136</v>
      </c>
      <c r="E355" s="214" t="s">
        <v>583</v>
      </c>
      <c r="F355" s="215" t="s">
        <v>584</v>
      </c>
      <c r="G355" s="216" t="s">
        <v>253</v>
      </c>
      <c r="H355" s="217">
        <v>691.48099999999999</v>
      </c>
      <c r="I355" s="218"/>
      <c r="J355" s="219">
        <f>ROUND(I355*H355,2)</f>
        <v>0</v>
      </c>
      <c r="K355" s="215" t="s">
        <v>18</v>
      </c>
      <c r="L355" s="46"/>
      <c r="M355" s="220" t="s">
        <v>18</v>
      </c>
      <c r="N355" s="221" t="s">
        <v>40</v>
      </c>
      <c r="O355" s="86"/>
      <c r="P355" s="222">
        <f>O355*H355</f>
        <v>0</v>
      </c>
      <c r="Q355" s="222">
        <v>0</v>
      </c>
      <c r="R355" s="222">
        <f>Q355*H355</f>
        <v>0</v>
      </c>
      <c r="S355" s="222">
        <v>0</v>
      </c>
      <c r="T355" s="222">
        <f>S355*H355</f>
        <v>0</v>
      </c>
      <c r="U355" s="223" t="s">
        <v>18</v>
      </c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4" t="s">
        <v>180</v>
      </c>
      <c r="AT355" s="224" t="s">
        <v>136</v>
      </c>
      <c r="AU355" s="224" t="s">
        <v>79</v>
      </c>
      <c r="AY355" s="19" t="s">
        <v>133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9" t="s">
        <v>77</v>
      </c>
      <c r="BK355" s="225">
        <f>ROUND(I355*H355,2)</f>
        <v>0</v>
      </c>
      <c r="BL355" s="19" t="s">
        <v>180</v>
      </c>
      <c r="BM355" s="224" t="s">
        <v>585</v>
      </c>
    </row>
    <row r="356" s="12" customFormat="1" ht="22.8" customHeight="1">
      <c r="A356" s="12"/>
      <c r="B356" s="197"/>
      <c r="C356" s="198"/>
      <c r="D356" s="199" t="s">
        <v>68</v>
      </c>
      <c r="E356" s="211" t="s">
        <v>586</v>
      </c>
      <c r="F356" s="211" t="s">
        <v>587</v>
      </c>
      <c r="G356" s="198"/>
      <c r="H356" s="198"/>
      <c r="I356" s="201"/>
      <c r="J356" s="212">
        <f>BK356</f>
        <v>0</v>
      </c>
      <c r="K356" s="198"/>
      <c r="L356" s="203"/>
      <c r="M356" s="204"/>
      <c r="N356" s="205"/>
      <c r="O356" s="205"/>
      <c r="P356" s="206">
        <f>SUM(P357:P362)</f>
        <v>0</v>
      </c>
      <c r="Q356" s="205"/>
      <c r="R356" s="206">
        <f>SUM(R357:R362)</f>
        <v>0</v>
      </c>
      <c r="S356" s="205"/>
      <c r="T356" s="206">
        <f>SUM(T357:T362)</f>
        <v>0</v>
      </c>
      <c r="U356" s="207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8" t="s">
        <v>79</v>
      </c>
      <c r="AT356" s="209" t="s">
        <v>68</v>
      </c>
      <c r="AU356" s="209" t="s">
        <v>77</v>
      </c>
      <c r="AY356" s="208" t="s">
        <v>133</v>
      </c>
      <c r="BK356" s="210">
        <f>SUM(BK357:BK362)</f>
        <v>0</v>
      </c>
    </row>
    <row r="357" s="2" customFormat="1" ht="16.5" customHeight="1">
      <c r="A357" s="40"/>
      <c r="B357" s="41"/>
      <c r="C357" s="213" t="s">
        <v>588</v>
      </c>
      <c r="D357" s="213" t="s">
        <v>136</v>
      </c>
      <c r="E357" s="214" t="s">
        <v>589</v>
      </c>
      <c r="F357" s="215" t="s">
        <v>590</v>
      </c>
      <c r="G357" s="216" t="s">
        <v>253</v>
      </c>
      <c r="H357" s="217">
        <v>13.922000000000001</v>
      </c>
      <c r="I357" s="218"/>
      <c r="J357" s="219">
        <f>ROUND(I357*H357,2)</f>
        <v>0</v>
      </c>
      <c r="K357" s="215" t="s">
        <v>18</v>
      </c>
      <c r="L357" s="46"/>
      <c r="M357" s="220" t="s">
        <v>18</v>
      </c>
      <c r="N357" s="221" t="s">
        <v>40</v>
      </c>
      <c r="O357" s="86"/>
      <c r="P357" s="222">
        <f>O357*H357</f>
        <v>0</v>
      </c>
      <c r="Q357" s="222">
        <v>0</v>
      </c>
      <c r="R357" s="222">
        <f>Q357*H357</f>
        <v>0</v>
      </c>
      <c r="S357" s="222">
        <v>0</v>
      </c>
      <c r="T357" s="222">
        <f>S357*H357</f>
        <v>0</v>
      </c>
      <c r="U357" s="223" t="s">
        <v>18</v>
      </c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24" t="s">
        <v>180</v>
      </c>
      <c r="AT357" s="224" t="s">
        <v>136</v>
      </c>
      <c r="AU357" s="224" t="s">
        <v>79</v>
      </c>
      <c r="AY357" s="19" t="s">
        <v>133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9" t="s">
        <v>77</v>
      </c>
      <c r="BK357" s="225">
        <f>ROUND(I357*H357,2)</f>
        <v>0</v>
      </c>
      <c r="BL357" s="19" t="s">
        <v>180</v>
      </c>
      <c r="BM357" s="224" t="s">
        <v>591</v>
      </c>
    </row>
    <row r="358" s="14" customFormat="1">
      <c r="A358" s="14"/>
      <c r="B358" s="237"/>
      <c r="C358" s="238"/>
      <c r="D358" s="228" t="s">
        <v>141</v>
      </c>
      <c r="E358" s="239" t="s">
        <v>18</v>
      </c>
      <c r="F358" s="240" t="s">
        <v>592</v>
      </c>
      <c r="G358" s="238"/>
      <c r="H358" s="241">
        <v>13.922000000000001</v>
      </c>
      <c r="I358" s="242"/>
      <c r="J358" s="238"/>
      <c r="K358" s="238"/>
      <c r="L358" s="243"/>
      <c r="M358" s="244"/>
      <c r="N358" s="245"/>
      <c r="O358" s="245"/>
      <c r="P358" s="245"/>
      <c r="Q358" s="245"/>
      <c r="R358" s="245"/>
      <c r="S358" s="245"/>
      <c r="T358" s="245"/>
      <c r="U358" s="246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7" t="s">
        <v>141</v>
      </c>
      <c r="AU358" s="247" t="s">
        <v>79</v>
      </c>
      <c r="AV358" s="14" t="s">
        <v>79</v>
      </c>
      <c r="AW358" s="14" t="s">
        <v>31</v>
      </c>
      <c r="AX358" s="14" t="s">
        <v>69</v>
      </c>
      <c r="AY358" s="247" t="s">
        <v>133</v>
      </c>
    </row>
    <row r="359" s="15" customFormat="1">
      <c r="A359" s="15"/>
      <c r="B359" s="248"/>
      <c r="C359" s="249"/>
      <c r="D359" s="228" t="s">
        <v>141</v>
      </c>
      <c r="E359" s="250" t="s">
        <v>18</v>
      </c>
      <c r="F359" s="251" t="s">
        <v>171</v>
      </c>
      <c r="G359" s="249"/>
      <c r="H359" s="252">
        <v>13.922000000000001</v>
      </c>
      <c r="I359" s="253"/>
      <c r="J359" s="249"/>
      <c r="K359" s="249"/>
      <c r="L359" s="254"/>
      <c r="M359" s="255"/>
      <c r="N359" s="256"/>
      <c r="O359" s="256"/>
      <c r="P359" s="256"/>
      <c r="Q359" s="256"/>
      <c r="R359" s="256"/>
      <c r="S359" s="256"/>
      <c r="T359" s="256"/>
      <c r="U359" s="257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58" t="s">
        <v>141</v>
      </c>
      <c r="AU359" s="258" t="s">
        <v>79</v>
      </c>
      <c r="AV359" s="15" t="s">
        <v>140</v>
      </c>
      <c r="AW359" s="15" t="s">
        <v>31</v>
      </c>
      <c r="AX359" s="15" t="s">
        <v>77</v>
      </c>
      <c r="AY359" s="258" t="s">
        <v>133</v>
      </c>
    </row>
    <row r="360" s="2" customFormat="1" ht="16.5" customHeight="1">
      <c r="A360" s="40"/>
      <c r="B360" s="41"/>
      <c r="C360" s="264" t="s">
        <v>407</v>
      </c>
      <c r="D360" s="264" t="s">
        <v>242</v>
      </c>
      <c r="E360" s="265" t="s">
        <v>593</v>
      </c>
      <c r="F360" s="266" t="s">
        <v>594</v>
      </c>
      <c r="G360" s="267" t="s">
        <v>253</v>
      </c>
      <c r="H360" s="268">
        <v>13.922000000000001</v>
      </c>
      <c r="I360" s="269"/>
      <c r="J360" s="270">
        <f>ROUND(I360*H360,2)</f>
        <v>0</v>
      </c>
      <c r="K360" s="266" t="s">
        <v>18</v>
      </c>
      <c r="L360" s="271"/>
      <c r="M360" s="272" t="s">
        <v>18</v>
      </c>
      <c r="N360" s="273" t="s">
        <v>40</v>
      </c>
      <c r="O360" s="86"/>
      <c r="P360" s="222">
        <f>O360*H360</f>
        <v>0</v>
      </c>
      <c r="Q360" s="222">
        <v>0</v>
      </c>
      <c r="R360" s="222">
        <f>Q360*H360</f>
        <v>0</v>
      </c>
      <c r="S360" s="222">
        <v>0</v>
      </c>
      <c r="T360" s="222">
        <f>S360*H360</f>
        <v>0</v>
      </c>
      <c r="U360" s="223" t="s">
        <v>18</v>
      </c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24" t="s">
        <v>294</v>
      </c>
      <c r="AT360" s="224" t="s">
        <v>242</v>
      </c>
      <c r="AU360" s="224" t="s">
        <v>79</v>
      </c>
      <c r="AY360" s="19" t="s">
        <v>133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9" t="s">
        <v>77</v>
      </c>
      <c r="BK360" s="225">
        <f>ROUND(I360*H360,2)</f>
        <v>0</v>
      </c>
      <c r="BL360" s="19" t="s">
        <v>180</v>
      </c>
      <c r="BM360" s="224" t="s">
        <v>595</v>
      </c>
    </row>
    <row r="361" s="14" customFormat="1">
      <c r="A361" s="14"/>
      <c r="B361" s="237"/>
      <c r="C361" s="238"/>
      <c r="D361" s="228" t="s">
        <v>141</v>
      </c>
      <c r="E361" s="239" t="s">
        <v>18</v>
      </c>
      <c r="F361" s="240" t="s">
        <v>592</v>
      </c>
      <c r="G361" s="238"/>
      <c r="H361" s="241">
        <v>13.922000000000001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5"/>
      <c r="U361" s="246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7" t="s">
        <v>141</v>
      </c>
      <c r="AU361" s="247" t="s">
        <v>79</v>
      </c>
      <c r="AV361" s="14" t="s">
        <v>79</v>
      </c>
      <c r="AW361" s="14" t="s">
        <v>31</v>
      </c>
      <c r="AX361" s="14" t="s">
        <v>69</v>
      </c>
      <c r="AY361" s="247" t="s">
        <v>133</v>
      </c>
    </row>
    <row r="362" s="15" customFormat="1">
      <c r="A362" s="15"/>
      <c r="B362" s="248"/>
      <c r="C362" s="249"/>
      <c r="D362" s="228" t="s">
        <v>141</v>
      </c>
      <c r="E362" s="250" t="s">
        <v>18</v>
      </c>
      <c r="F362" s="251" t="s">
        <v>171</v>
      </c>
      <c r="G362" s="249"/>
      <c r="H362" s="252">
        <v>13.922000000000001</v>
      </c>
      <c r="I362" s="253"/>
      <c r="J362" s="249"/>
      <c r="K362" s="249"/>
      <c r="L362" s="254"/>
      <c r="M362" s="274"/>
      <c r="N362" s="275"/>
      <c r="O362" s="275"/>
      <c r="P362" s="275"/>
      <c r="Q362" s="275"/>
      <c r="R362" s="275"/>
      <c r="S362" s="275"/>
      <c r="T362" s="275"/>
      <c r="U362" s="276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58" t="s">
        <v>141</v>
      </c>
      <c r="AU362" s="258" t="s">
        <v>79</v>
      </c>
      <c r="AV362" s="15" t="s">
        <v>140</v>
      </c>
      <c r="AW362" s="15" t="s">
        <v>31</v>
      </c>
      <c r="AX362" s="15" t="s">
        <v>77</v>
      </c>
      <c r="AY362" s="258" t="s">
        <v>133</v>
      </c>
    </row>
    <row r="363" s="2" customFormat="1" ht="6.96" customHeight="1">
      <c r="A363" s="40"/>
      <c r="B363" s="61"/>
      <c r="C363" s="62"/>
      <c r="D363" s="62"/>
      <c r="E363" s="62"/>
      <c r="F363" s="62"/>
      <c r="G363" s="62"/>
      <c r="H363" s="62"/>
      <c r="I363" s="62"/>
      <c r="J363" s="62"/>
      <c r="K363" s="62"/>
      <c r="L363" s="46"/>
      <c r="M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</row>
  </sheetData>
  <sheetProtection sheet="1" autoFilter="0" formatColumns="0" formatRows="0" objects="1" scenarios="1" spinCount="100000" saltValue="QIUkV89Sdhi4Zorblb09+SyPGpIWJmY3y0vZ7NgyisQJ1XkefbOwZHF7m/n50Rv1w2uVyLaHlvoe2UAiOs95vA==" hashValue="kl0o+DV/beRH+ehyLSWaJdQ/yT7hfJpQeHUU3SzvjTbaHSrAIB94+8+kIij6kDNffHYx8t4Q1JGzKw+zdOmi0g==" algorithmName="SHA-512" password="CC35"/>
  <autoFilter ref="C95:K362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79</v>
      </c>
    </row>
    <row r="4" s="1" customFormat="1" ht="24.96" customHeight="1">
      <c r="B4" s="22"/>
      <c r="D4" s="142" t="s">
        <v>106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15</v>
      </c>
      <c r="L6" s="22"/>
    </row>
    <row r="7" s="1" customFormat="1" ht="16.5" customHeight="1">
      <c r="B7" s="22"/>
      <c r="E7" s="145" t="str">
        <f>'Rekapitulace stavby'!K6</f>
        <v>Budova Roudnice nad Labem, Pod Katovnou č.p. 223, stavební úpravy, č. 239220013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107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596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17</v>
      </c>
      <c r="E11" s="40"/>
      <c r="F11" s="135" t="s">
        <v>18</v>
      </c>
      <c r="G11" s="40"/>
      <c r="H11" s="40"/>
      <c r="I11" s="144" t="s">
        <v>19</v>
      </c>
      <c r="J11" s="135" t="s">
        <v>18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20</v>
      </c>
      <c r="E12" s="40"/>
      <c r="F12" s="135" t="s">
        <v>26</v>
      </c>
      <c r="G12" s="40"/>
      <c r="H12" s="40"/>
      <c r="I12" s="144" t="s">
        <v>22</v>
      </c>
      <c r="J12" s="148" t="str">
        <f>'Rekapitulace stavby'!AN8</f>
        <v>4.4.2024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24</v>
      </c>
      <c r="E14" s="40"/>
      <c r="F14" s="40"/>
      <c r="G14" s="40"/>
      <c r="H14" s="40"/>
      <c r="I14" s="144" t="s">
        <v>25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27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28</v>
      </c>
      <c r="E17" s="40"/>
      <c r="F17" s="40"/>
      <c r="G17" s="40"/>
      <c r="H17" s="40"/>
      <c r="I17" s="144" t="s">
        <v>25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27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30</v>
      </c>
      <c r="E20" s="40"/>
      <c r="F20" s="40"/>
      <c r="G20" s="40"/>
      <c r="H20" s="40"/>
      <c r="I20" s="144" t="s">
        <v>25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 xml:space="preserve"> </v>
      </c>
      <c r="F21" s="40"/>
      <c r="G21" s="40"/>
      <c r="H21" s="40"/>
      <c r="I21" s="144" t="s">
        <v>27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32</v>
      </c>
      <c r="E23" s="40"/>
      <c r="F23" s="40"/>
      <c r="G23" s="40"/>
      <c r="H23" s="40"/>
      <c r="I23" s="144" t="s">
        <v>25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27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33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18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35</v>
      </c>
      <c r="E30" s="40"/>
      <c r="F30" s="40"/>
      <c r="G30" s="40"/>
      <c r="H30" s="40"/>
      <c r="I30" s="40"/>
      <c r="J30" s="155">
        <f>ROUND(J81,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37</v>
      </c>
      <c r="G32" s="40"/>
      <c r="H32" s="40"/>
      <c r="I32" s="156" t="s">
        <v>36</v>
      </c>
      <c r="J32" s="156" t="s">
        <v>38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39</v>
      </c>
      <c r="E33" s="144" t="s">
        <v>40</v>
      </c>
      <c r="F33" s="158">
        <f>ROUND((SUM(BE81:BE122)),  2)</f>
        <v>0</v>
      </c>
      <c r="G33" s="40"/>
      <c r="H33" s="40"/>
      <c r="I33" s="159">
        <v>0.20999999999999999</v>
      </c>
      <c r="J33" s="158">
        <f>ROUND(((SUM(BE81:BE122))*I33),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41</v>
      </c>
      <c r="F34" s="158">
        <f>ROUND((SUM(BF81:BF122)),  2)</f>
        <v>0</v>
      </c>
      <c r="G34" s="40"/>
      <c r="H34" s="40"/>
      <c r="I34" s="159">
        <v>0.12</v>
      </c>
      <c r="J34" s="158">
        <f>ROUND(((SUM(BF81:BF122))*I34),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42</v>
      </c>
      <c r="F35" s="158">
        <f>ROUND((SUM(BG81:BG122)),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43</v>
      </c>
      <c r="F36" s="158">
        <f>ROUND((SUM(BH81:BH122)),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ROUND((SUM(BI81:BI122)),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Budova Roudnice nad Labem, Pod Katovnou č.p. 223, stavební úpravy, č. 239220013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SO-01 SLP - Slaboproud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20</v>
      </c>
      <c r="D52" s="42"/>
      <c r="E52" s="42"/>
      <c r="F52" s="29" t="str">
        <f>F12</f>
        <v xml:space="preserve"> </v>
      </c>
      <c r="G52" s="42"/>
      <c r="H52" s="42"/>
      <c r="I52" s="34" t="s">
        <v>22</v>
      </c>
      <c r="J52" s="74" t="str">
        <f>IF(J12="","",J12)</f>
        <v>4.4.2024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24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110</v>
      </c>
      <c r="D57" s="173"/>
      <c r="E57" s="173"/>
      <c r="F57" s="173"/>
      <c r="G57" s="173"/>
      <c r="H57" s="173"/>
      <c r="I57" s="173"/>
      <c r="J57" s="174" t="s">
        <v>111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67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6"/>
      <c r="C60" s="177"/>
      <c r="D60" s="178" t="s">
        <v>217</v>
      </c>
      <c r="E60" s="179"/>
      <c r="F60" s="179"/>
      <c r="G60" s="179"/>
      <c r="H60" s="179"/>
      <c r="I60" s="179"/>
      <c r="J60" s="180">
        <f>J82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597</v>
      </c>
      <c r="E61" s="184"/>
      <c r="F61" s="184"/>
      <c r="G61" s="184"/>
      <c r="H61" s="184"/>
      <c r="I61" s="184"/>
      <c r="J61" s="185">
        <f>J83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117</v>
      </c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15</v>
      </c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71" t="str">
        <f>E7</f>
        <v>Budova Roudnice nad Labem, Pod Katovnou č.p. 223, stavební úpravy, č. 239220013</v>
      </c>
      <c r="F71" s="34"/>
      <c r="G71" s="34"/>
      <c r="H71" s="34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107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SO-01 SLP - Slaboproud</v>
      </c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20</v>
      </c>
      <c r="D75" s="42"/>
      <c r="E75" s="42"/>
      <c r="F75" s="29" t="str">
        <f>F12</f>
        <v xml:space="preserve"> </v>
      </c>
      <c r="G75" s="42"/>
      <c r="H75" s="42"/>
      <c r="I75" s="34" t="s">
        <v>22</v>
      </c>
      <c r="J75" s="74" t="str">
        <f>IF(J12="","",J12)</f>
        <v>4.4.2024</v>
      </c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24</v>
      </c>
      <c r="D77" s="42"/>
      <c r="E77" s="42"/>
      <c r="F77" s="29" t="str">
        <f>E15</f>
        <v xml:space="preserve"> </v>
      </c>
      <c r="G77" s="42"/>
      <c r="H77" s="42"/>
      <c r="I77" s="34" t="s">
        <v>30</v>
      </c>
      <c r="J77" s="38" t="str">
        <f>E21</f>
        <v xml:space="preserve"> 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28</v>
      </c>
      <c r="D78" s="42"/>
      <c r="E78" s="42"/>
      <c r="F78" s="29" t="str">
        <f>IF(E18="","",E18)</f>
        <v>Vyplň údaj</v>
      </c>
      <c r="G78" s="42"/>
      <c r="H78" s="42"/>
      <c r="I78" s="34" t="s">
        <v>32</v>
      </c>
      <c r="J78" s="38" t="str">
        <f>E24</f>
        <v xml:space="preserve"> 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7"/>
      <c r="B80" s="188"/>
      <c r="C80" s="189" t="s">
        <v>118</v>
      </c>
      <c r="D80" s="190" t="s">
        <v>54</v>
      </c>
      <c r="E80" s="190" t="s">
        <v>50</v>
      </c>
      <c r="F80" s="190" t="s">
        <v>51</v>
      </c>
      <c r="G80" s="190" t="s">
        <v>119</v>
      </c>
      <c r="H80" s="190" t="s">
        <v>120</v>
      </c>
      <c r="I80" s="190" t="s">
        <v>121</v>
      </c>
      <c r="J80" s="190" t="s">
        <v>111</v>
      </c>
      <c r="K80" s="191" t="s">
        <v>122</v>
      </c>
      <c r="L80" s="192"/>
      <c r="M80" s="94" t="s">
        <v>18</v>
      </c>
      <c r="N80" s="95" t="s">
        <v>39</v>
      </c>
      <c r="O80" s="95" t="s">
        <v>123</v>
      </c>
      <c r="P80" s="95" t="s">
        <v>124</v>
      </c>
      <c r="Q80" s="95" t="s">
        <v>125</v>
      </c>
      <c r="R80" s="95" t="s">
        <v>126</v>
      </c>
      <c r="S80" s="95" t="s">
        <v>127</v>
      </c>
      <c r="T80" s="95" t="s">
        <v>128</v>
      </c>
      <c r="U80" s="96" t="s">
        <v>129</v>
      </c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</row>
    <row r="81" s="2" customFormat="1" ht="22.8" customHeight="1">
      <c r="A81" s="40"/>
      <c r="B81" s="41"/>
      <c r="C81" s="101" t="s">
        <v>130</v>
      </c>
      <c r="D81" s="42"/>
      <c r="E81" s="42"/>
      <c r="F81" s="42"/>
      <c r="G81" s="42"/>
      <c r="H81" s="42"/>
      <c r="I81" s="42"/>
      <c r="J81" s="193">
        <f>BK81</f>
        <v>0</v>
      </c>
      <c r="K81" s="42"/>
      <c r="L81" s="46"/>
      <c r="M81" s="97"/>
      <c r="N81" s="194"/>
      <c r="O81" s="98"/>
      <c r="P81" s="195">
        <f>P82</f>
        <v>0</v>
      </c>
      <c r="Q81" s="98"/>
      <c r="R81" s="195">
        <f>R82</f>
        <v>0</v>
      </c>
      <c r="S81" s="98"/>
      <c r="T81" s="195">
        <f>T82</f>
        <v>0</v>
      </c>
      <c r="U81" s="99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68</v>
      </c>
      <c r="AU81" s="19" t="s">
        <v>112</v>
      </c>
      <c r="BK81" s="196">
        <f>BK82</f>
        <v>0</v>
      </c>
    </row>
    <row r="82" s="12" customFormat="1" ht="25.92" customHeight="1">
      <c r="A82" s="12"/>
      <c r="B82" s="197"/>
      <c r="C82" s="198"/>
      <c r="D82" s="199" t="s">
        <v>68</v>
      </c>
      <c r="E82" s="200" t="s">
        <v>341</v>
      </c>
      <c r="F82" s="200" t="s">
        <v>342</v>
      </c>
      <c r="G82" s="198"/>
      <c r="H82" s="198"/>
      <c r="I82" s="201"/>
      <c r="J82" s="202">
        <f>BK82</f>
        <v>0</v>
      </c>
      <c r="K82" s="198"/>
      <c r="L82" s="203"/>
      <c r="M82" s="204"/>
      <c r="N82" s="205"/>
      <c r="O82" s="205"/>
      <c r="P82" s="206">
        <f>P83</f>
        <v>0</v>
      </c>
      <c r="Q82" s="205"/>
      <c r="R82" s="206">
        <f>R83</f>
        <v>0</v>
      </c>
      <c r="S82" s="205"/>
      <c r="T82" s="206">
        <f>T83</f>
        <v>0</v>
      </c>
      <c r="U82" s="207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8" t="s">
        <v>79</v>
      </c>
      <c r="AT82" s="209" t="s">
        <v>68</v>
      </c>
      <c r="AU82" s="209" t="s">
        <v>69</v>
      </c>
      <c r="AY82" s="208" t="s">
        <v>133</v>
      </c>
      <c r="BK82" s="210">
        <f>BK83</f>
        <v>0</v>
      </c>
    </row>
    <row r="83" s="12" customFormat="1" ht="22.8" customHeight="1">
      <c r="A83" s="12"/>
      <c r="B83" s="197"/>
      <c r="C83" s="198"/>
      <c r="D83" s="199" t="s">
        <v>68</v>
      </c>
      <c r="E83" s="211" t="s">
        <v>598</v>
      </c>
      <c r="F83" s="211" t="s">
        <v>599</v>
      </c>
      <c r="G83" s="198"/>
      <c r="H83" s="198"/>
      <c r="I83" s="201"/>
      <c r="J83" s="212">
        <f>BK83</f>
        <v>0</v>
      </c>
      <c r="K83" s="198"/>
      <c r="L83" s="203"/>
      <c r="M83" s="204"/>
      <c r="N83" s="205"/>
      <c r="O83" s="205"/>
      <c r="P83" s="206">
        <f>SUM(P84:P122)</f>
        <v>0</v>
      </c>
      <c r="Q83" s="205"/>
      <c r="R83" s="206">
        <f>SUM(R84:R122)</f>
        <v>0</v>
      </c>
      <c r="S83" s="205"/>
      <c r="T83" s="206">
        <f>SUM(T84:T122)</f>
        <v>0</v>
      </c>
      <c r="U83" s="207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8" t="s">
        <v>79</v>
      </c>
      <c r="AT83" s="209" t="s">
        <v>68</v>
      </c>
      <c r="AU83" s="209" t="s">
        <v>77</v>
      </c>
      <c r="AY83" s="208" t="s">
        <v>133</v>
      </c>
      <c r="BK83" s="210">
        <f>SUM(BK84:BK122)</f>
        <v>0</v>
      </c>
    </row>
    <row r="84" s="2" customFormat="1" ht="21.75" customHeight="1">
      <c r="A84" s="40"/>
      <c r="B84" s="41"/>
      <c r="C84" s="213" t="s">
        <v>79</v>
      </c>
      <c r="D84" s="213" t="s">
        <v>136</v>
      </c>
      <c r="E84" s="214" t="s">
        <v>600</v>
      </c>
      <c r="F84" s="215" t="s">
        <v>601</v>
      </c>
      <c r="G84" s="216" t="s">
        <v>278</v>
      </c>
      <c r="H84" s="217">
        <v>1</v>
      </c>
      <c r="I84" s="218"/>
      <c r="J84" s="219">
        <f>ROUND(I84*H84,2)</f>
        <v>0</v>
      </c>
      <c r="K84" s="215" t="s">
        <v>18</v>
      </c>
      <c r="L84" s="46"/>
      <c r="M84" s="220" t="s">
        <v>18</v>
      </c>
      <c r="N84" s="221" t="s">
        <v>40</v>
      </c>
      <c r="O84" s="86"/>
      <c r="P84" s="222">
        <f>O84*H84</f>
        <v>0</v>
      </c>
      <c r="Q84" s="222">
        <v>0</v>
      </c>
      <c r="R84" s="222">
        <f>Q84*H84</f>
        <v>0</v>
      </c>
      <c r="S84" s="222">
        <v>0</v>
      </c>
      <c r="T84" s="222">
        <f>S84*H84</f>
        <v>0</v>
      </c>
      <c r="U84" s="223" t="s">
        <v>18</v>
      </c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24" t="s">
        <v>180</v>
      </c>
      <c r="AT84" s="224" t="s">
        <v>136</v>
      </c>
      <c r="AU84" s="224" t="s">
        <v>79</v>
      </c>
      <c r="AY84" s="19" t="s">
        <v>133</v>
      </c>
      <c r="BE84" s="225">
        <f>IF(N84="základní",J84,0)</f>
        <v>0</v>
      </c>
      <c r="BF84" s="225">
        <f>IF(N84="snížená",J84,0)</f>
        <v>0</v>
      </c>
      <c r="BG84" s="225">
        <f>IF(N84="zákl. přenesená",J84,0)</f>
        <v>0</v>
      </c>
      <c r="BH84" s="225">
        <f>IF(N84="sníž. přenesená",J84,0)</f>
        <v>0</v>
      </c>
      <c r="BI84" s="225">
        <f>IF(N84="nulová",J84,0)</f>
        <v>0</v>
      </c>
      <c r="BJ84" s="19" t="s">
        <v>77</v>
      </c>
      <c r="BK84" s="225">
        <f>ROUND(I84*H84,2)</f>
        <v>0</v>
      </c>
      <c r="BL84" s="19" t="s">
        <v>180</v>
      </c>
      <c r="BM84" s="224" t="s">
        <v>79</v>
      </c>
    </row>
    <row r="85" s="14" customFormat="1">
      <c r="A85" s="14"/>
      <c r="B85" s="237"/>
      <c r="C85" s="238"/>
      <c r="D85" s="228" t="s">
        <v>141</v>
      </c>
      <c r="E85" s="239" t="s">
        <v>18</v>
      </c>
      <c r="F85" s="240" t="s">
        <v>602</v>
      </c>
      <c r="G85" s="238"/>
      <c r="H85" s="241">
        <v>1</v>
      </c>
      <c r="I85" s="242"/>
      <c r="J85" s="238"/>
      <c r="K85" s="238"/>
      <c r="L85" s="243"/>
      <c r="M85" s="244"/>
      <c r="N85" s="245"/>
      <c r="O85" s="245"/>
      <c r="P85" s="245"/>
      <c r="Q85" s="245"/>
      <c r="R85" s="245"/>
      <c r="S85" s="245"/>
      <c r="T85" s="245"/>
      <c r="U85" s="246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47" t="s">
        <v>141</v>
      </c>
      <c r="AU85" s="247" t="s">
        <v>79</v>
      </c>
      <c r="AV85" s="14" t="s">
        <v>79</v>
      </c>
      <c r="AW85" s="14" t="s">
        <v>31</v>
      </c>
      <c r="AX85" s="14" t="s">
        <v>69</v>
      </c>
      <c r="AY85" s="247" t="s">
        <v>133</v>
      </c>
    </row>
    <row r="86" s="15" customFormat="1">
      <c r="A86" s="15"/>
      <c r="B86" s="248"/>
      <c r="C86" s="249"/>
      <c r="D86" s="228" t="s">
        <v>141</v>
      </c>
      <c r="E86" s="250" t="s">
        <v>18</v>
      </c>
      <c r="F86" s="251" t="s">
        <v>171</v>
      </c>
      <c r="G86" s="249"/>
      <c r="H86" s="252">
        <v>1</v>
      </c>
      <c r="I86" s="253"/>
      <c r="J86" s="249"/>
      <c r="K86" s="249"/>
      <c r="L86" s="254"/>
      <c r="M86" s="255"/>
      <c r="N86" s="256"/>
      <c r="O86" s="256"/>
      <c r="P86" s="256"/>
      <c r="Q86" s="256"/>
      <c r="R86" s="256"/>
      <c r="S86" s="256"/>
      <c r="T86" s="256"/>
      <c r="U86" s="257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T86" s="258" t="s">
        <v>141</v>
      </c>
      <c r="AU86" s="258" t="s">
        <v>79</v>
      </c>
      <c r="AV86" s="15" t="s">
        <v>140</v>
      </c>
      <c r="AW86" s="15" t="s">
        <v>31</v>
      </c>
      <c r="AX86" s="15" t="s">
        <v>77</v>
      </c>
      <c r="AY86" s="258" t="s">
        <v>133</v>
      </c>
    </row>
    <row r="87" s="2" customFormat="1" ht="16.5" customHeight="1">
      <c r="A87" s="40"/>
      <c r="B87" s="41"/>
      <c r="C87" s="213" t="s">
        <v>230</v>
      </c>
      <c r="D87" s="213" t="s">
        <v>136</v>
      </c>
      <c r="E87" s="214" t="s">
        <v>603</v>
      </c>
      <c r="F87" s="215" t="s">
        <v>604</v>
      </c>
      <c r="G87" s="216" t="s">
        <v>278</v>
      </c>
      <c r="H87" s="217">
        <v>1</v>
      </c>
      <c r="I87" s="218"/>
      <c r="J87" s="219">
        <f>ROUND(I87*H87,2)</f>
        <v>0</v>
      </c>
      <c r="K87" s="215" t="s">
        <v>18</v>
      </c>
      <c r="L87" s="46"/>
      <c r="M87" s="220" t="s">
        <v>18</v>
      </c>
      <c r="N87" s="221" t="s">
        <v>40</v>
      </c>
      <c r="O87" s="86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2">
        <f>S87*H87</f>
        <v>0</v>
      </c>
      <c r="U87" s="223" t="s">
        <v>18</v>
      </c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4" t="s">
        <v>180</v>
      </c>
      <c r="AT87" s="224" t="s">
        <v>136</v>
      </c>
      <c r="AU87" s="224" t="s">
        <v>79</v>
      </c>
      <c r="AY87" s="19" t="s">
        <v>133</v>
      </c>
      <c r="BE87" s="225">
        <f>IF(N87="základní",J87,0)</f>
        <v>0</v>
      </c>
      <c r="BF87" s="225">
        <f>IF(N87="snížená",J87,0)</f>
        <v>0</v>
      </c>
      <c r="BG87" s="225">
        <f>IF(N87="zákl. přenesená",J87,0)</f>
        <v>0</v>
      </c>
      <c r="BH87" s="225">
        <f>IF(N87="sníž. přenesená",J87,0)</f>
        <v>0</v>
      </c>
      <c r="BI87" s="225">
        <f>IF(N87="nulová",J87,0)</f>
        <v>0</v>
      </c>
      <c r="BJ87" s="19" t="s">
        <v>77</v>
      </c>
      <c r="BK87" s="225">
        <f>ROUND(I87*H87,2)</f>
        <v>0</v>
      </c>
      <c r="BL87" s="19" t="s">
        <v>180</v>
      </c>
      <c r="BM87" s="224" t="s">
        <v>140</v>
      </c>
    </row>
    <row r="88" s="13" customFormat="1">
      <c r="A88" s="13"/>
      <c r="B88" s="226"/>
      <c r="C88" s="227"/>
      <c r="D88" s="228" t="s">
        <v>141</v>
      </c>
      <c r="E88" s="229" t="s">
        <v>18</v>
      </c>
      <c r="F88" s="230" t="s">
        <v>605</v>
      </c>
      <c r="G88" s="227"/>
      <c r="H88" s="229" t="s">
        <v>18</v>
      </c>
      <c r="I88" s="231"/>
      <c r="J88" s="227"/>
      <c r="K88" s="227"/>
      <c r="L88" s="232"/>
      <c r="M88" s="233"/>
      <c r="N88" s="234"/>
      <c r="O88" s="234"/>
      <c r="P88" s="234"/>
      <c r="Q88" s="234"/>
      <c r="R88" s="234"/>
      <c r="S88" s="234"/>
      <c r="T88" s="234"/>
      <c r="U88" s="235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6" t="s">
        <v>141</v>
      </c>
      <c r="AU88" s="236" t="s">
        <v>79</v>
      </c>
      <c r="AV88" s="13" t="s">
        <v>77</v>
      </c>
      <c r="AW88" s="13" t="s">
        <v>31</v>
      </c>
      <c r="AX88" s="13" t="s">
        <v>69</v>
      </c>
      <c r="AY88" s="236" t="s">
        <v>133</v>
      </c>
    </row>
    <row r="89" s="14" customFormat="1">
      <c r="A89" s="14"/>
      <c r="B89" s="237"/>
      <c r="C89" s="238"/>
      <c r="D89" s="228" t="s">
        <v>141</v>
      </c>
      <c r="E89" s="239" t="s">
        <v>18</v>
      </c>
      <c r="F89" s="240" t="s">
        <v>77</v>
      </c>
      <c r="G89" s="238"/>
      <c r="H89" s="241">
        <v>1</v>
      </c>
      <c r="I89" s="242"/>
      <c r="J89" s="238"/>
      <c r="K89" s="238"/>
      <c r="L89" s="243"/>
      <c r="M89" s="244"/>
      <c r="N89" s="245"/>
      <c r="O89" s="245"/>
      <c r="P89" s="245"/>
      <c r="Q89" s="245"/>
      <c r="R89" s="245"/>
      <c r="S89" s="245"/>
      <c r="T89" s="245"/>
      <c r="U89" s="246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7" t="s">
        <v>141</v>
      </c>
      <c r="AU89" s="247" t="s">
        <v>79</v>
      </c>
      <c r="AV89" s="14" t="s">
        <v>79</v>
      </c>
      <c r="AW89" s="14" t="s">
        <v>31</v>
      </c>
      <c r="AX89" s="14" t="s">
        <v>69</v>
      </c>
      <c r="AY89" s="247" t="s">
        <v>133</v>
      </c>
    </row>
    <row r="90" s="15" customFormat="1">
      <c r="A90" s="15"/>
      <c r="B90" s="248"/>
      <c r="C90" s="249"/>
      <c r="D90" s="228" t="s">
        <v>141</v>
      </c>
      <c r="E90" s="250" t="s">
        <v>18</v>
      </c>
      <c r="F90" s="251" t="s">
        <v>171</v>
      </c>
      <c r="G90" s="249"/>
      <c r="H90" s="252">
        <v>1</v>
      </c>
      <c r="I90" s="253"/>
      <c r="J90" s="249"/>
      <c r="K90" s="249"/>
      <c r="L90" s="254"/>
      <c r="M90" s="255"/>
      <c r="N90" s="256"/>
      <c r="O90" s="256"/>
      <c r="P90" s="256"/>
      <c r="Q90" s="256"/>
      <c r="R90" s="256"/>
      <c r="S90" s="256"/>
      <c r="T90" s="256"/>
      <c r="U90" s="257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8" t="s">
        <v>141</v>
      </c>
      <c r="AU90" s="258" t="s">
        <v>79</v>
      </c>
      <c r="AV90" s="15" t="s">
        <v>140</v>
      </c>
      <c r="AW90" s="15" t="s">
        <v>31</v>
      </c>
      <c r="AX90" s="15" t="s">
        <v>77</v>
      </c>
      <c r="AY90" s="258" t="s">
        <v>133</v>
      </c>
    </row>
    <row r="91" s="2" customFormat="1" ht="16.5" customHeight="1">
      <c r="A91" s="40"/>
      <c r="B91" s="41"/>
      <c r="C91" s="213" t="s">
        <v>140</v>
      </c>
      <c r="D91" s="213" t="s">
        <v>136</v>
      </c>
      <c r="E91" s="214" t="s">
        <v>606</v>
      </c>
      <c r="F91" s="215" t="s">
        <v>607</v>
      </c>
      <c r="G91" s="216" t="s">
        <v>319</v>
      </c>
      <c r="H91" s="217">
        <v>65</v>
      </c>
      <c r="I91" s="218"/>
      <c r="J91" s="219">
        <f>ROUND(I91*H91,2)</f>
        <v>0</v>
      </c>
      <c r="K91" s="215" t="s">
        <v>18</v>
      </c>
      <c r="L91" s="46"/>
      <c r="M91" s="220" t="s">
        <v>18</v>
      </c>
      <c r="N91" s="221" t="s">
        <v>40</v>
      </c>
      <c r="O91" s="86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2">
        <f>S91*H91</f>
        <v>0</v>
      </c>
      <c r="U91" s="223" t="s">
        <v>18</v>
      </c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4" t="s">
        <v>180</v>
      </c>
      <c r="AT91" s="224" t="s">
        <v>136</v>
      </c>
      <c r="AU91" s="224" t="s">
        <v>79</v>
      </c>
      <c r="AY91" s="19" t="s">
        <v>133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9" t="s">
        <v>77</v>
      </c>
      <c r="BK91" s="225">
        <f>ROUND(I91*H91,2)</f>
        <v>0</v>
      </c>
      <c r="BL91" s="19" t="s">
        <v>180</v>
      </c>
      <c r="BM91" s="224" t="s">
        <v>148</v>
      </c>
    </row>
    <row r="92" s="14" customFormat="1">
      <c r="A92" s="14"/>
      <c r="B92" s="237"/>
      <c r="C92" s="238"/>
      <c r="D92" s="228" t="s">
        <v>141</v>
      </c>
      <c r="E92" s="239" t="s">
        <v>18</v>
      </c>
      <c r="F92" s="240" t="s">
        <v>608</v>
      </c>
      <c r="G92" s="238"/>
      <c r="H92" s="241">
        <v>65</v>
      </c>
      <c r="I92" s="242"/>
      <c r="J92" s="238"/>
      <c r="K92" s="238"/>
      <c r="L92" s="243"/>
      <c r="M92" s="244"/>
      <c r="N92" s="245"/>
      <c r="O92" s="245"/>
      <c r="P92" s="245"/>
      <c r="Q92" s="245"/>
      <c r="R92" s="245"/>
      <c r="S92" s="245"/>
      <c r="T92" s="245"/>
      <c r="U92" s="246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7" t="s">
        <v>141</v>
      </c>
      <c r="AU92" s="247" t="s">
        <v>79</v>
      </c>
      <c r="AV92" s="14" t="s">
        <v>79</v>
      </c>
      <c r="AW92" s="14" t="s">
        <v>31</v>
      </c>
      <c r="AX92" s="14" t="s">
        <v>69</v>
      </c>
      <c r="AY92" s="247" t="s">
        <v>133</v>
      </c>
    </row>
    <row r="93" s="15" customFormat="1">
      <c r="A93" s="15"/>
      <c r="B93" s="248"/>
      <c r="C93" s="249"/>
      <c r="D93" s="228" t="s">
        <v>141</v>
      </c>
      <c r="E93" s="250" t="s">
        <v>18</v>
      </c>
      <c r="F93" s="251" t="s">
        <v>171</v>
      </c>
      <c r="G93" s="249"/>
      <c r="H93" s="252">
        <v>65</v>
      </c>
      <c r="I93" s="253"/>
      <c r="J93" s="249"/>
      <c r="K93" s="249"/>
      <c r="L93" s="254"/>
      <c r="M93" s="255"/>
      <c r="N93" s="256"/>
      <c r="O93" s="256"/>
      <c r="P93" s="256"/>
      <c r="Q93" s="256"/>
      <c r="R93" s="256"/>
      <c r="S93" s="256"/>
      <c r="T93" s="256"/>
      <c r="U93" s="257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8" t="s">
        <v>141</v>
      </c>
      <c r="AU93" s="258" t="s">
        <v>79</v>
      </c>
      <c r="AV93" s="15" t="s">
        <v>140</v>
      </c>
      <c r="AW93" s="15" t="s">
        <v>31</v>
      </c>
      <c r="AX93" s="15" t="s">
        <v>77</v>
      </c>
      <c r="AY93" s="258" t="s">
        <v>133</v>
      </c>
    </row>
    <row r="94" s="2" customFormat="1" ht="16.5" customHeight="1">
      <c r="A94" s="40"/>
      <c r="B94" s="41"/>
      <c r="C94" s="213" t="s">
        <v>8</v>
      </c>
      <c r="D94" s="213" t="s">
        <v>136</v>
      </c>
      <c r="E94" s="214" t="s">
        <v>609</v>
      </c>
      <c r="F94" s="215" t="s">
        <v>610</v>
      </c>
      <c r="G94" s="216" t="s">
        <v>319</v>
      </c>
      <c r="H94" s="217">
        <v>57</v>
      </c>
      <c r="I94" s="218"/>
      <c r="J94" s="219">
        <f>ROUND(I94*H94,2)</f>
        <v>0</v>
      </c>
      <c r="K94" s="215" t="s">
        <v>18</v>
      </c>
      <c r="L94" s="46"/>
      <c r="M94" s="220" t="s">
        <v>18</v>
      </c>
      <c r="N94" s="221" t="s">
        <v>40</v>
      </c>
      <c r="O94" s="86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2">
        <f>S94*H94</f>
        <v>0</v>
      </c>
      <c r="U94" s="223" t="s">
        <v>18</v>
      </c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4" t="s">
        <v>180</v>
      </c>
      <c r="AT94" s="224" t="s">
        <v>136</v>
      </c>
      <c r="AU94" s="224" t="s">
        <v>79</v>
      </c>
      <c r="AY94" s="19" t="s">
        <v>133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9" t="s">
        <v>77</v>
      </c>
      <c r="BK94" s="225">
        <f>ROUND(I94*H94,2)</f>
        <v>0</v>
      </c>
      <c r="BL94" s="19" t="s">
        <v>180</v>
      </c>
      <c r="BM94" s="224" t="s">
        <v>152</v>
      </c>
    </row>
    <row r="95" s="14" customFormat="1">
      <c r="A95" s="14"/>
      <c r="B95" s="237"/>
      <c r="C95" s="238"/>
      <c r="D95" s="228" t="s">
        <v>141</v>
      </c>
      <c r="E95" s="239" t="s">
        <v>18</v>
      </c>
      <c r="F95" s="240" t="s">
        <v>611</v>
      </c>
      <c r="G95" s="238"/>
      <c r="H95" s="241">
        <v>57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5"/>
      <c r="U95" s="246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141</v>
      </c>
      <c r="AU95" s="247" t="s">
        <v>79</v>
      </c>
      <c r="AV95" s="14" t="s">
        <v>79</v>
      </c>
      <c r="AW95" s="14" t="s">
        <v>31</v>
      </c>
      <c r="AX95" s="14" t="s">
        <v>69</v>
      </c>
      <c r="AY95" s="247" t="s">
        <v>133</v>
      </c>
    </row>
    <row r="96" s="15" customFormat="1">
      <c r="A96" s="15"/>
      <c r="B96" s="248"/>
      <c r="C96" s="249"/>
      <c r="D96" s="228" t="s">
        <v>141</v>
      </c>
      <c r="E96" s="250" t="s">
        <v>18</v>
      </c>
      <c r="F96" s="251" t="s">
        <v>171</v>
      </c>
      <c r="G96" s="249"/>
      <c r="H96" s="252">
        <v>57</v>
      </c>
      <c r="I96" s="253"/>
      <c r="J96" s="249"/>
      <c r="K96" s="249"/>
      <c r="L96" s="254"/>
      <c r="M96" s="255"/>
      <c r="N96" s="256"/>
      <c r="O96" s="256"/>
      <c r="P96" s="256"/>
      <c r="Q96" s="256"/>
      <c r="R96" s="256"/>
      <c r="S96" s="256"/>
      <c r="T96" s="256"/>
      <c r="U96" s="257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8" t="s">
        <v>141</v>
      </c>
      <c r="AU96" s="258" t="s">
        <v>79</v>
      </c>
      <c r="AV96" s="15" t="s">
        <v>140</v>
      </c>
      <c r="AW96" s="15" t="s">
        <v>31</v>
      </c>
      <c r="AX96" s="15" t="s">
        <v>77</v>
      </c>
      <c r="AY96" s="258" t="s">
        <v>133</v>
      </c>
    </row>
    <row r="97" s="2" customFormat="1" ht="16.5" customHeight="1">
      <c r="A97" s="40"/>
      <c r="B97" s="41"/>
      <c r="C97" s="213" t="s">
        <v>132</v>
      </c>
      <c r="D97" s="213" t="s">
        <v>136</v>
      </c>
      <c r="E97" s="214" t="s">
        <v>612</v>
      </c>
      <c r="F97" s="215" t="s">
        <v>613</v>
      </c>
      <c r="G97" s="216" t="s">
        <v>278</v>
      </c>
      <c r="H97" s="217">
        <v>4</v>
      </c>
      <c r="I97" s="218"/>
      <c r="J97" s="219">
        <f>ROUND(I97*H97,2)</f>
        <v>0</v>
      </c>
      <c r="K97" s="215" t="s">
        <v>18</v>
      </c>
      <c r="L97" s="46"/>
      <c r="M97" s="220" t="s">
        <v>18</v>
      </c>
      <c r="N97" s="221" t="s">
        <v>40</v>
      </c>
      <c r="O97" s="86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2">
        <f>S97*H97</f>
        <v>0</v>
      </c>
      <c r="U97" s="223" t="s">
        <v>18</v>
      </c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4" t="s">
        <v>180</v>
      </c>
      <c r="AT97" s="224" t="s">
        <v>136</v>
      </c>
      <c r="AU97" s="224" t="s">
        <v>79</v>
      </c>
      <c r="AY97" s="19" t="s">
        <v>133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9" t="s">
        <v>77</v>
      </c>
      <c r="BK97" s="225">
        <f>ROUND(I97*H97,2)</f>
        <v>0</v>
      </c>
      <c r="BL97" s="19" t="s">
        <v>180</v>
      </c>
      <c r="BM97" s="224" t="s">
        <v>149</v>
      </c>
    </row>
    <row r="98" s="13" customFormat="1">
      <c r="A98" s="13"/>
      <c r="B98" s="226"/>
      <c r="C98" s="227"/>
      <c r="D98" s="228" t="s">
        <v>141</v>
      </c>
      <c r="E98" s="229" t="s">
        <v>18</v>
      </c>
      <c r="F98" s="230" t="s">
        <v>614</v>
      </c>
      <c r="G98" s="227"/>
      <c r="H98" s="229" t="s">
        <v>18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4"/>
      <c r="U98" s="235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141</v>
      </c>
      <c r="AU98" s="236" t="s">
        <v>79</v>
      </c>
      <c r="AV98" s="13" t="s">
        <v>77</v>
      </c>
      <c r="AW98" s="13" t="s">
        <v>31</v>
      </c>
      <c r="AX98" s="13" t="s">
        <v>69</v>
      </c>
      <c r="AY98" s="236" t="s">
        <v>133</v>
      </c>
    </row>
    <row r="99" s="14" customFormat="1">
      <c r="A99" s="14"/>
      <c r="B99" s="237"/>
      <c r="C99" s="238"/>
      <c r="D99" s="228" t="s">
        <v>141</v>
      </c>
      <c r="E99" s="239" t="s">
        <v>18</v>
      </c>
      <c r="F99" s="240" t="s">
        <v>140</v>
      </c>
      <c r="G99" s="238"/>
      <c r="H99" s="241">
        <v>4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5"/>
      <c r="U99" s="246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141</v>
      </c>
      <c r="AU99" s="247" t="s">
        <v>79</v>
      </c>
      <c r="AV99" s="14" t="s">
        <v>79</v>
      </c>
      <c r="AW99" s="14" t="s">
        <v>31</v>
      </c>
      <c r="AX99" s="14" t="s">
        <v>69</v>
      </c>
      <c r="AY99" s="247" t="s">
        <v>133</v>
      </c>
    </row>
    <row r="100" s="15" customFormat="1">
      <c r="A100" s="15"/>
      <c r="B100" s="248"/>
      <c r="C100" s="249"/>
      <c r="D100" s="228" t="s">
        <v>141</v>
      </c>
      <c r="E100" s="250" t="s">
        <v>18</v>
      </c>
      <c r="F100" s="251" t="s">
        <v>171</v>
      </c>
      <c r="G100" s="249"/>
      <c r="H100" s="252">
        <v>4</v>
      </c>
      <c r="I100" s="253"/>
      <c r="J100" s="249"/>
      <c r="K100" s="249"/>
      <c r="L100" s="254"/>
      <c r="M100" s="255"/>
      <c r="N100" s="256"/>
      <c r="O100" s="256"/>
      <c r="P100" s="256"/>
      <c r="Q100" s="256"/>
      <c r="R100" s="256"/>
      <c r="S100" s="256"/>
      <c r="T100" s="256"/>
      <c r="U100" s="257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8" t="s">
        <v>141</v>
      </c>
      <c r="AU100" s="258" t="s">
        <v>79</v>
      </c>
      <c r="AV100" s="15" t="s">
        <v>140</v>
      </c>
      <c r="AW100" s="15" t="s">
        <v>31</v>
      </c>
      <c r="AX100" s="15" t="s">
        <v>77</v>
      </c>
      <c r="AY100" s="258" t="s">
        <v>133</v>
      </c>
    </row>
    <row r="101" s="2" customFormat="1" ht="16.5" customHeight="1">
      <c r="A101" s="40"/>
      <c r="B101" s="41"/>
      <c r="C101" s="213" t="s">
        <v>148</v>
      </c>
      <c r="D101" s="213" t="s">
        <v>136</v>
      </c>
      <c r="E101" s="214" t="s">
        <v>615</v>
      </c>
      <c r="F101" s="215" t="s">
        <v>616</v>
      </c>
      <c r="G101" s="216" t="s">
        <v>278</v>
      </c>
      <c r="H101" s="217">
        <v>15</v>
      </c>
      <c r="I101" s="218"/>
      <c r="J101" s="219">
        <f>ROUND(I101*H101,2)</f>
        <v>0</v>
      </c>
      <c r="K101" s="215" t="s">
        <v>18</v>
      </c>
      <c r="L101" s="46"/>
      <c r="M101" s="220" t="s">
        <v>18</v>
      </c>
      <c r="N101" s="221" t="s">
        <v>40</v>
      </c>
      <c r="O101" s="86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2">
        <f>S101*H101</f>
        <v>0</v>
      </c>
      <c r="U101" s="223" t="s">
        <v>18</v>
      </c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4" t="s">
        <v>180</v>
      </c>
      <c r="AT101" s="224" t="s">
        <v>136</v>
      </c>
      <c r="AU101" s="224" t="s">
        <v>79</v>
      </c>
      <c r="AY101" s="19" t="s">
        <v>133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9" t="s">
        <v>77</v>
      </c>
      <c r="BK101" s="225">
        <f>ROUND(I101*H101,2)</f>
        <v>0</v>
      </c>
      <c r="BL101" s="19" t="s">
        <v>180</v>
      </c>
      <c r="BM101" s="224" t="s">
        <v>8</v>
      </c>
    </row>
    <row r="102" s="14" customFormat="1">
      <c r="A102" s="14"/>
      <c r="B102" s="237"/>
      <c r="C102" s="238"/>
      <c r="D102" s="228" t="s">
        <v>141</v>
      </c>
      <c r="E102" s="239" t="s">
        <v>18</v>
      </c>
      <c r="F102" s="240" t="s">
        <v>424</v>
      </c>
      <c r="G102" s="238"/>
      <c r="H102" s="241">
        <v>15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5"/>
      <c r="U102" s="246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141</v>
      </c>
      <c r="AU102" s="247" t="s">
        <v>79</v>
      </c>
      <c r="AV102" s="14" t="s">
        <v>79</v>
      </c>
      <c r="AW102" s="14" t="s">
        <v>31</v>
      </c>
      <c r="AX102" s="14" t="s">
        <v>69</v>
      </c>
      <c r="AY102" s="247" t="s">
        <v>133</v>
      </c>
    </row>
    <row r="103" s="13" customFormat="1">
      <c r="A103" s="13"/>
      <c r="B103" s="226"/>
      <c r="C103" s="227"/>
      <c r="D103" s="228" t="s">
        <v>141</v>
      </c>
      <c r="E103" s="229" t="s">
        <v>18</v>
      </c>
      <c r="F103" s="230" t="s">
        <v>617</v>
      </c>
      <c r="G103" s="227"/>
      <c r="H103" s="229" t="s">
        <v>18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4"/>
      <c r="U103" s="235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141</v>
      </c>
      <c r="AU103" s="236" t="s">
        <v>79</v>
      </c>
      <c r="AV103" s="13" t="s">
        <v>77</v>
      </c>
      <c r="AW103" s="13" t="s">
        <v>31</v>
      </c>
      <c r="AX103" s="13" t="s">
        <v>69</v>
      </c>
      <c r="AY103" s="236" t="s">
        <v>133</v>
      </c>
    </row>
    <row r="104" s="15" customFormat="1">
      <c r="A104" s="15"/>
      <c r="B104" s="248"/>
      <c r="C104" s="249"/>
      <c r="D104" s="228" t="s">
        <v>141</v>
      </c>
      <c r="E104" s="250" t="s">
        <v>18</v>
      </c>
      <c r="F104" s="251" t="s">
        <v>171</v>
      </c>
      <c r="G104" s="249"/>
      <c r="H104" s="252">
        <v>15</v>
      </c>
      <c r="I104" s="253"/>
      <c r="J104" s="249"/>
      <c r="K104" s="249"/>
      <c r="L104" s="254"/>
      <c r="M104" s="255"/>
      <c r="N104" s="256"/>
      <c r="O104" s="256"/>
      <c r="P104" s="256"/>
      <c r="Q104" s="256"/>
      <c r="R104" s="256"/>
      <c r="S104" s="256"/>
      <c r="T104" s="256"/>
      <c r="U104" s="257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8" t="s">
        <v>141</v>
      </c>
      <c r="AU104" s="258" t="s">
        <v>79</v>
      </c>
      <c r="AV104" s="15" t="s">
        <v>140</v>
      </c>
      <c r="AW104" s="15" t="s">
        <v>31</v>
      </c>
      <c r="AX104" s="15" t="s">
        <v>77</v>
      </c>
      <c r="AY104" s="258" t="s">
        <v>133</v>
      </c>
    </row>
    <row r="105" s="2" customFormat="1" ht="16.5" customHeight="1">
      <c r="A105" s="40"/>
      <c r="B105" s="41"/>
      <c r="C105" s="213" t="s">
        <v>441</v>
      </c>
      <c r="D105" s="213" t="s">
        <v>136</v>
      </c>
      <c r="E105" s="214" t="s">
        <v>618</v>
      </c>
      <c r="F105" s="215" t="s">
        <v>619</v>
      </c>
      <c r="G105" s="216" t="s">
        <v>278</v>
      </c>
      <c r="H105" s="217">
        <v>1</v>
      </c>
      <c r="I105" s="218"/>
      <c r="J105" s="219">
        <f>ROUND(I105*H105,2)</f>
        <v>0</v>
      </c>
      <c r="K105" s="215" t="s">
        <v>18</v>
      </c>
      <c r="L105" s="46"/>
      <c r="M105" s="220" t="s">
        <v>18</v>
      </c>
      <c r="N105" s="221" t="s">
        <v>40</v>
      </c>
      <c r="O105" s="86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2">
        <f>S105*H105</f>
        <v>0</v>
      </c>
      <c r="U105" s="223" t="s">
        <v>18</v>
      </c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4" t="s">
        <v>180</v>
      </c>
      <c r="AT105" s="224" t="s">
        <v>136</v>
      </c>
      <c r="AU105" s="224" t="s">
        <v>79</v>
      </c>
      <c r="AY105" s="19" t="s">
        <v>133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9" t="s">
        <v>77</v>
      </c>
      <c r="BK105" s="225">
        <f>ROUND(I105*H105,2)</f>
        <v>0</v>
      </c>
      <c r="BL105" s="19" t="s">
        <v>180</v>
      </c>
      <c r="BM105" s="224" t="s">
        <v>176</v>
      </c>
    </row>
    <row r="106" s="14" customFormat="1">
      <c r="A106" s="14"/>
      <c r="B106" s="237"/>
      <c r="C106" s="238"/>
      <c r="D106" s="228" t="s">
        <v>141</v>
      </c>
      <c r="E106" s="239" t="s">
        <v>18</v>
      </c>
      <c r="F106" s="240" t="s">
        <v>77</v>
      </c>
      <c r="G106" s="238"/>
      <c r="H106" s="241">
        <v>1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5"/>
      <c r="U106" s="246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141</v>
      </c>
      <c r="AU106" s="247" t="s">
        <v>79</v>
      </c>
      <c r="AV106" s="14" t="s">
        <v>79</v>
      </c>
      <c r="AW106" s="14" t="s">
        <v>31</v>
      </c>
      <c r="AX106" s="14" t="s">
        <v>69</v>
      </c>
      <c r="AY106" s="247" t="s">
        <v>133</v>
      </c>
    </row>
    <row r="107" s="13" customFormat="1">
      <c r="A107" s="13"/>
      <c r="B107" s="226"/>
      <c r="C107" s="227"/>
      <c r="D107" s="228" t="s">
        <v>141</v>
      </c>
      <c r="E107" s="229" t="s">
        <v>18</v>
      </c>
      <c r="F107" s="230" t="s">
        <v>33</v>
      </c>
      <c r="G107" s="227"/>
      <c r="H107" s="229" t="s">
        <v>18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4"/>
      <c r="U107" s="235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141</v>
      </c>
      <c r="AU107" s="236" t="s">
        <v>79</v>
      </c>
      <c r="AV107" s="13" t="s">
        <v>77</v>
      </c>
      <c r="AW107" s="13" t="s">
        <v>31</v>
      </c>
      <c r="AX107" s="13" t="s">
        <v>69</v>
      </c>
      <c r="AY107" s="236" t="s">
        <v>133</v>
      </c>
    </row>
    <row r="108" s="13" customFormat="1">
      <c r="A108" s="13"/>
      <c r="B108" s="226"/>
      <c r="C108" s="227"/>
      <c r="D108" s="228" t="s">
        <v>141</v>
      </c>
      <c r="E108" s="229" t="s">
        <v>18</v>
      </c>
      <c r="F108" s="230" t="s">
        <v>620</v>
      </c>
      <c r="G108" s="227"/>
      <c r="H108" s="229" t="s">
        <v>18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4"/>
      <c r="U108" s="235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141</v>
      </c>
      <c r="AU108" s="236" t="s">
        <v>79</v>
      </c>
      <c r="AV108" s="13" t="s">
        <v>77</v>
      </c>
      <c r="AW108" s="13" t="s">
        <v>31</v>
      </c>
      <c r="AX108" s="13" t="s">
        <v>69</v>
      </c>
      <c r="AY108" s="236" t="s">
        <v>133</v>
      </c>
    </row>
    <row r="109" s="13" customFormat="1">
      <c r="A109" s="13"/>
      <c r="B109" s="226"/>
      <c r="C109" s="227"/>
      <c r="D109" s="228" t="s">
        <v>141</v>
      </c>
      <c r="E109" s="229" t="s">
        <v>18</v>
      </c>
      <c r="F109" s="230" t="s">
        <v>621</v>
      </c>
      <c r="G109" s="227"/>
      <c r="H109" s="229" t="s">
        <v>18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4"/>
      <c r="U109" s="235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141</v>
      </c>
      <c r="AU109" s="236" t="s">
        <v>79</v>
      </c>
      <c r="AV109" s="13" t="s">
        <v>77</v>
      </c>
      <c r="AW109" s="13" t="s">
        <v>31</v>
      </c>
      <c r="AX109" s="13" t="s">
        <v>69</v>
      </c>
      <c r="AY109" s="236" t="s">
        <v>133</v>
      </c>
    </row>
    <row r="110" s="15" customFormat="1">
      <c r="A110" s="15"/>
      <c r="B110" s="248"/>
      <c r="C110" s="249"/>
      <c r="D110" s="228" t="s">
        <v>141</v>
      </c>
      <c r="E110" s="250" t="s">
        <v>18</v>
      </c>
      <c r="F110" s="251" t="s">
        <v>171</v>
      </c>
      <c r="G110" s="249"/>
      <c r="H110" s="252">
        <v>1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6"/>
      <c r="U110" s="257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8" t="s">
        <v>141</v>
      </c>
      <c r="AU110" s="258" t="s">
        <v>79</v>
      </c>
      <c r="AV110" s="15" t="s">
        <v>140</v>
      </c>
      <c r="AW110" s="15" t="s">
        <v>31</v>
      </c>
      <c r="AX110" s="15" t="s">
        <v>77</v>
      </c>
      <c r="AY110" s="258" t="s">
        <v>133</v>
      </c>
    </row>
    <row r="111" s="2" customFormat="1" ht="16.5" customHeight="1">
      <c r="A111" s="40"/>
      <c r="B111" s="41"/>
      <c r="C111" s="213" t="s">
        <v>149</v>
      </c>
      <c r="D111" s="213" t="s">
        <v>136</v>
      </c>
      <c r="E111" s="214" t="s">
        <v>622</v>
      </c>
      <c r="F111" s="215" t="s">
        <v>623</v>
      </c>
      <c r="G111" s="216" t="s">
        <v>278</v>
      </c>
      <c r="H111" s="217">
        <v>6</v>
      </c>
      <c r="I111" s="218"/>
      <c r="J111" s="219">
        <f>ROUND(I111*H111,2)</f>
        <v>0</v>
      </c>
      <c r="K111" s="215" t="s">
        <v>18</v>
      </c>
      <c r="L111" s="46"/>
      <c r="M111" s="220" t="s">
        <v>18</v>
      </c>
      <c r="N111" s="221" t="s">
        <v>40</v>
      </c>
      <c r="O111" s="86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2">
        <f>S111*H111</f>
        <v>0</v>
      </c>
      <c r="U111" s="223" t="s">
        <v>18</v>
      </c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4" t="s">
        <v>180</v>
      </c>
      <c r="AT111" s="224" t="s">
        <v>136</v>
      </c>
      <c r="AU111" s="224" t="s">
        <v>79</v>
      </c>
      <c r="AY111" s="19" t="s">
        <v>133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9" t="s">
        <v>77</v>
      </c>
      <c r="BK111" s="225">
        <f>ROUND(I111*H111,2)</f>
        <v>0</v>
      </c>
      <c r="BL111" s="19" t="s">
        <v>180</v>
      </c>
      <c r="BM111" s="224" t="s">
        <v>180</v>
      </c>
    </row>
    <row r="112" s="2" customFormat="1" ht="16.5" customHeight="1">
      <c r="A112" s="40"/>
      <c r="B112" s="41"/>
      <c r="C112" s="213" t="s">
        <v>154</v>
      </c>
      <c r="D112" s="213" t="s">
        <v>136</v>
      </c>
      <c r="E112" s="214" t="s">
        <v>624</v>
      </c>
      <c r="F112" s="215" t="s">
        <v>625</v>
      </c>
      <c r="G112" s="216" t="s">
        <v>278</v>
      </c>
      <c r="H112" s="217">
        <v>13</v>
      </c>
      <c r="I112" s="218"/>
      <c r="J112" s="219">
        <f>ROUND(I112*H112,2)</f>
        <v>0</v>
      </c>
      <c r="K112" s="215" t="s">
        <v>18</v>
      </c>
      <c r="L112" s="46"/>
      <c r="M112" s="220" t="s">
        <v>18</v>
      </c>
      <c r="N112" s="221" t="s">
        <v>40</v>
      </c>
      <c r="O112" s="86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2">
        <f>S112*H112</f>
        <v>0</v>
      </c>
      <c r="U112" s="223" t="s">
        <v>18</v>
      </c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4" t="s">
        <v>180</v>
      </c>
      <c r="AT112" s="224" t="s">
        <v>136</v>
      </c>
      <c r="AU112" s="224" t="s">
        <v>79</v>
      </c>
      <c r="AY112" s="19" t="s">
        <v>133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9" t="s">
        <v>77</v>
      </c>
      <c r="BK112" s="225">
        <f>ROUND(I112*H112,2)</f>
        <v>0</v>
      </c>
      <c r="BL112" s="19" t="s">
        <v>180</v>
      </c>
      <c r="BM112" s="224" t="s">
        <v>185</v>
      </c>
    </row>
    <row r="113" s="2" customFormat="1" ht="16.5" customHeight="1">
      <c r="A113" s="40"/>
      <c r="B113" s="41"/>
      <c r="C113" s="213" t="s">
        <v>145</v>
      </c>
      <c r="D113" s="213" t="s">
        <v>136</v>
      </c>
      <c r="E113" s="214" t="s">
        <v>626</v>
      </c>
      <c r="F113" s="215" t="s">
        <v>627</v>
      </c>
      <c r="G113" s="216" t="s">
        <v>319</v>
      </c>
      <c r="H113" s="217">
        <v>30</v>
      </c>
      <c r="I113" s="218"/>
      <c r="J113" s="219">
        <f>ROUND(I113*H113,2)</f>
        <v>0</v>
      </c>
      <c r="K113" s="215" t="s">
        <v>18</v>
      </c>
      <c r="L113" s="46"/>
      <c r="M113" s="220" t="s">
        <v>18</v>
      </c>
      <c r="N113" s="221" t="s">
        <v>40</v>
      </c>
      <c r="O113" s="86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2">
        <f>S113*H113</f>
        <v>0</v>
      </c>
      <c r="U113" s="223" t="s">
        <v>18</v>
      </c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4" t="s">
        <v>180</v>
      </c>
      <c r="AT113" s="224" t="s">
        <v>136</v>
      </c>
      <c r="AU113" s="224" t="s">
        <v>79</v>
      </c>
      <c r="AY113" s="19" t="s">
        <v>133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9" t="s">
        <v>77</v>
      </c>
      <c r="BK113" s="225">
        <f>ROUND(I113*H113,2)</f>
        <v>0</v>
      </c>
      <c r="BL113" s="19" t="s">
        <v>180</v>
      </c>
      <c r="BM113" s="224" t="s">
        <v>186</v>
      </c>
    </row>
    <row r="114" s="14" customFormat="1">
      <c r="A114" s="14"/>
      <c r="B114" s="237"/>
      <c r="C114" s="238"/>
      <c r="D114" s="228" t="s">
        <v>141</v>
      </c>
      <c r="E114" s="239" t="s">
        <v>18</v>
      </c>
      <c r="F114" s="240" t="s">
        <v>628</v>
      </c>
      <c r="G114" s="238"/>
      <c r="H114" s="241">
        <v>30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5"/>
      <c r="U114" s="246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141</v>
      </c>
      <c r="AU114" s="247" t="s">
        <v>79</v>
      </c>
      <c r="AV114" s="14" t="s">
        <v>79</v>
      </c>
      <c r="AW114" s="14" t="s">
        <v>31</v>
      </c>
      <c r="AX114" s="14" t="s">
        <v>69</v>
      </c>
      <c r="AY114" s="247" t="s">
        <v>133</v>
      </c>
    </row>
    <row r="115" s="13" customFormat="1">
      <c r="A115" s="13"/>
      <c r="B115" s="226"/>
      <c r="C115" s="227"/>
      <c r="D115" s="228" t="s">
        <v>141</v>
      </c>
      <c r="E115" s="229" t="s">
        <v>18</v>
      </c>
      <c r="F115" s="230" t="s">
        <v>33</v>
      </c>
      <c r="G115" s="227"/>
      <c r="H115" s="229" t="s">
        <v>18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4"/>
      <c r="U115" s="235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141</v>
      </c>
      <c r="AU115" s="236" t="s">
        <v>79</v>
      </c>
      <c r="AV115" s="13" t="s">
        <v>77</v>
      </c>
      <c r="AW115" s="13" t="s">
        <v>31</v>
      </c>
      <c r="AX115" s="13" t="s">
        <v>69</v>
      </c>
      <c r="AY115" s="236" t="s">
        <v>133</v>
      </c>
    </row>
    <row r="116" s="13" customFormat="1">
      <c r="A116" s="13"/>
      <c r="B116" s="226"/>
      <c r="C116" s="227"/>
      <c r="D116" s="228" t="s">
        <v>141</v>
      </c>
      <c r="E116" s="229" t="s">
        <v>18</v>
      </c>
      <c r="F116" s="230" t="s">
        <v>629</v>
      </c>
      <c r="G116" s="227"/>
      <c r="H116" s="229" t="s">
        <v>18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4"/>
      <c r="U116" s="235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141</v>
      </c>
      <c r="AU116" s="236" t="s">
        <v>79</v>
      </c>
      <c r="AV116" s="13" t="s">
        <v>77</v>
      </c>
      <c r="AW116" s="13" t="s">
        <v>31</v>
      </c>
      <c r="AX116" s="13" t="s">
        <v>69</v>
      </c>
      <c r="AY116" s="236" t="s">
        <v>133</v>
      </c>
    </row>
    <row r="117" s="13" customFormat="1">
      <c r="A117" s="13"/>
      <c r="B117" s="226"/>
      <c r="C117" s="227"/>
      <c r="D117" s="228" t="s">
        <v>141</v>
      </c>
      <c r="E117" s="229" t="s">
        <v>18</v>
      </c>
      <c r="F117" s="230" t="s">
        <v>630</v>
      </c>
      <c r="G117" s="227"/>
      <c r="H117" s="229" t="s">
        <v>18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4"/>
      <c r="U117" s="235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141</v>
      </c>
      <c r="AU117" s="236" t="s">
        <v>79</v>
      </c>
      <c r="AV117" s="13" t="s">
        <v>77</v>
      </c>
      <c r="AW117" s="13" t="s">
        <v>31</v>
      </c>
      <c r="AX117" s="13" t="s">
        <v>69</v>
      </c>
      <c r="AY117" s="236" t="s">
        <v>133</v>
      </c>
    </row>
    <row r="118" s="15" customFormat="1">
      <c r="A118" s="15"/>
      <c r="B118" s="248"/>
      <c r="C118" s="249"/>
      <c r="D118" s="228" t="s">
        <v>141</v>
      </c>
      <c r="E118" s="250" t="s">
        <v>18</v>
      </c>
      <c r="F118" s="251" t="s">
        <v>171</v>
      </c>
      <c r="G118" s="249"/>
      <c r="H118" s="252">
        <v>30</v>
      </c>
      <c r="I118" s="253"/>
      <c r="J118" s="249"/>
      <c r="K118" s="249"/>
      <c r="L118" s="254"/>
      <c r="M118" s="255"/>
      <c r="N118" s="256"/>
      <c r="O118" s="256"/>
      <c r="P118" s="256"/>
      <c r="Q118" s="256"/>
      <c r="R118" s="256"/>
      <c r="S118" s="256"/>
      <c r="T118" s="256"/>
      <c r="U118" s="257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8" t="s">
        <v>141</v>
      </c>
      <c r="AU118" s="258" t="s">
        <v>79</v>
      </c>
      <c r="AV118" s="15" t="s">
        <v>140</v>
      </c>
      <c r="AW118" s="15" t="s">
        <v>31</v>
      </c>
      <c r="AX118" s="15" t="s">
        <v>77</v>
      </c>
      <c r="AY118" s="258" t="s">
        <v>133</v>
      </c>
    </row>
    <row r="119" s="2" customFormat="1" ht="16.5" customHeight="1">
      <c r="A119" s="40"/>
      <c r="B119" s="41"/>
      <c r="C119" s="213" t="s">
        <v>152</v>
      </c>
      <c r="D119" s="213" t="s">
        <v>136</v>
      </c>
      <c r="E119" s="214" t="s">
        <v>631</v>
      </c>
      <c r="F119" s="215" t="s">
        <v>632</v>
      </c>
      <c r="G119" s="216" t="s">
        <v>633</v>
      </c>
      <c r="H119" s="217">
        <v>1</v>
      </c>
      <c r="I119" s="218"/>
      <c r="J119" s="219">
        <f>ROUND(I119*H119,2)</f>
        <v>0</v>
      </c>
      <c r="K119" s="215" t="s">
        <v>18</v>
      </c>
      <c r="L119" s="46"/>
      <c r="M119" s="220" t="s">
        <v>18</v>
      </c>
      <c r="N119" s="221" t="s">
        <v>40</v>
      </c>
      <c r="O119" s="86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2">
        <f>S119*H119</f>
        <v>0</v>
      </c>
      <c r="U119" s="223" t="s">
        <v>18</v>
      </c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4" t="s">
        <v>180</v>
      </c>
      <c r="AT119" s="224" t="s">
        <v>136</v>
      </c>
      <c r="AU119" s="224" t="s">
        <v>79</v>
      </c>
      <c r="AY119" s="19" t="s">
        <v>133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9" t="s">
        <v>77</v>
      </c>
      <c r="BK119" s="225">
        <f>ROUND(I119*H119,2)</f>
        <v>0</v>
      </c>
      <c r="BL119" s="19" t="s">
        <v>180</v>
      </c>
      <c r="BM119" s="224" t="s">
        <v>191</v>
      </c>
    </row>
    <row r="120" s="13" customFormat="1">
      <c r="A120" s="13"/>
      <c r="B120" s="226"/>
      <c r="C120" s="227"/>
      <c r="D120" s="228" t="s">
        <v>141</v>
      </c>
      <c r="E120" s="229" t="s">
        <v>18</v>
      </c>
      <c r="F120" s="230" t="s">
        <v>634</v>
      </c>
      <c r="G120" s="227"/>
      <c r="H120" s="229" t="s">
        <v>18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4"/>
      <c r="U120" s="235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141</v>
      </c>
      <c r="AU120" s="236" t="s">
        <v>79</v>
      </c>
      <c r="AV120" s="13" t="s">
        <v>77</v>
      </c>
      <c r="AW120" s="13" t="s">
        <v>31</v>
      </c>
      <c r="AX120" s="13" t="s">
        <v>69</v>
      </c>
      <c r="AY120" s="236" t="s">
        <v>133</v>
      </c>
    </row>
    <row r="121" s="14" customFormat="1">
      <c r="A121" s="14"/>
      <c r="B121" s="237"/>
      <c r="C121" s="238"/>
      <c r="D121" s="228" t="s">
        <v>141</v>
      </c>
      <c r="E121" s="239" t="s">
        <v>18</v>
      </c>
      <c r="F121" s="240" t="s">
        <v>77</v>
      </c>
      <c r="G121" s="238"/>
      <c r="H121" s="241">
        <v>1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5"/>
      <c r="U121" s="246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141</v>
      </c>
      <c r="AU121" s="247" t="s">
        <v>79</v>
      </c>
      <c r="AV121" s="14" t="s">
        <v>79</v>
      </c>
      <c r="AW121" s="14" t="s">
        <v>31</v>
      </c>
      <c r="AX121" s="14" t="s">
        <v>69</v>
      </c>
      <c r="AY121" s="247" t="s">
        <v>133</v>
      </c>
    </row>
    <row r="122" s="15" customFormat="1">
      <c r="A122" s="15"/>
      <c r="B122" s="248"/>
      <c r="C122" s="249"/>
      <c r="D122" s="228" t="s">
        <v>141</v>
      </c>
      <c r="E122" s="250" t="s">
        <v>18</v>
      </c>
      <c r="F122" s="251" t="s">
        <v>171</v>
      </c>
      <c r="G122" s="249"/>
      <c r="H122" s="252">
        <v>1</v>
      </c>
      <c r="I122" s="253"/>
      <c r="J122" s="249"/>
      <c r="K122" s="249"/>
      <c r="L122" s="254"/>
      <c r="M122" s="274"/>
      <c r="N122" s="275"/>
      <c r="O122" s="275"/>
      <c r="P122" s="275"/>
      <c r="Q122" s="275"/>
      <c r="R122" s="275"/>
      <c r="S122" s="275"/>
      <c r="T122" s="275"/>
      <c r="U122" s="276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8" t="s">
        <v>141</v>
      </c>
      <c r="AU122" s="258" t="s">
        <v>79</v>
      </c>
      <c r="AV122" s="15" t="s">
        <v>140</v>
      </c>
      <c r="AW122" s="15" t="s">
        <v>31</v>
      </c>
      <c r="AX122" s="15" t="s">
        <v>77</v>
      </c>
      <c r="AY122" s="258" t="s">
        <v>133</v>
      </c>
    </row>
    <row r="123" s="2" customFormat="1" ht="6.96" customHeight="1">
      <c r="A123" s="40"/>
      <c r="B123" s="61"/>
      <c r="C123" s="62"/>
      <c r="D123" s="62"/>
      <c r="E123" s="62"/>
      <c r="F123" s="62"/>
      <c r="G123" s="62"/>
      <c r="H123" s="62"/>
      <c r="I123" s="62"/>
      <c r="J123" s="62"/>
      <c r="K123" s="62"/>
      <c r="L123" s="46"/>
      <c r="M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</sheetData>
  <sheetProtection sheet="1" autoFilter="0" formatColumns="0" formatRows="0" objects="1" scenarios="1" spinCount="100000" saltValue="5CnIlPUbDdUjTRbmQLAv3NWYmN0gjOHEuQ+FRCAqo/v7UaZzsGi0P36SL7czLJqYKrB/yCkzROTnUi+jKWuMOg==" hashValue="rQf1DrNgKGoOHwUr0gI1YRoTQcaAPKxdwPBSlozXpnVbZJPAs00fwwgYjEYDICDh2nX0QjMyg6puns+IdtjBkw==" algorithmName="SHA-512" password="CC35"/>
  <autoFilter ref="C80:K12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79</v>
      </c>
    </row>
    <row r="4" s="1" customFormat="1" ht="24.96" customHeight="1">
      <c r="B4" s="22"/>
      <c r="D4" s="142" t="s">
        <v>106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15</v>
      </c>
      <c r="L6" s="22"/>
    </row>
    <row r="7" s="1" customFormat="1" ht="16.5" customHeight="1">
      <c r="B7" s="22"/>
      <c r="E7" s="145" t="str">
        <f>'Rekapitulace stavby'!K6</f>
        <v>Budova Roudnice nad Labem, Pod Katovnou č.p. 223, stavební úpravy, č. 239220013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107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635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17</v>
      </c>
      <c r="E11" s="40"/>
      <c r="F11" s="135" t="s">
        <v>18</v>
      </c>
      <c r="G11" s="40"/>
      <c r="H11" s="40"/>
      <c r="I11" s="144" t="s">
        <v>19</v>
      </c>
      <c r="J11" s="135" t="s">
        <v>18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20</v>
      </c>
      <c r="E12" s="40"/>
      <c r="F12" s="135" t="s">
        <v>26</v>
      </c>
      <c r="G12" s="40"/>
      <c r="H12" s="40"/>
      <c r="I12" s="144" t="s">
        <v>22</v>
      </c>
      <c r="J12" s="148" t="str">
        <f>'Rekapitulace stavby'!AN8</f>
        <v>4.4.2024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24</v>
      </c>
      <c r="E14" s="40"/>
      <c r="F14" s="40"/>
      <c r="G14" s="40"/>
      <c r="H14" s="40"/>
      <c r="I14" s="144" t="s">
        <v>25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27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28</v>
      </c>
      <c r="E17" s="40"/>
      <c r="F17" s="40"/>
      <c r="G17" s="40"/>
      <c r="H17" s="40"/>
      <c r="I17" s="144" t="s">
        <v>25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27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30</v>
      </c>
      <c r="E20" s="40"/>
      <c r="F20" s="40"/>
      <c r="G20" s="40"/>
      <c r="H20" s="40"/>
      <c r="I20" s="144" t="s">
        <v>25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 xml:space="preserve"> </v>
      </c>
      <c r="F21" s="40"/>
      <c r="G21" s="40"/>
      <c r="H21" s="40"/>
      <c r="I21" s="144" t="s">
        <v>27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32</v>
      </c>
      <c r="E23" s="40"/>
      <c r="F23" s="40"/>
      <c r="G23" s="40"/>
      <c r="H23" s="40"/>
      <c r="I23" s="144" t="s">
        <v>25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27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33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18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35</v>
      </c>
      <c r="E30" s="40"/>
      <c r="F30" s="40"/>
      <c r="G30" s="40"/>
      <c r="H30" s="40"/>
      <c r="I30" s="40"/>
      <c r="J30" s="155">
        <f>ROUND(J90,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37</v>
      </c>
      <c r="G32" s="40"/>
      <c r="H32" s="40"/>
      <c r="I32" s="156" t="s">
        <v>36</v>
      </c>
      <c r="J32" s="156" t="s">
        <v>38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39</v>
      </c>
      <c r="E33" s="144" t="s">
        <v>40</v>
      </c>
      <c r="F33" s="158">
        <f>ROUND((SUM(BE90:BE208)),  2)</f>
        <v>0</v>
      </c>
      <c r="G33" s="40"/>
      <c r="H33" s="40"/>
      <c r="I33" s="159">
        <v>0.20999999999999999</v>
      </c>
      <c r="J33" s="158">
        <f>ROUND(((SUM(BE90:BE208))*I33),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41</v>
      </c>
      <c r="F34" s="158">
        <f>ROUND((SUM(BF90:BF208)),  2)</f>
        <v>0</v>
      </c>
      <c r="G34" s="40"/>
      <c r="H34" s="40"/>
      <c r="I34" s="159">
        <v>0.12</v>
      </c>
      <c r="J34" s="158">
        <f>ROUND(((SUM(BF90:BF208))*I34),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42</v>
      </c>
      <c r="F35" s="158">
        <f>ROUND((SUM(BG90:BG208)),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43</v>
      </c>
      <c r="F36" s="158">
        <f>ROUND((SUM(BH90:BH208)),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ROUND((SUM(BI90:BI208)),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Budova Roudnice nad Labem, Pod Katovnou č.p. 223, stavební úpravy, č. 239220013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SO-01 ZTI - Zdravotechnika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20</v>
      </c>
      <c r="D52" s="42"/>
      <c r="E52" s="42"/>
      <c r="F52" s="29" t="str">
        <f>F12</f>
        <v xml:space="preserve"> </v>
      </c>
      <c r="G52" s="42"/>
      <c r="H52" s="42"/>
      <c r="I52" s="34" t="s">
        <v>22</v>
      </c>
      <c r="J52" s="74" t="str">
        <f>IF(J12="","",J12)</f>
        <v>4.4.2024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24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110</v>
      </c>
      <c r="D57" s="173"/>
      <c r="E57" s="173"/>
      <c r="F57" s="173"/>
      <c r="G57" s="173"/>
      <c r="H57" s="173"/>
      <c r="I57" s="173"/>
      <c r="J57" s="174" t="s">
        <v>111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67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6"/>
      <c r="C60" s="177"/>
      <c r="D60" s="178" t="s">
        <v>211</v>
      </c>
      <c r="E60" s="179"/>
      <c r="F60" s="179"/>
      <c r="G60" s="179"/>
      <c r="H60" s="179"/>
      <c r="I60" s="179"/>
      <c r="J60" s="180">
        <f>J91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212</v>
      </c>
      <c r="E61" s="184"/>
      <c r="F61" s="184"/>
      <c r="G61" s="184"/>
      <c r="H61" s="184"/>
      <c r="I61" s="184"/>
      <c r="J61" s="185">
        <f>J92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213</v>
      </c>
      <c r="E62" s="184"/>
      <c r="F62" s="184"/>
      <c r="G62" s="184"/>
      <c r="H62" s="184"/>
      <c r="I62" s="184"/>
      <c r="J62" s="185">
        <f>J97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214</v>
      </c>
      <c r="E63" s="184"/>
      <c r="F63" s="184"/>
      <c r="G63" s="184"/>
      <c r="H63" s="184"/>
      <c r="I63" s="184"/>
      <c r="J63" s="185">
        <f>J105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215</v>
      </c>
      <c r="E64" s="184"/>
      <c r="F64" s="184"/>
      <c r="G64" s="184"/>
      <c r="H64" s="184"/>
      <c r="I64" s="184"/>
      <c r="J64" s="185">
        <f>J113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216</v>
      </c>
      <c r="E65" s="184"/>
      <c r="F65" s="184"/>
      <c r="G65" s="184"/>
      <c r="H65" s="184"/>
      <c r="I65" s="184"/>
      <c r="J65" s="185">
        <f>J115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217</v>
      </c>
      <c r="E66" s="179"/>
      <c r="F66" s="179"/>
      <c r="G66" s="179"/>
      <c r="H66" s="179"/>
      <c r="I66" s="179"/>
      <c r="J66" s="180">
        <f>J117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7"/>
      <c r="D67" s="183" t="s">
        <v>218</v>
      </c>
      <c r="E67" s="184"/>
      <c r="F67" s="184"/>
      <c r="G67" s="184"/>
      <c r="H67" s="184"/>
      <c r="I67" s="184"/>
      <c r="J67" s="185">
        <f>J118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636</v>
      </c>
      <c r="E68" s="184"/>
      <c r="F68" s="184"/>
      <c r="G68" s="184"/>
      <c r="H68" s="184"/>
      <c r="I68" s="184"/>
      <c r="J68" s="185">
        <f>J136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637</v>
      </c>
      <c r="E69" s="184"/>
      <c r="F69" s="184"/>
      <c r="G69" s="184"/>
      <c r="H69" s="184"/>
      <c r="I69" s="184"/>
      <c r="J69" s="185">
        <f>J154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638</v>
      </c>
      <c r="E70" s="184"/>
      <c r="F70" s="184"/>
      <c r="G70" s="184"/>
      <c r="H70" s="184"/>
      <c r="I70" s="184"/>
      <c r="J70" s="185">
        <f>J182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117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15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1" t="str">
        <f>E7</f>
        <v>Budova Roudnice nad Labem, Pod Katovnou č.p. 223, stavební úpravy, č. 239220013</v>
      </c>
      <c r="F80" s="34"/>
      <c r="G80" s="34"/>
      <c r="H80" s="34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107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SO-01 ZTI - Zdravotechnika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20</v>
      </c>
      <c r="D84" s="42"/>
      <c r="E84" s="42"/>
      <c r="F84" s="29" t="str">
        <f>F12</f>
        <v xml:space="preserve"> </v>
      </c>
      <c r="G84" s="42"/>
      <c r="H84" s="42"/>
      <c r="I84" s="34" t="s">
        <v>22</v>
      </c>
      <c r="J84" s="74" t="str">
        <f>IF(J12="","",J12)</f>
        <v>4.4.2024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24</v>
      </c>
      <c r="D86" s="42"/>
      <c r="E86" s="42"/>
      <c r="F86" s="29" t="str">
        <f>E15</f>
        <v xml:space="preserve"> </v>
      </c>
      <c r="G86" s="42"/>
      <c r="H86" s="42"/>
      <c r="I86" s="34" t="s">
        <v>30</v>
      </c>
      <c r="J86" s="38" t="str">
        <f>E21</f>
        <v xml:space="preserve"> 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28</v>
      </c>
      <c r="D87" s="42"/>
      <c r="E87" s="42"/>
      <c r="F87" s="29" t="str">
        <f>IF(E18="","",E18)</f>
        <v>Vyplň údaj</v>
      </c>
      <c r="G87" s="42"/>
      <c r="H87" s="42"/>
      <c r="I87" s="34" t="s">
        <v>32</v>
      </c>
      <c r="J87" s="38" t="str">
        <f>E24</f>
        <v xml:space="preserve"> 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7"/>
      <c r="B89" s="188"/>
      <c r="C89" s="189" t="s">
        <v>118</v>
      </c>
      <c r="D89" s="190" t="s">
        <v>54</v>
      </c>
      <c r="E89" s="190" t="s">
        <v>50</v>
      </c>
      <c r="F89" s="190" t="s">
        <v>51</v>
      </c>
      <c r="G89" s="190" t="s">
        <v>119</v>
      </c>
      <c r="H89" s="190" t="s">
        <v>120</v>
      </c>
      <c r="I89" s="190" t="s">
        <v>121</v>
      </c>
      <c r="J89" s="190" t="s">
        <v>111</v>
      </c>
      <c r="K89" s="191" t="s">
        <v>122</v>
      </c>
      <c r="L89" s="192"/>
      <c r="M89" s="94" t="s">
        <v>18</v>
      </c>
      <c r="N89" s="95" t="s">
        <v>39</v>
      </c>
      <c r="O89" s="95" t="s">
        <v>123</v>
      </c>
      <c r="P89" s="95" t="s">
        <v>124</v>
      </c>
      <c r="Q89" s="95" t="s">
        <v>125</v>
      </c>
      <c r="R89" s="95" t="s">
        <v>126</v>
      </c>
      <c r="S89" s="95" t="s">
        <v>127</v>
      </c>
      <c r="T89" s="95" t="s">
        <v>128</v>
      </c>
      <c r="U89" s="96" t="s">
        <v>129</v>
      </c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40"/>
      <c r="B90" s="41"/>
      <c r="C90" s="101" t="s">
        <v>130</v>
      </c>
      <c r="D90" s="42"/>
      <c r="E90" s="42"/>
      <c r="F90" s="42"/>
      <c r="G90" s="42"/>
      <c r="H90" s="42"/>
      <c r="I90" s="42"/>
      <c r="J90" s="193">
        <f>BK90</f>
        <v>0</v>
      </c>
      <c r="K90" s="42"/>
      <c r="L90" s="46"/>
      <c r="M90" s="97"/>
      <c r="N90" s="194"/>
      <c r="O90" s="98"/>
      <c r="P90" s="195">
        <f>P91+P117</f>
        <v>0</v>
      </c>
      <c r="Q90" s="98"/>
      <c r="R90" s="195">
        <f>R91+R117</f>
        <v>0</v>
      </c>
      <c r="S90" s="98"/>
      <c r="T90" s="195">
        <f>T91+T117</f>
        <v>0</v>
      </c>
      <c r="U90" s="99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68</v>
      </c>
      <c r="AU90" s="19" t="s">
        <v>112</v>
      </c>
      <c r="BK90" s="196">
        <f>BK91+BK117</f>
        <v>0</v>
      </c>
    </row>
    <row r="91" s="12" customFormat="1" ht="25.92" customHeight="1">
      <c r="A91" s="12"/>
      <c r="B91" s="197"/>
      <c r="C91" s="198"/>
      <c r="D91" s="199" t="s">
        <v>68</v>
      </c>
      <c r="E91" s="200" t="s">
        <v>228</v>
      </c>
      <c r="F91" s="200" t="s">
        <v>229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P92+P97+P105+P113+P115</f>
        <v>0</v>
      </c>
      <c r="Q91" s="205"/>
      <c r="R91" s="206">
        <f>R92+R97+R105+R113+R115</f>
        <v>0</v>
      </c>
      <c r="S91" s="205"/>
      <c r="T91" s="206">
        <f>T92+T97+T105+T113+T115</f>
        <v>0</v>
      </c>
      <c r="U91" s="207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77</v>
      </c>
      <c r="AT91" s="209" t="s">
        <v>68</v>
      </c>
      <c r="AU91" s="209" t="s">
        <v>69</v>
      </c>
      <c r="AY91" s="208" t="s">
        <v>133</v>
      </c>
      <c r="BK91" s="210">
        <f>BK92+BK97+BK105+BK113+BK115</f>
        <v>0</v>
      </c>
    </row>
    <row r="92" s="12" customFormat="1" ht="22.8" customHeight="1">
      <c r="A92" s="12"/>
      <c r="B92" s="197"/>
      <c r="C92" s="198"/>
      <c r="D92" s="199" t="s">
        <v>68</v>
      </c>
      <c r="E92" s="211" t="s">
        <v>230</v>
      </c>
      <c r="F92" s="211" t="s">
        <v>231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SUM(P93:P96)</f>
        <v>0</v>
      </c>
      <c r="Q92" s="205"/>
      <c r="R92" s="206">
        <f>SUM(R93:R96)</f>
        <v>0</v>
      </c>
      <c r="S92" s="205"/>
      <c r="T92" s="206">
        <f>SUM(T93:T96)</f>
        <v>0</v>
      </c>
      <c r="U92" s="207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77</v>
      </c>
      <c r="AT92" s="209" t="s">
        <v>68</v>
      </c>
      <c r="AU92" s="209" t="s">
        <v>77</v>
      </c>
      <c r="AY92" s="208" t="s">
        <v>133</v>
      </c>
      <c r="BK92" s="210">
        <f>SUM(BK93:BK96)</f>
        <v>0</v>
      </c>
    </row>
    <row r="93" s="2" customFormat="1" ht="16.5" customHeight="1">
      <c r="A93" s="40"/>
      <c r="B93" s="41"/>
      <c r="C93" s="213" t="s">
        <v>79</v>
      </c>
      <c r="D93" s="213" t="s">
        <v>136</v>
      </c>
      <c r="E93" s="214" t="s">
        <v>639</v>
      </c>
      <c r="F93" s="215" t="s">
        <v>640</v>
      </c>
      <c r="G93" s="216" t="s">
        <v>253</v>
      </c>
      <c r="H93" s="217">
        <v>2.7949999999999999</v>
      </c>
      <c r="I93" s="218"/>
      <c r="J93" s="219">
        <f>ROUND(I93*H93,2)</f>
        <v>0</v>
      </c>
      <c r="K93" s="215" t="s">
        <v>18</v>
      </c>
      <c r="L93" s="46"/>
      <c r="M93" s="220" t="s">
        <v>18</v>
      </c>
      <c r="N93" s="221" t="s">
        <v>40</v>
      </c>
      <c r="O93" s="86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2">
        <f>S93*H93</f>
        <v>0</v>
      </c>
      <c r="U93" s="223" t="s">
        <v>18</v>
      </c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4" t="s">
        <v>140</v>
      </c>
      <c r="AT93" s="224" t="s">
        <v>136</v>
      </c>
      <c r="AU93" s="224" t="s">
        <v>79</v>
      </c>
      <c r="AY93" s="19" t="s">
        <v>133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9" t="s">
        <v>77</v>
      </c>
      <c r="BK93" s="225">
        <f>ROUND(I93*H93,2)</f>
        <v>0</v>
      </c>
      <c r="BL93" s="19" t="s">
        <v>140</v>
      </c>
      <c r="BM93" s="224" t="s">
        <v>79</v>
      </c>
    </row>
    <row r="94" s="13" customFormat="1">
      <c r="A94" s="13"/>
      <c r="B94" s="226"/>
      <c r="C94" s="227"/>
      <c r="D94" s="228" t="s">
        <v>141</v>
      </c>
      <c r="E94" s="229" t="s">
        <v>18</v>
      </c>
      <c r="F94" s="230" t="s">
        <v>641</v>
      </c>
      <c r="G94" s="227"/>
      <c r="H94" s="229" t="s">
        <v>18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4"/>
      <c r="U94" s="235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141</v>
      </c>
      <c r="AU94" s="236" t="s">
        <v>79</v>
      </c>
      <c r="AV94" s="13" t="s">
        <v>77</v>
      </c>
      <c r="AW94" s="13" t="s">
        <v>31</v>
      </c>
      <c r="AX94" s="13" t="s">
        <v>69</v>
      </c>
      <c r="AY94" s="236" t="s">
        <v>133</v>
      </c>
    </row>
    <row r="95" s="14" customFormat="1">
      <c r="A95" s="14"/>
      <c r="B95" s="237"/>
      <c r="C95" s="238"/>
      <c r="D95" s="228" t="s">
        <v>141</v>
      </c>
      <c r="E95" s="239" t="s">
        <v>18</v>
      </c>
      <c r="F95" s="240" t="s">
        <v>642</v>
      </c>
      <c r="G95" s="238"/>
      <c r="H95" s="241">
        <v>2.7949999999999999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5"/>
      <c r="U95" s="246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141</v>
      </c>
      <c r="AU95" s="247" t="s">
        <v>79</v>
      </c>
      <c r="AV95" s="14" t="s">
        <v>79</v>
      </c>
      <c r="AW95" s="14" t="s">
        <v>31</v>
      </c>
      <c r="AX95" s="14" t="s">
        <v>69</v>
      </c>
      <c r="AY95" s="247" t="s">
        <v>133</v>
      </c>
    </row>
    <row r="96" s="15" customFormat="1">
      <c r="A96" s="15"/>
      <c r="B96" s="248"/>
      <c r="C96" s="249"/>
      <c r="D96" s="228" t="s">
        <v>141</v>
      </c>
      <c r="E96" s="250" t="s">
        <v>18</v>
      </c>
      <c r="F96" s="251" t="s">
        <v>171</v>
      </c>
      <c r="G96" s="249"/>
      <c r="H96" s="252">
        <v>2.7949999999999999</v>
      </c>
      <c r="I96" s="253"/>
      <c r="J96" s="249"/>
      <c r="K96" s="249"/>
      <c r="L96" s="254"/>
      <c r="M96" s="255"/>
      <c r="N96" s="256"/>
      <c r="O96" s="256"/>
      <c r="P96" s="256"/>
      <c r="Q96" s="256"/>
      <c r="R96" s="256"/>
      <c r="S96" s="256"/>
      <c r="T96" s="256"/>
      <c r="U96" s="257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8" t="s">
        <v>141</v>
      </c>
      <c r="AU96" s="258" t="s">
        <v>79</v>
      </c>
      <c r="AV96" s="15" t="s">
        <v>140</v>
      </c>
      <c r="AW96" s="15" t="s">
        <v>31</v>
      </c>
      <c r="AX96" s="15" t="s">
        <v>77</v>
      </c>
      <c r="AY96" s="258" t="s">
        <v>133</v>
      </c>
    </row>
    <row r="97" s="12" customFormat="1" ht="22.8" customHeight="1">
      <c r="A97" s="12"/>
      <c r="B97" s="197"/>
      <c r="C97" s="198"/>
      <c r="D97" s="199" t="s">
        <v>68</v>
      </c>
      <c r="E97" s="211" t="s">
        <v>148</v>
      </c>
      <c r="F97" s="211" t="s">
        <v>250</v>
      </c>
      <c r="G97" s="198"/>
      <c r="H97" s="198"/>
      <c r="I97" s="201"/>
      <c r="J97" s="212">
        <f>BK97</f>
        <v>0</v>
      </c>
      <c r="K97" s="198"/>
      <c r="L97" s="203"/>
      <c r="M97" s="204"/>
      <c r="N97" s="205"/>
      <c r="O97" s="205"/>
      <c r="P97" s="206">
        <f>SUM(P98:P104)</f>
        <v>0</v>
      </c>
      <c r="Q97" s="205"/>
      <c r="R97" s="206">
        <f>SUM(R98:R104)</f>
        <v>0</v>
      </c>
      <c r="S97" s="205"/>
      <c r="T97" s="206">
        <f>SUM(T98:T104)</f>
        <v>0</v>
      </c>
      <c r="U97" s="207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77</v>
      </c>
      <c r="AT97" s="209" t="s">
        <v>68</v>
      </c>
      <c r="AU97" s="209" t="s">
        <v>77</v>
      </c>
      <c r="AY97" s="208" t="s">
        <v>133</v>
      </c>
      <c r="BK97" s="210">
        <f>SUM(BK98:BK104)</f>
        <v>0</v>
      </c>
    </row>
    <row r="98" s="2" customFormat="1" ht="16.5" customHeight="1">
      <c r="A98" s="40"/>
      <c r="B98" s="41"/>
      <c r="C98" s="213" t="s">
        <v>230</v>
      </c>
      <c r="D98" s="213" t="s">
        <v>136</v>
      </c>
      <c r="E98" s="214" t="s">
        <v>255</v>
      </c>
      <c r="F98" s="215" t="s">
        <v>256</v>
      </c>
      <c r="G98" s="216" t="s">
        <v>253</v>
      </c>
      <c r="H98" s="217">
        <v>34.119999999999997</v>
      </c>
      <c r="I98" s="218"/>
      <c r="J98" s="219">
        <f>ROUND(I98*H98,2)</f>
        <v>0</v>
      </c>
      <c r="K98" s="215" t="s">
        <v>18</v>
      </c>
      <c r="L98" s="46"/>
      <c r="M98" s="220" t="s">
        <v>18</v>
      </c>
      <c r="N98" s="221" t="s">
        <v>40</v>
      </c>
      <c r="O98" s="86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2">
        <f>S98*H98</f>
        <v>0</v>
      </c>
      <c r="U98" s="223" t="s">
        <v>18</v>
      </c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4" t="s">
        <v>140</v>
      </c>
      <c r="AT98" s="224" t="s">
        <v>136</v>
      </c>
      <c r="AU98" s="224" t="s">
        <v>79</v>
      </c>
      <c r="AY98" s="19" t="s">
        <v>133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9" t="s">
        <v>77</v>
      </c>
      <c r="BK98" s="225">
        <f>ROUND(I98*H98,2)</f>
        <v>0</v>
      </c>
      <c r="BL98" s="19" t="s">
        <v>140</v>
      </c>
      <c r="BM98" s="224" t="s">
        <v>140</v>
      </c>
    </row>
    <row r="99" s="13" customFormat="1">
      <c r="A99" s="13"/>
      <c r="B99" s="226"/>
      <c r="C99" s="227"/>
      <c r="D99" s="228" t="s">
        <v>141</v>
      </c>
      <c r="E99" s="229" t="s">
        <v>18</v>
      </c>
      <c r="F99" s="230" t="s">
        <v>641</v>
      </c>
      <c r="G99" s="227"/>
      <c r="H99" s="229" t="s">
        <v>18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4"/>
      <c r="U99" s="235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141</v>
      </c>
      <c r="AU99" s="236" t="s">
        <v>79</v>
      </c>
      <c r="AV99" s="13" t="s">
        <v>77</v>
      </c>
      <c r="AW99" s="13" t="s">
        <v>31</v>
      </c>
      <c r="AX99" s="13" t="s">
        <v>69</v>
      </c>
      <c r="AY99" s="236" t="s">
        <v>133</v>
      </c>
    </row>
    <row r="100" s="14" customFormat="1">
      <c r="A100" s="14"/>
      <c r="B100" s="237"/>
      <c r="C100" s="238"/>
      <c r="D100" s="228" t="s">
        <v>141</v>
      </c>
      <c r="E100" s="239" t="s">
        <v>18</v>
      </c>
      <c r="F100" s="240" t="s">
        <v>643</v>
      </c>
      <c r="G100" s="238"/>
      <c r="H100" s="241">
        <v>4.3049999999999997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5"/>
      <c r="U100" s="246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141</v>
      </c>
      <c r="AU100" s="247" t="s">
        <v>79</v>
      </c>
      <c r="AV100" s="14" t="s">
        <v>79</v>
      </c>
      <c r="AW100" s="14" t="s">
        <v>31</v>
      </c>
      <c r="AX100" s="14" t="s">
        <v>69</v>
      </c>
      <c r="AY100" s="247" t="s">
        <v>133</v>
      </c>
    </row>
    <row r="101" s="14" customFormat="1">
      <c r="A101" s="14"/>
      <c r="B101" s="237"/>
      <c r="C101" s="238"/>
      <c r="D101" s="228" t="s">
        <v>141</v>
      </c>
      <c r="E101" s="239" t="s">
        <v>18</v>
      </c>
      <c r="F101" s="240" t="s">
        <v>644</v>
      </c>
      <c r="G101" s="238"/>
      <c r="H101" s="241">
        <v>27.02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5"/>
      <c r="U101" s="246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141</v>
      </c>
      <c r="AU101" s="247" t="s">
        <v>79</v>
      </c>
      <c r="AV101" s="14" t="s">
        <v>79</v>
      </c>
      <c r="AW101" s="14" t="s">
        <v>31</v>
      </c>
      <c r="AX101" s="14" t="s">
        <v>69</v>
      </c>
      <c r="AY101" s="247" t="s">
        <v>133</v>
      </c>
    </row>
    <row r="102" s="14" customFormat="1">
      <c r="A102" s="14"/>
      <c r="B102" s="237"/>
      <c r="C102" s="238"/>
      <c r="D102" s="228" t="s">
        <v>141</v>
      </c>
      <c r="E102" s="239" t="s">
        <v>18</v>
      </c>
      <c r="F102" s="240" t="s">
        <v>642</v>
      </c>
      <c r="G102" s="238"/>
      <c r="H102" s="241">
        <v>2.7949999999999999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5"/>
      <c r="U102" s="246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141</v>
      </c>
      <c r="AU102" s="247" t="s">
        <v>79</v>
      </c>
      <c r="AV102" s="14" t="s">
        <v>79</v>
      </c>
      <c r="AW102" s="14" t="s">
        <v>31</v>
      </c>
      <c r="AX102" s="14" t="s">
        <v>69</v>
      </c>
      <c r="AY102" s="247" t="s">
        <v>133</v>
      </c>
    </row>
    <row r="103" s="15" customFormat="1">
      <c r="A103" s="15"/>
      <c r="B103" s="248"/>
      <c r="C103" s="249"/>
      <c r="D103" s="228" t="s">
        <v>141</v>
      </c>
      <c r="E103" s="250" t="s">
        <v>18</v>
      </c>
      <c r="F103" s="251" t="s">
        <v>171</v>
      </c>
      <c r="G103" s="249"/>
      <c r="H103" s="252">
        <v>34.119999999999997</v>
      </c>
      <c r="I103" s="253"/>
      <c r="J103" s="249"/>
      <c r="K103" s="249"/>
      <c r="L103" s="254"/>
      <c r="M103" s="255"/>
      <c r="N103" s="256"/>
      <c r="O103" s="256"/>
      <c r="P103" s="256"/>
      <c r="Q103" s="256"/>
      <c r="R103" s="256"/>
      <c r="S103" s="256"/>
      <c r="T103" s="256"/>
      <c r="U103" s="257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8" t="s">
        <v>141</v>
      </c>
      <c r="AU103" s="258" t="s">
        <v>79</v>
      </c>
      <c r="AV103" s="15" t="s">
        <v>140</v>
      </c>
      <c r="AW103" s="15" t="s">
        <v>31</v>
      </c>
      <c r="AX103" s="15" t="s">
        <v>77</v>
      </c>
      <c r="AY103" s="258" t="s">
        <v>133</v>
      </c>
    </row>
    <row r="104" s="2" customFormat="1" ht="16.5" customHeight="1">
      <c r="A104" s="40"/>
      <c r="B104" s="41"/>
      <c r="C104" s="213" t="s">
        <v>140</v>
      </c>
      <c r="D104" s="213" t="s">
        <v>136</v>
      </c>
      <c r="E104" s="214" t="s">
        <v>265</v>
      </c>
      <c r="F104" s="215" t="s">
        <v>266</v>
      </c>
      <c r="G104" s="216" t="s">
        <v>253</v>
      </c>
      <c r="H104" s="217">
        <v>25.719999999999999</v>
      </c>
      <c r="I104" s="218"/>
      <c r="J104" s="219">
        <f>ROUND(I104*H104,2)</f>
        <v>0</v>
      </c>
      <c r="K104" s="215" t="s">
        <v>18</v>
      </c>
      <c r="L104" s="46"/>
      <c r="M104" s="220" t="s">
        <v>18</v>
      </c>
      <c r="N104" s="221" t="s">
        <v>40</v>
      </c>
      <c r="O104" s="86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2">
        <f>S104*H104</f>
        <v>0</v>
      </c>
      <c r="U104" s="223" t="s">
        <v>18</v>
      </c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4" t="s">
        <v>140</v>
      </c>
      <c r="AT104" s="224" t="s">
        <v>136</v>
      </c>
      <c r="AU104" s="224" t="s">
        <v>79</v>
      </c>
      <c r="AY104" s="19" t="s">
        <v>133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9" t="s">
        <v>77</v>
      </c>
      <c r="BK104" s="225">
        <f>ROUND(I104*H104,2)</f>
        <v>0</v>
      </c>
      <c r="BL104" s="19" t="s">
        <v>140</v>
      </c>
      <c r="BM104" s="224" t="s">
        <v>148</v>
      </c>
    </row>
    <row r="105" s="12" customFormat="1" ht="22.8" customHeight="1">
      <c r="A105" s="12"/>
      <c r="B105" s="197"/>
      <c r="C105" s="198"/>
      <c r="D105" s="199" t="s">
        <v>68</v>
      </c>
      <c r="E105" s="211" t="s">
        <v>145</v>
      </c>
      <c r="F105" s="211" t="s">
        <v>274</v>
      </c>
      <c r="G105" s="198"/>
      <c r="H105" s="198"/>
      <c r="I105" s="201"/>
      <c r="J105" s="212">
        <f>BK105</f>
        <v>0</v>
      </c>
      <c r="K105" s="198"/>
      <c r="L105" s="203"/>
      <c r="M105" s="204"/>
      <c r="N105" s="205"/>
      <c r="O105" s="205"/>
      <c r="P105" s="206">
        <f>SUM(P106:P112)</f>
        <v>0</v>
      </c>
      <c r="Q105" s="205"/>
      <c r="R105" s="206">
        <f>SUM(R106:R112)</f>
        <v>0</v>
      </c>
      <c r="S105" s="205"/>
      <c r="T105" s="206">
        <f>SUM(T106:T112)</f>
        <v>0</v>
      </c>
      <c r="U105" s="207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8" t="s">
        <v>77</v>
      </c>
      <c r="AT105" s="209" t="s">
        <v>68</v>
      </c>
      <c r="AU105" s="209" t="s">
        <v>77</v>
      </c>
      <c r="AY105" s="208" t="s">
        <v>133</v>
      </c>
      <c r="BK105" s="210">
        <f>SUM(BK106:BK112)</f>
        <v>0</v>
      </c>
    </row>
    <row r="106" s="2" customFormat="1" ht="16.5" customHeight="1">
      <c r="A106" s="40"/>
      <c r="B106" s="41"/>
      <c r="C106" s="213" t="s">
        <v>132</v>
      </c>
      <c r="D106" s="213" t="s">
        <v>136</v>
      </c>
      <c r="E106" s="214" t="s">
        <v>645</v>
      </c>
      <c r="F106" s="215" t="s">
        <v>646</v>
      </c>
      <c r="G106" s="216" t="s">
        <v>319</v>
      </c>
      <c r="H106" s="217">
        <v>83.349999999999994</v>
      </c>
      <c r="I106" s="218"/>
      <c r="J106" s="219">
        <f>ROUND(I106*H106,2)</f>
        <v>0</v>
      </c>
      <c r="K106" s="215" t="s">
        <v>18</v>
      </c>
      <c r="L106" s="46"/>
      <c r="M106" s="220" t="s">
        <v>18</v>
      </c>
      <c r="N106" s="221" t="s">
        <v>40</v>
      </c>
      <c r="O106" s="86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2">
        <f>S106*H106</f>
        <v>0</v>
      </c>
      <c r="U106" s="223" t="s">
        <v>18</v>
      </c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4" t="s">
        <v>140</v>
      </c>
      <c r="AT106" s="224" t="s">
        <v>136</v>
      </c>
      <c r="AU106" s="224" t="s">
        <v>79</v>
      </c>
      <c r="AY106" s="19" t="s">
        <v>133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9" t="s">
        <v>77</v>
      </c>
      <c r="BK106" s="225">
        <f>ROUND(I106*H106,2)</f>
        <v>0</v>
      </c>
      <c r="BL106" s="19" t="s">
        <v>140</v>
      </c>
      <c r="BM106" s="224" t="s">
        <v>152</v>
      </c>
    </row>
    <row r="107" s="13" customFormat="1">
      <c r="A107" s="13"/>
      <c r="B107" s="226"/>
      <c r="C107" s="227"/>
      <c r="D107" s="228" t="s">
        <v>141</v>
      </c>
      <c r="E107" s="229" t="s">
        <v>18</v>
      </c>
      <c r="F107" s="230" t="s">
        <v>641</v>
      </c>
      <c r="G107" s="227"/>
      <c r="H107" s="229" t="s">
        <v>18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4"/>
      <c r="U107" s="235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141</v>
      </c>
      <c r="AU107" s="236" t="s">
        <v>79</v>
      </c>
      <c r="AV107" s="13" t="s">
        <v>77</v>
      </c>
      <c r="AW107" s="13" t="s">
        <v>31</v>
      </c>
      <c r="AX107" s="13" t="s">
        <v>69</v>
      </c>
      <c r="AY107" s="236" t="s">
        <v>133</v>
      </c>
    </row>
    <row r="108" s="14" customFormat="1">
      <c r="A108" s="14"/>
      <c r="B108" s="237"/>
      <c r="C108" s="238"/>
      <c r="D108" s="228" t="s">
        <v>141</v>
      </c>
      <c r="E108" s="239" t="s">
        <v>18</v>
      </c>
      <c r="F108" s="240" t="s">
        <v>647</v>
      </c>
      <c r="G108" s="238"/>
      <c r="H108" s="241">
        <v>3.6499999999999999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5"/>
      <c r="U108" s="246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141</v>
      </c>
      <c r="AU108" s="247" t="s">
        <v>79</v>
      </c>
      <c r="AV108" s="14" t="s">
        <v>79</v>
      </c>
      <c r="AW108" s="14" t="s">
        <v>31</v>
      </c>
      <c r="AX108" s="14" t="s">
        <v>69</v>
      </c>
      <c r="AY108" s="247" t="s">
        <v>133</v>
      </c>
    </row>
    <row r="109" s="14" customFormat="1">
      <c r="A109" s="14"/>
      <c r="B109" s="237"/>
      <c r="C109" s="238"/>
      <c r="D109" s="228" t="s">
        <v>141</v>
      </c>
      <c r="E109" s="239" t="s">
        <v>18</v>
      </c>
      <c r="F109" s="240" t="s">
        <v>648</v>
      </c>
      <c r="G109" s="238"/>
      <c r="H109" s="241">
        <v>58.200000000000003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5"/>
      <c r="U109" s="246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141</v>
      </c>
      <c r="AU109" s="247" t="s">
        <v>79</v>
      </c>
      <c r="AV109" s="14" t="s">
        <v>79</v>
      </c>
      <c r="AW109" s="14" t="s">
        <v>31</v>
      </c>
      <c r="AX109" s="14" t="s">
        <v>69</v>
      </c>
      <c r="AY109" s="247" t="s">
        <v>133</v>
      </c>
    </row>
    <row r="110" s="14" customFormat="1">
      <c r="A110" s="14"/>
      <c r="B110" s="237"/>
      <c r="C110" s="238"/>
      <c r="D110" s="228" t="s">
        <v>141</v>
      </c>
      <c r="E110" s="239" t="s">
        <v>18</v>
      </c>
      <c r="F110" s="240" t="s">
        <v>649</v>
      </c>
      <c r="G110" s="238"/>
      <c r="H110" s="241">
        <v>21.5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5"/>
      <c r="U110" s="246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141</v>
      </c>
      <c r="AU110" s="247" t="s">
        <v>79</v>
      </c>
      <c r="AV110" s="14" t="s">
        <v>79</v>
      </c>
      <c r="AW110" s="14" t="s">
        <v>31</v>
      </c>
      <c r="AX110" s="14" t="s">
        <v>69</v>
      </c>
      <c r="AY110" s="247" t="s">
        <v>133</v>
      </c>
    </row>
    <row r="111" s="15" customFormat="1">
      <c r="A111" s="15"/>
      <c r="B111" s="248"/>
      <c r="C111" s="249"/>
      <c r="D111" s="228" t="s">
        <v>141</v>
      </c>
      <c r="E111" s="250" t="s">
        <v>18</v>
      </c>
      <c r="F111" s="251" t="s">
        <v>171</v>
      </c>
      <c r="G111" s="249"/>
      <c r="H111" s="252">
        <v>83.349999999999994</v>
      </c>
      <c r="I111" s="253"/>
      <c r="J111" s="249"/>
      <c r="K111" s="249"/>
      <c r="L111" s="254"/>
      <c r="M111" s="255"/>
      <c r="N111" s="256"/>
      <c r="O111" s="256"/>
      <c r="P111" s="256"/>
      <c r="Q111" s="256"/>
      <c r="R111" s="256"/>
      <c r="S111" s="256"/>
      <c r="T111" s="256"/>
      <c r="U111" s="257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8" t="s">
        <v>141</v>
      </c>
      <c r="AU111" s="258" t="s">
        <v>79</v>
      </c>
      <c r="AV111" s="15" t="s">
        <v>140</v>
      </c>
      <c r="AW111" s="15" t="s">
        <v>31</v>
      </c>
      <c r="AX111" s="15" t="s">
        <v>77</v>
      </c>
      <c r="AY111" s="258" t="s">
        <v>133</v>
      </c>
    </row>
    <row r="112" s="2" customFormat="1" ht="21.75" customHeight="1">
      <c r="A112" s="40"/>
      <c r="B112" s="41"/>
      <c r="C112" s="213" t="s">
        <v>148</v>
      </c>
      <c r="D112" s="213" t="s">
        <v>136</v>
      </c>
      <c r="E112" s="214" t="s">
        <v>650</v>
      </c>
      <c r="F112" s="215" t="s">
        <v>651</v>
      </c>
      <c r="G112" s="216" t="s">
        <v>319</v>
      </c>
      <c r="H112" s="217">
        <v>21.5</v>
      </c>
      <c r="I112" s="218"/>
      <c r="J112" s="219">
        <f>ROUND(I112*H112,2)</f>
        <v>0</v>
      </c>
      <c r="K112" s="215" t="s">
        <v>18</v>
      </c>
      <c r="L112" s="46"/>
      <c r="M112" s="220" t="s">
        <v>18</v>
      </c>
      <c r="N112" s="221" t="s">
        <v>40</v>
      </c>
      <c r="O112" s="86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2">
        <f>S112*H112</f>
        <v>0</v>
      </c>
      <c r="U112" s="223" t="s">
        <v>18</v>
      </c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4" t="s">
        <v>140</v>
      </c>
      <c r="AT112" s="224" t="s">
        <v>136</v>
      </c>
      <c r="AU112" s="224" t="s">
        <v>79</v>
      </c>
      <c r="AY112" s="19" t="s">
        <v>133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9" t="s">
        <v>77</v>
      </c>
      <c r="BK112" s="225">
        <f>ROUND(I112*H112,2)</f>
        <v>0</v>
      </c>
      <c r="BL112" s="19" t="s">
        <v>140</v>
      </c>
      <c r="BM112" s="224" t="s">
        <v>149</v>
      </c>
    </row>
    <row r="113" s="12" customFormat="1" ht="22.8" customHeight="1">
      <c r="A113" s="12"/>
      <c r="B113" s="197"/>
      <c r="C113" s="198"/>
      <c r="D113" s="199" t="s">
        <v>68</v>
      </c>
      <c r="E113" s="211" t="s">
        <v>330</v>
      </c>
      <c r="F113" s="211" t="s">
        <v>331</v>
      </c>
      <c r="G113" s="198"/>
      <c r="H113" s="198"/>
      <c r="I113" s="201"/>
      <c r="J113" s="212">
        <f>BK113</f>
        <v>0</v>
      </c>
      <c r="K113" s="198"/>
      <c r="L113" s="203"/>
      <c r="M113" s="204"/>
      <c r="N113" s="205"/>
      <c r="O113" s="205"/>
      <c r="P113" s="206">
        <f>P114</f>
        <v>0</v>
      </c>
      <c r="Q113" s="205"/>
      <c r="R113" s="206">
        <f>R114</f>
        <v>0</v>
      </c>
      <c r="S113" s="205"/>
      <c r="T113" s="206">
        <f>T114</f>
        <v>0</v>
      </c>
      <c r="U113" s="207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8" t="s">
        <v>77</v>
      </c>
      <c r="AT113" s="209" t="s">
        <v>68</v>
      </c>
      <c r="AU113" s="209" t="s">
        <v>77</v>
      </c>
      <c r="AY113" s="208" t="s">
        <v>133</v>
      </c>
      <c r="BK113" s="210">
        <f>BK114</f>
        <v>0</v>
      </c>
    </row>
    <row r="114" s="2" customFormat="1" ht="16.5" customHeight="1">
      <c r="A114" s="40"/>
      <c r="B114" s="41"/>
      <c r="C114" s="213" t="s">
        <v>507</v>
      </c>
      <c r="D114" s="213" t="s">
        <v>136</v>
      </c>
      <c r="E114" s="214" t="s">
        <v>333</v>
      </c>
      <c r="F114" s="215" t="s">
        <v>334</v>
      </c>
      <c r="G114" s="216" t="s">
        <v>239</v>
      </c>
      <c r="H114" s="217">
        <v>5.5789999999999997</v>
      </c>
      <c r="I114" s="218"/>
      <c r="J114" s="219">
        <f>ROUND(I114*H114,2)</f>
        <v>0</v>
      </c>
      <c r="K114" s="215" t="s">
        <v>18</v>
      </c>
      <c r="L114" s="46"/>
      <c r="M114" s="220" t="s">
        <v>18</v>
      </c>
      <c r="N114" s="221" t="s">
        <v>40</v>
      </c>
      <c r="O114" s="86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2">
        <f>S114*H114</f>
        <v>0</v>
      </c>
      <c r="U114" s="223" t="s">
        <v>18</v>
      </c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4" t="s">
        <v>140</v>
      </c>
      <c r="AT114" s="224" t="s">
        <v>136</v>
      </c>
      <c r="AU114" s="224" t="s">
        <v>79</v>
      </c>
      <c r="AY114" s="19" t="s">
        <v>133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9" t="s">
        <v>77</v>
      </c>
      <c r="BK114" s="225">
        <f>ROUND(I114*H114,2)</f>
        <v>0</v>
      </c>
      <c r="BL114" s="19" t="s">
        <v>140</v>
      </c>
      <c r="BM114" s="224" t="s">
        <v>8</v>
      </c>
    </row>
    <row r="115" s="12" customFormat="1" ht="22.8" customHeight="1">
      <c r="A115" s="12"/>
      <c r="B115" s="197"/>
      <c r="C115" s="198"/>
      <c r="D115" s="199" t="s">
        <v>68</v>
      </c>
      <c r="E115" s="211" t="s">
        <v>336</v>
      </c>
      <c r="F115" s="211" t="s">
        <v>337</v>
      </c>
      <c r="G115" s="198"/>
      <c r="H115" s="198"/>
      <c r="I115" s="201"/>
      <c r="J115" s="212">
        <f>BK115</f>
        <v>0</v>
      </c>
      <c r="K115" s="198"/>
      <c r="L115" s="203"/>
      <c r="M115" s="204"/>
      <c r="N115" s="205"/>
      <c r="O115" s="205"/>
      <c r="P115" s="206">
        <f>P116</f>
        <v>0</v>
      </c>
      <c r="Q115" s="205"/>
      <c r="R115" s="206">
        <f>R116</f>
        <v>0</v>
      </c>
      <c r="S115" s="205"/>
      <c r="T115" s="206">
        <f>T116</f>
        <v>0</v>
      </c>
      <c r="U115" s="207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8" t="s">
        <v>77</v>
      </c>
      <c r="AT115" s="209" t="s">
        <v>68</v>
      </c>
      <c r="AU115" s="209" t="s">
        <v>77</v>
      </c>
      <c r="AY115" s="208" t="s">
        <v>133</v>
      </c>
      <c r="BK115" s="210">
        <f>BK116</f>
        <v>0</v>
      </c>
    </row>
    <row r="116" s="2" customFormat="1" ht="16.5" customHeight="1">
      <c r="A116" s="40"/>
      <c r="B116" s="41"/>
      <c r="C116" s="213" t="s">
        <v>8</v>
      </c>
      <c r="D116" s="213" t="s">
        <v>136</v>
      </c>
      <c r="E116" s="214" t="s">
        <v>338</v>
      </c>
      <c r="F116" s="215" t="s">
        <v>339</v>
      </c>
      <c r="G116" s="216" t="s">
        <v>239</v>
      </c>
      <c r="H116" s="217">
        <v>3.0920000000000001</v>
      </c>
      <c r="I116" s="218"/>
      <c r="J116" s="219">
        <f>ROUND(I116*H116,2)</f>
        <v>0</v>
      </c>
      <c r="K116" s="215" t="s">
        <v>18</v>
      </c>
      <c r="L116" s="46"/>
      <c r="M116" s="220" t="s">
        <v>18</v>
      </c>
      <c r="N116" s="221" t="s">
        <v>40</v>
      </c>
      <c r="O116" s="86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2">
        <f>S116*H116</f>
        <v>0</v>
      </c>
      <c r="U116" s="223" t="s">
        <v>18</v>
      </c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4" t="s">
        <v>140</v>
      </c>
      <c r="AT116" s="224" t="s">
        <v>136</v>
      </c>
      <c r="AU116" s="224" t="s">
        <v>79</v>
      </c>
      <c r="AY116" s="19" t="s">
        <v>133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9" t="s">
        <v>77</v>
      </c>
      <c r="BK116" s="225">
        <f>ROUND(I116*H116,2)</f>
        <v>0</v>
      </c>
      <c r="BL116" s="19" t="s">
        <v>140</v>
      </c>
      <c r="BM116" s="224" t="s">
        <v>176</v>
      </c>
    </row>
    <row r="117" s="12" customFormat="1" ht="25.92" customHeight="1">
      <c r="A117" s="12"/>
      <c r="B117" s="197"/>
      <c r="C117" s="198"/>
      <c r="D117" s="199" t="s">
        <v>68</v>
      </c>
      <c r="E117" s="200" t="s">
        <v>341</v>
      </c>
      <c r="F117" s="200" t="s">
        <v>342</v>
      </c>
      <c r="G117" s="198"/>
      <c r="H117" s="198"/>
      <c r="I117" s="201"/>
      <c r="J117" s="202">
        <f>BK117</f>
        <v>0</v>
      </c>
      <c r="K117" s="198"/>
      <c r="L117" s="203"/>
      <c r="M117" s="204"/>
      <c r="N117" s="205"/>
      <c r="O117" s="205"/>
      <c r="P117" s="206">
        <f>P118+P136+P154+P182</f>
        <v>0</v>
      </c>
      <c r="Q117" s="205"/>
      <c r="R117" s="206">
        <f>R118+R136+R154+R182</f>
        <v>0</v>
      </c>
      <c r="S117" s="205"/>
      <c r="T117" s="206">
        <f>T118+T136+T154+T182</f>
        <v>0</v>
      </c>
      <c r="U117" s="207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8" t="s">
        <v>79</v>
      </c>
      <c r="AT117" s="209" t="s">
        <v>68</v>
      </c>
      <c r="AU117" s="209" t="s">
        <v>69</v>
      </c>
      <c r="AY117" s="208" t="s">
        <v>133</v>
      </c>
      <c r="BK117" s="210">
        <f>BK118+BK136+BK154+BK182</f>
        <v>0</v>
      </c>
    </row>
    <row r="118" s="12" customFormat="1" ht="22.8" customHeight="1">
      <c r="A118" s="12"/>
      <c r="B118" s="197"/>
      <c r="C118" s="198"/>
      <c r="D118" s="199" t="s">
        <v>68</v>
      </c>
      <c r="E118" s="211" t="s">
        <v>343</v>
      </c>
      <c r="F118" s="211" t="s">
        <v>344</v>
      </c>
      <c r="G118" s="198"/>
      <c r="H118" s="198"/>
      <c r="I118" s="201"/>
      <c r="J118" s="212">
        <f>BK118</f>
        <v>0</v>
      </c>
      <c r="K118" s="198"/>
      <c r="L118" s="203"/>
      <c r="M118" s="204"/>
      <c r="N118" s="205"/>
      <c r="O118" s="205"/>
      <c r="P118" s="206">
        <f>SUM(P119:P135)</f>
        <v>0</v>
      </c>
      <c r="Q118" s="205"/>
      <c r="R118" s="206">
        <f>SUM(R119:R135)</f>
        <v>0</v>
      </c>
      <c r="S118" s="205"/>
      <c r="T118" s="206">
        <f>SUM(T119:T135)</f>
        <v>0</v>
      </c>
      <c r="U118" s="207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8" t="s">
        <v>79</v>
      </c>
      <c r="AT118" s="209" t="s">
        <v>68</v>
      </c>
      <c r="AU118" s="209" t="s">
        <v>77</v>
      </c>
      <c r="AY118" s="208" t="s">
        <v>133</v>
      </c>
      <c r="BK118" s="210">
        <f>SUM(BK119:BK135)</f>
        <v>0</v>
      </c>
    </row>
    <row r="119" s="2" customFormat="1" ht="21.75" customHeight="1">
      <c r="A119" s="40"/>
      <c r="B119" s="41"/>
      <c r="C119" s="213" t="s">
        <v>419</v>
      </c>
      <c r="D119" s="213" t="s">
        <v>136</v>
      </c>
      <c r="E119" s="214" t="s">
        <v>652</v>
      </c>
      <c r="F119" s="215" t="s">
        <v>653</v>
      </c>
      <c r="G119" s="216" t="s">
        <v>319</v>
      </c>
      <c r="H119" s="217">
        <v>93.200000000000003</v>
      </c>
      <c r="I119" s="218"/>
      <c r="J119" s="219">
        <f>ROUND(I119*H119,2)</f>
        <v>0</v>
      </c>
      <c r="K119" s="215" t="s">
        <v>18</v>
      </c>
      <c r="L119" s="46"/>
      <c r="M119" s="220" t="s">
        <v>18</v>
      </c>
      <c r="N119" s="221" t="s">
        <v>40</v>
      </c>
      <c r="O119" s="86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2">
        <f>S119*H119</f>
        <v>0</v>
      </c>
      <c r="U119" s="223" t="s">
        <v>18</v>
      </c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4" t="s">
        <v>180</v>
      </c>
      <c r="AT119" s="224" t="s">
        <v>136</v>
      </c>
      <c r="AU119" s="224" t="s">
        <v>79</v>
      </c>
      <c r="AY119" s="19" t="s">
        <v>133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9" t="s">
        <v>77</v>
      </c>
      <c r="BK119" s="225">
        <f>ROUND(I119*H119,2)</f>
        <v>0</v>
      </c>
      <c r="BL119" s="19" t="s">
        <v>180</v>
      </c>
      <c r="BM119" s="224" t="s">
        <v>180</v>
      </c>
    </row>
    <row r="120" s="14" customFormat="1">
      <c r="A120" s="14"/>
      <c r="B120" s="237"/>
      <c r="C120" s="238"/>
      <c r="D120" s="228" t="s">
        <v>141</v>
      </c>
      <c r="E120" s="239" t="s">
        <v>18</v>
      </c>
      <c r="F120" s="240" t="s">
        <v>186</v>
      </c>
      <c r="G120" s="238"/>
      <c r="H120" s="241">
        <v>20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5"/>
      <c r="U120" s="246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141</v>
      </c>
      <c r="AU120" s="247" t="s">
        <v>79</v>
      </c>
      <c r="AV120" s="14" t="s">
        <v>79</v>
      </c>
      <c r="AW120" s="14" t="s">
        <v>31</v>
      </c>
      <c r="AX120" s="14" t="s">
        <v>69</v>
      </c>
      <c r="AY120" s="247" t="s">
        <v>133</v>
      </c>
    </row>
    <row r="121" s="13" customFormat="1">
      <c r="A121" s="13"/>
      <c r="B121" s="226"/>
      <c r="C121" s="227"/>
      <c r="D121" s="228" t="s">
        <v>141</v>
      </c>
      <c r="E121" s="229" t="s">
        <v>18</v>
      </c>
      <c r="F121" s="230" t="s">
        <v>561</v>
      </c>
      <c r="G121" s="227"/>
      <c r="H121" s="229" t="s">
        <v>18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4"/>
      <c r="U121" s="235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141</v>
      </c>
      <c r="AU121" s="236" t="s">
        <v>79</v>
      </c>
      <c r="AV121" s="13" t="s">
        <v>77</v>
      </c>
      <c r="AW121" s="13" t="s">
        <v>31</v>
      </c>
      <c r="AX121" s="13" t="s">
        <v>69</v>
      </c>
      <c r="AY121" s="236" t="s">
        <v>133</v>
      </c>
    </row>
    <row r="122" s="13" customFormat="1">
      <c r="A122" s="13"/>
      <c r="B122" s="226"/>
      <c r="C122" s="227"/>
      <c r="D122" s="228" t="s">
        <v>141</v>
      </c>
      <c r="E122" s="229" t="s">
        <v>18</v>
      </c>
      <c r="F122" s="230" t="s">
        <v>575</v>
      </c>
      <c r="G122" s="227"/>
      <c r="H122" s="229" t="s">
        <v>18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4"/>
      <c r="U122" s="235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141</v>
      </c>
      <c r="AU122" s="236" t="s">
        <v>79</v>
      </c>
      <c r="AV122" s="13" t="s">
        <v>77</v>
      </c>
      <c r="AW122" s="13" t="s">
        <v>31</v>
      </c>
      <c r="AX122" s="13" t="s">
        <v>69</v>
      </c>
      <c r="AY122" s="236" t="s">
        <v>133</v>
      </c>
    </row>
    <row r="123" s="14" customFormat="1">
      <c r="A123" s="14"/>
      <c r="B123" s="237"/>
      <c r="C123" s="238"/>
      <c r="D123" s="228" t="s">
        <v>141</v>
      </c>
      <c r="E123" s="239" t="s">
        <v>18</v>
      </c>
      <c r="F123" s="240" t="s">
        <v>654</v>
      </c>
      <c r="G123" s="238"/>
      <c r="H123" s="241">
        <v>21.199999999999999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5"/>
      <c r="U123" s="246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141</v>
      </c>
      <c r="AU123" s="247" t="s">
        <v>79</v>
      </c>
      <c r="AV123" s="14" t="s">
        <v>79</v>
      </c>
      <c r="AW123" s="14" t="s">
        <v>31</v>
      </c>
      <c r="AX123" s="14" t="s">
        <v>69</v>
      </c>
      <c r="AY123" s="247" t="s">
        <v>133</v>
      </c>
    </row>
    <row r="124" s="14" customFormat="1">
      <c r="A124" s="14"/>
      <c r="B124" s="237"/>
      <c r="C124" s="238"/>
      <c r="D124" s="228" t="s">
        <v>141</v>
      </c>
      <c r="E124" s="239" t="s">
        <v>18</v>
      </c>
      <c r="F124" s="240" t="s">
        <v>206</v>
      </c>
      <c r="G124" s="238"/>
      <c r="H124" s="241">
        <v>25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5"/>
      <c r="U124" s="246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141</v>
      </c>
      <c r="AU124" s="247" t="s">
        <v>79</v>
      </c>
      <c r="AV124" s="14" t="s">
        <v>79</v>
      </c>
      <c r="AW124" s="14" t="s">
        <v>31</v>
      </c>
      <c r="AX124" s="14" t="s">
        <v>69</v>
      </c>
      <c r="AY124" s="247" t="s">
        <v>133</v>
      </c>
    </row>
    <row r="125" s="13" customFormat="1">
      <c r="A125" s="13"/>
      <c r="B125" s="226"/>
      <c r="C125" s="227"/>
      <c r="D125" s="228" t="s">
        <v>141</v>
      </c>
      <c r="E125" s="229" t="s">
        <v>18</v>
      </c>
      <c r="F125" s="230" t="s">
        <v>561</v>
      </c>
      <c r="G125" s="227"/>
      <c r="H125" s="229" t="s">
        <v>18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4"/>
      <c r="U125" s="235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141</v>
      </c>
      <c r="AU125" s="236" t="s">
        <v>79</v>
      </c>
      <c r="AV125" s="13" t="s">
        <v>77</v>
      </c>
      <c r="AW125" s="13" t="s">
        <v>31</v>
      </c>
      <c r="AX125" s="13" t="s">
        <v>69</v>
      </c>
      <c r="AY125" s="236" t="s">
        <v>133</v>
      </c>
    </row>
    <row r="126" s="14" customFormat="1">
      <c r="A126" s="14"/>
      <c r="B126" s="237"/>
      <c r="C126" s="238"/>
      <c r="D126" s="228" t="s">
        <v>141</v>
      </c>
      <c r="E126" s="239" t="s">
        <v>18</v>
      </c>
      <c r="F126" s="240" t="s">
        <v>655</v>
      </c>
      <c r="G126" s="238"/>
      <c r="H126" s="241">
        <v>14.800000000000001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5"/>
      <c r="U126" s="246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141</v>
      </c>
      <c r="AU126" s="247" t="s">
        <v>79</v>
      </c>
      <c r="AV126" s="14" t="s">
        <v>79</v>
      </c>
      <c r="AW126" s="14" t="s">
        <v>31</v>
      </c>
      <c r="AX126" s="14" t="s">
        <v>69</v>
      </c>
      <c r="AY126" s="247" t="s">
        <v>133</v>
      </c>
    </row>
    <row r="127" s="13" customFormat="1">
      <c r="A127" s="13"/>
      <c r="B127" s="226"/>
      <c r="C127" s="227"/>
      <c r="D127" s="228" t="s">
        <v>141</v>
      </c>
      <c r="E127" s="229" t="s">
        <v>18</v>
      </c>
      <c r="F127" s="230" t="s">
        <v>575</v>
      </c>
      <c r="G127" s="227"/>
      <c r="H127" s="229" t="s">
        <v>18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4"/>
      <c r="U127" s="235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141</v>
      </c>
      <c r="AU127" s="236" t="s">
        <v>79</v>
      </c>
      <c r="AV127" s="13" t="s">
        <v>77</v>
      </c>
      <c r="AW127" s="13" t="s">
        <v>31</v>
      </c>
      <c r="AX127" s="13" t="s">
        <v>69</v>
      </c>
      <c r="AY127" s="236" t="s">
        <v>133</v>
      </c>
    </row>
    <row r="128" s="14" customFormat="1">
      <c r="A128" s="14"/>
      <c r="B128" s="237"/>
      <c r="C128" s="238"/>
      <c r="D128" s="228" t="s">
        <v>141</v>
      </c>
      <c r="E128" s="239" t="s">
        <v>18</v>
      </c>
      <c r="F128" s="240" t="s">
        <v>656</v>
      </c>
      <c r="G128" s="238"/>
      <c r="H128" s="241">
        <v>19.199999999999999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5"/>
      <c r="U128" s="246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141</v>
      </c>
      <c r="AU128" s="247" t="s">
        <v>79</v>
      </c>
      <c r="AV128" s="14" t="s">
        <v>79</v>
      </c>
      <c r="AW128" s="14" t="s">
        <v>31</v>
      </c>
      <c r="AX128" s="14" t="s">
        <v>69</v>
      </c>
      <c r="AY128" s="247" t="s">
        <v>133</v>
      </c>
    </row>
    <row r="129" s="13" customFormat="1">
      <c r="A129" s="13"/>
      <c r="B129" s="226"/>
      <c r="C129" s="227"/>
      <c r="D129" s="228" t="s">
        <v>141</v>
      </c>
      <c r="E129" s="229" t="s">
        <v>18</v>
      </c>
      <c r="F129" s="230" t="s">
        <v>657</v>
      </c>
      <c r="G129" s="227"/>
      <c r="H129" s="229" t="s">
        <v>18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4"/>
      <c r="U129" s="235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141</v>
      </c>
      <c r="AU129" s="236" t="s">
        <v>79</v>
      </c>
      <c r="AV129" s="13" t="s">
        <v>77</v>
      </c>
      <c r="AW129" s="13" t="s">
        <v>31</v>
      </c>
      <c r="AX129" s="13" t="s">
        <v>69</v>
      </c>
      <c r="AY129" s="236" t="s">
        <v>133</v>
      </c>
    </row>
    <row r="130" s="14" customFormat="1">
      <c r="A130" s="14"/>
      <c r="B130" s="237"/>
      <c r="C130" s="238"/>
      <c r="D130" s="228" t="s">
        <v>141</v>
      </c>
      <c r="E130" s="239" t="s">
        <v>18</v>
      </c>
      <c r="F130" s="240" t="s">
        <v>230</v>
      </c>
      <c r="G130" s="238"/>
      <c r="H130" s="241">
        <v>3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5"/>
      <c r="U130" s="246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141</v>
      </c>
      <c r="AU130" s="247" t="s">
        <v>79</v>
      </c>
      <c r="AV130" s="14" t="s">
        <v>79</v>
      </c>
      <c r="AW130" s="14" t="s">
        <v>31</v>
      </c>
      <c r="AX130" s="14" t="s">
        <v>69</v>
      </c>
      <c r="AY130" s="247" t="s">
        <v>133</v>
      </c>
    </row>
    <row r="131" s="14" customFormat="1">
      <c r="A131" s="14"/>
      <c r="B131" s="237"/>
      <c r="C131" s="238"/>
      <c r="D131" s="228" t="s">
        <v>141</v>
      </c>
      <c r="E131" s="239" t="s">
        <v>18</v>
      </c>
      <c r="F131" s="240" t="s">
        <v>658</v>
      </c>
      <c r="G131" s="238"/>
      <c r="H131" s="241">
        <v>-10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5"/>
      <c r="U131" s="246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141</v>
      </c>
      <c r="AU131" s="247" t="s">
        <v>79</v>
      </c>
      <c r="AV131" s="14" t="s">
        <v>79</v>
      </c>
      <c r="AW131" s="14" t="s">
        <v>31</v>
      </c>
      <c r="AX131" s="14" t="s">
        <v>69</v>
      </c>
      <c r="AY131" s="247" t="s">
        <v>133</v>
      </c>
    </row>
    <row r="132" s="15" customFormat="1">
      <c r="A132" s="15"/>
      <c r="B132" s="248"/>
      <c r="C132" s="249"/>
      <c r="D132" s="228" t="s">
        <v>141</v>
      </c>
      <c r="E132" s="250" t="s">
        <v>18</v>
      </c>
      <c r="F132" s="251" t="s">
        <v>171</v>
      </c>
      <c r="G132" s="249"/>
      <c r="H132" s="252">
        <v>93.200000000000003</v>
      </c>
      <c r="I132" s="253"/>
      <c r="J132" s="249"/>
      <c r="K132" s="249"/>
      <c r="L132" s="254"/>
      <c r="M132" s="255"/>
      <c r="N132" s="256"/>
      <c r="O132" s="256"/>
      <c r="P132" s="256"/>
      <c r="Q132" s="256"/>
      <c r="R132" s="256"/>
      <c r="S132" s="256"/>
      <c r="T132" s="256"/>
      <c r="U132" s="257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8" t="s">
        <v>141</v>
      </c>
      <c r="AU132" s="258" t="s">
        <v>79</v>
      </c>
      <c r="AV132" s="15" t="s">
        <v>140</v>
      </c>
      <c r="AW132" s="15" t="s">
        <v>31</v>
      </c>
      <c r="AX132" s="15" t="s">
        <v>77</v>
      </c>
      <c r="AY132" s="258" t="s">
        <v>133</v>
      </c>
    </row>
    <row r="133" s="2" customFormat="1" ht="21.75" customHeight="1">
      <c r="A133" s="40"/>
      <c r="B133" s="41"/>
      <c r="C133" s="213" t="s">
        <v>177</v>
      </c>
      <c r="D133" s="213" t="s">
        <v>136</v>
      </c>
      <c r="E133" s="214" t="s">
        <v>659</v>
      </c>
      <c r="F133" s="215" t="s">
        <v>660</v>
      </c>
      <c r="G133" s="216" t="s">
        <v>319</v>
      </c>
      <c r="H133" s="217">
        <v>10</v>
      </c>
      <c r="I133" s="218"/>
      <c r="J133" s="219">
        <f>ROUND(I133*H133,2)</f>
        <v>0</v>
      </c>
      <c r="K133" s="215" t="s">
        <v>18</v>
      </c>
      <c r="L133" s="46"/>
      <c r="M133" s="220" t="s">
        <v>18</v>
      </c>
      <c r="N133" s="221" t="s">
        <v>40</v>
      </c>
      <c r="O133" s="86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2">
        <f>S133*H133</f>
        <v>0</v>
      </c>
      <c r="U133" s="223" t="s">
        <v>18</v>
      </c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4" t="s">
        <v>180</v>
      </c>
      <c r="AT133" s="224" t="s">
        <v>136</v>
      </c>
      <c r="AU133" s="224" t="s">
        <v>79</v>
      </c>
      <c r="AY133" s="19" t="s">
        <v>133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9" t="s">
        <v>77</v>
      </c>
      <c r="BK133" s="225">
        <f>ROUND(I133*H133,2)</f>
        <v>0</v>
      </c>
      <c r="BL133" s="19" t="s">
        <v>180</v>
      </c>
      <c r="BM133" s="224" t="s">
        <v>185</v>
      </c>
    </row>
    <row r="134" s="2" customFormat="1" ht="16.5" customHeight="1">
      <c r="A134" s="40"/>
      <c r="B134" s="41"/>
      <c r="C134" s="264" t="s">
        <v>176</v>
      </c>
      <c r="D134" s="264" t="s">
        <v>242</v>
      </c>
      <c r="E134" s="265" t="s">
        <v>661</v>
      </c>
      <c r="F134" s="266" t="s">
        <v>662</v>
      </c>
      <c r="G134" s="267" t="s">
        <v>319</v>
      </c>
      <c r="H134" s="268">
        <v>21.420000000000002</v>
      </c>
      <c r="I134" s="269"/>
      <c r="J134" s="270">
        <f>ROUND(I134*H134,2)</f>
        <v>0</v>
      </c>
      <c r="K134" s="266" t="s">
        <v>18</v>
      </c>
      <c r="L134" s="271"/>
      <c r="M134" s="272" t="s">
        <v>18</v>
      </c>
      <c r="N134" s="273" t="s">
        <v>40</v>
      </c>
      <c r="O134" s="86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2">
        <f>S134*H134</f>
        <v>0</v>
      </c>
      <c r="U134" s="223" t="s">
        <v>18</v>
      </c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4" t="s">
        <v>294</v>
      </c>
      <c r="AT134" s="224" t="s">
        <v>242</v>
      </c>
      <c r="AU134" s="224" t="s">
        <v>79</v>
      </c>
      <c r="AY134" s="19" t="s">
        <v>133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9" t="s">
        <v>77</v>
      </c>
      <c r="BK134" s="225">
        <f>ROUND(I134*H134,2)</f>
        <v>0</v>
      </c>
      <c r="BL134" s="19" t="s">
        <v>180</v>
      </c>
      <c r="BM134" s="224" t="s">
        <v>186</v>
      </c>
    </row>
    <row r="135" s="2" customFormat="1" ht="16.5" customHeight="1">
      <c r="A135" s="40"/>
      <c r="B135" s="41"/>
      <c r="C135" s="264" t="s">
        <v>424</v>
      </c>
      <c r="D135" s="264" t="s">
        <v>242</v>
      </c>
      <c r="E135" s="265" t="s">
        <v>663</v>
      </c>
      <c r="F135" s="266" t="s">
        <v>664</v>
      </c>
      <c r="G135" s="267" t="s">
        <v>319</v>
      </c>
      <c r="H135" s="268">
        <v>37.740000000000002</v>
      </c>
      <c r="I135" s="269"/>
      <c r="J135" s="270">
        <f>ROUND(I135*H135,2)</f>
        <v>0</v>
      </c>
      <c r="K135" s="266" t="s">
        <v>18</v>
      </c>
      <c r="L135" s="271"/>
      <c r="M135" s="272" t="s">
        <v>18</v>
      </c>
      <c r="N135" s="273" t="s">
        <v>40</v>
      </c>
      <c r="O135" s="86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2">
        <f>S135*H135</f>
        <v>0</v>
      </c>
      <c r="U135" s="223" t="s">
        <v>18</v>
      </c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4" t="s">
        <v>294</v>
      </c>
      <c r="AT135" s="224" t="s">
        <v>242</v>
      </c>
      <c r="AU135" s="224" t="s">
        <v>79</v>
      </c>
      <c r="AY135" s="19" t="s">
        <v>133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9" t="s">
        <v>77</v>
      </c>
      <c r="BK135" s="225">
        <f>ROUND(I135*H135,2)</f>
        <v>0</v>
      </c>
      <c r="BL135" s="19" t="s">
        <v>180</v>
      </c>
      <c r="BM135" s="224" t="s">
        <v>191</v>
      </c>
    </row>
    <row r="136" s="12" customFormat="1" ht="22.8" customHeight="1">
      <c r="A136" s="12"/>
      <c r="B136" s="197"/>
      <c r="C136" s="198"/>
      <c r="D136" s="199" t="s">
        <v>68</v>
      </c>
      <c r="E136" s="211" t="s">
        <v>665</v>
      </c>
      <c r="F136" s="211" t="s">
        <v>666</v>
      </c>
      <c r="G136" s="198"/>
      <c r="H136" s="198"/>
      <c r="I136" s="201"/>
      <c r="J136" s="212">
        <f>BK136</f>
        <v>0</v>
      </c>
      <c r="K136" s="198"/>
      <c r="L136" s="203"/>
      <c r="M136" s="204"/>
      <c r="N136" s="205"/>
      <c r="O136" s="205"/>
      <c r="P136" s="206">
        <f>SUM(P137:P153)</f>
        <v>0</v>
      </c>
      <c r="Q136" s="205"/>
      <c r="R136" s="206">
        <f>SUM(R137:R153)</f>
        <v>0</v>
      </c>
      <c r="S136" s="205"/>
      <c r="T136" s="206">
        <f>SUM(T137:T153)</f>
        <v>0</v>
      </c>
      <c r="U136" s="207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8" t="s">
        <v>79</v>
      </c>
      <c r="AT136" s="209" t="s">
        <v>68</v>
      </c>
      <c r="AU136" s="209" t="s">
        <v>77</v>
      </c>
      <c r="AY136" s="208" t="s">
        <v>133</v>
      </c>
      <c r="BK136" s="210">
        <f>SUM(BK137:BK153)</f>
        <v>0</v>
      </c>
    </row>
    <row r="137" s="2" customFormat="1" ht="16.5" customHeight="1">
      <c r="A137" s="40"/>
      <c r="B137" s="41"/>
      <c r="C137" s="213" t="s">
        <v>496</v>
      </c>
      <c r="D137" s="213" t="s">
        <v>136</v>
      </c>
      <c r="E137" s="214" t="s">
        <v>667</v>
      </c>
      <c r="F137" s="215" t="s">
        <v>668</v>
      </c>
      <c r="G137" s="216" t="s">
        <v>278</v>
      </c>
      <c r="H137" s="217">
        <v>2</v>
      </c>
      <c r="I137" s="218"/>
      <c r="J137" s="219">
        <f>ROUND(I137*H137,2)</f>
        <v>0</v>
      </c>
      <c r="K137" s="215" t="s">
        <v>18</v>
      </c>
      <c r="L137" s="46"/>
      <c r="M137" s="220" t="s">
        <v>18</v>
      </c>
      <c r="N137" s="221" t="s">
        <v>40</v>
      </c>
      <c r="O137" s="86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2">
        <f>S137*H137</f>
        <v>0</v>
      </c>
      <c r="U137" s="223" t="s">
        <v>18</v>
      </c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4" t="s">
        <v>180</v>
      </c>
      <c r="AT137" s="224" t="s">
        <v>136</v>
      </c>
      <c r="AU137" s="224" t="s">
        <v>79</v>
      </c>
      <c r="AY137" s="19" t="s">
        <v>133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9" t="s">
        <v>77</v>
      </c>
      <c r="BK137" s="225">
        <f>ROUND(I137*H137,2)</f>
        <v>0</v>
      </c>
      <c r="BL137" s="19" t="s">
        <v>180</v>
      </c>
      <c r="BM137" s="224" t="s">
        <v>194</v>
      </c>
    </row>
    <row r="138" s="14" customFormat="1">
      <c r="A138" s="14"/>
      <c r="B138" s="237"/>
      <c r="C138" s="238"/>
      <c r="D138" s="228" t="s">
        <v>141</v>
      </c>
      <c r="E138" s="239" t="s">
        <v>18</v>
      </c>
      <c r="F138" s="240" t="s">
        <v>79</v>
      </c>
      <c r="G138" s="238"/>
      <c r="H138" s="241">
        <v>2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5"/>
      <c r="U138" s="246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141</v>
      </c>
      <c r="AU138" s="247" t="s">
        <v>79</v>
      </c>
      <c r="AV138" s="14" t="s">
        <v>79</v>
      </c>
      <c r="AW138" s="14" t="s">
        <v>31</v>
      </c>
      <c r="AX138" s="14" t="s">
        <v>69</v>
      </c>
      <c r="AY138" s="247" t="s">
        <v>133</v>
      </c>
    </row>
    <row r="139" s="13" customFormat="1">
      <c r="A139" s="13"/>
      <c r="B139" s="226"/>
      <c r="C139" s="227"/>
      <c r="D139" s="228" t="s">
        <v>141</v>
      </c>
      <c r="E139" s="229" t="s">
        <v>18</v>
      </c>
      <c r="F139" s="230" t="s">
        <v>669</v>
      </c>
      <c r="G139" s="227"/>
      <c r="H139" s="229" t="s">
        <v>18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4"/>
      <c r="U139" s="235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141</v>
      </c>
      <c r="AU139" s="236" t="s">
        <v>79</v>
      </c>
      <c r="AV139" s="13" t="s">
        <v>77</v>
      </c>
      <c r="AW139" s="13" t="s">
        <v>31</v>
      </c>
      <c r="AX139" s="13" t="s">
        <v>69</v>
      </c>
      <c r="AY139" s="236" t="s">
        <v>133</v>
      </c>
    </row>
    <row r="140" s="15" customFormat="1">
      <c r="A140" s="15"/>
      <c r="B140" s="248"/>
      <c r="C140" s="249"/>
      <c r="D140" s="228" t="s">
        <v>141</v>
      </c>
      <c r="E140" s="250" t="s">
        <v>18</v>
      </c>
      <c r="F140" s="251" t="s">
        <v>171</v>
      </c>
      <c r="G140" s="249"/>
      <c r="H140" s="252">
        <v>2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6"/>
      <c r="U140" s="257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8" t="s">
        <v>141</v>
      </c>
      <c r="AU140" s="258" t="s">
        <v>79</v>
      </c>
      <c r="AV140" s="15" t="s">
        <v>140</v>
      </c>
      <c r="AW140" s="15" t="s">
        <v>31</v>
      </c>
      <c r="AX140" s="15" t="s">
        <v>77</v>
      </c>
      <c r="AY140" s="258" t="s">
        <v>133</v>
      </c>
    </row>
    <row r="141" s="2" customFormat="1" ht="16.5" customHeight="1">
      <c r="A141" s="40"/>
      <c r="B141" s="41"/>
      <c r="C141" s="213" t="s">
        <v>185</v>
      </c>
      <c r="D141" s="213" t="s">
        <v>136</v>
      </c>
      <c r="E141" s="214" t="s">
        <v>670</v>
      </c>
      <c r="F141" s="215" t="s">
        <v>671</v>
      </c>
      <c r="G141" s="216" t="s">
        <v>319</v>
      </c>
      <c r="H141" s="217">
        <v>20</v>
      </c>
      <c r="I141" s="218"/>
      <c r="J141" s="219">
        <f>ROUND(I141*H141,2)</f>
        <v>0</v>
      </c>
      <c r="K141" s="215" t="s">
        <v>18</v>
      </c>
      <c r="L141" s="46"/>
      <c r="M141" s="220" t="s">
        <v>18</v>
      </c>
      <c r="N141" s="221" t="s">
        <v>40</v>
      </c>
      <c r="O141" s="86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2">
        <f>S141*H141</f>
        <v>0</v>
      </c>
      <c r="U141" s="223" t="s">
        <v>18</v>
      </c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4" t="s">
        <v>180</v>
      </c>
      <c r="AT141" s="224" t="s">
        <v>136</v>
      </c>
      <c r="AU141" s="224" t="s">
        <v>79</v>
      </c>
      <c r="AY141" s="19" t="s">
        <v>133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9" t="s">
        <v>77</v>
      </c>
      <c r="BK141" s="225">
        <f>ROUND(I141*H141,2)</f>
        <v>0</v>
      </c>
      <c r="BL141" s="19" t="s">
        <v>180</v>
      </c>
      <c r="BM141" s="224" t="s">
        <v>200</v>
      </c>
    </row>
    <row r="142" s="2" customFormat="1" ht="16.5" customHeight="1">
      <c r="A142" s="40"/>
      <c r="B142" s="41"/>
      <c r="C142" s="213" t="s">
        <v>182</v>
      </c>
      <c r="D142" s="213" t="s">
        <v>136</v>
      </c>
      <c r="E142" s="214" t="s">
        <v>672</v>
      </c>
      <c r="F142" s="215" t="s">
        <v>673</v>
      </c>
      <c r="G142" s="216" t="s">
        <v>278</v>
      </c>
      <c r="H142" s="217">
        <v>2</v>
      </c>
      <c r="I142" s="218"/>
      <c r="J142" s="219">
        <f>ROUND(I142*H142,2)</f>
        <v>0</v>
      </c>
      <c r="K142" s="215" t="s">
        <v>18</v>
      </c>
      <c r="L142" s="46"/>
      <c r="M142" s="220" t="s">
        <v>18</v>
      </c>
      <c r="N142" s="221" t="s">
        <v>40</v>
      </c>
      <c r="O142" s="86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2">
        <f>S142*H142</f>
        <v>0</v>
      </c>
      <c r="U142" s="223" t="s">
        <v>18</v>
      </c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4" t="s">
        <v>180</v>
      </c>
      <c r="AT142" s="224" t="s">
        <v>136</v>
      </c>
      <c r="AU142" s="224" t="s">
        <v>79</v>
      </c>
      <c r="AY142" s="19" t="s">
        <v>133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9" t="s">
        <v>77</v>
      </c>
      <c r="BK142" s="225">
        <f>ROUND(I142*H142,2)</f>
        <v>0</v>
      </c>
      <c r="BL142" s="19" t="s">
        <v>180</v>
      </c>
      <c r="BM142" s="224" t="s">
        <v>205</v>
      </c>
    </row>
    <row r="143" s="2" customFormat="1" ht="16.5" customHeight="1">
      <c r="A143" s="40"/>
      <c r="B143" s="41"/>
      <c r="C143" s="213" t="s">
        <v>186</v>
      </c>
      <c r="D143" s="213" t="s">
        <v>136</v>
      </c>
      <c r="E143" s="214" t="s">
        <v>674</v>
      </c>
      <c r="F143" s="215" t="s">
        <v>675</v>
      </c>
      <c r="G143" s="216" t="s">
        <v>319</v>
      </c>
      <c r="H143" s="217">
        <v>20</v>
      </c>
      <c r="I143" s="218"/>
      <c r="J143" s="219">
        <f>ROUND(I143*H143,2)</f>
        <v>0</v>
      </c>
      <c r="K143" s="215" t="s">
        <v>18</v>
      </c>
      <c r="L143" s="46"/>
      <c r="M143" s="220" t="s">
        <v>18</v>
      </c>
      <c r="N143" s="221" t="s">
        <v>40</v>
      </c>
      <c r="O143" s="86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2">
        <f>S143*H143</f>
        <v>0</v>
      </c>
      <c r="U143" s="223" t="s">
        <v>18</v>
      </c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4" t="s">
        <v>180</v>
      </c>
      <c r="AT143" s="224" t="s">
        <v>136</v>
      </c>
      <c r="AU143" s="224" t="s">
        <v>79</v>
      </c>
      <c r="AY143" s="19" t="s">
        <v>133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9" t="s">
        <v>77</v>
      </c>
      <c r="BK143" s="225">
        <f>ROUND(I143*H143,2)</f>
        <v>0</v>
      </c>
      <c r="BL143" s="19" t="s">
        <v>180</v>
      </c>
      <c r="BM143" s="224" t="s">
        <v>209</v>
      </c>
    </row>
    <row r="144" s="14" customFormat="1">
      <c r="A144" s="14"/>
      <c r="B144" s="237"/>
      <c r="C144" s="238"/>
      <c r="D144" s="228" t="s">
        <v>141</v>
      </c>
      <c r="E144" s="239" t="s">
        <v>18</v>
      </c>
      <c r="F144" s="240" t="s">
        <v>676</v>
      </c>
      <c r="G144" s="238"/>
      <c r="H144" s="241">
        <v>20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5"/>
      <c r="U144" s="246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141</v>
      </c>
      <c r="AU144" s="247" t="s">
        <v>79</v>
      </c>
      <c r="AV144" s="14" t="s">
        <v>79</v>
      </c>
      <c r="AW144" s="14" t="s">
        <v>31</v>
      </c>
      <c r="AX144" s="14" t="s">
        <v>69</v>
      </c>
      <c r="AY144" s="247" t="s">
        <v>133</v>
      </c>
    </row>
    <row r="145" s="15" customFormat="1">
      <c r="A145" s="15"/>
      <c r="B145" s="248"/>
      <c r="C145" s="249"/>
      <c r="D145" s="228" t="s">
        <v>141</v>
      </c>
      <c r="E145" s="250" t="s">
        <v>18</v>
      </c>
      <c r="F145" s="251" t="s">
        <v>171</v>
      </c>
      <c r="G145" s="249"/>
      <c r="H145" s="252">
        <v>20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6"/>
      <c r="U145" s="257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8" t="s">
        <v>141</v>
      </c>
      <c r="AU145" s="258" t="s">
        <v>79</v>
      </c>
      <c r="AV145" s="15" t="s">
        <v>140</v>
      </c>
      <c r="AW145" s="15" t="s">
        <v>31</v>
      </c>
      <c r="AX145" s="15" t="s">
        <v>77</v>
      </c>
      <c r="AY145" s="258" t="s">
        <v>133</v>
      </c>
    </row>
    <row r="146" s="2" customFormat="1" ht="16.5" customHeight="1">
      <c r="A146" s="40"/>
      <c r="B146" s="41"/>
      <c r="C146" s="213" t="s">
        <v>7</v>
      </c>
      <c r="D146" s="213" t="s">
        <v>136</v>
      </c>
      <c r="E146" s="214" t="s">
        <v>677</v>
      </c>
      <c r="F146" s="215" t="s">
        <v>678</v>
      </c>
      <c r="G146" s="216" t="s">
        <v>319</v>
      </c>
      <c r="H146" s="217">
        <v>6.1500000000000004</v>
      </c>
      <c r="I146" s="218"/>
      <c r="J146" s="219">
        <f>ROUND(I146*H146,2)</f>
        <v>0</v>
      </c>
      <c r="K146" s="215" t="s">
        <v>18</v>
      </c>
      <c r="L146" s="46"/>
      <c r="M146" s="220" t="s">
        <v>18</v>
      </c>
      <c r="N146" s="221" t="s">
        <v>40</v>
      </c>
      <c r="O146" s="86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2">
        <f>S146*H146</f>
        <v>0</v>
      </c>
      <c r="U146" s="223" t="s">
        <v>18</v>
      </c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4" t="s">
        <v>180</v>
      </c>
      <c r="AT146" s="224" t="s">
        <v>136</v>
      </c>
      <c r="AU146" s="224" t="s">
        <v>79</v>
      </c>
      <c r="AY146" s="19" t="s">
        <v>133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9" t="s">
        <v>77</v>
      </c>
      <c r="BK146" s="225">
        <f>ROUND(I146*H146,2)</f>
        <v>0</v>
      </c>
      <c r="BL146" s="19" t="s">
        <v>180</v>
      </c>
      <c r="BM146" s="224" t="s">
        <v>294</v>
      </c>
    </row>
    <row r="147" s="14" customFormat="1">
      <c r="A147" s="14"/>
      <c r="B147" s="237"/>
      <c r="C147" s="238"/>
      <c r="D147" s="228" t="s">
        <v>141</v>
      </c>
      <c r="E147" s="239" t="s">
        <v>18</v>
      </c>
      <c r="F147" s="240" t="s">
        <v>679</v>
      </c>
      <c r="G147" s="238"/>
      <c r="H147" s="241">
        <v>3.6499999999999999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5"/>
      <c r="U147" s="246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141</v>
      </c>
      <c r="AU147" s="247" t="s">
        <v>79</v>
      </c>
      <c r="AV147" s="14" t="s">
        <v>79</v>
      </c>
      <c r="AW147" s="14" t="s">
        <v>31</v>
      </c>
      <c r="AX147" s="14" t="s">
        <v>69</v>
      </c>
      <c r="AY147" s="247" t="s">
        <v>133</v>
      </c>
    </row>
    <row r="148" s="14" customFormat="1">
      <c r="A148" s="14"/>
      <c r="B148" s="237"/>
      <c r="C148" s="238"/>
      <c r="D148" s="228" t="s">
        <v>141</v>
      </c>
      <c r="E148" s="239" t="s">
        <v>18</v>
      </c>
      <c r="F148" s="240" t="s">
        <v>680</v>
      </c>
      <c r="G148" s="238"/>
      <c r="H148" s="241">
        <v>2.5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5"/>
      <c r="U148" s="246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141</v>
      </c>
      <c r="AU148" s="247" t="s">
        <v>79</v>
      </c>
      <c r="AV148" s="14" t="s">
        <v>79</v>
      </c>
      <c r="AW148" s="14" t="s">
        <v>31</v>
      </c>
      <c r="AX148" s="14" t="s">
        <v>69</v>
      </c>
      <c r="AY148" s="247" t="s">
        <v>133</v>
      </c>
    </row>
    <row r="149" s="15" customFormat="1">
      <c r="A149" s="15"/>
      <c r="B149" s="248"/>
      <c r="C149" s="249"/>
      <c r="D149" s="228" t="s">
        <v>141</v>
      </c>
      <c r="E149" s="250" t="s">
        <v>18</v>
      </c>
      <c r="F149" s="251" t="s">
        <v>171</v>
      </c>
      <c r="G149" s="249"/>
      <c r="H149" s="252">
        <v>6.1500000000000004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6"/>
      <c r="U149" s="257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8" t="s">
        <v>141</v>
      </c>
      <c r="AU149" s="258" t="s">
        <v>79</v>
      </c>
      <c r="AV149" s="15" t="s">
        <v>140</v>
      </c>
      <c r="AW149" s="15" t="s">
        <v>31</v>
      </c>
      <c r="AX149" s="15" t="s">
        <v>77</v>
      </c>
      <c r="AY149" s="258" t="s">
        <v>133</v>
      </c>
    </row>
    <row r="150" s="2" customFormat="1" ht="16.5" customHeight="1">
      <c r="A150" s="40"/>
      <c r="B150" s="41"/>
      <c r="C150" s="213" t="s">
        <v>191</v>
      </c>
      <c r="D150" s="213" t="s">
        <v>136</v>
      </c>
      <c r="E150" s="214" t="s">
        <v>681</v>
      </c>
      <c r="F150" s="215" t="s">
        <v>682</v>
      </c>
      <c r="G150" s="216" t="s">
        <v>319</v>
      </c>
      <c r="H150" s="217">
        <v>1.5</v>
      </c>
      <c r="I150" s="218"/>
      <c r="J150" s="219">
        <f>ROUND(I150*H150,2)</f>
        <v>0</v>
      </c>
      <c r="K150" s="215" t="s">
        <v>18</v>
      </c>
      <c r="L150" s="46"/>
      <c r="M150" s="220" t="s">
        <v>18</v>
      </c>
      <c r="N150" s="221" t="s">
        <v>40</v>
      </c>
      <c r="O150" s="86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2">
        <f>S150*H150</f>
        <v>0</v>
      </c>
      <c r="U150" s="223" t="s">
        <v>18</v>
      </c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4" t="s">
        <v>180</v>
      </c>
      <c r="AT150" s="224" t="s">
        <v>136</v>
      </c>
      <c r="AU150" s="224" t="s">
        <v>79</v>
      </c>
      <c r="AY150" s="19" t="s">
        <v>133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9" t="s">
        <v>77</v>
      </c>
      <c r="BK150" s="225">
        <f>ROUND(I150*H150,2)</f>
        <v>0</v>
      </c>
      <c r="BL150" s="19" t="s">
        <v>180</v>
      </c>
      <c r="BM150" s="224" t="s">
        <v>300</v>
      </c>
    </row>
    <row r="151" s="2" customFormat="1" ht="16.5" customHeight="1">
      <c r="A151" s="40"/>
      <c r="B151" s="41"/>
      <c r="C151" s="213" t="s">
        <v>197</v>
      </c>
      <c r="D151" s="213" t="s">
        <v>136</v>
      </c>
      <c r="E151" s="214" t="s">
        <v>683</v>
      </c>
      <c r="F151" s="215" t="s">
        <v>684</v>
      </c>
      <c r="G151" s="216" t="s">
        <v>278</v>
      </c>
      <c r="H151" s="217">
        <v>4</v>
      </c>
      <c r="I151" s="218"/>
      <c r="J151" s="219">
        <f>ROUND(I151*H151,2)</f>
        <v>0</v>
      </c>
      <c r="K151" s="215" t="s">
        <v>18</v>
      </c>
      <c r="L151" s="46"/>
      <c r="M151" s="220" t="s">
        <v>18</v>
      </c>
      <c r="N151" s="221" t="s">
        <v>40</v>
      </c>
      <c r="O151" s="86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2">
        <f>S151*H151</f>
        <v>0</v>
      </c>
      <c r="U151" s="223" t="s">
        <v>18</v>
      </c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4" t="s">
        <v>180</v>
      </c>
      <c r="AT151" s="224" t="s">
        <v>136</v>
      </c>
      <c r="AU151" s="224" t="s">
        <v>79</v>
      </c>
      <c r="AY151" s="19" t="s">
        <v>133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9" t="s">
        <v>77</v>
      </c>
      <c r="BK151" s="225">
        <f>ROUND(I151*H151,2)</f>
        <v>0</v>
      </c>
      <c r="BL151" s="19" t="s">
        <v>180</v>
      </c>
      <c r="BM151" s="224" t="s">
        <v>305</v>
      </c>
    </row>
    <row r="152" s="2" customFormat="1" ht="16.5" customHeight="1">
      <c r="A152" s="40"/>
      <c r="B152" s="41"/>
      <c r="C152" s="213" t="s">
        <v>194</v>
      </c>
      <c r="D152" s="213" t="s">
        <v>136</v>
      </c>
      <c r="E152" s="214" t="s">
        <v>685</v>
      </c>
      <c r="F152" s="215" t="s">
        <v>686</v>
      </c>
      <c r="G152" s="216" t="s">
        <v>278</v>
      </c>
      <c r="H152" s="217">
        <v>2</v>
      </c>
      <c r="I152" s="218"/>
      <c r="J152" s="219">
        <f>ROUND(I152*H152,2)</f>
        <v>0</v>
      </c>
      <c r="K152" s="215" t="s">
        <v>18</v>
      </c>
      <c r="L152" s="46"/>
      <c r="M152" s="220" t="s">
        <v>18</v>
      </c>
      <c r="N152" s="221" t="s">
        <v>40</v>
      </c>
      <c r="O152" s="86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2">
        <f>S152*H152</f>
        <v>0</v>
      </c>
      <c r="U152" s="223" t="s">
        <v>18</v>
      </c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4" t="s">
        <v>180</v>
      </c>
      <c r="AT152" s="224" t="s">
        <v>136</v>
      </c>
      <c r="AU152" s="224" t="s">
        <v>79</v>
      </c>
      <c r="AY152" s="19" t="s">
        <v>133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9" t="s">
        <v>77</v>
      </c>
      <c r="BK152" s="225">
        <f>ROUND(I152*H152,2)</f>
        <v>0</v>
      </c>
      <c r="BL152" s="19" t="s">
        <v>180</v>
      </c>
      <c r="BM152" s="224" t="s">
        <v>309</v>
      </c>
    </row>
    <row r="153" s="2" customFormat="1" ht="21.75" customHeight="1">
      <c r="A153" s="40"/>
      <c r="B153" s="41"/>
      <c r="C153" s="213" t="s">
        <v>200</v>
      </c>
      <c r="D153" s="213" t="s">
        <v>136</v>
      </c>
      <c r="E153" s="214" t="s">
        <v>687</v>
      </c>
      <c r="F153" s="215" t="s">
        <v>688</v>
      </c>
      <c r="G153" s="216" t="s">
        <v>239</v>
      </c>
      <c r="H153" s="217">
        <v>0.049000000000000002</v>
      </c>
      <c r="I153" s="218"/>
      <c r="J153" s="219">
        <f>ROUND(I153*H153,2)</f>
        <v>0</v>
      </c>
      <c r="K153" s="215" t="s">
        <v>18</v>
      </c>
      <c r="L153" s="46"/>
      <c r="M153" s="220" t="s">
        <v>18</v>
      </c>
      <c r="N153" s="221" t="s">
        <v>40</v>
      </c>
      <c r="O153" s="86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2">
        <f>S153*H153</f>
        <v>0</v>
      </c>
      <c r="U153" s="223" t="s">
        <v>18</v>
      </c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4" t="s">
        <v>180</v>
      </c>
      <c r="AT153" s="224" t="s">
        <v>136</v>
      </c>
      <c r="AU153" s="224" t="s">
        <v>79</v>
      </c>
      <c r="AY153" s="19" t="s">
        <v>133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9" t="s">
        <v>77</v>
      </c>
      <c r="BK153" s="225">
        <f>ROUND(I153*H153,2)</f>
        <v>0</v>
      </c>
      <c r="BL153" s="19" t="s">
        <v>180</v>
      </c>
      <c r="BM153" s="224" t="s">
        <v>313</v>
      </c>
    </row>
    <row r="154" s="12" customFormat="1" ht="22.8" customHeight="1">
      <c r="A154" s="12"/>
      <c r="B154" s="197"/>
      <c r="C154" s="198"/>
      <c r="D154" s="199" t="s">
        <v>68</v>
      </c>
      <c r="E154" s="211" t="s">
        <v>689</v>
      </c>
      <c r="F154" s="211" t="s">
        <v>690</v>
      </c>
      <c r="G154" s="198"/>
      <c r="H154" s="198"/>
      <c r="I154" s="201"/>
      <c r="J154" s="212">
        <f>BK154</f>
        <v>0</v>
      </c>
      <c r="K154" s="198"/>
      <c r="L154" s="203"/>
      <c r="M154" s="204"/>
      <c r="N154" s="205"/>
      <c r="O154" s="205"/>
      <c r="P154" s="206">
        <f>SUM(P155:P181)</f>
        <v>0</v>
      </c>
      <c r="Q154" s="205"/>
      <c r="R154" s="206">
        <f>SUM(R155:R181)</f>
        <v>0</v>
      </c>
      <c r="S154" s="205"/>
      <c r="T154" s="206">
        <f>SUM(T155:T181)</f>
        <v>0</v>
      </c>
      <c r="U154" s="207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8" t="s">
        <v>79</v>
      </c>
      <c r="AT154" s="209" t="s">
        <v>68</v>
      </c>
      <c r="AU154" s="209" t="s">
        <v>77</v>
      </c>
      <c r="AY154" s="208" t="s">
        <v>133</v>
      </c>
      <c r="BK154" s="210">
        <f>SUM(BK155:BK181)</f>
        <v>0</v>
      </c>
    </row>
    <row r="155" s="2" customFormat="1" ht="16.5" customHeight="1">
      <c r="A155" s="40"/>
      <c r="B155" s="41"/>
      <c r="C155" s="213" t="s">
        <v>205</v>
      </c>
      <c r="D155" s="213" t="s">
        <v>136</v>
      </c>
      <c r="E155" s="214" t="s">
        <v>691</v>
      </c>
      <c r="F155" s="215" t="s">
        <v>692</v>
      </c>
      <c r="G155" s="216" t="s">
        <v>319</v>
      </c>
      <c r="H155" s="217">
        <v>20</v>
      </c>
      <c r="I155" s="218"/>
      <c r="J155" s="219">
        <f>ROUND(I155*H155,2)</f>
        <v>0</v>
      </c>
      <c r="K155" s="215" t="s">
        <v>18</v>
      </c>
      <c r="L155" s="46"/>
      <c r="M155" s="220" t="s">
        <v>18</v>
      </c>
      <c r="N155" s="221" t="s">
        <v>40</v>
      </c>
      <c r="O155" s="86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2">
        <f>S155*H155</f>
        <v>0</v>
      </c>
      <c r="U155" s="223" t="s">
        <v>18</v>
      </c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4" t="s">
        <v>180</v>
      </c>
      <c r="AT155" s="224" t="s">
        <v>136</v>
      </c>
      <c r="AU155" s="224" t="s">
        <v>79</v>
      </c>
      <c r="AY155" s="19" t="s">
        <v>133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9" t="s">
        <v>77</v>
      </c>
      <c r="BK155" s="225">
        <f>ROUND(I155*H155,2)</f>
        <v>0</v>
      </c>
      <c r="BL155" s="19" t="s">
        <v>180</v>
      </c>
      <c r="BM155" s="224" t="s">
        <v>320</v>
      </c>
    </row>
    <row r="156" s="2" customFormat="1" ht="16.5" customHeight="1">
      <c r="A156" s="40"/>
      <c r="B156" s="41"/>
      <c r="C156" s="213" t="s">
        <v>322</v>
      </c>
      <c r="D156" s="213" t="s">
        <v>136</v>
      </c>
      <c r="E156" s="214" t="s">
        <v>693</v>
      </c>
      <c r="F156" s="215" t="s">
        <v>694</v>
      </c>
      <c r="G156" s="216" t="s">
        <v>319</v>
      </c>
      <c r="H156" s="217">
        <v>21.199999999999999</v>
      </c>
      <c r="I156" s="218"/>
      <c r="J156" s="219">
        <f>ROUND(I156*H156,2)</f>
        <v>0</v>
      </c>
      <c r="K156" s="215" t="s">
        <v>18</v>
      </c>
      <c r="L156" s="46"/>
      <c r="M156" s="220" t="s">
        <v>18</v>
      </c>
      <c r="N156" s="221" t="s">
        <v>40</v>
      </c>
      <c r="O156" s="86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2">
        <f>S156*H156</f>
        <v>0</v>
      </c>
      <c r="U156" s="223" t="s">
        <v>18</v>
      </c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4" t="s">
        <v>180</v>
      </c>
      <c r="AT156" s="224" t="s">
        <v>136</v>
      </c>
      <c r="AU156" s="224" t="s">
        <v>79</v>
      </c>
      <c r="AY156" s="19" t="s">
        <v>133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9" t="s">
        <v>77</v>
      </c>
      <c r="BK156" s="225">
        <f>ROUND(I156*H156,2)</f>
        <v>0</v>
      </c>
      <c r="BL156" s="19" t="s">
        <v>180</v>
      </c>
      <c r="BM156" s="224" t="s">
        <v>325</v>
      </c>
    </row>
    <row r="157" s="13" customFormat="1">
      <c r="A157" s="13"/>
      <c r="B157" s="226"/>
      <c r="C157" s="227"/>
      <c r="D157" s="228" t="s">
        <v>141</v>
      </c>
      <c r="E157" s="229" t="s">
        <v>18</v>
      </c>
      <c r="F157" s="230" t="s">
        <v>561</v>
      </c>
      <c r="G157" s="227"/>
      <c r="H157" s="229" t="s">
        <v>18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4"/>
      <c r="U157" s="235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141</v>
      </c>
      <c r="AU157" s="236" t="s">
        <v>79</v>
      </c>
      <c r="AV157" s="13" t="s">
        <v>77</v>
      </c>
      <c r="AW157" s="13" t="s">
        <v>31</v>
      </c>
      <c r="AX157" s="13" t="s">
        <v>69</v>
      </c>
      <c r="AY157" s="236" t="s">
        <v>133</v>
      </c>
    </row>
    <row r="158" s="13" customFormat="1">
      <c r="A158" s="13"/>
      <c r="B158" s="226"/>
      <c r="C158" s="227"/>
      <c r="D158" s="228" t="s">
        <v>141</v>
      </c>
      <c r="E158" s="229" t="s">
        <v>18</v>
      </c>
      <c r="F158" s="230" t="s">
        <v>575</v>
      </c>
      <c r="G158" s="227"/>
      <c r="H158" s="229" t="s">
        <v>18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4"/>
      <c r="U158" s="235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141</v>
      </c>
      <c r="AU158" s="236" t="s">
        <v>79</v>
      </c>
      <c r="AV158" s="13" t="s">
        <v>77</v>
      </c>
      <c r="AW158" s="13" t="s">
        <v>31</v>
      </c>
      <c r="AX158" s="13" t="s">
        <v>69</v>
      </c>
      <c r="AY158" s="236" t="s">
        <v>133</v>
      </c>
    </row>
    <row r="159" s="14" customFormat="1">
      <c r="A159" s="14"/>
      <c r="B159" s="237"/>
      <c r="C159" s="238"/>
      <c r="D159" s="228" t="s">
        <v>141</v>
      </c>
      <c r="E159" s="239" t="s">
        <v>18</v>
      </c>
      <c r="F159" s="240" t="s">
        <v>654</v>
      </c>
      <c r="G159" s="238"/>
      <c r="H159" s="241">
        <v>21.199999999999999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5"/>
      <c r="U159" s="246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7" t="s">
        <v>141</v>
      </c>
      <c r="AU159" s="247" t="s">
        <v>79</v>
      </c>
      <c r="AV159" s="14" t="s">
        <v>79</v>
      </c>
      <c r="AW159" s="14" t="s">
        <v>31</v>
      </c>
      <c r="AX159" s="14" t="s">
        <v>69</v>
      </c>
      <c r="AY159" s="247" t="s">
        <v>133</v>
      </c>
    </row>
    <row r="160" s="15" customFormat="1">
      <c r="A160" s="15"/>
      <c r="B160" s="248"/>
      <c r="C160" s="249"/>
      <c r="D160" s="228" t="s">
        <v>141</v>
      </c>
      <c r="E160" s="250" t="s">
        <v>18</v>
      </c>
      <c r="F160" s="251" t="s">
        <v>171</v>
      </c>
      <c r="G160" s="249"/>
      <c r="H160" s="252">
        <v>21.199999999999999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6"/>
      <c r="U160" s="257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8" t="s">
        <v>141</v>
      </c>
      <c r="AU160" s="258" t="s">
        <v>79</v>
      </c>
      <c r="AV160" s="15" t="s">
        <v>140</v>
      </c>
      <c r="AW160" s="15" t="s">
        <v>31</v>
      </c>
      <c r="AX160" s="15" t="s">
        <v>77</v>
      </c>
      <c r="AY160" s="258" t="s">
        <v>133</v>
      </c>
    </row>
    <row r="161" s="2" customFormat="1" ht="16.5" customHeight="1">
      <c r="A161" s="40"/>
      <c r="B161" s="41"/>
      <c r="C161" s="213" t="s">
        <v>209</v>
      </c>
      <c r="D161" s="213" t="s">
        <v>136</v>
      </c>
      <c r="E161" s="214" t="s">
        <v>695</v>
      </c>
      <c r="F161" s="215" t="s">
        <v>696</v>
      </c>
      <c r="G161" s="216" t="s">
        <v>319</v>
      </c>
      <c r="H161" s="217">
        <v>56</v>
      </c>
      <c r="I161" s="218"/>
      <c r="J161" s="219">
        <f>ROUND(I161*H161,2)</f>
        <v>0</v>
      </c>
      <c r="K161" s="215" t="s">
        <v>18</v>
      </c>
      <c r="L161" s="46"/>
      <c r="M161" s="220" t="s">
        <v>18</v>
      </c>
      <c r="N161" s="221" t="s">
        <v>40</v>
      </c>
      <c r="O161" s="86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2">
        <f>S161*H161</f>
        <v>0</v>
      </c>
      <c r="U161" s="223" t="s">
        <v>18</v>
      </c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4" t="s">
        <v>180</v>
      </c>
      <c r="AT161" s="224" t="s">
        <v>136</v>
      </c>
      <c r="AU161" s="224" t="s">
        <v>79</v>
      </c>
      <c r="AY161" s="19" t="s">
        <v>133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9" t="s">
        <v>77</v>
      </c>
      <c r="BK161" s="225">
        <f>ROUND(I161*H161,2)</f>
        <v>0</v>
      </c>
      <c r="BL161" s="19" t="s">
        <v>180</v>
      </c>
      <c r="BM161" s="224" t="s">
        <v>329</v>
      </c>
    </row>
    <row r="162" s="13" customFormat="1">
      <c r="A162" s="13"/>
      <c r="B162" s="226"/>
      <c r="C162" s="227"/>
      <c r="D162" s="228" t="s">
        <v>141</v>
      </c>
      <c r="E162" s="229" t="s">
        <v>18</v>
      </c>
      <c r="F162" s="230" t="s">
        <v>561</v>
      </c>
      <c r="G162" s="227"/>
      <c r="H162" s="229" t="s">
        <v>18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4"/>
      <c r="U162" s="235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141</v>
      </c>
      <c r="AU162" s="236" t="s">
        <v>79</v>
      </c>
      <c r="AV162" s="13" t="s">
        <v>77</v>
      </c>
      <c r="AW162" s="13" t="s">
        <v>31</v>
      </c>
      <c r="AX162" s="13" t="s">
        <v>69</v>
      </c>
      <c r="AY162" s="236" t="s">
        <v>133</v>
      </c>
    </row>
    <row r="163" s="14" customFormat="1">
      <c r="A163" s="14"/>
      <c r="B163" s="237"/>
      <c r="C163" s="238"/>
      <c r="D163" s="228" t="s">
        <v>141</v>
      </c>
      <c r="E163" s="239" t="s">
        <v>18</v>
      </c>
      <c r="F163" s="240" t="s">
        <v>655</v>
      </c>
      <c r="G163" s="238"/>
      <c r="H163" s="241">
        <v>14.800000000000001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5"/>
      <c r="U163" s="246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141</v>
      </c>
      <c r="AU163" s="247" t="s">
        <v>79</v>
      </c>
      <c r="AV163" s="14" t="s">
        <v>79</v>
      </c>
      <c r="AW163" s="14" t="s">
        <v>31</v>
      </c>
      <c r="AX163" s="14" t="s">
        <v>69</v>
      </c>
      <c r="AY163" s="247" t="s">
        <v>133</v>
      </c>
    </row>
    <row r="164" s="14" customFormat="1">
      <c r="A164" s="14"/>
      <c r="B164" s="237"/>
      <c r="C164" s="238"/>
      <c r="D164" s="228" t="s">
        <v>141</v>
      </c>
      <c r="E164" s="239" t="s">
        <v>18</v>
      </c>
      <c r="F164" s="240" t="s">
        <v>697</v>
      </c>
      <c r="G164" s="238"/>
      <c r="H164" s="241">
        <v>19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5"/>
      <c r="U164" s="246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141</v>
      </c>
      <c r="AU164" s="247" t="s">
        <v>79</v>
      </c>
      <c r="AV164" s="14" t="s">
        <v>79</v>
      </c>
      <c r="AW164" s="14" t="s">
        <v>31</v>
      </c>
      <c r="AX164" s="14" t="s">
        <v>69</v>
      </c>
      <c r="AY164" s="247" t="s">
        <v>133</v>
      </c>
    </row>
    <row r="165" s="13" customFormat="1">
      <c r="A165" s="13"/>
      <c r="B165" s="226"/>
      <c r="C165" s="227"/>
      <c r="D165" s="228" t="s">
        <v>141</v>
      </c>
      <c r="E165" s="229" t="s">
        <v>18</v>
      </c>
      <c r="F165" s="230" t="s">
        <v>575</v>
      </c>
      <c r="G165" s="227"/>
      <c r="H165" s="229" t="s">
        <v>18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4"/>
      <c r="U165" s="235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141</v>
      </c>
      <c r="AU165" s="236" t="s">
        <v>79</v>
      </c>
      <c r="AV165" s="13" t="s">
        <v>77</v>
      </c>
      <c r="AW165" s="13" t="s">
        <v>31</v>
      </c>
      <c r="AX165" s="13" t="s">
        <v>69</v>
      </c>
      <c r="AY165" s="236" t="s">
        <v>133</v>
      </c>
    </row>
    <row r="166" s="14" customFormat="1">
      <c r="A166" s="14"/>
      <c r="B166" s="237"/>
      <c r="C166" s="238"/>
      <c r="D166" s="228" t="s">
        <v>141</v>
      </c>
      <c r="E166" s="239" t="s">
        <v>18</v>
      </c>
      <c r="F166" s="240" t="s">
        <v>656</v>
      </c>
      <c r="G166" s="238"/>
      <c r="H166" s="241">
        <v>19.199999999999999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5"/>
      <c r="U166" s="246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141</v>
      </c>
      <c r="AU166" s="247" t="s">
        <v>79</v>
      </c>
      <c r="AV166" s="14" t="s">
        <v>79</v>
      </c>
      <c r="AW166" s="14" t="s">
        <v>31</v>
      </c>
      <c r="AX166" s="14" t="s">
        <v>69</v>
      </c>
      <c r="AY166" s="247" t="s">
        <v>133</v>
      </c>
    </row>
    <row r="167" s="13" customFormat="1">
      <c r="A167" s="13"/>
      <c r="B167" s="226"/>
      <c r="C167" s="227"/>
      <c r="D167" s="228" t="s">
        <v>141</v>
      </c>
      <c r="E167" s="229" t="s">
        <v>18</v>
      </c>
      <c r="F167" s="230" t="s">
        <v>657</v>
      </c>
      <c r="G167" s="227"/>
      <c r="H167" s="229" t="s">
        <v>18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4"/>
      <c r="U167" s="235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141</v>
      </c>
      <c r="AU167" s="236" t="s">
        <v>79</v>
      </c>
      <c r="AV167" s="13" t="s">
        <v>77</v>
      </c>
      <c r="AW167" s="13" t="s">
        <v>31</v>
      </c>
      <c r="AX167" s="13" t="s">
        <v>69</v>
      </c>
      <c r="AY167" s="236" t="s">
        <v>133</v>
      </c>
    </row>
    <row r="168" s="14" customFormat="1">
      <c r="A168" s="14"/>
      <c r="B168" s="237"/>
      <c r="C168" s="238"/>
      <c r="D168" s="228" t="s">
        <v>141</v>
      </c>
      <c r="E168" s="239" t="s">
        <v>18</v>
      </c>
      <c r="F168" s="240" t="s">
        <v>230</v>
      </c>
      <c r="G168" s="238"/>
      <c r="H168" s="241">
        <v>3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5"/>
      <c r="U168" s="246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7" t="s">
        <v>141</v>
      </c>
      <c r="AU168" s="247" t="s">
        <v>79</v>
      </c>
      <c r="AV168" s="14" t="s">
        <v>79</v>
      </c>
      <c r="AW168" s="14" t="s">
        <v>31</v>
      </c>
      <c r="AX168" s="14" t="s">
        <v>69</v>
      </c>
      <c r="AY168" s="247" t="s">
        <v>133</v>
      </c>
    </row>
    <row r="169" s="15" customFormat="1">
      <c r="A169" s="15"/>
      <c r="B169" s="248"/>
      <c r="C169" s="249"/>
      <c r="D169" s="228" t="s">
        <v>141</v>
      </c>
      <c r="E169" s="250" t="s">
        <v>18</v>
      </c>
      <c r="F169" s="251" t="s">
        <v>171</v>
      </c>
      <c r="G169" s="249"/>
      <c r="H169" s="252">
        <v>56</v>
      </c>
      <c r="I169" s="253"/>
      <c r="J169" s="249"/>
      <c r="K169" s="249"/>
      <c r="L169" s="254"/>
      <c r="M169" s="255"/>
      <c r="N169" s="256"/>
      <c r="O169" s="256"/>
      <c r="P169" s="256"/>
      <c r="Q169" s="256"/>
      <c r="R169" s="256"/>
      <c r="S169" s="256"/>
      <c r="T169" s="256"/>
      <c r="U169" s="257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8" t="s">
        <v>141</v>
      </c>
      <c r="AU169" s="258" t="s">
        <v>79</v>
      </c>
      <c r="AV169" s="15" t="s">
        <v>140</v>
      </c>
      <c r="AW169" s="15" t="s">
        <v>31</v>
      </c>
      <c r="AX169" s="15" t="s">
        <v>77</v>
      </c>
      <c r="AY169" s="258" t="s">
        <v>133</v>
      </c>
    </row>
    <row r="170" s="2" customFormat="1" ht="16.5" customHeight="1">
      <c r="A170" s="40"/>
      <c r="B170" s="41"/>
      <c r="C170" s="213" t="s">
        <v>294</v>
      </c>
      <c r="D170" s="213" t="s">
        <v>136</v>
      </c>
      <c r="E170" s="214" t="s">
        <v>698</v>
      </c>
      <c r="F170" s="215" t="s">
        <v>699</v>
      </c>
      <c r="G170" s="216" t="s">
        <v>278</v>
      </c>
      <c r="H170" s="217">
        <v>8</v>
      </c>
      <c r="I170" s="218"/>
      <c r="J170" s="219">
        <f>ROUND(I170*H170,2)</f>
        <v>0</v>
      </c>
      <c r="K170" s="215" t="s">
        <v>18</v>
      </c>
      <c r="L170" s="46"/>
      <c r="M170" s="220" t="s">
        <v>18</v>
      </c>
      <c r="N170" s="221" t="s">
        <v>40</v>
      </c>
      <c r="O170" s="86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2">
        <f>S170*H170</f>
        <v>0</v>
      </c>
      <c r="U170" s="223" t="s">
        <v>18</v>
      </c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4" t="s">
        <v>180</v>
      </c>
      <c r="AT170" s="224" t="s">
        <v>136</v>
      </c>
      <c r="AU170" s="224" t="s">
        <v>79</v>
      </c>
      <c r="AY170" s="19" t="s">
        <v>133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9" t="s">
        <v>77</v>
      </c>
      <c r="BK170" s="225">
        <f>ROUND(I170*H170,2)</f>
        <v>0</v>
      </c>
      <c r="BL170" s="19" t="s">
        <v>180</v>
      </c>
      <c r="BM170" s="224" t="s">
        <v>335</v>
      </c>
    </row>
    <row r="171" s="2" customFormat="1" ht="16.5" customHeight="1">
      <c r="A171" s="40"/>
      <c r="B171" s="41"/>
      <c r="C171" s="213" t="s">
        <v>700</v>
      </c>
      <c r="D171" s="213" t="s">
        <v>136</v>
      </c>
      <c r="E171" s="214" t="s">
        <v>701</v>
      </c>
      <c r="F171" s="215" t="s">
        <v>702</v>
      </c>
      <c r="G171" s="216" t="s">
        <v>278</v>
      </c>
      <c r="H171" s="217">
        <v>1</v>
      </c>
      <c r="I171" s="218"/>
      <c r="J171" s="219">
        <f>ROUND(I171*H171,2)</f>
        <v>0</v>
      </c>
      <c r="K171" s="215" t="s">
        <v>18</v>
      </c>
      <c r="L171" s="46"/>
      <c r="M171" s="220" t="s">
        <v>18</v>
      </c>
      <c r="N171" s="221" t="s">
        <v>40</v>
      </c>
      <c r="O171" s="86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2">
        <f>S171*H171</f>
        <v>0</v>
      </c>
      <c r="U171" s="223" t="s">
        <v>18</v>
      </c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4" t="s">
        <v>180</v>
      </c>
      <c r="AT171" s="224" t="s">
        <v>136</v>
      </c>
      <c r="AU171" s="224" t="s">
        <v>79</v>
      </c>
      <c r="AY171" s="19" t="s">
        <v>133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9" t="s">
        <v>77</v>
      </c>
      <c r="BK171" s="225">
        <f>ROUND(I171*H171,2)</f>
        <v>0</v>
      </c>
      <c r="BL171" s="19" t="s">
        <v>180</v>
      </c>
      <c r="BM171" s="224" t="s">
        <v>340</v>
      </c>
    </row>
    <row r="172" s="2" customFormat="1" ht="16.5" customHeight="1">
      <c r="A172" s="40"/>
      <c r="B172" s="41"/>
      <c r="C172" s="213" t="s">
        <v>300</v>
      </c>
      <c r="D172" s="213" t="s">
        <v>136</v>
      </c>
      <c r="E172" s="214" t="s">
        <v>703</v>
      </c>
      <c r="F172" s="215" t="s">
        <v>704</v>
      </c>
      <c r="G172" s="216" t="s">
        <v>278</v>
      </c>
      <c r="H172" s="217">
        <v>1</v>
      </c>
      <c r="I172" s="218"/>
      <c r="J172" s="219">
        <f>ROUND(I172*H172,2)</f>
        <v>0</v>
      </c>
      <c r="K172" s="215" t="s">
        <v>18</v>
      </c>
      <c r="L172" s="46"/>
      <c r="M172" s="220" t="s">
        <v>18</v>
      </c>
      <c r="N172" s="221" t="s">
        <v>40</v>
      </c>
      <c r="O172" s="86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2">
        <f>S172*H172</f>
        <v>0</v>
      </c>
      <c r="U172" s="223" t="s">
        <v>18</v>
      </c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4" t="s">
        <v>180</v>
      </c>
      <c r="AT172" s="224" t="s">
        <v>136</v>
      </c>
      <c r="AU172" s="224" t="s">
        <v>79</v>
      </c>
      <c r="AY172" s="19" t="s">
        <v>133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9" t="s">
        <v>77</v>
      </c>
      <c r="BK172" s="225">
        <f>ROUND(I172*H172,2)</f>
        <v>0</v>
      </c>
      <c r="BL172" s="19" t="s">
        <v>180</v>
      </c>
      <c r="BM172" s="224" t="s">
        <v>347</v>
      </c>
    </row>
    <row r="173" s="2" customFormat="1" ht="16.5" customHeight="1">
      <c r="A173" s="40"/>
      <c r="B173" s="41"/>
      <c r="C173" s="213" t="s">
        <v>705</v>
      </c>
      <c r="D173" s="213" t="s">
        <v>136</v>
      </c>
      <c r="E173" s="214" t="s">
        <v>706</v>
      </c>
      <c r="F173" s="215" t="s">
        <v>707</v>
      </c>
      <c r="G173" s="216" t="s">
        <v>278</v>
      </c>
      <c r="H173" s="217">
        <v>1</v>
      </c>
      <c r="I173" s="218"/>
      <c r="J173" s="219">
        <f>ROUND(I173*H173,2)</f>
        <v>0</v>
      </c>
      <c r="K173" s="215" t="s">
        <v>18</v>
      </c>
      <c r="L173" s="46"/>
      <c r="M173" s="220" t="s">
        <v>18</v>
      </c>
      <c r="N173" s="221" t="s">
        <v>40</v>
      </c>
      <c r="O173" s="86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2">
        <f>S173*H173</f>
        <v>0</v>
      </c>
      <c r="U173" s="223" t="s">
        <v>18</v>
      </c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4" t="s">
        <v>180</v>
      </c>
      <c r="AT173" s="224" t="s">
        <v>136</v>
      </c>
      <c r="AU173" s="224" t="s">
        <v>79</v>
      </c>
      <c r="AY173" s="19" t="s">
        <v>133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9" t="s">
        <v>77</v>
      </c>
      <c r="BK173" s="225">
        <f>ROUND(I173*H173,2)</f>
        <v>0</v>
      </c>
      <c r="BL173" s="19" t="s">
        <v>180</v>
      </c>
      <c r="BM173" s="224" t="s">
        <v>352</v>
      </c>
    </row>
    <row r="174" s="2" customFormat="1" ht="16.5" customHeight="1">
      <c r="A174" s="40"/>
      <c r="B174" s="41"/>
      <c r="C174" s="213" t="s">
        <v>305</v>
      </c>
      <c r="D174" s="213" t="s">
        <v>136</v>
      </c>
      <c r="E174" s="214" t="s">
        <v>708</v>
      </c>
      <c r="F174" s="215" t="s">
        <v>709</v>
      </c>
      <c r="G174" s="216" t="s">
        <v>278</v>
      </c>
      <c r="H174" s="217">
        <v>1</v>
      </c>
      <c r="I174" s="218"/>
      <c r="J174" s="219">
        <f>ROUND(I174*H174,2)</f>
        <v>0</v>
      </c>
      <c r="K174" s="215" t="s">
        <v>18</v>
      </c>
      <c r="L174" s="46"/>
      <c r="M174" s="220" t="s">
        <v>18</v>
      </c>
      <c r="N174" s="221" t="s">
        <v>40</v>
      </c>
      <c r="O174" s="86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2">
        <f>S174*H174</f>
        <v>0</v>
      </c>
      <c r="U174" s="223" t="s">
        <v>18</v>
      </c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4" t="s">
        <v>180</v>
      </c>
      <c r="AT174" s="224" t="s">
        <v>136</v>
      </c>
      <c r="AU174" s="224" t="s">
        <v>79</v>
      </c>
      <c r="AY174" s="19" t="s">
        <v>133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9" t="s">
        <v>77</v>
      </c>
      <c r="BK174" s="225">
        <f>ROUND(I174*H174,2)</f>
        <v>0</v>
      </c>
      <c r="BL174" s="19" t="s">
        <v>180</v>
      </c>
      <c r="BM174" s="224" t="s">
        <v>355</v>
      </c>
    </row>
    <row r="175" s="2" customFormat="1" ht="16.5" customHeight="1">
      <c r="A175" s="40"/>
      <c r="B175" s="41"/>
      <c r="C175" s="213" t="s">
        <v>361</v>
      </c>
      <c r="D175" s="213" t="s">
        <v>136</v>
      </c>
      <c r="E175" s="214" t="s">
        <v>710</v>
      </c>
      <c r="F175" s="215" t="s">
        <v>711</v>
      </c>
      <c r="G175" s="216" t="s">
        <v>278</v>
      </c>
      <c r="H175" s="217">
        <v>2</v>
      </c>
      <c r="I175" s="218"/>
      <c r="J175" s="219">
        <f>ROUND(I175*H175,2)</f>
        <v>0</v>
      </c>
      <c r="K175" s="215" t="s">
        <v>18</v>
      </c>
      <c r="L175" s="46"/>
      <c r="M175" s="220" t="s">
        <v>18</v>
      </c>
      <c r="N175" s="221" t="s">
        <v>40</v>
      </c>
      <c r="O175" s="86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2">
        <f>S175*H175</f>
        <v>0</v>
      </c>
      <c r="U175" s="223" t="s">
        <v>18</v>
      </c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4" t="s">
        <v>180</v>
      </c>
      <c r="AT175" s="224" t="s">
        <v>136</v>
      </c>
      <c r="AU175" s="224" t="s">
        <v>79</v>
      </c>
      <c r="AY175" s="19" t="s">
        <v>133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9" t="s">
        <v>77</v>
      </c>
      <c r="BK175" s="225">
        <f>ROUND(I175*H175,2)</f>
        <v>0</v>
      </c>
      <c r="BL175" s="19" t="s">
        <v>180</v>
      </c>
      <c r="BM175" s="224" t="s">
        <v>359</v>
      </c>
    </row>
    <row r="176" s="2" customFormat="1" ht="16.5" customHeight="1">
      <c r="A176" s="40"/>
      <c r="B176" s="41"/>
      <c r="C176" s="213" t="s">
        <v>309</v>
      </c>
      <c r="D176" s="213" t="s">
        <v>136</v>
      </c>
      <c r="E176" s="214" t="s">
        <v>712</v>
      </c>
      <c r="F176" s="215" t="s">
        <v>713</v>
      </c>
      <c r="G176" s="216" t="s">
        <v>278</v>
      </c>
      <c r="H176" s="217">
        <v>1</v>
      </c>
      <c r="I176" s="218"/>
      <c r="J176" s="219">
        <f>ROUND(I176*H176,2)</f>
        <v>0</v>
      </c>
      <c r="K176" s="215" t="s">
        <v>18</v>
      </c>
      <c r="L176" s="46"/>
      <c r="M176" s="220" t="s">
        <v>18</v>
      </c>
      <c r="N176" s="221" t="s">
        <v>40</v>
      </c>
      <c r="O176" s="86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2">
        <f>S176*H176</f>
        <v>0</v>
      </c>
      <c r="U176" s="223" t="s">
        <v>18</v>
      </c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4" t="s">
        <v>180</v>
      </c>
      <c r="AT176" s="224" t="s">
        <v>136</v>
      </c>
      <c r="AU176" s="224" t="s">
        <v>79</v>
      </c>
      <c r="AY176" s="19" t="s">
        <v>133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9" t="s">
        <v>77</v>
      </c>
      <c r="BK176" s="225">
        <f>ROUND(I176*H176,2)</f>
        <v>0</v>
      </c>
      <c r="BL176" s="19" t="s">
        <v>180</v>
      </c>
      <c r="BM176" s="224" t="s">
        <v>364</v>
      </c>
    </row>
    <row r="177" s="2" customFormat="1" ht="16.5" customHeight="1">
      <c r="A177" s="40"/>
      <c r="B177" s="41"/>
      <c r="C177" s="213" t="s">
        <v>349</v>
      </c>
      <c r="D177" s="213" t="s">
        <v>136</v>
      </c>
      <c r="E177" s="214" t="s">
        <v>714</v>
      </c>
      <c r="F177" s="215" t="s">
        <v>715</v>
      </c>
      <c r="G177" s="216" t="s">
        <v>319</v>
      </c>
      <c r="H177" s="217">
        <v>77.200000000000003</v>
      </c>
      <c r="I177" s="218"/>
      <c r="J177" s="219">
        <f>ROUND(I177*H177,2)</f>
        <v>0</v>
      </c>
      <c r="K177" s="215" t="s">
        <v>18</v>
      </c>
      <c r="L177" s="46"/>
      <c r="M177" s="220" t="s">
        <v>18</v>
      </c>
      <c r="N177" s="221" t="s">
        <v>40</v>
      </c>
      <c r="O177" s="86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2">
        <f>S177*H177</f>
        <v>0</v>
      </c>
      <c r="U177" s="223" t="s">
        <v>18</v>
      </c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4" t="s">
        <v>180</v>
      </c>
      <c r="AT177" s="224" t="s">
        <v>136</v>
      </c>
      <c r="AU177" s="224" t="s">
        <v>79</v>
      </c>
      <c r="AY177" s="19" t="s">
        <v>133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9" t="s">
        <v>77</v>
      </c>
      <c r="BK177" s="225">
        <f>ROUND(I177*H177,2)</f>
        <v>0</v>
      </c>
      <c r="BL177" s="19" t="s">
        <v>180</v>
      </c>
      <c r="BM177" s="224" t="s">
        <v>370</v>
      </c>
    </row>
    <row r="178" s="14" customFormat="1">
      <c r="A178" s="14"/>
      <c r="B178" s="237"/>
      <c r="C178" s="238"/>
      <c r="D178" s="228" t="s">
        <v>141</v>
      </c>
      <c r="E178" s="239" t="s">
        <v>18</v>
      </c>
      <c r="F178" s="240" t="s">
        <v>716</v>
      </c>
      <c r="G178" s="238"/>
      <c r="H178" s="241">
        <v>77.200000000000003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5"/>
      <c r="U178" s="246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141</v>
      </c>
      <c r="AU178" s="247" t="s">
        <v>79</v>
      </c>
      <c r="AV178" s="14" t="s">
        <v>79</v>
      </c>
      <c r="AW178" s="14" t="s">
        <v>31</v>
      </c>
      <c r="AX178" s="14" t="s">
        <v>69</v>
      </c>
      <c r="AY178" s="247" t="s">
        <v>133</v>
      </c>
    </row>
    <row r="179" s="13" customFormat="1">
      <c r="A179" s="13"/>
      <c r="B179" s="226"/>
      <c r="C179" s="227"/>
      <c r="D179" s="228" t="s">
        <v>141</v>
      </c>
      <c r="E179" s="229" t="s">
        <v>18</v>
      </c>
      <c r="F179" s="230" t="s">
        <v>717</v>
      </c>
      <c r="G179" s="227"/>
      <c r="H179" s="229" t="s">
        <v>18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4"/>
      <c r="U179" s="235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141</v>
      </c>
      <c r="AU179" s="236" t="s">
        <v>79</v>
      </c>
      <c r="AV179" s="13" t="s">
        <v>77</v>
      </c>
      <c r="AW179" s="13" t="s">
        <v>31</v>
      </c>
      <c r="AX179" s="13" t="s">
        <v>69</v>
      </c>
      <c r="AY179" s="236" t="s">
        <v>133</v>
      </c>
    </row>
    <row r="180" s="15" customFormat="1">
      <c r="A180" s="15"/>
      <c r="B180" s="248"/>
      <c r="C180" s="249"/>
      <c r="D180" s="228" t="s">
        <v>141</v>
      </c>
      <c r="E180" s="250" t="s">
        <v>18</v>
      </c>
      <c r="F180" s="251" t="s">
        <v>171</v>
      </c>
      <c r="G180" s="249"/>
      <c r="H180" s="252">
        <v>77.200000000000003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6"/>
      <c r="U180" s="257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8" t="s">
        <v>141</v>
      </c>
      <c r="AU180" s="258" t="s">
        <v>79</v>
      </c>
      <c r="AV180" s="15" t="s">
        <v>140</v>
      </c>
      <c r="AW180" s="15" t="s">
        <v>31</v>
      </c>
      <c r="AX180" s="15" t="s">
        <v>77</v>
      </c>
      <c r="AY180" s="258" t="s">
        <v>133</v>
      </c>
    </row>
    <row r="181" s="2" customFormat="1" ht="21.75" customHeight="1">
      <c r="A181" s="40"/>
      <c r="B181" s="41"/>
      <c r="C181" s="213" t="s">
        <v>291</v>
      </c>
      <c r="D181" s="213" t="s">
        <v>136</v>
      </c>
      <c r="E181" s="214" t="s">
        <v>718</v>
      </c>
      <c r="F181" s="215" t="s">
        <v>719</v>
      </c>
      <c r="G181" s="216" t="s">
        <v>239</v>
      </c>
      <c r="H181" s="217">
        <v>0.11</v>
      </c>
      <c r="I181" s="218"/>
      <c r="J181" s="219">
        <f>ROUND(I181*H181,2)</f>
        <v>0</v>
      </c>
      <c r="K181" s="215" t="s">
        <v>18</v>
      </c>
      <c r="L181" s="46"/>
      <c r="M181" s="220" t="s">
        <v>18</v>
      </c>
      <c r="N181" s="221" t="s">
        <v>40</v>
      </c>
      <c r="O181" s="86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2">
        <f>S181*H181</f>
        <v>0</v>
      </c>
      <c r="U181" s="223" t="s">
        <v>18</v>
      </c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4" t="s">
        <v>180</v>
      </c>
      <c r="AT181" s="224" t="s">
        <v>136</v>
      </c>
      <c r="AU181" s="224" t="s">
        <v>79</v>
      </c>
      <c r="AY181" s="19" t="s">
        <v>133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9" t="s">
        <v>77</v>
      </c>
      <c r="BK181" s="225">
        <f>ROUND(I181*H181,2)</f>
        <v>0</v>
      </c>
      <c r="BL181" s="19" t="s">
        <v>180</v>
      </c>
      <c r="BM181" s="224" t="s">
        <v>376</v>
      </c>
    </row>
    <row r="182" s="12" customFormat="1" ht="22.8" customHeight="1">
      <c r="A182" s="12"/>
      <c r="B182" s="197"/>
      <c r="C182" s="198"/>
      <c r="D182" s="199" t="s">
        <v>68</v>
      </c>
      <c r="E182" s="211" t="s">
        <v>720</v>
      </c>
      <c r="F182" s="211" t="s">
        <v>721</v>
      </c>
      <c r="G182" s="198"/>
      <c r="H182" s="198"/>
      <c r="I182" s="201"/>
      <c r="J182" s="212">
        <f>BK182</f>
        <v>0</v>
      </c>
      <c r="K182" s="198"/>
      <c r="L182" s="203"/>
      <c r="M182" s="204"/>
      <c r="N182" s="205"/>
      <c r="O182" s="205"/>
      <c r="P182" s="206">
        <f>SUM(P183:P208)</f>
        <v>0</v>
      </c>
      <c r="Q182" s="205"/>
      <c r="R182" s="206">
        <f>SUM(R183:R208)</f>
        <v>0</v>
      </c>
      <c r="S182" s="205"/>
      <c r="T182" s="206">
        <f>SUM(T183:T208)</f>
        <v>0</v>
      </c>
      <c r="U182" s="207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8" t="s">
        <v>79</v>
      </c>
      <c r="AT182" s="209" t="s">
        <v>68</v>
      </c>
      <c r="AU182" s="209" t="s">
        <v>77</v>
      </c>
      <c r="AY182" s="208" t="s">
        <v>133</v>
      </c>
      <c r="BK182" s="210">
        <f>SUM(BK183:BK208)</f>
        <v>0</v>
      </c>
    </row>
    <row r="183" s="2" customFormat="1" ht="16.5" customHeight="1">
      <c r="A183" s="40"/>
      <c r="B183" s="41"/>
      <c r="C183" s="213" t="s">
        <v>356</v>
      </c>
      <c r="D183" s="213" t="s">
        <v>136</v>
      </c>
      <c r="E183" s="214" t="s">
        <v>722</v>
      </c>
      <c r="F183" s="215" t="s">
        <v>723</v>
      </c>
      <c r="G183" s="216" t="s">
        <v>139</v>
      </c>
      <c r="H183" s="217">
        <v>2</v>
      </c>
      <c r="I183" s="218"/>
      <c r="J183" s="219">
        <f>ROUND(I183*H183,2)</f>
        <v>0</v>
      </c>
      <c r="K183" s="215" t="s">
        <v>18</v>
      </c>
      <c r="L183" s="46"/>
      <c r="M183" s="220" t="s">
        <v>18</v>
      </c>
      <c r="N183" s="221" t="s">
        <v>40</v>
      </c>
      <c r="O183" s="86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2">
        <f>S183*H183</f>
        <v>0</v>
      </c>
      <c r="U183" s="223" t="s">
        <v>18</v>
      </c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4" t="s">
        <v>180</v>
      </c>
      <c r="AT183" s="224" t="s">
        <v>136</v>
      </c>
      <c r="AU183" s="224" t="s">
        <v>79</v>
      </c>
      <c r="AY183" s="19" t="s">
        <v>133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9" t="s">
        <v>77</v>
      </c>
      <c r="BK183" s="225">
        <f>ROUND(I183*H183,2)</f>
        <v>0</v>
      </c>
      <c r="BL183" s="19" t="s">
        <v>180</v>
      </c>
      <c r="BM183" s="224" t="s">
        <v>379</v>
      </c>
    </row>
    <row r="184" s="2" customFormat="1" ht="16.5" customHeight="1">
      <c r="A184" s="40"/>
      <c r="B184" s="41"/>
      <c r="C184" s="213" t="s">
        <v>320</v>
      </c>
      <c r="D184" s="213" t="s">
        <v>136</v>
      </c>
      <c r="E184" s="214" t="s">
        <v>724</v>
      </c>
      <c r="F184" s="215" t="s">
        <v>725</v>
      </c>
      <c r="G184" s="216" t="s">
        <v>139</v>
      </c>
      <c r="H184" s="217">
        <v>2</v>
      </c>
      <c r="I184" s="218"/>
      <c r="J184" s="219">
        <f>ROUND(I184*H184,2)</f>
        <v>0</v>
      </c>
      <c r="K184" s="215" t="s">
        <v>18</v>
      </c>
      <c r="L184" s="46"/>
      <c r="M184" s="220" t="s">
        <v>18</v>
      </c>
      <c r="N184" s="221" t="s">
        <v>40</v>
      </c>
      <c r="O184" s="86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2">
        <f>S184*H184</f>
        <v>0</v>
      </c>
      <c r="U184" s="223" t="s">
        <v>18</v>
      </c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4" t="s">
        <v>180</v>
      </c>
      <c r="AT184" s="224" t="s">
        <v>136</v>
      </c>
      <c r="AU184" s="224" t="s">
        <v>79</v>
      </c>
      <c r="AY184" s="19" t="s">
        <v>133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9" t="s">
        <v>77</v>
      </c>
      <c r="BK184" s="225">
        <f>ROUND(I184*H184,2)</f>
        <v>0</v>
      </c>
      <c r="BL184" s="19" t="s">
        <v>180</v>
      </c>
      <c r="BM184" s="224" t="s">
        <v>385</v>
      </c>
    </row>
    <row r="185" s="2" customFormat="1" ht="16.5" customHeight="1">
      <c r="A185" s="40"/>
      <c r="B185" s="41"/>
      <c r="C185" s="213" t="s">
        <v>382</v>
      </c>
      <c r="D185" s="213" t="s">
        <v>136</v>
      </c>
      <c r="E185" s="214" t="s">
        <v>726</v>
      </c>
      <c r="F185" s="215" t="s">
        <v>727</v>
      </c>
      <c r="G185" s="216" t="s">
        <v>139</v>
      </c>
      <c r="H185" s="217">
        <v>1</v>
      </c>
      <c r="I185" s="218"/>
      <c r="J185" s="219">
        <f>ROUND(I185*H185,2)</f>
        <v>0</v>
      </c>
      <c r="K185" s="215" t="s">
        <v>18</v>
      </c>
      <c r="L185" s="46"/>
      <c r="M185" s="220" t="s">
        <v>18</v>
      </c>
      <c r="N185" s="221" t="s">
        <v>40</v>
      </c>
      <c r="O185" s="86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2">
        <f>S185*H185</f>
        <v>0</v>
      </c>
      <c r="U185" s="223" t="s">
        <v>18</v>
      </c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4" t="s">
        <v>180</v>
      </c>
      <c r="AT185" s="224" t="s">
        <v>136</v>
      </c>
      <c r="AU185" s="224" t="s">
        <v>79</v>
      </c>
      <c r="AY185" s="19" t="s">
        <v>133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9" t="s">
        <v>77</v>
      </c>
      <c r="BK185" s="225">
        <f>ROUND(I185*H185,2)</f>
        <v>0</v>
      </c>
      <c r="BL185" s="19" t="s">
        <v>180</v>
      </c>
      <c r="BM185" s="224" t="s">
        <v>390</v>
      </c>
    </row>
    <row r="186" s="2" customFormat="1" ht="16.5" customHeight="1">
      <c r="A186" s="40"/>
      <c r="B186" s="41"/>
      <c r="C186" s="213" t="s">
        <v>325</v>
      </c>
      <c r="D186" s="213" t="s">
        <v>136</v>
      </c>
      <c r="E186" s="214" t="s">
        <v>728</v>
      </c>
      <c r="F186" s="215" t="s">
        <v>729</v>
      </c>
      <c r="G186" s="216" t="s">
        <v>139</v>
      </c>
      <c r="H186" s="217">
        <v>2</v>
      </c>
      <c r="I186" s="218"/>
      <c r="J186" s="219">
        <f>ROUND(I186*H186,2)</f>
        <v>0</v>
      </c>
      <c r="K186" s="215" t="s">
        <v>18</v>
      </c>
      <c r="L186" s="46"/>
      <c r="M186" s="220" t="s">
        <v>18</v>
      </c>
      <c r="N186" s="221" t="s">
        <v>40</v>
      </c>
      <c r="O186" s="86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2">
        <f>S186*H186</f>
        <v>0</v>
      </c>
      <c r="U186" s="223" t="s">
        <v>18</v>
      </c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4" t="s">
        <v>180</v>
      </c>
      <c r="AT186" s="224" t="s">
        <v>136</v>
      </c>
      <c r="AU186" s="224" t="s">
        <v>79</v>
      </c>
      <c r="AY186" s="19" t="s">
        <v>133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9" t="s">
        <v>77</v>
      </c>
      <c r="BK186" s="225">
        <f>ROUND(I186*H186,2)</f>
        <v>0</v>
      </c>
      <c r="BL186" s="19" t="s">
        <v>180</v>
      </c>
      <c r="BM186" s="224" t="s">
        <v>270</v>
      </c>
    </row>
    <row r="187" s="2" customFormat="1" ht="16.5" customHeight="1">
      <c r="A187" s="40"/>
      <c r="B187" s="41"/>
      <c r="C187" s="213" t="s">
        <v>387</v>
      </c>
      <c r="D187" s="213" t="s">
        <v>136</v>
      </c>
      <c r="E187" s="214" t="s">
        <v>730</v>
      </c>
      <c r="F187" s="215" t="s">
        <v>731</v>
      </c>
      <c r="G187" s="216" t="s">
        <v>139</v>
      </c>
      <c r="H187" s="217">
        <v>1</v>
      </c>
      <c r="I187" s="218"/>
      <c r="J187" s="219">
        <f>ROUND(I187*H187,2)</f>
        <v>0</v>
      </c>
      <c r="K187" s="215" t="s">
        <v>18</v>
      </c>
      <c r="L187" s="46"/>
      <c r="M187" s="220" t="s">
        <v>18</v>
      </c>
      <c r="N187" s="221" t="s">
        <v>40</v>
      </c>
      <c r="O187" s="86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2">
        <f>S187*H187</f>
        <v>0</v>
      </c>
      <c r="U187" s="223" t="s">
        <v>18</v>
      </c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4" t="s">
        <v>180</v>
      </c>
      <c r="AT187" s="224" t="s">
        <v>136</v>
      </c>
      <c r="AU187" s="224" t="s">
        <v>79</v>
      </c>
      <c r="AY187" s="19" t="s">
        <v>133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9" t="s">
        <v>77</v>
      </c>
      <c r="BK187" s="225">
        <f>ROUND(I187*H187,2)</f>
        <v>0</v>
      </c>
      <c r="BL187" s="19" t="s">
        <v>180</v>
      </c>
      <c r="BM187" s="224" t="s">
        <v>396</v>
      </c>
    </row>
    <row r="188" s="2" customFormat="1" ht="16.5" customHeight="1">
      <c r="A188" s="40"/>
      <c r="B188" s="41"/>
      <c r="C188" s="213" t="s">
        <v>329</v>
      </c>
      <c r="D188" s="213" t="s">
        <v>136</v>
      </c>
      <c r="E188" s="214" t="s">
        <v>732</v>
      </c>
      <c r="F188" s="215" t="s">
        <v>733</v>
      </c>
      <c r="G188" s="216" t="s">
        <v>139</v>
      </c>
      <c r="H188" s="217">
        <v>1</v>
      </c>
      <c r="I188" s="218"/>
      <c r="J188" s="219">
        <f>ROUND(I188*H188,2)</f>
        <v>0</v>
      </c>
      <c r="K188" s="215" t="s">
        <v>18</v>
      </c>
      <c r="L188" s="46"/>
      <c r="M188" s="220" t="s">
        <v>18</v>
      </c>
      <c r="N188" s="221" t="s">
        <v>40</v>
      </c>
      <c r="O188" s="86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2">
        <f>S188*H188</f>
        <v>0</v>
      </c>
      <c r="U188" s="223" t="s">
        <v>18</v>
      </c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4" t="s">
        <v>180</v>
      </c>
      <c r="AT188" s="224" t="s">
        <v>136</v>
      </c>
      <c r="AU188" s="224" t="s">
        <v>79</v>
      </c>
      <c r="AY188" s="19" t="s">
        <v>133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9" t="s">
        <v>77</v>
      </c>
      <c r="BK188" s="225">
        <f>ROUND(I188*H188,2)</f>
        <v>0</v>
      </c>
      <c r="BL188" s="19" t="s">
        <v>180</v>
      </c>
      <c r="BM188" s="224" t="s">
        <v>399</v>
      </c>
    </row>
    <row r="189" s="2" customFormat="1" ht="21.75" customHeight="1">
      <c r="A189" s="40"/>
      <c r="B189" s="41"/>
      <c r="C189" s="213" t="s">
        <v>373</v>
      </c>
      <c r="D189" s="213" t="s">
        <v>136</v>
      </c>
      <c r="E189" s="214" t="s">
        <v>734</v>
      </c>
      <c r="F189" s="215" t="s">
        <v>735</v>
      </c>
      <c r="G189" s="216" t="s">
        <v>139</v>
      </c>
      <c r="H189" s="217">
        <v>1</v>
      </c>
      <c r="I189" s="218"/>
      <c r="J189" s="219">
        <f>ROUND(I189*H189,2)</f>
        <v>0</v>
      </c>
      <c r="K189" s="215" t="s">
        <v>18</v>
      </c>
      <c r="L189" s="46"/>
      <c r="M189" s="220" t="s">
        <v>18</v>
      </c>
      <c r="N189" s="221" t="s">
        <v>40</v>
      </c>
      <c r="O189" s="86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2">
        <f>S189*H189</f>
        <v>0</v>
      </c>
      <c r="U189" s="223" t="s">
        <v>18</v>
      </c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4" t="s">
        <v>180</v>
      </c>
      <c r="AT189" s="224" t="s">
        <v>136</v>
      </c>
      <c r="AU189" s="224" t="s">
        <v>79</v>
      </c>
      <c r="AY189" s="19" t="s">
        <v>133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9" t="s">
        <v>77</v>
      </c>
      <c r="BK189" s="225">
        <f>ROUND(I189*H189,2)</f>
        <v>0</v>
      </c>
      <c r="BL189" s="19" t="s">
        <v>180</v>
      </c>
      <c r="BM189" s="224" t="s">
        <v>404</v>
      </c>
    </row>
    <row r="190" s="2" customFormat="1" ht="16.5" customHeight="1">
      <c r="A190" s="40"/>
      <c r="B190" s="41"/>
      <c r="C190" s="264" t="s">
        <v>370</v>
      </c>
      <c r="D190" s="264" t="s">
        <v>242</v>
      </c>
      <c r="E190" s="265" t="s">
        <v>736</v>
      </c>
      <c r="F190" s="266" t="s">
        <v>737</v>
      </c>
      <c r="G190" s="267" t="s">
        <v>278</v>
      </c>
      <c r="H190" s="268">
        <v>1</v>
      </c>
      <c r="I190" s="269"/>
      <c r="J190" s="270">
        <f>ROUND(I190*H190,2)</f>
        <v>0</v>
      </c>
      <c r="K190" s="266" t="s">
        <v>18</v>
      </c>
      <c r="L190" s="271"/>
      <c r="M190" s="272" t="s">
        <v>18</v>
      </c>
      <c r="N190" s="273" t="s">
        <v>40</v>
      </c>
      <c r="O190" s="86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2">
        <f>S190*H190</f>
        <v>0</v>
      </c>
      <c r="U190" s="223" t="s">
        <v>18</v>
      </c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4" t="s">
        <v>294</v>
      </c>
      <c r="AT190" s="224" t="s">
        <v>242</v>
      </c>
      <c r="AU190" s="224" t="s">
        <v>79</v>
      </c>
      <c r="AY190" s="19" t="s">
        <v>133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9" t="s">
        <v>77</v>
      </c>
      <c r="BK190" s="225">
        <f>ROUND(I190*H190,2)</f>
        <v>0</v>
      </c>
      <c r="BL190" s="19" t="s">
        <v>180</v>
      </c>
      <c r="BM190" s="224" t="s">
        <v>407</v>
      </c>
    </row>
    <row r="191" s="2" customFormat="1" ht="16.5" customHeight="1">
      <c r="A191" s="40"/>
      <c r="B191" s="41"/>
      <c r="C191" s="213" t="s">
        <v>335</v>
      </c>
      <c r="D191" s="213" t="s">
        <v>136</v>
      </c>
      <c r="E191" s="214" t="s">
        <v>738</v>
      </c>
      <c r="F191" s="215" t="s">
        <v>739</v>
      </c>
      <c r="G191" s="216" t="s">
        <v>139</v>
      </c>
      <c r="H191" s="217">
        <v>1</v>
      </c>
      <c r="I191" s="218"/>
      <c r="J191" s="219">
        <f>ROUND(I191*H191,2)</f>
        <v>0</v>
      </c>
      <c r="K191" s="215" t="s">
        <v>18</v>
      </c>
      <c r="L191" s="46"/>
      <c r="M191" s="220" t="s">
        <v>18</v>
      </c>
      <c r="N191" s="221" t="s">
        <v>40</v>
      </c>
      <c r="O191" s="86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2">
        <f>S191*H191</f>
        <v>0</v>
      </c>
      <c r="U191" s="223" t="s">
        <v>18</v>
      </c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4" t="s">
        <v>180</v>
      </c>
      <c r="AT191" s="224" t="s">
        <v>136</v>
      </c>
      <c r="AU191" s="224" t="s">
        <v>79</v>
      </c>
      <c r="AY191" s="19" t="s">
        <v>133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9" t="s">
        <v>77</v>
      </c>
      <c r="BK191" s="225">
        <f>ROUND(I191*H191,2)</f>
        <v>0</v>
      </c>
      <c r="BL191" s="19" t="s">
        <v>180</v>
      </c>
      <c r="BM191" s="224" t="s">
        <v>275</v>
      </c>
    </row>
    <row r="192" s="2" customFormat="1" ht="16.5" customHeight="1">
      <c r="A192" s="40"/>
      <c r="B192" s="41"/>
      <c r="C192" s="213" t="s">
        <v>340</v>
      </c>
      <c r="D192" s="213" t="s">
        <v>136</v>
      </c>
      <c r="E192" s="214" t="s">
        <v>740</v>
      </c>
      <c r="F192" s="215" t="s">
        <v>741</v>
      </c>
      <c r="G192" s="216" t="s">
        <v>278</v>
      </c>
      <c r="H192" s="217">
        <v>4</v>
      </c>
      <c r="I192" s="218"/>
      <c r="J192" s="219">
        <f>ROUND(I192*H192,2)</f>
        <v>0</v>
      </c>
      <c r="K192" s="215" t="s">
        <v>18</v>
      </c>
      <c r="L192" s="46"/>
      <c r="M192" s="220" t="s">
        <v>18</v>
      </c>
      <c r="N192" s="221" t="s">
        <v>40</v>
      </c>
      <c r="O192" s="86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2">
        <f>S192*H192</f>
        <v>0</v>
      </c>
      <c r="U192" s="223" t="s">
        <v>18</v>
      </c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4" t="s">
        <v>180</v>
      </c>
      <c r="AT192" s="224" t="s">
        <v>136</v>
      </c>
      <c r="AU192" s="224" t="s">
        <v>79</v>
      </c>
      <c r="AY192" s="19" t="s">
        <v>133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9" t="s">
        <v>77</v>
      </c>
      <c r="BK192" s="225">
        <f>ROUND(I192*H192,2)</f>
        <v>0</v>
      </c>
      <c r="BL192" s="19" t="s">
        <v>180</v>
      </c>
      <c r="BM192" s="224" t="s">
        <v>264</v>
      </c>
    </row>
    <row r="193" s="2" customFormat="1" ht="16.5" customHeight="1">
      <c r="A193" s="40"/>
      <c r="B193" s="41"/>
      <c r="C193" s="213" t="s">
        <v>347</v>
      </c>
      <c r="D193" s="213" t="s">
        <v>136</v>
      </c>
      <c r="E193" s="214" t="s">
        <v>742</v>
      </c>
      <c r="F193" s="215" t="s">
        <v>743</v>
      </c>
      <c r="G193" s="216" t="s">
        <v>139</v>
      </c>
      <c r="H193" s="217">
        <v>1</v>
      </c>
      <c r="I193" s="218"/>
      <c r="J193" s="219">
        <f>ROUND(I193*H193,2)</f>
        <v>0</v>
      </c>
      <c r="K193" s="215" t="s">
        <v>18</v>
      </c>
      <c r="L193" s="46"/>
      <c r="M193" s="220" t="s">
        <v>18</v>
      </c>
      <c r="N193" s="221" t="s">
        <v>40</v>
      </c>
      <c r="O193" s="86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2">
        <f>S193*H193</f>
        <v>0</v>
      </c>
      <c r="U193" s="223" t="s">
        <v>18</v>
      </c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4" t="s">
        <v>180</v>
      </c>
      <c r="AT193" s="224" t="s">
        <v>136</v>
      </c>
      <c r="AU193" s="224" t="s">
        <v>79</v>
      </c>
      <c r="AY193" s="19" t="s">
        <v>133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9" t="s">
        <v>77</v>
      </c>
      <c r="BK193" s="225">
        <f>ROUND(I193*H193,2)</f>
        <v>0</v>
      </c>
      <c r="BL193" s="19" t="s">
        <v>180</v>
      </c>
      <c r="BM193" s="224" t="s">
        <v>415</v>
      </c>
    </row>
    <row r="194" s="2" customFormat="1" ht="16.5" customHeight="1">
      <c r="A194" s="40"/>
      <c r="B194" s="41"/>
      <c r="C194" s="213" t="s">
        <v>445</v>
      </c>
      <c r="D194" s="213" t="s">
        <v>136</v>
      </c>
      <c r="E194" s="214" t="s">
        <v>744</v>
      </c>
      <c r="F194" s="215" t="s">
        <v>745</v>
      </c>
      <c r="G194" s="216" t="s">
        <v>278</v>
      </c>
      <c r="H194" s="217">
        <v>8</v>
      </c>
      <c r="I194" s="218"/>
      <c r="J194" s="219">
        <f>ROUND(I194*H194,2)</f>
        <v>0</v>
      </c>
      <c r="K194" s="215" t="s">
        <v>18</v>
      </c>
      <c r="L194" s="46"/>
      <c r="M194" s="220" t="s">
        <v>18</v>
      </c>
      <c r="N194" s="221" t="s">
        <v>40</v>
      </c>
      <c r="O194" s="86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2">
        <f>S194*H194</f>
        <v>0</v>
      </c>
      <c r="U194" s="223" t="s">
        <v>18</v>
      </c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4" t="s">
        <v>180</v>
      </c>
      <c r="AT194" s="224" t="s">
        <v>136</v>
      </c>
      <c r="AU194" s="224" t="s">
        <v>79</v>
      </c>
      <c r="AY194" s="19" t="s">
        <v>133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9" t="s">
        <v>77</v>
      </c>
      <c r="BK194" s="225">
        <f>ROUND(I194*H194,2)</f>
        <v>0</v>
      </c>
      <c r="BL194" s="19" t="s">
        <v>180</v>
      </c>
      <c r="BM194" s="224" t="s">
        <v>418</v>
      </c>
    </row>
    <row r="195" s="2" customFormat="1" ht="16.5" customHeight="1">
      <c r="A195" s="40"/>
      <c r="B195" s="41"/>
      <c r="C195" s="264" t="s">
        <v>468</v>
      </c>
      <c r="D195" s="264" t="s">
        <v>242</v>
      </c>
      <c r="E195" s="265" t="s">
        <v>746</v>
      </c>
      <c r="F195" s="266" t="s">
        <v>747</v>
      </c>
      <c r="G195" s="267" t="s">
        <v>278</v>
      </c>
      <c r="H195" s="268">
        <v>8</v>
      </c>
      <c r="I195" s="269"/>
      <c r="J195" s="270">
        <f>ROUND(I195*H195,2)</f>
        <v>0</v>
      </c>
      <c r="K195" s="266" t="s">
        <v>18</v>
      </c>
      <c r="L195" s="271"/>
      <c r="M195" s="272" t="s">
        <v>18</v>
      </c>
      <c r="N195" s="273" t="s">
        <v>40</v>
      </c>
      <c r="O195" s="86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2">
        <f>S195*H195</f>
        <v>0</v>
      </c>
      <c r="U195" s="223" t="s">
        <v>18</v>
      </c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4" t="s">
        <v>294</v>
      </c>
      <c r="AT195" s="224" t="s">
        <v>242</v>
      </c>
      <c r="AU195" s="224" t="s">
        <v>79</v>
      </c>
      <c r="AY195" s="19" t="s">
        <v>133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9" t="s">
        <v>77</v>
      </c>
      <c r="BK195" s="225">
        <f>ROUND(I195*H195,2)</f>
        <v>0</v>
      </c>
      <c r="BL195" s="19" t="s">
        <v>180</v>
      </c>
      <c r="BM195" s="224" t="s">
        <v>236</v>
      </c>
    </row>
    <row r="196" s="2" customFormat="1" ht="16.5" customHeight="1">
      <c r="A196" s="40"/>
      <c r="B196" s="41"/>
      <c r="C196" s="213" t="s">
        <v>352</v>
      </c>
      <c r="D196" s="213" t="s">
        <v>136</v>
      </c>
      <c r="E196" s="214" t="s">
        <v>748</v>
      </c>
      <c r="F196" s="215" t="s">
        <v>749</v>
      </c>
      <c r="G196" s="216" t="s">
        <v>139</v>
      </c>
      <c r="H196" s="217">
        <v>3</v>
      </c>
      <c r="I196" s="218"/>
      <c r="J196" s="219">
        <f>ROUND(I196*H196,2)</f>
        <v>0</v>
      </c>
      <c r="K196" s="215" t="s">
        <v>18</v>
      </c>
      <c r="L196" s="46"/>
      <c r="M196" s="220" t="s">
        <v>18</v>
      </c>
      <c r="N196" s="221" t="s">
        <v>40</v>
      </c>
      <c r="O196" s="86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2">
        <f>S196*H196</f>
        <v>0</v>
      </c>
      <c r="U196" s="223" t="s">
        <v>18</v>
      </c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4" t="s">
        <v>180</v>
      </c>
      <c r="AT196" s="224" t="s">
        <v>136</v>
      </c>
      <c r="AU196" s="224" t="s">
        <v>79</v>
      </c>
      <c r="AY196" s="19" t="s">
        <v>133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9" t="s">
        <v>77</v>
      </c>
      <c r="BK196" s="225">
        <f>ROUND(I196*H196,2)</f>
        <v>0</v>
      </c>
      <c r="BL196" s="19" t="s">
        <v>180</v>
      </c>
      <c r="BM196" s="224" t="s">
        <v>316</v>
      </c>
    </row>
    <row r="197" s="2" customFormat="1" ht="16.5" customHeight="1">
      <c r="A197" s="40"/>
      <c r="B197" s="41"/>
      <c r="C197" s="213" t="s">
        <v>483</v>
      </c>
      <c r="D197" s="213" t="s">
        <v>136</v>
      </c>
      <c r="E197" s="214" t="s">
        <v>750</v>
      </c>
      <c r="F197" s="215" t="s">
        <v>751</v>
      </c>
      <c r="G197" s="216" t="s">
        <v>139</v>
      </c>
      <c r="H197" s="217">
        <v>1</v>
      </c>
      <c r="I197" s="218"/>
      <c r="J197" s="219">
        <f>ROUND(I197*H197,2)</f>
        <v>0</v>
      </c>
      <c r="K197" s="215" t="s">
        <v>18</v>
      </c>
      <c r="L197" s="46"/>
      <c r="M197" s="220" t="s">
        <v>18</v>
      </c>
      <c r="N197" s="221" t="s">
        <v>40</v>
      </c>
      <c r="O197" s="86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2">
        <f>S197*H197</f>
        <v>0</v>
      </c>
      <c r="U197" s="223" t="s">
        <v>18</v>
      </c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4" t="s">
        <v>180</v>
      </c>
      <c r="AT197" s="224" t="s">
        <v>136</v>
      </c>
      <c r="AU197" s="224" t="s">
        <v>79</v>
      </c>
      <c r="AY197" s="19" t="s">
        <v>133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9" t="s">
        <v>77</v>
      </c>
      <c r="BK197" s="225">
        <f>ROUND(I197*H197,2)</f>
        <v>0</v>
      </c>
      <c r="BL197" s="19" t="s">
        <v>180</v>
      </c>
      <c r="BM197" s="224" t="s">
        <v>282</v>
      </c>
    </row>
    <row r="198" s="13" customFormat="1">
      <c r="A198" s="13"/>
      <c r="B198" s="226"/>
      <c r="C198" s="227"/>
      <c r="D198" s="228" t="s">
        <v>141</v>
      </c>
      <c r="E198" s="229" t="s">
        <v>18</v>
      </c>
      <c r="F198" s="230" t="s">
        <v>752</v>
      </c>
      <c r="G198" s="227"/>
      <c r="H198" s="229" t="s">
        <v>18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4"/>
      <c r="U198" s="235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141</v>
      </c>
      <c r="AU198" s="236" t="s">
        <v>79</v>
      </c>
      <c r="AV198" s="13" t="s">
        <v>77</v>
      </c>
      <c r="AW198" s="13" t="s">
        <v>31</v>
      </c>
      <c r="AX198" s="13" t="s">
        <v>69</v>
      </c>
      <c r="AY198" s="236" t="s">
        <v>133</v>
      </c>
    </row>
    <row r="199" s="14" customFormat="1">
      <c r="A199" s="14"/>
      <c r="B199" s="237"/>
      <c r="C199" s="238"/>
      <c r="D199" s="228" t="s">
        <v>141</v>
      </c>
      <c r="E199" s="239" t="s">
        <v>18</v>
      </c>
      <c r="F199" s="240" t="s">
        <v>77</v>
      </c>
      <c r="G199" s="238"/>
      <c r="H199" s="241">
        <v>1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5"/>
      <c r="U199" s="246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141</v>
      </c>
      <c r="AU199" s="247" t="s">
        <v>79</v>
      </c>
      <c r="AV199" s="14" t="s">
        <v>79</v>
      </c>
      <c r="AW199" s="14" t="s">
        <v>31</v>
      </c>
      <c r="AX199" s="14" t="s">
        <v>69</v>
      </c>
      <c r="AY199" s="247" t="s">
        <v>133</v>
      </c>
    </row>
    <row r="200" s="15" customFormat="1">
      <c r="A200" s="15"/>
      <c r="B200" s="248"/>
      <c r="C200" s="249"/>
      <c r="D200" s="228" t="s">
        <v>141</v>
      </c>
      <c r="E200" s="250" t="s">
        <v>18</v>
      </c>
      <c r="F200" s="251" t="s">
        <v>171</v>
      </c>
      <c r="G200" s="249"/>
      <c r="H200" s="252">
        <v>1</v>
      </c>
      <c r="I200" s="253"/>
      <c r="J200" s="249"/>
      <c r="K200" s="249"/>
      <c r="L200" s="254"/>
      <c r="M200" s="255"/>
      <c r="N200" s="256"/>
      <c r="O200" s="256"/>
      <c r="P200" s="256"/>
      <c r="Q200" s="256"/>
      <c r="R200" s="256"/>
      <c r="S200" s="256"/>
      <c r="T200" s="256"/>
      <c r="U200" s="257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8" t="s">
        <v>141</v>
      </c>
      <c r="AU200" s="258" t="s">
        <v>79</v>
      </c>
      <c r="AV200" s="15" t="s">
        <v>140</v>
      </c>
      <c r="AW200" s="15" t="s">
        <v>31</v>
      </c>
      <c r="AX200" s="15" t="s">
        <v>77</v>
      </c>
      <c r="AY200" s="258" t="s">
        <v>133</v>
      </c>
    </row>
    <row r="201" s="2" customFormat="1" ht="16.5" customHeight="1">
      <c r="A201" s="40"/>
      <c r="B201" s="41"/>
      <c r="C201" s="213" t="s">
        <v>355</v>
      </c>
      <c r="D201" s="213" t="s">
        <v>136</v>
      </c>
      <c r="E201" s="214" t="s">
        <v>753</v>
      </c>
      <c r="F201" s="215" t="s">
        <v>754</v>
      </c>
      <c r="G201" s="216" t="s">
        <v>139</v>
      </c>
      <c r="H201" s="217">
        <v>2</v>
      </c>
      <c r="I201" s="218"/>
      <c r="J201" s="219">
        <f>ROUND(I201*H201,2)</f>
        <v>0</v>
      </c>
      <c r="K201" s="215" t="s">
        <v>18</v>
      </c>
      <c r="L201" s="46"/>
      <c r="M201" s="220" t="s">
        <v>18</v>
      </c>
      <c r="N201" s="221" t="s">
        <v>40</v>
      </c>
      <c r="O201" s="86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2">
        <f>S201*H201</f>
        <v>0</v>
      </c>
      <c r="U201" s="223" t="s">
        <v>18</v>
      </c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4" t="s">
        <v>180</v>
      </c>
      <c r="AT201" s="224" t="s">
        <v>136</v>
      </c>
      <c r="AU201" s="224" t="s">
        <v>79</v>
      </c>
      <c r="AY201" s="19" t="s">
        <v>133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9" t="s">
        <v>77</v>
      </c>
      <c r="BK201" s="225">
        <f>ROUND(I201*H201,2)</f>
        <v>0</v>
      </c>
      <c r="BL201" s="19" t="s">
        <v>180</v>
      </c>
      <c r="BM201" s="224" t="s">
        <v>429</v>
      </c>
    </row>
    <row r="202" s="13" customFormat="1">
      <c r="A202" s="13"/>
      <c r="B202" s="226"/>
      <c r="C202" s="227"/>
      <c r="D202" s="228" t="s">
        <v>141</v>
      </c>
      <c r="E202" s="229" t="s">
        <v>18</v>
      </c>
      <c r="F202" s="230" t="s">
        <v>752</v>
      </c>
      <c r="G202" s="227"/>
      <c r="H202" s="229" t="s">
        <v>18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4"/>
      <c r="U202" s="235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141</v>
      </c>
      <c r="AU202" s="236" t="s">
        <v>79</v>
      </c>
      <c r="AV202" s="13" t="s">
        <v>77</v>
      </c>
      <c r="AW202" s="13" t="s">
        <v>31</v>
      </c>
      <c r="AX202" s="13" t="s">
        <v>69</v>
      </c>
      <c r="AY202" s="236" t="s">
        <v>133</v>
      </c>
    </row>
    <row r="203" s="14" customFormat="1">
      <c r="A203" s="14"/>
      <c r="B203" s="237"/>
      <c r="C203" s="238"/>
      <c r="D203" s="228" t="s">
        <v>141</v>
      </c>
      <c r="E203" s="239" t="s">
        <v>18</v>
      </c>
      <c r="F203" s="240" t="s">
        <v>79</v>
      </c>
      <c r="G203" s="238"/>
      <c r="H203" s="241">
        <v>2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5"/>
      <c r="U203" s="246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7" t="s">
        <v>141</v>
      </c>
      <c r="AU203" s="247" t="s">
        <v>79</v>
      </c>
      <c r="AV203" s="14" t="s">
        <v>79</v>
      </c>
      <c r="AW203" s="14" t="s">
        <v>31</v>
      </c>
      <c r="AX203" s="14" t="s">
        <v>69</v>
      </c>
      <c r="AY203" s="247" t="s">
        <v>133</v>
      </c>
    </row>
    <row r="204" s="15" customFormat="1">
      <c r="A204" s="15"/>
      <c r="B204" s="248"/>
      <c r="C204" s="249"/>
      <c r="D204" s="228" t="s">
        <v>141</v>
      </c>
      <c r="E204" s="250" t="s">
        <v>18</v>
      </c>
      <c r="F204" s="251" t="s">
        <v>171</v>
      </c>
      <c r="G204" s="249"/>
      <c r="H204" s="252">
        <v>2</v>
      </c>
      <c r="I204" s="253"/>
      <c r="J204" s="249"/>
      <c r="K204" s="249"/>
      <c r="L204" s="254"/>
      <c r="M204" s="255"/>
      <c r="N204" s="256"/>
      <c r="O204" s="256"/>
      <c r="P204" s="256"/>
      <c r="Q204" s="256"/>
      <c r="R204" s="256"/>
      <c r="S204" s="256"/>
      <c r="T204" s="256"/>
      <c r="U204" s="257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8" t="s">
        <v>141</v>
      </c>
      <c r="AU204" s="258" t="s">
        <v>79</v>
      </c>
      <c r="AV204" s="15" t="s">
        <v>140</v>
      </c>
      <c r="AW204" s="15" t="s">
        <v>31</v>
      </c>
      <c r="AX204" s="15" t="s">
        <v>77</v>
      </c>
      <c r="AY204" s="258" t="s">
        <v>133</v>
      </c>
    </row>
    <row r="205" s="2" customFormat="1" ht="16.5" customHeight="1">
      <c r="A205" s="40"/>
      <c r="B205" s="41"/>
      <c r="C205" s="213" t="s">
        <v>475</v>
      </c>
      <c r="D205" s="213" t="s">
        <v>136</v>
      </c>
      <c r="E205" s="214" t="s">
        <v>755</v>
      </c>
      <c r="F205" s="215" t="s">
        <v>756</v>
      </c>
      <c r="G205" s="216" t="s">
        <v>278</v>
      </c>
      <c r="H205" s="217">
        <v>1</v>
      </c>
      <c r="I205" s="218"/>
      <c r="J205" s="219">
        <f>ROUND(I205*H205,2)</f>
        <v>0</v>
      </c>
      <c r="K205" s="215" t="s">
        <v>18</v>
      </c>
      <c r="L205" s="46"/>
      <c r="M205" s="220" t="s">
        <v>18</v>
      </c>
      <c r="N205" s="221" t="s">
        <v>40</v>
      </c>
      <c r="O205" s="86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2">
        <f>S205*H205</f>
        <v>0</v>
      </c>
      <c r="U205" s="223" t="s">
        <v>18</v>
      </c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4" t="s">
        <v>180</v>
      </c>
      <c r="AT205" s="224" t="s">
        <v>136</v>
      </c>
      <c r="AU205" s="224" t="s">
        <v>79</v>
      </c>
      <c r="AY205" s="19" t="s">
        <v>133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9" t="s">
        <v>77</v>
      </c>
      <c r="BK205" s="225">
        <f>ROUND(I205*H205,2)</f>
        <v>0</v>
      </c>
      <c r="BL205" s="19" t="s">
        <v>180</v>
      </c>
      <c r="BM205" s="224" t="s">
        <v>432</v>
      </c>
    </row>
    <row r="206" s="2" customFormat="1" ht="16.5" customHeight="1">
      <c r="A206" s="40"/>
      <c r="B206" s="41"/>
      <c r="C206" s="264" t="s">
        <v>359</v>
      </c>
      <c r="D206" s="264" t="s">
        <v>242</v>
      </c>
      <c r="E206" s="265" t="s">
        <v>757</v>
      </c>
      <c r="F206" s="266" t="s">
        <v>758</v>
      </c>
      <c r="G206" s="267" t="s">
        <v>278</v>
      </c>
      <c r="H206" s="268">
        <v>1</v>
      </c>
      <c r="I206" s="269"/>
      <c r="J206" s="270">
        <f>ROUND(I206*H206,2)</f>
        <v>0</v>
      </c>
      <c r="K206" s="266" t="s">
        <v>18</v>
      </c>
      <c r="L206" s="271"/>
      <c r="M206" s="272" t="s">
        <v>18</v>
      </c>
      <c r="N206" s="273" t="s">
        <v>40</v>
      </c>
      <c r="O206" s="86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2">
        <f>S206*H206</f>
        <v>0</v>
      </c>
      <c r="U206" s="223" t="s">
        <v>18</v>
      </c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4" t="s">
        <v>294</v>
      </c>
      <c r="AT206" s="224" t="s">
        <v>242</v>
      </c>
      <c r="AU206" s="224" t="s">
        <v>79</v>
      </c>
      <c r="AY206" s="19" t="s">
        <v>133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9" t="s">
        <v>77</v>
      </c>
      <c r="BK206" s="225">
        <f>ROUND(I206*H206,2)</f>
        <v>0</v>
      </c>
      <c r="BL206" s="19" t="s">
        <v>180</v>
      </c>
      <c r="BM206" s="224" t="s">
        <v>435</v>
      </c>
    </row>
    <row r="207" s="2" customFormat="1" ht="16.5" customHeight="1">
      <c r="A207" s="40"/>
      <c r="B207" s="41"/>
      <c r="C207" s="213" t="s">
        <v>511</v>
      </c>
      <c r="D207" s="213" t="s">
        <v>136</v>
      </c>
      <c r="E207" s="214" t="s">
        <v>759</v>
      </c>
      <c r="F207" s="215" t="s">
        <v>760</v>
      </c>
      <c r="G207" s="216" t="s">
        <v>278</v>
      </c>
      <c r="H207" s="217">
        <v>5</v>
      </c>
      <c r="I207" s="218"/>
      <c r="J207" s="219">
        <f>ROUND(I207*H207,2)</f>
        <v>0</v>
      </c>
      <c r="K207" s="215" t="s">
        <v>18</v>
      </c>
      <c r="L207" s="46"/>
      <c r="M207" s="220" t="s">
        <v>18</v>
      </c>
      <c r="N207" s="221" t="s">
        <v>40</v>
      </c>
      <c r="O207" s="86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2">
        <f>S207*H207</f>
        <v>0</v>
      </c>
      <c r="U207" s="223" t="s">
        <v>18</v>
      </c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4" t="s">
        <v>180</v>
      </c>
      <c r="AT207" s="224" t="s">
        <v>136</v>
      </c>
      <c r="AU207" s="224" t="s">
        <v>79</v>
      </c>
      <c r="AY207" s="19" t="s">
        <v>133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9" t="s">
        <v>77</v>
      </c>
      <c r="BK207" s="225">
        <f>ROUND(I207*H207,2)</f>
        <v>0</v>
      </c>
      <c r="BL207" s="19" t="s">
        <v>180</v>
      </c>
      <c r="BM207" s="224" t="s">
        <v>439</v>
      </c>
    </row>
    <row r="208" s="2" customFormat="1" ht="21.75" customHeight="1">
      <c r="A208" s="40"/>
      <c r="B208" s="41"/>
      <c r="C208" s="213" t="s">
        <v>364</v>
      </c>
      <c r="D208" s="213" t="s">
        <v>136</v>
      </c>
      <c r="E208" s="214" t="s">
        <v>761</v>
      </c>
      <c r="F208" s="215" t="s">
        <v>762</v>
      </c>
      <c r="G208" s="216" t="s">
        <v>239</v>
      </c>
      <c r="H208" s="217">
        <v>0.12</v>
      </c>
      <c r="I208" s="218"/>
      <c r="J208" s="219">
        <f>ROUND(I208*H208,2)</f>
        <v>0</v>
      </c>
      <c r="K208" s="215" t="s">
        <v>18</v>
      </c>
      <c r="L208" s="46"/>
      <c r="M208" s="259" t="s">
        <v>18</v>
      </c>
      <c r="N208" s="260" t="s">
        <v>40</v>
      </c>
      <c r="O208" s="261"/>
      <c r="P208" s="262">
        <f>O208*H208</f>
        <v>0</v>
      </c>
      <c r="Q208" s="262">
        <v>0</v>
      </c>
      <c r="R208" s="262">
        <f>Q208*H208</f>
        <v>0</v>
      </c>
      <c r="S208" s="262">
        <v>0</v>
      </c>
      <c r="T208" s="262">
        <f>S208*H208</f>
        <v>0</v>
      </c>
      <c r="U208" s="263" t="s">
        <v>18</v>
      </c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4" t="s">
        <v>180</v>
      </c>
      <c r="AT208" s="224" t="s">
        <v>136</v>
      </c>
      <c r="AU208" s="224" t="s">
        <v>79</v>
      </c>
      <c r="AY208" s="19" t="s">
        <v>133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9" t="s">
        <v>77</v>
      </c>
      <c r="BK208" s="225">
        <f>ROUND(I208*H208,2)</f>
        <v>0</v>
      </c>
      <c r="BL208" s="19" t="s">
        <v>180</v>
      </c>
      <c r="BM208" s="224" t="s">
        <v>444</v>
      </c>
    </row>
    <row r="209" s="2" customFormat="1" ht="6.96" customHeight="1">
      <c r="A209" s="40"/>
      <c r="B209" s="61"/>
      <c r="C209" s="62"/>
      <c r="D209" s="62"/>
      <c r="E209" s="62"/>
      <c r="F209" s="62"/>
      <c r="G209" s="62"/>
      <c r="H209" s="62"/>
      <c r="I209" s="62"/>
      <c r="J209" s="62"/>
      <c r="K209" s="62"/>
      <c r="L209" s="46"/>
      <c r="M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</row>
  </sheetData>
  <sheetProtection sheet="1" autoFilter="0" formatColumns="0" formatRows="0" objects="1" scenarios="1" spinCount="100000" saltValue="lVvqk5Pwf/MDRGNQWRBUjFHoTEcGxERToNxfkN9YoaLyWI12kBQdr6agfTTccDcuwq1E/t/7gBJZvZyxpKjFxQ==" hashValue="SepkuLUft5F/UDgsfN0lJi7+jU2i3+mbSR8HVEFOSXleEk/yAjWU8UwXQoNlVVIf8ebF0AZChm7h/ww+b0nUEA==" algorithmName="SHA-512" password="CC35"/>
  <autoFilter ref="C89:K20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79</v>
      </c>
    </row>
    <row r="4" s="1" customFormat="1" ht="24.96" customHeight="1">
      <c r="B4" s="22"/>
      <c r="D4" s="142" t="s">
        <v>106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15</v>
      </c>
      <c r="L6" s="22"/>
    </row>
    <row r="7" s="1" customFormat="1" ht="16.5" customHeight="1">
      <c r="B7" s="22"/>
      <c r="E7" s="145" t="str">
        <f>'Rekapitulace stavby'!K6</f>
        <v>Budova Roudnice nad Labem, Pod Katovnou č.p. 223, stavební úpravy, č. 239220013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107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763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17</v>
      </c>
      <c r="E11" s="40"/>
      <c r="F11" s="135" t="s">
        <v>18</v>
      </c>
      <c r="G11" s="40"/>
      <c r="H11" s="40"/>
      <c r="I11" s="144" t="s">
        <v>19</v>
      </c>
      <c r="J11" s="135" t="s">
        <v>18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20</v>
      </c>
      <c r="E12" s="40"/>
      <c r="F12" s="135" t="s">
        <v>26</v>
      </c>
      <c r="G12" s="40"/>
      <c r="H12" s="40"/>
      <c r="I12" s="144" t="s">
        <v>22</v>
      </c>
      <c r="J12" s="148" t="str">
        <f>'Rekapitulace stavby'!AN8</f>
        <v>4.4.2024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24</v>
      </c>
      <c r="E14" s="40"/>
      <c r="F14" s="40"/>
      <c r="G14" s="40"/>
      <c r="H14" s="40"/>
      <c r="I14" s="144" t="s">
        <v>25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27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28</v>
      </c>
      <c r="E17" s="40"/>
      <c r="F17" s="40"/>
      <c r="G17" s="40"/>
      <c r="H17" s="40"/>
      <c r="I17" s="144" t="s">
        <v>25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27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30</v>
      </c>
      <c r="E20" s="40"/>
      <c r="F20" s="40"/>
      <c r="G20" s="40"/>
      <c r="H20" s="40"/>
      <c r="I20" s="144" t="s">
        <v>25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 xml:space="preserve"> </v>
      </c>
      <c r="F21" s="40"/>
      <c r="G21" s="40"/>
      <c r="H21" s="40"/>
      <c r="I21" s="144" t="s">
        <v>27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32</v>
      </c>
      <c r="E23" s="40"/>
      <c r="F23" s="40"/>
      <c r="G23" s="40"/>
      <c r="H23" s="40"/>
      <c r="I23" s="144" t="s">
        <v>25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27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33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18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35</v>
      </c>
      <c r="E30" s="40"/>
      <c r="F30" s="40"/>
      <c r="G30" s="40"/>
      <c r="H30" s="40"/>
      <c r="I30" s="40"/>
      <c r="J30" s="155">
        <f>ROUND(J90,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37</v>
      </c>
      <c r="G32" s="40"/>
      <c r="H32" s="40"/>
      <c r="I32" s="156" t="s">
        <v>36</v>
      </c>
      <c r="J32" s="156" t="s">
        <v>38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39</v>
      </c>
      <c r="E33" s="144" t="s">
        <v>40</v>
      </c>
      <c r="F33" s="158">
        <f>ROUND((SUM(BE90:BE159)),  2)</f>
        <v>0</v>
      </c>
      <c r="G33" s="40"/>
      <c r="H33" s="40"/>
      <c r="I33" s="159">
        <v>0.20999999999999999</v>
      </c>
      <c r="J33" s="158">
        <f>ROUND(((SUM(BE90:BE159))*I33),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41</v>
      </c>
      <c r="F34" s="158">
        <f>ROUND((SUM(BF90:BF159)),  2)</f>
        <v>0</v>
      </c>
      <c r="G34" s="40"/>
      <c r="H34" s="40"/>
      <c r="I34" s="159">
        <v>0.12</v>
      </c>
      <c r="J34" s="158">
        <f>ROUND(((SUM(BF90:BF159))*I34),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42</v>
      </c>
      <c r="F35" s="158">
        <f>ROUND((SUM(BG90:BG159)),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43</v>
      </c>
      <c r="F36" s="158">
        <f>ROUND((SUM(BH90:BH159)),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ROUND((SUM(BI90:BI159)),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Budova Roudnice nad Labem, Pod Katovnou č.p. 223, stavební úpravy, č. 239220013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SO-01 NTČ - Nosná konstru...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20</v>
      </c>
      <c r="D52" s="42"/>
      <c r="E52" s="42"/>
      <c r="F52" s="29" t="str">
        <f>F12</f>
        <v xml:space="preserve"> </v>
      </c>
      <c r="G52" s="42"/>
      <c r="H52" s="42"/>
      <c r="I52" s="34" t="s">
        <v>22</v>
      </c>
      <c r="J52" s="74" t="str">
        <f>IF(J12="","",J12)</f>
        <v>4.4.2024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24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110</v>
      </c>
      <c r="D57" s="173"/>
      <c r="E57" s="173"/>
      <c r="F57" s="173"/>
      <c r="G57" s="173"/>
      <c r="H57" s="173"/>
      <c r="I57" s="173"/>
      <c r="J57" s="174" t="s">
        <v>111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67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6"/>
      <c r="C60" s="177"/>
      <c r="D60" s="178" t="s">
        <v>211</v>
      </c>
      <c r="E60" s="179"/>
      <c r="F60" s="179"/>
      <c r="G60" s="179"/>
      <c r="H60" s="179"/>
      <c r="I60" s="179"/>
      <c r="J60" s="180">
        <f>J91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764</v>
      </c>
      <c r="E61" s="184"/>
      <c r="F61" s="184"/>
      <c r="G61" s="184"/>
      <c r="H61" s="184"/>
      <c r="I61" s="184"/>
      <c r="J61" s="185">
        <f>J92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765</v>
      </c>
      <c r="E62" s="184"/>
      <c r="F62" s="184"/>
      <c r="G62" s="184"/>
      <c r="H62" s="184"/>
      <c r="I62" s="184"/>
      <c r="J62" s="185">
        <f>J106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212</v>
      </c>
      <c r="E63" s="184"/>
      <c r="F63" s="184"/>
      <c r="G63" s="184"/>
      <c r="H63" s="184"/>
      <c r="I63" s="184"/>
      <c r="J63" s="185">
        <f>J118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766</v>
      </c>
      <c r="E64" s="184"/>
      <c r="F64" s="184"/>
      <c r="G64" s="184"/>
      <c r="H64" s="184"/>
      <c r="I64" s="184"/>
      <c r="J64" s="185">
        <f>J123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214</v>
      </c>
      <c r="E65" s="184"/>
      <c r="F65" s="184"/>
      <c r="G65" s="184"/>
      <c r="H65" s="184"/>
      <c r="I65" s="184"/>
      <c r="J65" s="185">
        <f>J128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215</v>
      </c>
      <c r="E66" s="184"/>
      <c r="F66" s="184"/>
      <c r="G66" s="184"/>
      <c r="H66" s="184"/>
      <c r="I66" s="184"/>
      <c r="J66" s="185">
        <f>J133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216</v>
      </c>
      <c r="E67" s="184"/>
      <c r="F67" s="184"/>
      <c r="G67" s="184"/>
      <c r="H67" s="184"/>
      <c r="I67" s="184"/>
      <c r="J67" s="185">
        <f>J135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217</v>
      </c>
      <c r="E68" s="179"/>
      <c r="F68" s="179"/>
      <c r="G68" s="179"/>
      <c r="H68" s="179"/>
      <c r="I68" s="179"/>
      <c r="J68" s="180">
        <f>J137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7"/>
      <c r="D69" s="183" t="s">
        <v>767</v>
      </c>
      <c r="E69" s="184"/>
      <c r="F69" s="184"/>
      <c r="G69" s="184"/>
      <c r="H69" s="184"/>
      <c r="I69" s="184"/>
      <c r="J69" s="185">
        <f>J138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221</v>
      </c>
      <c r="E70" s="184"/>
      <c r="F70" s="184"/>
      <c r="G70" s="184"/>
      <c r="H70" s="184"/>
      <c r="I70" s="184"/>
      <c r="J70" s="185">
        <f>J146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117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15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71" t="str">
        <f>E7</f>
        <v>Budova Roudnice nad Labem, Pod Katovnou č.p. 223, stavební úpravy, č. 239220013</v>
      </c>
      <c r="F80" s="34"/>
      <c r="G80" s="34"/>
      <c r="H80" s="34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107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SO-01 NTČ - Nosná konstru...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20</v>
      </c>
      <c r="D84" s="42"/>
      <c r="E84" s="42"/>
      <c r="F84" s="29" t="str">
        <f>F12</f>
        <v xml:space="preserve"> </v>
      </c>
      <c r="G84" s="42"/>
      <c r="H84" s="42"/>
      <c r="I84" s="34" t="s">
        <v>22</v>
      </c>
      <c r="J84" s="74" t="str">
        <f>IF(J12="","",J12)</f>
        <v>4.4.2024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24</v>
      </c>
      <c r="D86" s="42"/>
      <c r="E86" s="42"/>
      <c r="F86" s="29" t="str">
        <f>E15</f>
        <v xml:space="preserve"> </v>
      </c>
      <c r="G86" s="42"/>
      <c r="H86" s="42"/>
      <c r="I86" s="34" t="s">
        <v>30</v>
      </c>
      <c r="J86" s="38" t="str">
        <f>E21</f>
        <v xml:space="preserve"> 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28</v>
      </c>
      <c r="D87" s="42"/>
      <c r="E87" s="42"/>
      <c r="F87" s="29" t="str">
        <f>IF(E18="","",E18)</f>
        <v>Vyplň údaj</v>
      </c>
      <c r="G87" s="42"/>
      <c r="H87" s="42"/>
      <c r="I87" s="34" t="s">
        <v>32</v>
      </c>
      <c r="J87" s="38" t="str">
        <f>E24</f>
        <v xml:space="preserve"> 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7"/>
      <c r="B89" s="188"/>
      <c r="C89" s="189" t="s">
        <v>118</v>
      </c>
      <c r="D89" s="190" t="s">
        <v>54</v>
      </c>
      <c r="E89" s="190" t="s">
        <v>50</v>
      </c>
      <c r="F89" s="190" t="s">
        <v>51</v>
      </c>
      <c r="G89" s="190" t="s">
        <v>119</v>
      </c>
      <c r="H89" s="190" t="s">
        <v>120</v>
      </c>
      <c r="I89" s="190" t="s">
        <v>121</v>
      </c>
      <c r="J89" s="190" t="s">
        <v>111</v>
      </c>
      <c r="K89" s="191" t="s">
        <v>122</v>
      </c>
      <c r="L89" s="192"/>
      <c r="M89" s="94" t="s">
        <v>18</v>
      </c>
      <c r="N89" s="95" t="s">
        <v>39</v>
      </c>
      <c r="O89" s="95" t="s">
        <v>123</v>
      </c>
      <c r="P89" s="95" t="s">
        <v>124</v>
      </c>
      <c r="Q89" s="95" t="s">
        <v>125</v>
      </c>
      <c r="R89" s="95" t="s">
        <v>126</v>
      </c>
      <c r="S89" s="95" t="s">
        <v>127</v>
      </c>
      <c r="T89" s="95" t="s">
        <v>128</v>
      </c>
      <c r="U89" s="96" t="s">
        <v>129</v>
      </c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40"/>
      <c r="B90" s="41"/>
      <c r="C90" s="101" t="s">
        <v>130</v>
      </c>
      <c r="D90" s="42"/>
      <c r="E90" s="42"/>
      <c r="F90" s="42"/>
      <c r="G90" s="42"/>
      <c r="H90" s="42"/>
      <c r="I90" s="42"/>
      <c r="J90" s="193">
        <f>BK90</f>
        <v>0</v>
      </c>
      <c r="K90" s="42"/>
      <c r="L90" s="46"/>
      <c r="M90" s="97"/>
      <c r="N90" s="194"/>
      <c r="O90" s="98"/>
      <c r="P90" s="195">
        <f>P91+P137</f>
        <v>0</v>
      </c>
      <c r="Q90" s="98"/>
      <c r="R90" s="195">
        <f>R91+R137</f>
        <v>0</v>
      </c>
      <c r="S90" s="98"/>
      <c r="T90" s="195">
        <f>T91+T137</f>
        <v>0</v>
      </c>
      <c r="U90" s="99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68</v>
      </c>
      <c r="AU90" s="19" t="s">
        <v>112</v>
      </c>
      <c r="BK90" s="196">
        <f>BK91+BK137</f>
        <v>0</v>
      </c>
    </row>
    <row r="91" s="12" customFormat="1" ht="25.92" customHeight="1">
      <c r="A91" s="12"/>
      <c r="B91" s="197"/>
      <c r="C91" s="198"/>
      <c r="D91" s="199" t="s">
        <v>68</v>
      </c>
      <c r="E91" s="200" t="s">
        <v>228</v>
      </c>
      <c r="F91" s="200" t="s">
        <v>229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P92+P106+P118+P123+P128+P133+P135</f>
        <v>0</v>
      </c>
      <c r="Q91" s="205"/>
      <c r="R91" s="206">
        <f>R92+R106+R118+R123+R128+R133+R135</f>
        <v>0</v>
      </c>
      <c r="S91" s="205"/>
      <c r="T91" s="206">
        <f>T92+T106+T118+T123+T128+T133+T135</f>
        <v>0</v>
      </c>
      <c r="U91" s="207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77</v>
      </c>
      <c r="AT91" s="209" t="s">
        <v>68</v>
      </c>
      <c r="AU91" s="209" t="s">
        <v>69</v>
      </c>
      <c r="AY91" s="208" t="s">
        <v>133</v>
      </c>
      <c r="BK91" s="210">
        <f>BK92+BK106+BK118+BK123+BK128+BK133+BK135</f>
        <v>0</v>
      </c>
    </row>
    <row r="92" s="12" customFormat="1" ht="22.8" customHeight="1">
      <c r="A92" s="12"/>
      <c r="B92" s="197"/>
      <c r="C92" s="198"/>
      <c r="D92" s="199" t="s">
        <v>68</v>
      </c>
      <c r="E92" s="211" t="s">
        <v>77</v>
      </c>
      <c r="F92" s="211" t="s">
        <v>768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SUM(P93:P105)</f>
        <v>0</v>
      </c>
      <c r="Q92" s="205"/>
      <c r="R92" s="206">
        <f>SUM(R93:R105)</f>
        <v>0</v>
      </c>
      <c r="S92" s="205"/>
      <c r="T92" s="206">
        <f>SUM(T93:T105)</f>
        <v>0</v>
      </c>
      <c r="U92" s="207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77</v>
      </c>
      <c r="AT92" s="209" t="s">
        <v>68</v>
      </c>
      <c r="AU92" s="209" t="s">
        <v>77</v>
      </c>
      <c r="AY92" s="208" t="s">
        <v>133</v>
      </c>
      <c r="BK92" s="210">
        <f>SUM(BK93:BK105)</f>
        <v>0</v>
      </c>
    </row>
    <row r="93" s="2" customFormat="1" ht="21.75" customHeight="1">
      <c r="A93" s="40"/>
      <c r="B93" s="41"/>
      <c r="C93" s="213" t="s">
        <v>230</v>
      </c>
      <c r="D93" s="213" t="s">
        <v>136</v>
      </c>
      <c r="E93" s="214" t="s">
        <v>769</v>
      </c>
      <c r="F93" s="215" t="s">
        <v>770</v>
      </c>
      <c r="G93" s="216" t="s">
        <v>253</v>
      </c>
      <c r="H93" s="217">
        <v>9.8399999999999999</v>
      </c>
      <c r="I93" s="218"/>
      <c r="J93" s="219">
        <f>ROUND(I93*H93,2)</f>
        <v>0</v>
      </c>
      <c r="K93" s="215" t="s">
        <v>18</v>
      </c>
      <c r="L93" s="46"/>
      <c r="M93" s="220" t="s">
        <v>18</v>
      </c>
      <c r="N93" s="221" t="s">
        <v>40</v>
      </c>
      <c r="O93" s="86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2">
        <f>S93*H93</f>
        <v>0</v>
      </c>
      <c r="U93" s="223" t="s">
        <v>18</v>
      </c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4" t="s">
        <v>140</v>
      </c>
      <c r="AT93" s="224" t="s">
        <v>136</v>
      </c>
      <c r="AU93" s="224" t="s">
        <v>79</v>
      </c>
      <c r="AY93" s="19" t="s">
        <v>133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9" t="s">
        <v>77</v>
      </c>
      <c r="BK93" s="225">
        <f>ROUND(I93*H93,2)</f>
        <v>0</v>
      </c>
      <c r="BL93" s="19" t="s">
        <v>140</v>
      </c>
      <c r="BM93" s="224" t="s">
        <v>79</v>
      </c>
    </row>
    <row r="94" s="14" customFormat="1">
      <c r="A94" s="14"/>
      <c r="B94" s="237"/>
      <c r="C94" s="238"/>
      <c r="D94" s="228" t="s">
        <v>141</v>
      </c>
      <c r="E94" s="239" t="s">
        <v>18</v>
      </c>
      <c r="F94" s="240" t="s">
        <v>771</v>
      </c>
      <c r="G94" s="238"/>
      <c r="H94" s="241">
        <v>9.8399999999999999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5"/>
      <c r="U94" s="246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7" t="s">
        <v>141</v>
      </c>
      <c r="AU94" s="247" t="s">
        <v>79</v>
      </c>
      <c r="AV94" s="14" t="s">
        <v>79</v>
      </c>
      <c r="AW94" s="14" t="s">
        <v>31</v>
      </c>
      <c r="AX94" s="14" t="s">
        <v>69</v>
      </c>
      <c r="AY94" s="247" t="s">
        <v>133</v>
      </c>
    </row>
    <row r="95" s="15" customFormat="1">
      <c r="A95" s="15"/>
      <c r="B95" s="248"/>
      <c r="C95" s="249"/>
      <c r="D95" s="228" t="s">
        <v>141</v>
      </c>
      <c r="E95" s="250" t="s">
        <v>18</v>
      </c>
      <c r="F95" s="251" t="s">
        <v>171</v>
      </c>
      <c r="G95" s="249"/>
      <c r="H95" s="252">
        <v>9.8399999999999999</v>
      </c>
      <c r="I95" s="253"/>
      <c r="J95" s="249"/>
      <c r="K95" s="249"/>
      <c r="L95" s="254"/>
      <c r="M95" s="255"/>
      <c r="N95" s="256"/>
      <c r="O95" s="256"/>
      <c r="P95" s="256"/>
      <c r="Q95" s="256"/>
      <c r="R95" s="256"/>
      <c r="S95" s="256"/>
      <c r="T95" s="256"/>
      <c r="U95" s="257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8" t="s">
        <v>141</v>
      </c>
      <c r="AU95" s="258" t="s">
        <v>79</v>
      </c>
      <c r="AV95" s="15" t="s">
        <v>140</v>
      </c>
      <c r="AW95" s="15" t="s">
        <v>31</v>
      </c>
      <c r="AX95" s="15" t="s">
        <v>77</v>
      </c>
      <c r="AY95" s="258" t="s">
        <v>133</v>
      </c>
    </row>
    <row r="96" s="2" customFormat="1" ht="21.75" customHeight="1">
      <c r="A96" s="40"/>
      <c r="B96" s="41"/>
      <c r="C96" s="213" t="s">
        <v>79</v>
      </c>
      <c r="D96" s="213" t="s">
        <v>136</v>
      </c>
      <c r="E96" s="214" t="s">
        <v>772</v>
      </c>
      <c r="F96" s="215" t="s">
        <v>773</v>
      </c>
      <c r="G96" s="216" t="s">
        <v>253</v>
      </c>
      <c r="H96" s="217">
        <v>9.8399999999999999</v>
      </c>
      <c r="I96" s="218"/>
      <c r="J96" s="219">
        <f>ROUND(I96*H96,2)</f>
        <v>0</v>
      </c>
      <c r="K96" s="215" t="s">
        <v>18</v>
      </c>
      <c r="L96" s="46"/>
      <c r="M96" s="220" t="s">
        <v>18</v>
      </c>
      <c r="N96" s="221" t="s">
        <v>40</v>
      </c>
      <c r="O96" s="86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2">
        <f>S96*H96</f>
        <v>0</v>
      </c>
      <c r="U96" s="223" t="s">
        <v>18</v>
      </c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4" t="s">
        <v>140</v>
      </c>
      <c r="AT96" s="224" t="s">
        <v>136</v>
      </c>
      <c r="AU96" s="224" t="s">
        <v>79</v>
      </c>
      <c r="AY96" s="19" t="s">
        <v>133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9" t="s">
        <v>77</v>
      </c>
      <c r="BK96" s="225">
        <f>ROUND(I96*H96,2)</f>
        <v>0</v>
      </c>
      <c r="BL96" s="19" t="s">
        <v>140</v>
      </c>
      <c r="BM96" s="224" t="s">
        <v>140</v>
      </c>
    </row>
    <row r="97" s="2" customFormat="1" ht="16.5" customHeight="1">
      <c r="A97" s="40"/>
      <c r="B97" s="41"/>
      <c r="C97" s="213" t="s">
        <v>140</v>
      </c>
      <c r="D97" s="213" t="s">
        <v>136</v>
      </c>
      <c r="E97" s="214" t="s">
        <v>774</v>
      </c>
      <c r="F97" s="215" t="s">
        <v>775</v>
      </c>
      <c r="G97" s="216" t="s">
        <v>234</v>
      </c>
      <c r="H97" s="217">
        <v>4.2240000000000002</v>
      </c>
      <c r="I97" s="218"/>
      <c r="J97" s="219">
        <f>ROUND(I97*H97,2)</f>
        <v>0</v>
      </c>
      <c r="K97" s="215" t="s">
        <v>18</v>
      </c>
      <c r="L97" s="46"/>
      <c r="M97" s="220" t="s">
        <v>18</v>
      </c>
      <c r="N97" s="221" t="s">
        <v>40</v>
      </c>
      <c r="O97" s="86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2">
        <f>S97*H97</f>
        <v>0</v>
      </c>
      <c r="U97" s="223" t="s">
        <v>18</v>
      </c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4" t="s">
        <v>140</v>
      </c>
      <c r="AT97" s="224" t="s">
        <v>136</v>
      </c>
      <c r="AU97" s="224" t="s">
        <v>79</v>
      </c>
      <c r="AY97" s="19" t="s">
        <v>133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9" t="s">
        <v>77</v>
      </c>
      <c r="BK97" s="225">
        <f>ROUND(I97*H97,2)</f>
        <v>0</v>
      </c>
      <c r="BL97" s="19" t="s">
        <v>140</v>
      </c>
      <c r="BM97" s="224" t="s">
        <v>148</v>
      </c>
    </row>
    <row r="98" s="14" customFormat="1">
      <c r="A98" s="14"/>
      <c r="B98" s="237"/>
      <c r="C98" s="238"/>
      <c r="D98" s="228" t="s">
        <v>141</v>
      </c>
      <c r="E98" s="239" t="s">
        <v>18</v>
      </c>
      <c r="F98" s="240" t="s">
        <v>776</v>
      </c>
      <c r="G98" s="238"/>
      <c r="H98" s="241">
        <v>4.2240000000000002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5"/>
      <c r="U98" s="246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7" t="s">
        <v>141</v>
      </c>
      <c r="AU98" s="247" t="s">
        <v>79</v>
      </c>
      <c r="AV98" s="14" t="s">
        <v>79</v>
      </c>
      <c r="AW98" s="14" t="s">
        <v>31</v>
      </c>
      <c r="AX98" s="14" t="s">
        <v>69</v>
      </c>
      <c r="AY98" s="247" t="s">
        <v>133</v>
      </c>
    </row>
    <row r="99" s="15" customFormat="1">
      <c r="A99" s="15"/>
      <c r="B99" s="248"/>
      <c r="C99" s="249"/>
      <c r="D99" s="228" t="s">
        <v>141</v>
      </c>
      <c r="E99" s="250" t="s">
        <v>18</v>
      </c>
      <c r="F99" s="251" t="s">
        <v>171</v>
      </c>
      <c r="G99" s="249"/>
      <c r="H99" s="252">
        <v>4.2240000000000002</v>
      </c>
      <c r="I99" s="253"/>
      <c r="J99" s="249"/>
      <c r="K99" s="249"/>
      <c r="L99" s="254"/>
      <c r="M99" s="255"/>
      <c r="N99" s="256"/>
      <c r="O99" s="256"/>
      <c r="P99" s="256"/>
      <c r="Q99" s="256"/>
      <c r="R99" s="256"/>
      <c r="S99" s="256"/>
      <c r="T99" s="256"/>
      <c r="U99" s="257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8" t="s">
        <v>141</v>
      </c>
      <c r="AU99" s="258" t="s">
        <v>79</v>
      </c>
      <c r="AV99" s="15" t="s">
        <v>140</v>
      </c>
      <c r="AW99" s="15" t="s">
        <v>31</v>
      </c>
      <c r="AX99" s="15" t="s">
        <v>77</v>
      </c>
      <c r="AY99" s="258" t="s">
        <v>133</v>
      </c>
    </row>
    <row r="100" s="2" customFormat="1" ht="21.75" customHeight="1">
      <c r="A100" s="40"/>
      <c r="B100" s="41"/>
      <c r="C100" s="213" t="s">
        <v>148</v>
      </c>
      <c r="D100" s="213" t="s">
        <v>136</v>
      </c>
      <c r="E100" s="214" t="s">
        <v>777</v>
      </c>
      <c r="F100" s="215" t="s">
        <v>778</v>
      </c>
      <c r="G100" s="216" t="s">
        <v>234</v>
      </c>
      <c r="H100" s="217">
        <v>4.2240000000000002</v>
      </c>
      <c r="I100" s="218"/>
      <c r="J100" s="219">
        <f>ROUND(I100*H100,2)</f>
        <v>0</v>
      </c>
      <c r="K100" s="215" t="s">
        <v>18</v>
      </c>
      <c r="L100" s="46"/>
      <c r="M100" s="220" t="s">
        <v>18</v>
      </c>
      <c r="N100" s="221" t="s">
        <v>40</v>
      </c>
      <c r="O100" s="86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2">
        <f>S100*H100</f>
        <v>0</v>
      </c>
      <c r="U100" s="223" t="s">
        <v>18</v>
      </c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4" t="s">
        <v>140</v>
      </c>
      <c r="AT100" s="224" t="s">
        <v>136</v>
      </c>
      <c r="AU100" s="224" t="s">
        <v>79</v>
      </c>
      <c r="AY100" s="19" t="s">
        <v>133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9" t="s">
        <v>77</v>
      </c>
      <c r="BK100" s="225">
        <f>ROUND(I100*H100,2)</f>
        <v>0</v>
      </c>
      <c r="BL100" s="19" t="s">
        <v>140</v>
      </c>
      <c r="BM100" s="224" t="s">
        <v>152</v>
      </c>
    </row>
    <row r="101" s="2" customFormat="1" ht="16.5" customHeight="1">
      <c r="A101" s="40"/>
      <c r="B101" s="41"/>
      <c r="C101" s="213" t="s">
        <v>322</v>
      </c>
      <c r="D101" s="213" t="s">
        <v>136</v>
      </c>
      <c r="E101" s="214" t="s">
        <v>779</v>
      </c>
      <c r="F101" s="215" t="s">
        <v>780</v>
      </c>
      <c r="G101" s="216" t="s">
        <v>234</v>
      </c>
      <c r="H101" s="217">
        <v>4.2240000000000002</v>
      </c>
      <c r="I101" s="218"/>
      <c r="J101" s="219">
        <f>ROUND(I101*H101,2)</f>
        <v>0</v>
      </c>
      <c r="K101" s="215" t="s">
        <v>18</v>
      </c>
      <c r="L101" s="46"/>
      <c r="M101" s="220" t="s">
        <v>18</v>
      </c>
      <c r="N101" s="221" t="s">
        <v>40</v>
      </c>
      <c r="O101" s="86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2">
        <f>S101*H101</f>
        <v>0</v>
      </c>
      <c r="U101" s="223" t="s">
        <v>18</v>
      </c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4" t="s">
        <v>140</v>
      </c>
      <c r="AT101" s="224" t="s">
        <v>136</v>
      </c>
      <c r="AU101" s="224" t="s">
        <v>79</v>
      </c>
      <c r="AY101" s="19" t="s">
        <v>133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9" t="s">
        <v>77</v>
      </c>
      <c r="BK101" s="225">
        <f>ROUND(I101*H101,2)</f>
        <v>0</v>
      </c>
      <c r="BL101" s="19" t="s">
        <v>140</v>
      </c>
      <c r="BM101" s="224" t="s">
        <v>149</v>
      </c>
    </row>
    <row r="102" s="2" customFormat="1" ht="16.5" customHeight="1">
      <c r="A102" s="40"/>
      <c r="B102" s="41"/>
      <c r="C102" s="213" t="s">
        <v>441</v>
      </c>
      <c r="D102" s="213" t="s">
        <v>136</v>
      </c>
      <c r="E102" s="214" t="s">
        <v>781</v>
      </c>
      <c r="F102" s="215" t="s">
        <v>782</v>
      </c>
      <c r="G102" s="216" t="s">
        <v>239</v>
      </c>
      <c r="H102" s="217">
        <v>7.6029999999999998</v>
      </c>
      <c r="I102" s="218"/>
      <c r="J102" s="219">
        <f>ROUND(I102*H102,2)</f>
        <v>0</v>
      </c>
      <c r="K102" s="215" t="s">
        <v>18</v>
      </c>
      <c r="L102" s="46"/>
      <c r="M102" s="220" t="s">
        <v>18</v>
      </c>
      <c r="N102" s="221" t="s">
        <v>40</v>
      </c>
      <c r="O102" s="86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2">
        <f>S102*H102</f>
        <v>0</v>
      </c>
      <c r="U102" s="223" t="s">
        <v>18</v>
      </c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4" t="s">
        <v>140</v>
      </c>
      <c r="AT102" s="224" t="s">
        <v>136</v>
      </c>
      <c r="AU102" s="224" t="s">
        <v>79</v>
      </c>
      <c r="AY102" s="19" t="s">
        <v>133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9" t="s">
        <v>77</v>
      </c>
      <c r="BK102" s="225">
        <f>ROUND(I102*H102,2)</f>
        <v>0</v>
      </c>
      <c r="BL102" s="19" t="s">
        <v>140</v>
      </c>
      <c r="BM102" s="224" t="s">
        <v>8</v>
      </c>
    </row>
    <row r="103" s="14" customFormat="1">
      <c r="A103" s="14"/>
      <c r="B103" s="237"/>
      <c r="C103" s="238"/>
      <c r="D103" s="228" t="s">
        <v>141</v>
      </c>
      <c r="E103" s="239" t="s">
        <v>18</v>
      </c>
      <c r="F103" s="240" t="s">
        <v>783</v>
      </c>
      <c r="G103" s="238"/>
      <c r="H103" s="241">
        <v>7.6029999999999998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5"/>
      <c r="U103" s="246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141</v>
      </c>
      <c r="AU103" s="247" t="s">
        <v>79</v>
      </c>
      <c r="AV103" s="14" t="s">
        <v>79</v>
      </c>
      <c r="AW103" s="14" t="s">
        <v>31</v>
      </c>
      <c r="AX103" s="14" t="s">
        <v>69</v>
      </c>
      <c r="AY103" s="247" t="s">
        <v>133</v>
      </c>
    </row>
    <row r="104" s="15" customFormat="1">
      <c r="A104" s="15"/>
      <c r="B104" s="248"/>
      <c r="C104" s="249"/>
      <c r="D104" s="228" t="s">
        <v>141</v>
      </c>
      <c r="E104" s="250" t="s">
        <v>18</v>
      </c>
      <c r="F104" s="251" t="s">
        <v>171</v>
      </c>
      <c r="G104" s="249"/>
      <c r="H104" s="252">
        <v>7.6029999999999998</v>
      </c>
      <c r="I104" s="253"/>
      <c r="J104" s="249"/>
      <c r="K104" s="249"/>
      <c r="L104" s="254"/>
      <c r="M104" s="255"/>
      <c r="N104" s="256"/>
      <c r="O104" s="256"/>
      <c r="P104" s="256"/>
      <c r="Q104" s="256"/>
      <c r="R104" s="256"/>
      <c r="S104" s="256"/>
      <c r="T104" s="256"/>
      <c r="U104" s="257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8" t="s">
        <v>141</v>
      </c>
      <c r="AU104" s="258" t="s">
        <v>79</v>
      </c>
      <c r="AV104" s="15" t="s">
        <v>140</v>
      </c>
      <c r="AW104" s="15" t="s">
        <v>31</v>
      </c>
      <c r="AX104" s="15" t="s">
        <v>77</v>
      </c>
      <c r="AY104" s="258" t="s">
        <v>133</v>
      </c>
    </row>
    <row r="105" s="2" customFormat="1" ht="16.5" customHeight="1">
      <c r="A105" s="40"/>
      <c r="B105" s="41"/>
      <c r="C105" s="213" t="s">
        <v>152</v>
      </c>
      <c r="D105" s="213" t="s">
        <v>136</v>
      </c>
      <c r="E105" s="214" t="s">
        <v>784</v>
      </c>
      <c r="F105" s="215" t="s">
        <v>785</v>
      </c>
      <c r="G105" s="216" t="s">
        <v>234</v>
      </c>
      <c r="H105" s="217">
        <v>4.2240000000000002</v>
      </c>
      <c r="I105" s="218"/>
      <c r="J105" s="219">
        <f>ROUND(I105*H105,2)</f>
        <v>0</v>
      </c>
      <c r="K105" s="215" t="s">
        <v>18</v>
      </c>
      <c r="L105" s="46"/>
      <c r="M105" s="220" t="s">
        <v>18</v>
      </c>
      <c r="N105" s="221" t="s">
        <v>40</v>
      </c>
      <c r="O105" s="86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2">
        <f>S105*H105</f>
        <v>0</v>
      </c>
      <c r="U105" s="223" t="s">
        <v>18</v>
      </c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4" t="s">
        <v>140</v>
      </c>
      <c r="AT105" s="224" t="s">
        <v>136</v>
      </c>
      <c r="AU105" s="224" t="s">
        <v>79</v>
      </c>
      <c r="AY105" s="19" t="s">
        <v>133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9" t="s">
        <v>77</v>
      </c>
      <c r="BK105" s="225">
        <f>ROUND(I105*H105,2)</f>
        <v>0</v>
      </c>
      <c r="BL105" s="19" t="s">
        <v>140</v>
      </c>
      <c r="BM105" s="224" t="s">
        <v>176</v>
      </c>
    </row>
    <row r="106" s="12" customFormat="1" ht="22.8" customHeight="1">
      <c r="A106" s="12"/>
      <c r="B106" s="197"/>
      <c r="C106" s="198"/>
      <c r="D106" s="199" t="s">
        <v>68</v>
      </c>
      <c r="E106" s="211" t="s">
        <v>79</v>
      </c>
      <c r="F106" s="211" t="s">
        <v>786</v>
      </c>
      <c r="G106" s="198"/>
      <c r="H106" s="198"/>
      <c r="I106" s="201"/>
      <c r="J106" s="212">
        <f>BK106</f>
        <v>0</v>
      </c>
      <c r="K106" s="198"/>
      <c r="L106" s="203"/>
      <c r="M106" s="204"/>
      <c r="N106" s="205"/>
      <c r="O106" s="205"/>
      <c r="P106" s="206">
        <f>SUM(P107:P117)</f>
        <v>0</v>
      </c>
      <c r="Q106" s="205"/>
      <c r="R106" s="206">
        <f>SUM(R107:R117)</f>
        <v>0</v>
      </c>
      <c r="S106" s="205"/>
      <c r="T106" s="206">
        <f>SUM(T107:T117)</f>
        <v>0</v>
      </c>
      <c r="U106" s="207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8" t="s">
        <v>77</v>
      </c>
      <c r="AT106" s="209" t="s">
        <v>68</v>
      </c>
      <c r="AU106" s="209" t="s">
        <v>77</v>
      </c>
      <c r="AY106" s="208" t="s">
        <v>133</v>
      </c>
      <c r="BK106" s="210">
        <f>SUM(BK107:BK117)</f>
        <v>0</v>
      </c>
    </row>
    <row r="107" s="2" customFormat="1" ht="16.5" customHeight="1">
      <c r="A107" s="40"/>
      <c r="B107" s="41"/>
      <c r="C107" s="213" t="s">
        <v>419</v>
      </c>
      <c r="D107" s="213" t="s">
        <v>136</v>
      </c>
      <c r="E107" s="214" t="s">
        <v>787</v>
      </c>
      <c r="F107" s="215" t="s">
        <v>788</v>
      </c>
      <c r="G107" s="216" t="s">
        <v>234</v>
      </c>
      <c r="H107" s="217">
        <v>6.6879999999999997</v>
      </c>
      <c r="I107" s="218"/>
      <c r="J107" s="219">
        <f>ROUND(I107*H107,2)</f>
        <v>0</v>
      </c>
      <c r="K107" s="215" t="s">
        <v>18</v>
      </c>
      <c r="L107" s="46"/>
      <c r="M107" s="220" t="s">
        <v>18</v>
      </c>
      <c r="N107" s="221" t="s">
        <v>40</v>
      </c>
      <c r="O107" s="86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2">
        <f>S107*H107</f>
        <v>0</v>
      </c>
      <c r="U107" s="223" t="s">
        <v>18</v>
      </c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4" t="s">
        <v>140</v>
      </c>
      <c r="AT107" s="224" t="s">
        <v>136</v>
      </c>
      <c r="AU107" s="224" t="s">
        <v>79</v>
      </c>
      <c r="AY107" s="19" t="s">
        <v>133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9" t="s">
        <v>77</v>
      </c>
      <c r="BK107" s="225">
        <f>ROUND(I107*H107,2)</f>
        <v>0</v>
      </c>
      <c r="BL107" s="19" t="s">
        <v>140</v>
      </c>
      <c r="BM107" s="224" t="s">
        <v>180</v>
      </c>
    </row>
    <row r="108" s="14" customFormat="1">
      <c r="A108" s="14"/>
      <c r="B108" s="237"/>
      <c r="C108" s="238"/>
      <c r="D108" s="228" t="s">
        <v>141</v>
      </c>
      <c r="E108" s="239" t="s">
        <v>18</v>
      </c>
      <c r="F108" s="240" t="s">
        <v>789</v>
      </c>
      <c r="G108" s="238"/>
      <c r="H108" s="241">
        <v>6.6879999999999997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5"/>
      <c r="U108" s="246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141</v>
      </c>
      <c r="AU108" s="247" t="s">
        <v>79</v>
      </c>
      <c r="AV108" s="14" t="s">
        <v>79</v>
      </c>
      <c r="AW108" s="14" t="s">
        <v>31</v>
      </c>
      <c r="AX108" s="14" t="s">
        <v>69</v>
      </c>
      <c r="AY108" s="247" t="s">
        <v>133</v>
      </c>
    </row>
    <row r="109" s="15" customFormat="1">
      <c r="A109" s="15"/>
      <c r="B109" s="248"/>
      <c r="C109" s="249"/>
      <c r="D109" s="228" t="s">
        <v>141</v>
      </c>
      <c r="E109" s="250" t="s">
        <v>18</v>
      </c>
      <c r="F109" s="251" t="s">
        <v>171</v>
      </c>
      <c r="G109" s="249"/>
      <c r="H109" s="252">
        <v>6.6879999999999997</v>
      </c>
      <c r="I109" s="253"/>
      <c r="J109" s="249"/>
      <c r="K109" s="249"/>
      <c r="L109" s="254"/>
      <c r="M109" s="255"/>
      <c r="N109" s="256"/>
      <c r="O109" s="256"/>
      <c r="P109" s="256"/>
      <c r="Q109" s="256"/>
      <c r="R109" s="256"/>
      <c r="S109" s="256"/>
      <c r="T109" s="256"/>
      <c r="U109" s="257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8" t="s">
        <v>141</v>
      </c>
      <c r="AU109" s="258" t="s">
        <v>79</v>
      </c>
      <c r="AV109" s="15" t="s">
        <v>140</v>
      </c>
      <c r="AW109" s="15" t="s">
        <v>31</v>
      </c>
      <c r="AX109" s="15" t="s">
        <v>77</v>
      </c>
      <c r="AY109" s="258" t="s">
        <v>133</v>
      </c>
    </row>
    <row r="110" s="2" customFormat="1" ht="16.5" customHeight="1">
      <c r="A110" s="40"/>
      <c r="B110" s="41"/>
      <c r="C110" s="213" t="s">
        <v>176</v>
      </c>
      <c r="D110" s="213" t="s">
        <v>136</v>
      </c>
      <c r="E110" s="214" t="s">
        <v>790</v>
      </c>
      <c r="F110" s="215" t="s">
        <v>791</v>
      </c>
      <c r="G110" s="216" t="s">
        <v>253</v>
      </c>
      <c r="H110" s="217">
        <v>7.5999999999999996</v>
      </c>
      <c r="I110" s="218"/>
      <c r="J110" s="219">
        <f>ROUND(I110*H110,2)</f>
        <v>0</v>
      </c>
      <c r="K110" s="215" t="s">
        <v>18</v>
      </c>
      <c r="L110" s="46"/>
      <c r="M110" s="220" t="s">
        <v>18</v>
      </c>
      <c r="N110" s="221" t="s">
        <v>40</v>
      </c>
      <c r="O110" s="86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2">
        <f>S110*H110</f>
        <v>0</v>
      </c>
      <c r="U110" s="223" t="s">
        <v>18</v>
      </c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4" t="s">
        <v>140</v>
      </c>
      <c r="AT110" s="224" t="s">
        <v>136</v>
      </c>
      <c r="AU110" s="224" t="s">
        <v>79</v>
      </c>
      <c r="AY110" s="19" t="s">
        <v>133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9" t="s">
        <v>77</v>
      </c>
      <c r="BK110" s="225">
        <f>ROUND(I110*H110,2)</f>
        <v>0</v>
      </c>
      <c r="BL110" s="19" t="s">
        <v>140</v>
      </c>
      <c r="BM110" s="224" t="s">
        <v>185</v>
      </c>
    </row>
    <row r="111" s="14" customFormat="1">
      <c r="A111" s="14"/>
      <c r="B111" s="237"/>
      <c r="C111" s="238"/>
      <c r="D111" s="228" t="s">
        <v>141</v>
      </c>
      <c r="E111" s="239" t="s">
        <v>18</v>
      </c>
      <c r="F111" s="240" t="s">
        <v>792</v>
      </c>
      <c r="G111" s="238"/>
      <c r="H111" s="241">
        <v>7.5999999999999996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5"/>
      <c r="U111" s="246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7" t="s">
        <v>141</v>
      </c>
      <c r="AU111" s="247" t="s">
        <v>79</v>
      </c>
      <c r="AV111" s="14" t="s">
        <v>79</v>
      </c>
      <c r="AW111" s="14" t="s">
        <v>31</v>
      </c>
      <c r="AX111" s="14" t="s">
        <v>69</v>
      </c>
      <c r="AY111" s="247" t="s">
        <v>133</v>
      </c>
    </row>
    <row r="112" s="15" customFormat="1">
      <c r="A112" s="15"/>
      <c r="B112" s="248"/>
      <c r="C112" s="249"/>
      <c r="D112" s="228" t="s">
        <v>141</v>
      </c>
      <c r="E112" s="250" t="s">
        <v>18</v>
      </c>
      <c r="F112" s="251" t="s">
        <v>171</v>
      </c>
      <c r="G112" s="249"/>
      <c r="H112" s="252">
        <v>7.5999999999999996</v>
      </c>
      <c r="I112" s="253"/>
      <c r="J112" s="249"/>
      <c r="K112" s="249"/>
      <c r="L112" s="254"/>
      <c r="M112" s="255"/>
      <c r="N112" s="256"/>
      <c r="O112" s="256"/>
      <c r="P112" s="256"/>
      <c r="Q112" s="256"/>
      <c r="R112" s="256"/>
      <c r="S112" s="256"/>
      <c r="T112" s="256"/>
      <c r="U112" s="257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8" t="s">
        <v>141</v>
      </c>
      <c r="AU112" s="258" t="s">
        <v>79</v>
      </c>
      <c r="AV112" s="15" t="s">
        <v>140</v>
      </c>
      <c r="AW112" s="15" t="s">
        <v>31</v>
      </c>
      <c r="AX112" s="15" t="s">
        <v>77</v>
      </c>
      <c r="AY112" s="258" t="s">
        <v>133</v>
      </c>
    </row>
    <row r="113" s="2" customFormat="1" ht="16.5" customHeight="1">
      <c r="A113" s="40"/>
      <c r="B113" s="41"/>
      <c r="C113" s="213" t="s">
        <v>424</v>
      </c>
      <c r="D113" s="213" t="s">
        <v>136</v>
      </c>
      <c r="E113" s="214" t="s">
        <v>793</v>
      </c>
      <c r="F113" s="215" t="s">
        <v>794</v>
      </c>
      <c r="G113" s="216" t="s">
        <v>253</v>
      </c>
      <c r="H113" s="217">
        <v>7.5999999999999996</v>
      </c>
      <c r="I113" s="218"/>
      <c r="J113" s="219">
        <f>ROUND(I113*H113,2)</f>
        <v>0</v>
      </c>
      <c r="K113" s="215" t="s">
        <v>18</v>
      </c>
      <c r="L113" s="46"/>
      <c r="M113" s="220" t="s">
        <v>18</v>
      </c>
      <c r="N113" s="221" t="s">
        <v>40</v>
      </c>
      <c r="O113" s="86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2">
        <f>S113*H113</f>
        <v>0</v>
      </c>
      <c r="U113" s="223" t="s">
        <v>18</v>
      </c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4" t="s">
        <v>140</v>
      </c>
      <c r="AT113" s="224" t="s">
        <v>136</v>
      </c>
      <c r="AU113" s="224" t="s">
        <v>79</v>
      </c>
      <c r="AY113" s="19" t="s">
        <v>133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9" t="s">
        <v>77</v>
      </c>
      <c r="BK113" s="225">
        <f>ROUND(I113*H113,2)</f>
        <v>0</v>
      </c>
      <c r="BL113" s="19" t="s">
        <v>140</v>
      </c>
      <c r="BM113" s="224" t="s">
        <v>186</v>
      </c>
    </row>
    <row r="114" s="2" customFormat="1" ht="16.5" customHeight="1">
      <c r="A114" s="40"/>
      <c r="B114" s="41"/>
      <c r="C114" s="213" t="s">
        <v>209</v>
      </c>
      <c r="D114" s="213" t="s">
        <v>136</v>
      </c>
      <c r="E114" s="214" t="s">
        <v>795</v>
      </c>
      <c r="F114" s="215" t="s">
        <v>796</v>
      </c>
      <c r="G114" s="216" t="s">
        <v>239</v>
      </c>
      <c r="H114" s="217">
        <v>0.17599999999999999</v>
      </c>
      <c r="I114" s="218"/>
      <c r="J114" s="219">
        <f>ROUND(I114*H114,2)</f>
        <v>0</v>
      </c>
      <c r="K114" s="215" t="s">
        <v>18</v>
      </c>
      <c r="L114" s="46"/>
      <c r="M114" s="220" t="s">
        <v>18</v>
      </c>
      <c r="N114" s="221" t="s">
        <v>40</v>
      </c>
      <c r="O114" s="86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2">
        <f>S114*H114</f>
        <v>0</v>
      </c>
      <c r="U114" s="223" t="s">
        <v>18</v>
      </c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4" t="s">
        <v>140</v>
      </c>
      <c r="AT114" s="224" t="s">
        <v>136</v>
      </c>
      <c r="AU114" s="224" t="s">
        <v>79</v>
      </c>
      <c r="AY114" s="19" t="s">
        <v>133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9" t="s">
        <v>77</v>
      </c>
      <c r="BK114" s="225">
        <f>ROUND(I114*H114,2)</f>
        <v>0</v>
      </c>
      <c r="BL114" s="19" t="s">
        <v>140</v>
      </c>
      <c r="BM114" s="224" t="s">
        <v>191</v>
      </c>
    </row>
    <row r="115" s="14" customFormat="1">
      <c r="A115" s="14"/>
      <c r="B115" s="237"/>
      <c r="C115" s="238"/>
      <c r="D115" s="228" t="s">
        <v>141</v>
      </c>
      <c r="E115" s="239" t="s">
        <v>18</v>
      </c>
      <c r="F115" s="240" t="s">
        <v>797</v>
      </c>
      <c r="G115" s="238"/>
      <c r="H115" s="241">
        <v>0.060999999999999999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5"/>
      <c r="U115" s="246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141</v>
      </c>
      <c r="AU115" s="247" t="s">
        <v>79</v>
      </c>
      <c r="AV115" s="14" t="s">
        <v>79</v>
      </c>
      <c r="AW115" s="14" t="s">
        <v>31</v>
      </c>
      <c r="AX115" s="14" t="s">
        <v>69</v>
      </c>
      <c r="AY115" s="247" t="s">
        <v>133</v>
      </c>
    </row>
    <row r="116" s="14" customFormat="1">
      <c r="A116" s="14"/>
      <c r="B116" s="237"/>
      <c r="C116" s="238"/>
      <c r="D116" s="228" t="s">
        <v>141</v>
      </c>
      <c r="E116" s="239" t="s">
        <v>18</v>
      </c>
      <c r="F116" s="240" t="s">
        <v>798</v>
      </c>
      <c r="G116" s="238"/>
      <c r="H116" s="241">
        <v>0.11500000000000001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5"/>
      <c r="U116" s="246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141</v>
      </c>
      <c r="AU116" s="247" t="s">
        <v>79</v>
      </c>
      <c r="AV116" s="14" t="s">
        <v>79</v>
      </c>
      <c r="AW116" s="14" t="s">
        <v>31</v>
      </c>
      <c r="AX116" s="14" t="s">
        <v>69</v>
      </c>
      <c r="AY116" s="247" t="s">
        <v>133</v>
      </c>
    </row>
    <row r="117" s="15" customFormat="1">
      <c r="A117" s="15"/>
      <c r="B117" s="248"/>
      <c r="C117" s="249"/>
      <c r="D117" s="228" t="s">
        <v>141</v>
      </c>
      <c r="E117" s="250" t="s">
        <v>18</v>
      </c>
      <c r="F117" s="251" t="s">
        <v>171</v>
      </c>
      <c r="G117" s="249"/>
      <c r="H117" s="252">
        <v>0.17599999999999999</v>
      </c>
      <c r="I117" s="253"/>
      <c r="J117" s="249"/>
      <c r="K117" s="249"/>
      <c r="L117" s="254"/>
      <c r="M117" s="255"/>
      <c r="N117" s="256"/>
      <c r="O117" s="256"/>
      <c r="P117" s="256"/>
      <c r="Q117" s="256"/>
      <c r="R117" s="256"/>
      <c r="S117" s="256"/>
      <c r="T117" s="256"/>
      <c r="U117" s="257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8" t="s">
        <v>141</v>
      </c>
      <c r="AU117" s="258" t="s">
        <v>79</v>
      </c>
      <c r="AV117" s="15" t="s">
        <v>140</v>
      </c>
      <c r="AW117" s="15" t="s">
        <v>31</v>
      </c>
      <c r="AX117" s="15" t="s">
        <v>77</v>
      </c>
      <c r="AY117" s="258" t="s">
        <v>133</v>
      </c>
    </row>
    <row r="118" s="12" customFormat="1" ht="22.8" customHeight="1">
      <c r="A118" s="12"/>
      <c r="B118" s="197"/>
      <c r="C118" s="198"/>
      <c r="D118" s="199" t="s">
        <v>68</v>
      </c>
      <c r="E118" s="211" t="s">
        <v>230</v>
      </c>
      <c r="F118" s="211" t="s">
        <v>231</v>
      </c>
      <c r="G118" s="198"/>
      <c r="H118" s="198"/>
      <c r="I118" s="201"/>
      <c r="J118" s="212">
        <f>BK118</f>
        <v>0</v>
      </c>
      <c r="K118" s="198"/>
      <c r="L118" s="203"/>
      <c r="M118" s="204"/>
      <c r="N118" s="205"/>
      <c r="O118" s="205"/>
      <c r="P118" s="206">
        <f>SUM(P119:P122)</f>
        <v>0</v>
      </c>
      <c r="Q118" s="205"/>
      <c r="R118" s="206">
        <f>SUM(R119:R122)</f>
        <v>0</v>
      </c>
      <c r="S118" s="205"/>
      <c r="T118" s="206">
        <f>SUM(T119:T122)</f>
        <v>0</v>
      </c>
      <c r="U118" s="207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8" t="s">
        <v>77</v>
      </c>
      <c r="AT118" s="209" t="s">
        <v>68</v>
      </c>
      <c r="AU118" s="209" t="s">
        <v>77</v>
      </c>
      <c r="AY118" s="208" t="s">
        <v>133</v>
      </c>
      <c r="BK118" s="210">
        <f>SUM(BK119:BK122)</f>
        <v>0</v>
      </c>
    </row>
    <row r="119" s="2" customFormat="1" ht="16.5" customHeight="1">
      <c r="A119" s="40"/>
      <c r="B119" s="41"/>
      <c r="C119" s="213" t="s">
        <v>291</v>
      </c>
      <c r="D119" s="213" t="s">
        <v>136</v>
      </c>
      <c r="E119" s="214" t="s">
        <v>799</v>
      </c>
      <c r="F119" s="215" t="s">
        <v>800</v>
      </c>
      <c r="G119" s="216" t="s">
        <v>319</v>
      </c>
      <c r="H119" s="217">
        <v>4.96</v>
      </c>
      <c r="I119" s="218"/>
      <c r="J119" s="219">
        <f>ROUND(I119*H119,2)</f>
        <v>0</v>
      </c>
      <c r="K119" s="215" t="s">
        <v>18</v>
      </c>
      <c r="L119" s="46"/>
      <c r="M119" s="220" t="s">
        <v>18</v>
      </c>
      <c r="N119" s="221" t="s">
        <v>40</v>
      </c>
      <c r="O119" s="86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2">
        <f>S119*H119</f>
        <v>0</v>
      </c>
      <c r="U119" s="223" t="s">
        <v>18</v>
      </c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4" t="s">
        <v>140</v>
      </c>
      <c r="AT119" s="224" t="s">
        <v>136</v>
      </c>
      <c r="AU119" s="224" t="s">
        <v>79</v>
      </c>
      <c r="AY119" s="19" t="s">
        <v>133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9" t="s">
        <v>77</v>
      </c>
      <c r="BK119" s="225">
        <f>ROUND(I119*H119,2)</f>
        <v>0</v>
      </c>
      <c r="BL119" s="19" t="s">
        <v>140</v>
      </c>
      <c r="BM119" s="224" t="s">
        <v>194</v>
      </c>
    </row>
    <row r="120" s="2" customFormat="1" ht="16.5" customHeight="1">
      <c r="A120" s="40"/>
      <c r="B120" s="41"/>
      <c r="C120" s="264" t="s">
        <v>205</v>
      </c>
      <c r="D120" s="264" t="s">
        <v>242</v>
      </c>
      <c r="E120" s="265" t="s">
        <v>801</v>
      </c>
      <c r="F120" s="266" t="s">
        <v>802</v>
      </c>
      <c r="G120" s="267" t="s">
        <v>319</v>
      </c>
      <c r="H120" s="268">
        <v>4.96</v>
      </c>
      <c r="I120" s="269"/>
      <c r="J120" s="270">
        <f>ROUND(I120*H120,2)</f>
        <v>0</v>
      </c>
      <c r="K120" s="266" t="s">
        <v>18</v>
      </c>
      <c r="L120" s="271"/>
      <c r="M120" s="272" t="s">
        <v>18</v>
      </c>
      <c r="N120" s="273" t="s">
        <v>40</v>
      </c>
      <c r="O120" s="86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2">
        <f>S120*H120</f>
        <v>0</v>
      </c>
      <c r="U120" s="223" t="s">
        <v>18</v>
      </c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4" t="s">
        <v>152</v>
      </c>
      <c r="AT120" s="224" t="s">
        <v>242</v>
      </c>
      <c r="AU120" s="224" t="s">
        <v>79</v>
      </c>
      <c r="AY120" s="19" t="s">
        <v>133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9" t="s">
        <v>77</v>
      </c>
      <c r="BK120" s="225">
        <f>ROUND(I120*H120,2)</f>
        <v>0</v>
      </c>
      <c r="BL120" s="19" t="s">
        <v>140</v>
      </c>
      <c r="BM120" s="224" t="s">
        <v>200</v>
      </c>
    </row>
    <row r="121" s="14" customFormat="1">
      <c r="A121" s="14"/>
      <c r="B121" s="237"/>
      <c r="C121" s="238"/>
      <c r="D121" s="228" t="s">
        <v>141</v>
      </c>
      <c r="E121" s="239" t="s">
        <v>18</v>
      </c>
      <c r="F121" s="240" t="s">
        <v>803</v>
      </c>
      <c r="G121" s="238"/>
      <c r="H121" s="241">
        <v>4.96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5"/>
      <c r="U121" s="246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141</v>
      </c>
      <c r="AU121" s="247" t="s">
        <v>79</v>
      </c>
      <c r="AV121" s="14" t="s">
        <v>79</v>
      </c>
      <c r="AW121" s="14" t="s">
        <v>31</v>
      </c>
      <c r="AX121" s="14" t="s">
        <v>69</v>
      </c>
      <c r="AY121" s="247" t="s">
        <v>133</v>
      </c>
    </row>
    <row r="122" s="15" customFormat="1">
      <c r="A122" s="15"/>
      <c r="B122" s="248"/>
      <c r="C122" s="249"/>
      <c r="D122" s="228" t="s">
        <v>141</v>
      </c>
      <c r="E122" s="250" t="s">
        <v>18</v>
      </c>
      <c r="F122" s="251" t="s">
        <v>171</v>
      </c>
      <c r="G122" s="249"/>
      <c r="H122" s="252">
        <v>4.96</v>
      </c>
      <c r="I122" s="253"/>
      <c r="J122" s="249"/>
      <c r="K122" s="249"/>
      <c r="L122" s="254"/>
      <c r="M122" s="255"/>
      <c r="N122" s="256"/>
      <c r="O122" s="256"/>
      <c r="P122" s="256"/>
      <c r="Q122" s="256"/>
      <c r="R122" s="256"/>
      <c r="S122" s="256"/>
      <c r="T122" s="256"/>
      <c r="U122" s="257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8" t="s">
        <v>141</v>
      </c>
      <c r="AU122" s="258" t="s">
        <v>79</v>
      </c>
      <c r="AV122" s="15" t="s">
        <v>140</v>
      </c>
      <c r="AW122" s="15" t="s">
        <v>31</v>
      </c>
      <c r="AX122" s="15" t="s">
        <v>77</v>
      </c>
      <c r="AY122" s="258" t="s">
        <v>133</v>
      </c>
    </row>
    <row r="123" s="12" customFormat="1" ht="22.8" customHeight="1">
      <c r="A123" s="12"/>
      <c r="B123" s="197"/>
      <c r="C123" s="198"/>
      <c r="D123" s="199" t="s">
        <v>68</v>
      </c>
      <c r="E123" s="211" t="s">
        <v>132</v>
      </c>
      <c r="F123" s="211" t="s">
        <v>804</v>
      </c>
      <c r="G123" s="198"/>
      <c r="H123" s="198"/>
      <c r="I123" s="201"/>
      <c r="J123" s="212">
        <f>BK123</f>
        <v>0</v>
      </c>
      <c r="K123" s="198"/>
      <c r="L123" s="203"/>
      <c r="M123" s="204"/>
      <c r="N123" s="205"/>
      <c r="O123" s="205"/>
      <c r="P123" s="206">
        <f>SUM(P124:P127)</f>
        <v>0</v>
      </c>
      <c r="Q123" s="205"/>
      <c r="R123" s="206">
        <f>SUM(R124:R127)</f>
        <v>0</v>
      </c>
      <c r="S123" s="205"/>
      <c r="T123" s="206">
        <f>SUM(T124:T127)</f>
        <v>0</v>
      </c>
      <c r="U123" s="207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8" t="s">
        <v>77</v>
      </c>
      <c r="AT123" s="209" t="s">
        <v>68</v>
      </c>
      <c r="AU123" s="209" t="s">
        <v>77</v>
      </c>
      <c r="AY123" s="208" t="s">
        <v>133</v>
      </c>
      <c r="BK123" s="210">
        <f>SUM(BK124:BK127)</f>
        <v>0</v>
      </c>
    </row>
    <row r="124" s="2" customFormat="1" ht="21.75" customHeight="1">
      <c r="A124" s="40"/>
      <c r="B124" s="41"/>
      <c r="C124" s="213" t="s">
        <v>145</v>
      </c>
      <c r="D124" s="213" t="s">
        <v>136</v>
      </c>
      <c r="E124" s="214" t="s">
        <v>805</v>
      </c>
      <c r="F124" s="215" t="s">
        <v>806</v>
      </c>
      <c r="G124" s="216" t="s">
        <v>253</v>
      </c>
      <c r="H124" s="217">
        <v>2.1600000000000001</v>
      </c>
      <c r="I124" s="218"/>
      <c r="J124" s="219">
        <f>ROUND(I124*H124,2)</f>
        <v>0</v>
      </c>
      <c r="K124" s="215" t="s">
        <v>18</v>
      </c>
      <c r="L124" s="46"/>
      <c r="M124" s="220" t="s">
        <v>18</v>
      </c>
      <c r="N124" s="221" t="s">
        <v>40</v>
      </c>
      <c r="O124" s="86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2">
        <f>S124*H124</f>
        <v>0</v>
      </c>
      <c r="U124" s="223" t="s">
        <v>18</v>
      </c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4" t="s">
        <v>140</v>
      </c>
      <c r="AT124" s="224" t="s">
        <v>136</v>
      </c>
      <c r="AU124" s="224" t="s">
        <v>79</v>
      </c>
      <c r="AY124" s="19" t="s">
        <v>133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9" t="s">
        <v>77</v>
      </c>
      <c r="BK124" s="225">
        <f>ROUND(I124*H124,2)</f>
        <v>0</v>
      </c>
      <c r="BL124" s="19" t="s">
        <v>140</v>
      </c>
      <c r="BM124" s="224" t="s">
        <v>205</v>
      </c>
    </row>
    <row r="125" s="14" customFormat="1">
      <c r="A125" s="14"/>
      <c r="B125" s="237"/>
      <c r="C125" s="238"/>
      <c r="D125" s="228" t="s">
        <v>141</v>
      </c>
      <c r="E125" s="239" t="s">
        <v>18</v>
      </c>
      <c r="F125" s="240" t="s">
        <v>807</v>
      </c>
      <c r="G125" s="238"/>
      <c r="H125" s="241">
        <v>2.1600000000000001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5"/>
      <c r="U125" s="246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7" t="s">
        <v>141</v>
      </c>
      <c r="AU125" s="247" t="s">
        <v>79</v>
      </c>
      <c r="AV125" s="14" t="s">
        <v>79</v>
      </c>
      <c r="AW125" s="14" t="s">
        <v>31</v>
      </c>
      <c r="AX125" s="14" t="s">
        <v>69</v>
      </c>
      <c r="AY125" s="247" t="s">
        <v>133</v>
      </c>
    </row>
    <row r="126" s="15" customFormat="1">
      <c r="A126" s="15"/>
      <c r="B126" s="248"/>
      <c r="C126" s="249"/>
      <c r="D126" s="228" t="s">
        <v>141</v>
      </c>
      <c r="E126" s="250" t="s">
        <v>18</v>
      </c>
      <c r="F126" s="251" t="s">
        <v>171</v>
      </c>
      <c r="G126" s="249"/>
      <c r="H126" s="252">
        <v>2.1600000000000001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6"/>
      <c r="U126" s="257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8" t="s">
        <v>141</v>
      </c>
      <c r="AU126" s="258" t="s">
        <v>79</v>
      </c>
      <c r="AV126" s="15" t="s">
        <v>140</v>
      </c>
      <c r="AW126" s="15" t="s">
        <v>31</v>
      </c>
      <c r="AX126" s="15" t="s">
        <v>77</v>
      </c>
      <c r="AY126" s="258" t="s">
        <v>133</v>
      </c>
    </row>
    <row r="127" s="2" customFormat="1" ht="21.75" customHeight="1">
      <c r="A127" s="40"/>
      <c r="B127" s="41"/>
      <c r="C127" s="213" t="s">
        <v>149</v>
      </c>
      <c r="D127" s="213" t="s">
        <v>136</v>
      </c>
      <c r="E127" s="214" t="s">
        <v>808</v>
      </c>
      <c r="F127" s="215" t="s">
        <v>809</v>
      </c>
      <c r="G127" s="216" t="s">
        <v>253</v>
      </c>
      <c r="H127" s="217">
        <v>2.1600000000000001</v>
      </c>
      <c r="I127" s="218"/>
      <c r="J127" s="219">
        <f>ROUND(I127*H127,2)</f>
        <v>0</v>
      </c>
      <c r="K127" s="215" t="s">
        <v>18</v>
      </c>
      <c r="L127" s="46"/>
      <c r="M127" s="220" t="s">
        <v>18</v>
      </c>
      <c r="N127" s="221" t="s">
        <v>40</v>
      </c>
      <c r="O127" s="86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2">
        <f>S127*H127</f>
        <v>0</v>
      </c>
      <c r="U127" s="223" t="s">
        <v>18</v>
      </c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4" t="s">
        <v>140</v>
      </c>
      <c r="AT127" s="224" t="s">
        <v>136</v>
      </c>
      <c r="AU127" s="224" t="s">
        <v>79</v>
      </c>
      <c r="AY127" s="19" t="s">
        <v>133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9" t="s">
        <v>77</v>
      </c>
      <c r="BK127" s="225">
        <f>ROUND(I127*H127,2)</f>
        <v>0</v>
      </c>
      <c r="BL127" s="19" t="s">
        <v>140</v>
      </c>
      <c r="BM127" s="224" t="s">
        <v>209</v>
      </c>
    </row>
    <row r="128" s="12" customFormat="1" ht="22.8" customHeight="1">
      <c r="A128" s="12"/>
      <c r="B128" s="197"/>
      <c r="C128" s="198"/>
      <c r="D128" s="199" t="s">
        <v>68</v>
      </c>
      <c r="E128" s="211" t="s">
        <v>145</v>
      </c>
      <c r="F128" s="211" t="s">
        <v>274</v>
      </c>
      <c r="G128" s="198"/>
      <c r="H128" s="198"/>
      <c r="I128" s="201"/>
      <c r="J128" s="212">
        <f>BK128</f>
        <v>0</v>
      </c>
      <c r="K128" s="198"/>
      <c r="L128" s="203"/>
      <c r="M128" s="204"/>
      <c r="N128" s="205"/>
      <c r="O128" s="205"/>
      <c r="P128" s="206">
        <f>SUM(P129:P132)</f>
        <v>0</v>
      </c>
      <c r="Q128" s="205"/>
      <c r="R128" s="206">
        <f>SUM(R129:R132)</f>
        <v>0</v>
      </c>
      <c r="S128" s="205"/>
      <c r="T128" s="206">
        <f>SUM(T129:T132)</f>
        <v>0</v>
      </c>
      <c r="U128" s="207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77</v>
      </c>
      <c r="AT128" s="209" t="s">
        <v>68</v>
      </c>
      <c r="AU128" s="209" t="s">
        <v>77</v>
      </c>
      <c r="AY128" s="208" t="s">
        <v>133</v>
      </c>
      <c r="BK128" s="210">
        <f>SUM(BK129:BK132)</f>
        <v>0</v>
      </c>
    </row>
    <row r="129" s="2" customFormat="1" ht="16.5" customHeight="1">
      <c r="A129" s="40"/>
      <c r="B129" s="41"/>
      <c r="C129" s="213" t="s">
        <v>197</v>
      </c>
      <c r="D129" s="213" t="s">
        <v>136</v>
      </c>
      <c r="E129" s="214" t="s">
        <v>810</v>
      </c>
      <c r="F129" s="215" t="s">
        <v>811</v>
      </c>
      <c r="G129" s="216" t="s">
        <v>278</v>
      </c>
      <c r="H129" s="217">
        <v>6</v>
      </c>
      <c r="I129" s="218"/>
      <c r="J129" s="219">
        <f>ROUND(I129*H129,2)</f>
        <v>0</v>
      </c>
      <c r="K129" s="215" t="s">
        <v>18</v>
      </c>
      <c r="L129" s="46"/>
      <c r="M129" s="220" t="s">
        <v>18</v>
      </c>
      <c r="N129" s="221" t="s">
        <v>40</v>
      </c>
      <c r="O129" s="86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2">
        <f>S129*H129</f>
        <v>0</v>
      </c>
      <c r="U129" s="223" t="s">
        <v>18</v>
      </c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4" t="s">
        <v>140</v>
      </c>
      <c r="AT129" s="224" t="s">
        <v>136</v>
      </c>
      <c r="AU129" s="224" t="s">
        <v>79</v>
      </c>
      <c r="AY129" s="19" t="s">
        <v>133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9" t="s">
        <v>77</v>
      </c>
      <c r="BK129" s="225">
        <f>ROUND(I129*H129,2)</f>
        <v>0</v>
      </c>
      <c r="BL129" s="19" t="s">
        <v>140</v>
      </c>
      <c r="BM129" s="224" t="s">
        <v>294</v>
      </c>
    </row>
    <row r="130" s="2" customFormat="1" ht="16.5" customHeight="1">
      <c r="A130" s="40"/>
      <c r="B130" s="41"/>
      <c r="C130" s="213" t="s">
        <v>77</v>
      </c>
      <c r="D130" s="213" t="s">
        <v>136</v>
      </c>
      <c r="E130" s="214" t="s">
        <v>812</v>
      </c>
      <c r="F130" s="215" t="s">
        <v>813</v>
      </c>
      <c r="G130" s="216" t="s">
        <v>278</v>
      </c>
      <c r="H130" s="217">
        <v>24</v>
      </c>
      <c r="I130" s="218"/>
      <c r="J130" s="219">
        <f>ROUND(I130*H130,2)</f>
        <v>0</v>
      </c>
      <c r="K130" s="215" t="s">
        <v>18</v>
      </c>
      <c r="L130" s="46"/>
      <c r="M130" s="220" t="s">
        <v>18</v>
      </c>
      <c r="N130" s="221" t="s">
        <v>40</v>
      </c>
      <c r="O130" s="86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2">
        <f>S130*H130</f>
        <v>0</v>
      </c>
      <c r="U130" s="223" t="s">
        <v>18</v>
      </c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4" t="s">
        <v>140</v>
      </c>
      <c r="AT130" s="224" t="s">
        <v>136</v>
      </c>
      <c r="AU130" s="224" t="s">
        <v>79</v>
      </c>
      <c r="AY130" s="19" t="s">
        <v>133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9" t="s">
        <v>77</v>
      </c>
      <c r="BK130" s="225">
        <f>ROUND(I130*H130,2)</f>
        <v>0</v>
      </c>
      <c r="BL130" s="19" t="s">
        <v>140</v>
      </c>
      <c r="BM130" s="224" t="s">
        <v>300</v>
      </c>
    </row>
    <row r="131" s="14" customFormat="1">
      <c r="A131" s="14"/>
      <c r="B131" s="237"/>
      <c r="C131" s="238"/>
      <c r="D131" s="228" t="s">
        <v>141</v>
      </c>
      <c r="E131" s="239" t="s">
        <v>18</v>
      </c>
      <c r="F131" s="240" t="s">
        <v>814</v>
      </c>
      <c r="G131" s="238"/>
      <c r="H131" s="241">
        <v>24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5"/>
      <c r="U131" s="246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141</v>
      </c>
      <c r="AU131" s="247" t="s">
        <v>79</v>
      </c>
      <c r="AV131" s="14" t="s">
        <v>79</v>
      </c>
      <c r="AW131" s="14" t="s">
        <v>31</v>
      </c>
      <c r="AX131" s="14" t="s">
        <v>69</v>
      </c>
      <c r="AY131" s="247" t="s">
        <v>133</v>
      </c>
    </row>
    <row r="132" s="15" customFormat="1">
      <c r="A132" s="15"/>
      <c r="B132" s="248"/>
      <c r="C132" s="249"/>
      <c r="D132" s="228" t="s">
        <v>141</v>
      </c>
      <c r="E132" s="250" t="s">
        <v>18</v>
      </c>
      <c r="F132" s="251" t="s">
        <v>171</v>
      </c>
      <c r="G132" s="249"/>
      <c r="H132" s="252">
        <v>24</v>
      </c>
      <c r="I132" s="253"/>
      <c r="J132" s="249"/>
      <c r="K132" s="249"/>
      <c r="L132" s="254"/>
      <c r="M132" s="255"/>
      <c r="N132" s="256"/>
      <c r="O132" s="256"/>
      <c r="P132" s="256"/>
      <c r="Q132" s="256"/>
      <c r="R132" s="256"/>
      <c r="S132" s="256"/>
      <c r="T132" s="256"/>
      <c r="U132" s="257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8" t="s">
        <v>141</v>
      </c>
      <c r="AU132" s="258" t="s">
        <v>79</v>
      </c>
      <c r="AV132" s="15" t="s">
        <v>140</v>
      </c>
      <c r="AW132" s="15" t="s">
        <v>31</v>
      </c>
      <c r="AX132" s="15" t="s">
        <v>77</v>
      </c>
      <c r="AY132" s="258" t="s">
        <v>133</v>
      </c>
    </row>
    <row r="133" s="12" customFormat="1" ht="22.8" customHeight="1">
      <c r="A133" s="12"/>
      <c r="B133" s="197"/>
      <c r="C133" s="198"/>
      <c r="D133" s="199" t="s">
        <v>68</v>
      </c>
      <c r="E133" s="211" t="s">
        <v>330</v>
      </c>
      <c r="F133" s="211" t="s">
        <v>331</v>
      </c>
      <c r="G133" s="198"/>
      <c r="H133" s="198"/>
      <c r="I133" s="201"/>
      <c r="J133" s="212">
        <f>BK133</f>
        <v>0</v>
      </c>
      <c r="K133" s="198"/>
      <c r="L133" s="203"/>
      <c r="M133" s="204"/>
      <c r="N133" s="205"/>
      <c r="O133" s="205"/>
      <c r="P133" s="206">
        <f>P134</f>
        <v>0</v>
      </c>
      <c r="Q133" s="205"/>
      <c r="R133" s="206">
        <f>R134</f>
        <v>0</v>
      </c>
      <c r="S133" s="205"/>
      <c r="T133" s="206">
        <f>T134</f>
        <v>0</v>
      </c>
      <c r="U133" s="207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8" t="s">
        <v>77</v>
      </c>
      <c r="AT133" s="209" t="s">
        <v>68</v>
      </c>
      <c r="AU133" s="209" t="s">
        <v>77</v>
      </c>
      <c r="AY133" s="208" t="s">
        <v>133</v>
      </c>
      <c r="BK133" s="210">
        <f>BK134</f>
        <v>0</v>
      </c>
    </row>
    <row r="134" s="2" customFormat="1" ht="16.5" customHeight="1">
      <c r="A134" s="40"/>
      <c r="B134" s="41"/>
      <c r="C134" s="213" t="s">
        <v>332</v>
      </c>
      <c r="D134" s="213" t="s">
        <v>136</v>
      </c>
      <c r="E134" s="214" t="s">
        <v>333</v>
      </c>
      <c r="F134" s="215" t="s">
        <v>334</v>
      </c>
      <c r="G134" s="216" t="s">
        <v>239</v>
      </c>
      <c r="H134" s="217">
        <v>6.0519999999999996</v>
      </c>
      <c r="I134" s="218"/>
      <c r="J134" s="219">
        <f>ROUND(I134*H134,2)</f>
        <v>0</v>
      </c>
      <c r="K134" s="215" t="s">
        <v>18</v>
      </c>
      <c r="L134" s="46"/>
      <c r="M134" s="220" t="s">
        <v>18</v>
      </c>
      <c r="N134" s="221" t="s">
        <v>40</v>
      </c>
      <c r="O134" s="86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2">
        <f>S134*H134</f>
        <v>0</v>
      </c>
      <c r="U134" s="223" t="s">
        <v>18</v>
      </c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4" t="s">
        <v>140</v>
      </c>
      <c r="AT134" s="224" t="s">
        <v>136</v>
      </c>
      <c r="AU134" s="224" t="s">
        <v>79</v>
      </c>
      <c r="AY134" s="19" t="s">
        <v>133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9" t="s">
        <v>77</v>
      </c>
      <c r="BK134" s="225">
        <f>ROUND(I134*H134,2)</f>
        <v>0</v>
      </c>
      <c r="BL134" s="19" t="s">
        <v>140</v>
      </c>
      <c r="BM134" s="224" t="s">
        <v>305</v>
      </c>
    </row>
    <row r="135" s="12" customFormat="1" ht="22.8" customHeight="1">
      <c r="A135" s="12"/>
      <c r="B135" s="197"/>
      <c r="C135" s="198"/>
      <c r="D135" s="199" t="s">
        <v>68</v>
      </c>
      <c r="E135" s="211" t="s">
        <v>336</v>
      </c>
      <c r="F135" s="211" t="s">
        <v>337</v>
      </c>
      <c r="G135" s="198"/>
      <c r="H135" s="198"/>
      <c r="I135" s="201"/>
      <c r="J135" s="212">
        <f>BK135</f>
        <v>0</v>
      </c>
      <c r="K135" s="198"/>
      <c r="L135" s="203"/>
      <c r="M135" s="204"/>
      <c r="N135" s="205"/>
      <c r="O135" s="205"/>
      <c r="P135" s="206">
        <f>P136</f>
        <v>0</v>
      </c>
      <c r="Q135" s="205"/>
      <c r="R135" s="206">
        <f>R136</f>
        <v>0</v>
      </c>
      <c r="S135" s="205"/>
      <c r="T135" s="206">
        <f>T136</f>
        <v>0</v>
      </c>
      <c r="U135" s="207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8" t="s">
        <v>77</v>
      </c>
      <c r="AT135" s="209" t="s">
        <v>68</v>
      </c>
      <c r="AU135" s="209" t="s">
        <v>77</v>
      </c>
      <c r="AY135" s="208" t="s">
        <v>133</v>
      </c>
      <c r="BK135" s="210">
        <f>BK136</f>
        <v>0</v>
      </c>
    </row>
    <row r="136" s="2" customFormat="1" ht="16.5" customHeight="1">
      <c r="A136" s="40"/>
      <c r="B136" s="41"/>
      <c r="C136" s="213" t="s">
        <v>185</v>
      </c>
      <c r="D136" s="213" t="s">
        <v>136</v>
      </c>
      <c r="E136" s="214" t="s">
        <v>815</v>
      </c>
      <c r="F136" s="215" t="s">
        <v>816</v>
      </c>
      <c r="G136" s="216" t="s">
        <v>239</v>
      </c>
      <c r="H136" s="217">
        <v>18.452999999999999</v>
      </c>
      <c r="I136" s="218"/>
      <c r="J136" s="219">
        <f>ROUND(I136*H136,2)</f>
        <v>0</v>
      </c>
      <c r="K136" s="215" t="s">
        <v>18</v>
      </c>
      <c r="L136" s="46"/>
      <c r="M136" s="220" t="s">
        <v>18</v>
      </c>
      <c r="N136" s="221" t="s">
        <v>40</v>
      </c>
      <c r="O136" s="86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2">
        <f>S136*H136</f>
        <v>0</v>
      </c>
      <c r="U136" s="223" t="s">
        <v>18</v>
      </c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4" t="s">
        <v>140</v>
      </c>
      <c r="AT136" s="224" t="s">
        <v>136</v>
      </c>
      <c r="AU136" s="224" t="s">
        <v>79</v>
      </c>
      <c r="AY136" s="19" t="s">
        <v>133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9" t="s">
        <v>77</v>
      </c>
      <c r="BK136" s="225">
        <f>ROUND(I136*H136,2)</f>
        <v>0</v>
      </c>
      <c r="BL136" s="19" t="s">
        <v>140</v>
      </c>
      <c r="BM136" s="224" t="s">
        <v>309</v>
      </c>
    </row>
    <row r="137" s="12" customFormat="1" ht="25.92" customHeight="1">
      <c r="A137" s="12"/>
      <c r="B137" s="197"/>
      <c r="C137" s="198"/>
      <c r="D137" s="199" t="s">
        <v>68</v>
      </c>
      <c r="E137" s="200" t="s">
        <v>341</v>
      </c>
      <c r="F137" s="200" t="s">
        <v>342</v>
      </c>
      <c r="G137" s="198"/>
      <c r="H137" s="198"/>
      <c r="I137" s="201"/>
      <c r="J137" s="202">
        <f>BK137</f>
        <v>0</v>
      </c>
      <c r="K137" s="198"/>
      <c r="L137" s="203"/>
      <c r="M137" s="204"/>
      <c r="N137" s="205"/>
      <c r="O137" s="205"/>
      <c r="P137" s="206">
        <f>P138+P146</f>
        <v>0</v>
      </c>
      <c r="Q137" s="205"/>
      <c r="R137" s="206">
        <f>R138+R146</f>
        <v>0</v>
      </c>
      <c r="S137" s="205"/>
      <c r="T137" s="206">
        <f>T138+T146</f>
        <v>0</v>
      </c>
      <c r="U137" s="207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8" t="s">
        <v>79</v>
      </c>
      <c r="AT137" s="209" t="s">
        <v>68</v>
      </c>
      <c r="AU137" s="209" t="s">
        <v>69</v>
      </c>
      <c r="AY137" s="208" t="s">
        <v>133</v>
      </c>
      <c r="BK137" s="210">
        <f>BK138+BK146</f>
        <v>0</v>
      </c>
    </row>
    <row r="138" s="12" customFormat="1" ht="22.8" customHeight="1">
      <c r="A138" s="12"/>
      <c r="B138" s="197"/>
      <c r="C138" s="198"/>
      <c r="D138" s="199" t="s">
        <v>68</v>
      </c>
      <c r="E138" s="211" t="s">
        <v>817</v>
      </c>
      <c r="F138" s="211" t="s">
        <v>818</v>
      </c>
      <c r="G138" s="198"/>
      <c r="H138" s="198"/>
      <c r="I138" s="201"/>
      <c r="J138" s="212">
        <f>BK138</f>
        <v>0</v>
      </c>
      <c r="K138" s="198"/>
      <c r="L138" s="203"/>
      <c r="M138" s="204"/>
      <c r="N138" s="205"/>
      <c r="O138" s="205"/>
      <c r="P138" s="206">
        <f>SUM(P139:P145)</f>
        <v>0</v>
      </c>
      <c r="Q138" s="205"/>
      <c r="R138" s="206">
        <f>SUM(R139:R145)</f>
        <v>0</v>
      </c>
      <c r="S138" s="205"/>
      <c r="T138" s="206">
        <f>SUM(T139:T145)</f>
        <v>0</v>
      </c>
      <c r="U138" s="207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8" t="s">
        <v>79</v>
      </c>
      <c r="AT138" s="209" t="s">
        <v>68</v>
      </c>
      <c r="AU138" s="209" t="s">
        <v>77</v>
      </c>
      <c r="AY138" s="208" t="s">
        <v>133</v>
      </c>
      <c r="BK138" s="210">
        <f>SUM(BK139:BK145)</f>
        <v>0</v>
      </c>
    </row>
    <row r="139" s="2" customFormat="1" ht="16.5" customHeight="1">
      <c r="A139" s="40"/>
      <c r="B139" s="41"/>
      <c r="C139" s="213" t="s">
        <v>191</v>
      </c>
      <c r="D139" s="213" t="s">
        <v>136</v>
      </c>
      <c r="E139" s="214" t="s">
        <v>819</v>
      </c>
      <c r="F139" s="215" t="s">
        <v>820</v>
      </c>
      <c r="G139" s="216" t="s">
        <v>139</v>
      </c>
      <c r="H139" s="217">
        <v>1</v>
      </c>
      <c r="I139" s="218"/>
      <c r="J139" s="219">
        <f>ROUND(I139*H139,2)</f>
        <v>0</v>
      </c>
      <c r="K139" s="215" t="s">
        <v>18</v>
      </c>
      <c r="L139" s="46"/>
      <c r="M139" s="220" t="s">
        <v>18</v>
      </c>
      <c r="N139" s="221" t="s">
        <v>40</v>
      </c>
      <c r="O139" s="86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2">
        <f>S139*H139</f>
        <v>0</v>
      </c>
      <c r="U139" s="223" t="s">
        <v>18</v>
      </c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4" t="s">
        <v>180</v>
      </c>
      <c r="AT139" s="224" t="s">
        <v>136</v>
      </c>
      <c r="AU139" s="224" t="s">
        <v>79</v>
      </c>
      <c r="AY139" s="19" t="s">
        <v>133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9" t="s">
        <v>77</v>
      </c>
      <c r="BK139" s="225">
        <f>ROUND(I139*H139,2)</f>
        <v>0</v>
      </c>
      <c r="BL139" s="19" t="s">
        <v>180</v>
      </c>
      <c r="BM139" s="224" t="s">
        <v>313</v>
      </c>
    </row>
    <row r="140" s="14" customFormat="1">
      <c r="A140" s="14"/>
      <c r="B140" s="237"/>
      <c r="C140" s="238"/>
      <c r="D140" s="228" t="s">
        <v>141</v>
      </c>
      <c r="E140" s="239" t="s">
        <v>18</v>
      </c>
      <c r="F140" s="240" t="s">
        <v>77</v>
      </c>
      <c r="G140" s="238"/>
      <c r="H140" s="241">
        <v>1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5"/>
      <c r="U140" s="246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141</v>
      </c>
      <c r="AU140" s="247" t="s">
        <v>79</v>
      </c>
      <c r="AV140" s="14" t="s">
        <v>79</v>
      </c>
      <c r="AW140" s="14" t="s">
        <v>31</v>
      </c>
      <c r="AX140" s="14" t="s">
        <v>69</v>
      </c>
      <c r="AY140" s="247" t="s">
        <v>133</v>
      </c>
    </row>
    <row r="141" s="13" customFormat="1">
      <c r="A141" s="13"/>
      <c r="B141" s="226"/>
      <c r="C141" s="227"/>
      <c r="D141" s="228" t="s">
        <v>141</v>
      </c>
      <c r="E141" s="229" t="s">
        <v>18</v>
      </c>
      <c r="F141" s="230" t="s">
        <v>821</v>
      </c>
      <c r="G141" s="227"/>
      <c r="H141" s="229" t="s">
        <v>18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4"/>
      <c r="U141" s="235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141</v>
      </c>
      <c r="AU141" s="236" t="s">
        <v>79</v>
      </c>
      <c r="AV141" s="13" t="s">
        <v>77</v>
      </c>
      <c r="AW141" s="13" t="s">
        <v>31</v>
      </c>
      <c r="AX141" s="13" t="s">
        <v>69</v>
      </c>
      <c r="AY141" s="236" t="s">
        <v>133</v>
      </c>
    </row>
    <row r="142" s="13" customFormat="1">
      <c r="A142" s="13"/>
      <c r="B142" s="226"/>
      <c r="C142" s="227"/>
      <c r="D142" s="228" t="s">
        <v>141</v>
      </c>
      <c r="E142" s="229" t="s">
        <v>18</v>
      </c>
      <c r="F142" s="230" t="s">
        <v>822</v>
      </c>
      <c r="G142" s="227"/>
      <c r="H142" s="229" t="s">
        <v>18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4"/>
      <c r="U142" s="235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141</v>
      </c>
      <c r="AU142" s="236" t="s">
        <v>79</v>
      </c>
      <c r="AV142" s="13" t="s">
        <v>77</v>
      </c>
      <c r="AW142" s="13" t="s">
        <v>31</v>
      </c>
      <c r="AX142" s="13" t="s">
        <v>69</v>
      </c>
      <c r="AY142" s="236" t="s">
        <v>133</v>
      </c>
    </row>
    <row r="143" s="13" customFormat="1">
      <c r="A143" s="13"/>
      <c r="B143" s="226"/>
      <c r="C143" s="227"/>
      <c r="D143" s="228" t="s">
        <v>141</v>
      </c>
      <c r="E143" s="229" t="s">
        <v>18</v>
      </c>
      <c r="F143" s="230" t="s">
        <v>823</v>
      </c>
      <c r="G143" s="227"/>
      <c r="H143" s="229" t="s">
        <v>18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4"/>
      <c r="U143" s="235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141</v>
      </c>
      <c r="AU143" s="236" t="s">
        <v>79</v>
      </c>
      <c r="AV143" s="13" t="s">
        <v>77</v>
      </c>
      <c r="AW143" s="13" t="s">
        <v>31</v>
      </c>
      <c r="AX143" s="13" t="s">
        <v>69</v>
      </c>
      <c r="AY143" s="236" t="s">
        <v>133</v>
      </c>
    </row>
    <row r="144" s="13" customFormat="1">
      <c r="A144" s="13"/>
      <c r="B144" s="226"/>
      <c r="C144" s="227"/>
      <c r="D144" s="228" t="s">
        <v>141</v>
      </c>
      <c r="E144" s="229" t="s">
        <v>18</v>
      </c>
      <c r="F144" s="230" t="s">
        <v>824</v>
      </c>
      <c r="G144" s="227"/>
      <c r="H144" s="229" t="s">
        <v>18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4"/>
      <c r="U144" s="235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141</v>
      </c>
      <c r="AU144" s="236" t="s">
        <v>79</v>
      </c>
      <c r="AV144" s="13" t="s">
        <v>77</v>
      </c>
      <c r="AW144" s="13" t="s">
        <v>31</v>
      </c>
      <c r="AX144" s="13" t="s">
        <v>69</v>
      </c>
      <c r="AY144" s="236" t="s">
        <v>133</v>
      </c>
    </row>
    <row r="145" s="15" customFormat="1">
      <c r="A145" s="15"/>
      <c r="B145" s="248"/>
      <c r="C145" s="249"/>
      <c r="D145" s="228" t="s">
        <v>141</v>
      </c>
      <c r="E145" s="250" t="s">
        <v>18</v>
      </c>
      <c r="F145" s="251" t="s">
        <v>171</v>
      </c>
      <c r="G145" s="249"/>
      <c r="H145" s="252">
        <v>1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6"/>
      <c r="U145" s="257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8" t="s">
        <v>141</v>
      </c>
      <c r="AU145" s="258" t="s">
        <v>79</v>
      </c>
      <c r="AV145" s="15" t="s">
        <v>140</v>
      </c>
      <c r="AW145" s="15" t="s">
        <v>31</v>
      </c>
      <c r="AX145" s="15" t="s">
        <v>77</v>
      </c>
      <c r="AY145" s="258" t="s">
        <v>133</v>
      </c>
    </row>
    <row r="146" s="12" customFormat="1" ht="22.8" customHeight="1">
      <c r="A146" s="12"/>
      <c r="B146" s="197"/>
      <c r="C146" s="198"/>
      <c r="D146" s="199" t="s">
        <v>68</v>
      </c>
      <c r="E146" s="211" t="s">
        <v>450</v>
      </c>
      <c r="F146" s="211" t="s">
        <v>451</v>
      </c>
      <c r="G146" s="198"/>
      <c r="H146" s="198"/>
      <c r="I146" s="201"/>
      <c r="J146" s="212">
        <f>BK146</f>
        <v>0</v>
      </c>
      <c r="K146" s="198"/>
      <c r="L146" s="203"/>
      <c r="M146" s="204"/>
      <c r="N146" s="205"/>
      <c r="O146" s="205"/>
      <c r="P146" s="206">
        <f>SUM(P147:P159)</f>
        <v>0</v>
      </c>
      <c r="Q146" s="205"/>
      <c r="R146" s="206">
        <f>SUM(R147:R159)</f>
        <v>0</v>
      </c>
      <c r="S146" s="205"/>
      <c r="T146" s="206">
        <f>SUM(T147:T159)</f>
        <v>0</v>
      </c>
      <c r="U146" s="207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8" t="s">
        <v>79</v>
      </c>
      <c r="AT146" s="209" t="s">
        <v>68</v>
      </c>
      <c r="AU146" s="209" t="s">
        <v>77</v>
      </c>
      <c r="AY146" s="208" t="s">
        <v>133</v>
      </c>
      <c r="BK146" s="210">
        <f>SUM(BK147:BK159)</f>
        <v>0</v>
      </c>
    </row>
    <row r="147" s="2" customFormat="1" ht="16.5" customHeight="1">
      <c r="A147" s="40"/>
      <c r="B147" s="41"/>
      <c r="C147" s="213" t="s">
        <v>186</v>
      </c>
      <c r="D147" s="213" t="s">
        <v>136</v>
      </c>
      <c r="E147" s="214" t="s">
        <v>825</v>
      </c>
      <c r="F147" s="215" t="s">
        <v>826</v>
      </c>
      <c r="G147" s="216" t="s">
        <v>239</v>
      </c>
      <c r="H147" s="217">
        <v>0.81799999999999995</v>
      </c>
      <c r="I147" s="218"/>
      <c r="J147" s="219">
        <f>ROUND(I147*H147,2)</f>
        <v>0</v>
      </c>
      <c r="K147" s="215" t="s">
        <v>18</v>
      </c>
      <c r="L147" s="46"/>
      <c r="M147" s="220" t="s">
        <v>18</v>
      </c>
      <c r="N147" s="221" t="s">
        <v>40</v>
      </c>
      <c r="O147" s="86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2">
        <f>S147*H147</f>
        <v>0</v>
      </c>
      <c r="U147" s="223" t="s">
        <v>18</v>
      </c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4" t="s">
        <v>180</v>
      </c>
      <c r="AT147" s="224" t="s">
        <v>136</v>
      </c>
      <c r="AU147" s="224" t="s">
        <v>79</v>
      </c>
      <c r="AY147" s="19" t="s">
        <v>133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9" t="s">
        <v>77</v>
      </c>
      <c r="BK147" s="225">
        <f>ROUND(I147*H147,2)</f>
        <v>0</v>
      </c>
      <c r="BL147" s="19" t="s">
        <v>180</v>
      </c>
      <c r="BM147" s="224" t="s">
        <v>320</v>
      </c>
    </row>
    <row r="148" s="14" customFormat="1">
      <c r="A148" s="14"/>
      <c r="B148" s="237"/>
      <c r="C148" s="238"/>
      <c r="D148" s="228" t="s">
        <v>141</v>
      </c>
      <c r="E148" s="239" t="s">
        <v>18</v>
      </c>
      <c r="F148" s="240" t="s">
        <v>827</v>
      </c>
      <c r="G148" s="238"/>
      <c r="H148" s="241">
        <v>0.81799999999999995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5"/>
      <c r="U148" s="246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141</v>
      </c>
      <c r="AU148" s="247" t="s">
        <v>79</v>
      </c>
      <c r="AV148" s="14" t="s">
        <v>79</v>
      </c>
      <c r="AW148" s="14" t="s">
        <v>31</v>
      </c>
      <c r="AX148" s="14" t="s">
        <v>69</v>
      </c>
      <c r="AY148" s="247" t="s">
        <v>133</v>
      </c>
    </row>
    <row r="149" s="13" customFormat="1">
      <c r="A149" s="13"/>
      <c r="B149" s="226"/>
      <c r="C149" s="227"/>
      <c r="D149" s="228" t="s">
        <v>141</v>
      </c>
      <c r="E149" s="229" t="s">
        <v>18</v>
      </c>
      <c r="F149" s="230" t="s">
        <v>828</v>
      </c>
      <c r="G149" s="227"/>
      <c r="H149" s="229" t="s">
        <v>18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4"/>
      <c r="U149" s="235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141</v>
      </c>
      <c r="AU149" s="236" t="s">
        <v>79</v>
      </c>
      <c r="AV149" s="13" t="s">
        <v>77</v>
      </c>
      <c r="AW149" s="13" t="s">
        <v>31</v>
      </c>
      <c r="AX149" s="13" t="s">
        <v>69</v>
      </c>
      <c r="AY149" s="236" t="s">
        <v>133</v>
      </c>
    </row>
    <row r="150" s="15" customFormat="1">
      <c r="A150" s="15"/>
      <c r="B150" s="248"/>
      <c r="C150" s="249"/>
      <c r="D150" s="228" t="s">
        <v>141</v>
      </c>
      <c r="E150" s="250" t="s">
        <v>18</v>
      </c>
      <c r="F150" s="251" t="s">
        <v>171</v>
      </c>
      <c r="G150" s="249"/>
      <c r="H150" s="252">
        <v>0.81799999999999995</v>
      </c>
      <c r="I150" s="253"/>
      <c r="J150" s="249"/>
      <c r="K150" s="249"/>
      <c r="L150" s="254"/>
      <c r="M150" s="255"/>
      <c r="N150" s="256"/>
      <c r="O150" s="256"/>
      <c r="P150" s="256"/>
      <c r="Q150" s="256"/>
      <c r="R150" s="256"/>
      <c r="S150" s="256"/>
      <c r="T150" s="256"/>
      <c r="U150" s="257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8" t="s">
        <v>141</v>
      </c>
      <c r="AU150" s="258" t="s">
        <v>79</v>
      </c>
      <c r="AV150" s="15" t="s">
        <v>140</v>
      </c>
      <c r="AW150" s="15" t="s">
        <v>31</v>
      </c>
      <c r="AX150" s="15" t="s">
        <v>77</v>
      </c>
      <c r="AY150" s="258" t="s">
        <v>133</v>
      </c>
    </row>
    <row r="151" s="2" customFormat="1" ht="16.5" customHeight="1">
      <c r="A151" s="40"/>
      <c r="B151" s="41"/>
      <c r="C151" s="213" t="s">
        <v>194</v>
      </c>
      <c r="D151" s="213" t="s">
        <v>136</v>
      </c>
      <c r="E151" s="214" t="s">
        <v>829</v>
      </c>
      <c r="F151" s="215" t="s">
        <v>830</v>
      </c>
      <c r="G151" s="216" t="s">
        <v>253</v>
      </c>
      <c r="H151" s="217">
        <v>7.8920000000000003</v>
      </c>
      <c r="I151" s="218"/>
      <c r="J151" s="219">
        <f>ROUND(I151*H151,2)</f>
        <v>0</v>
      </c>
      <c r="K151" s="215" t="s">
        <v>18</v>
      </c>
      <c r="L151" s="46"/>
      <c r="M151" s="220" t="s">
        <v>18</v>
      </c>
      <c r="N151" s="221" t="s">
        <v>40</v>
      </c>
      <c r="O151" s="86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2">
        <f>S151*H151</f>
        <v>0</v>
      </c>
      <c r="U151" s="223" t="s">
        <v>18</v>
      </c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4" t="s">
        <v>180</v>
      </c>
      <c r="AT151" s="224" t="s">
        <v>136</v>
      </c>
      <c r="AU151" s="224" t="s">
        <v>79</v>
      </c>
      <c r="AY151" s="19" t="s">
        <v>133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9" t="s">
        <v>77</v>
      </c>
      <c r="BK151" s="225">
        <f>ROUND(I151*H151,2)</f>
        <v>0</v>
      </c>
      <c r="BL151" s="19" t="s">
        <v>180</v>
      </c>
      <c r="BM151" s="224" t="s">
        <v>325</v>
      </c>
    </row>
    <row r="152" s="14" customFormat="1">
      <c r="A152" s="14"/>
      <c r="B152" s="237"/>
      <c r="C152" s="238"/>
      <c r="D152" s="228" t="s">
        <v>141</v>
      </c>
      <c r="E152" s="239" t="s">
        <v>18</v>
      </c>
      <c r="F152" s="240" t="s">
        <v>831</v>
      </c>
      <c r="G152" s="238"/>
      <c r="H152" s="241">
        <v>7.8920000000000003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5"/>
      <c r="U152" s="246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141</v>
      </c>
      <c r="AU152" s="247" t="s">
        <v>79</v>
      </c>
      <c r="AV152" s="14" t="s">
        <v>79</v>
      </c>
      <c r="AW152" s="14" t="s">
        <v>31</v>
      </c>
      <c r="AX152" s="14" t="s">
        <v>69</v>
      </c>
      <c r="AY152" s="247" t="s">
        <v>133</v>
      </c>
    </row>
    <row r="153" s="13" customFormat="1">
      <c r="A153" s="13"/>
      <c r="B153" s="226"/>
      <c r="C153" s="227"/>
      <c r="D153" s="228" t="s">
        <v>141</v>
      </c>
      <c r="E153" s="229" t="s">
        <v>18</v>
      </c>
      <c r="F153" s="230" t="s">
        <v>828</v>
      </c>
      <c r="G153" s="227"/>
      <c r="H153" s="229" t="s">
        <v>18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4"/>
      <c r="U153" s="235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141</v>
      </c>
      <c r="AU153" s="236" t="s">
        <v>79</v>
      </c>
      <c r="AV153" s="13" t="s">
        <v>77</v>
      </c>
      <c r="AW153" s="13" t="s">
        <v>31</v>
      </c>
      <c r="AX153" s="13" t="s">
        <v>69</v>
      </c>
      <c r="AY153" s="236" t="s">
        <v>133</v>
      </c>
    </row>
    <row r="154" s="15" customFormat="1">
      <c r="A154" s="15"/>
      <c r="B154" s="248"/>
      <c r="C154" s="249"/>
      <c r="D154" s="228" t="s">
        <v>141</v>
      </c>
      <c r="E154" s="250" t="s">
        <v>18</v>
      </c>
      <c r="F154" s="251" t="s">
        <v>171</v>
      </c>
      <c r="G154" s="249"/>
      <c r="H154" s="252">
        <v>7.8920000000000003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6"/>
      <c r="U154" s="257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8" t="s">
        <v>141</v>
      </c>
      <c r="AU154" s="258" t="s">
        <v>79</v>
      </c>
      <c r="AV154" s="15" t="s">
        <v>140</v>
      </c>
      <c r="AW154" s="15" t="s">
        <v>31</v>
      </c>
      <c r="AX154" s="15" t="s">
        <v>77</v>
      </c>
      <c r="AY154" s="258" t="s">
        <v>133</v>
      </c>
    </row>
    <row r="155" s="2" customFormat="1" ht="16.5" customHeight="1">
      <c r="A155" s="40"/>
      <c r="B155" s="41"/>
      <c r="C155" s="213" t="s">
        <v>206</v>
      </c>
      <c r="D155" s="213" t="s">
        <v>136</v>
      </c>
      <c r="E155" s="214" t="s">
        <v>832</v>
      </c>
      <c r="F155" s="215" t="s">
        <v>833</v>
      </c>
      <c r="G155" s="216" t="s">
        <v>319</v>
      </c>
      <c r="H155" s="217">
        <v>30.440000000000001</v>
      </c>
      <c r="I155" s="218"/>
      <c r="J155" s="219">
        <f>ROUND(I155*H155,2)</f>
        <v>0</v>
      </c>
      <c r="K155" s="215" t="s">
        <v>18</v>
      </c>
      <c r="L155" s="46"/>
      <c r="M155" s="220" t="s">
        <v>18</v>
      </c>
      <c r="N155" s="221" t="s">
        <v>40</v>
      </c>
      <c r="O155" s="86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2">
        <f>S155*H155</f>
        <v>0</v>
      </c>
      <c r="U155" s="223" t="s">
        <v>18</v>
      </c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4" t="s">
        <v>180</v>
      </c>
      <c r="AT155" s="224" t="s">
        <v>136</v>
      </c>
      <c r="AU155" s="224" t="s">
        <v>79</v>
      </c>
      <c r="AY155" s="19" t="s">
        <v>133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9" t="s">
        <v>77</v>
      </c>
      <c r="BK155" s="225">
        <f>ROUND(I155*H155,2)</f>
        <v>0</v>
      </c>
      <c r="BL155" s="19" t="s">
        <v>180</v>
      </c>
      <c r="BM155" s="224" t="s">
        <v>329</v>
      </c>
    </row>
    <row r="156" s="14" customFormat="1">
      <c r="A156" s="14"/>
      <c r="B156" s="237"/>
      <c r="C156" s="238"/>
      <c r="D156" s="228" t="s">
        <v>141</v>
      </c>
      <c r="E156" s="239" t="s">
        <v>18</v>
      </c>
      <c r="F156" s="240" t="s">
        <v>834</v>
      </c>
      <c r="G156" s="238"/>
      <c r="H156" s="241">
        <v>30.440000000000001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5"/>
      <c r="U156" s="246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141</v>
      </c>
      <c r="AU156" s="247" t="s">
        <v>79</v>
      </c>
      <c r="AV156" s="14" t="s">
        <v>79</v>
      </c>
      <c r="AW156" s="14" t="s">
        <v>31</v>
      </c>
      <c r="AX156" s="14" t="s">
        <v>69</v>
      </c>
      <c r="AY156" s="247" t="s">
        <v>133</v>
      </c>
    </row>
    <row r="157" s="13" customFormat="1">
      <c r="A157" s="13"/>
      <c r="B157" s="226"/>
      <c r="C157" s="227"/>
      <c r="D157" s="228" t="s">
        <v>141</v>
      </c>
      <c r="E157" s="229" t="s">
        <v>18</v>
      </c>
      <c r="F157" s="230" t="s">
        <v>828</v>
      </c>
      <c r="G157" s="227"/>
      <c r="H157" s="229" t="s">
        <v>18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4"/>
      <c r="U157" s="235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141</v>
      </c>
      <c r="AU157" s="236" t="s">
        <v>79</v>
      </c>
      <c r="AV157" s="13" t="s">
        <v>77</v>
      </c>
      <c r="AW157" s="13" t="s">
        <v>31</v>
      </c>
      <c r="AX157" s="13" t="s">
        <v>69</v>
      </c>
      <c r="AY157" s="236" t="s">
        <v>133</v>
      </c>
    </row>
    <row r="158" s="15" customFormat="1">
      <c r="A158" s="15"/>
      <c r="B158" s="248"/>
      <c r="C158" s="249"/>
      <c r="D158" s="228" t="s">
        <v>141</v>
      </c>
      <c r="E158" s="250" t="s">
        <v>18</v>
      </c>
      <c r="F158" s="251" t="s">
        <v>171</v>
      </c>
      <c r="G158" s="249"/>
      <c r="H158" s="252">
        <v>30.440000000000001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6"/>
      <c r="U158" s="257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8" t="s">
        <v>141</v>
      </c>
      <c r="AU158" s="258" t="s">
        <v>79</v>
      </c>
      <c r="AV158" s="15" t="s">
        <v>140</v>
      </c>
      <c r="AW158" s="15" t="s">
        <v>31</v>
      </c>
      <c r="AX158" s="15" t="s">
        <v>77</v>
      </c>
      <c r="AY158" s="258" t="s">
        <v>133</v>
      </c>
    </row>
    <row r="159" s="2" customFormat="1" ht="16.5" customHeight="1">
      <c r="A159" s="40"/>
      <c r="B159" s="41"/>
      <c r="C159" s="213" t="s">
        <v>182</v>
      </c>
      <c r="D159" s="213" t="s">
        <v>136</v>
      </c>
      <c r="E159" s="214" t="s">
        <v>835</v>
      </c>
      <c r="F159" s="215" t="s">
        <v>836</v>
      </c>
      <c r="G159" s="216" t="s">
        <v>239</v>
      </c>
      <c r="H159" s="217">
        <v>0.95999999999999996</v>
      </c>
      <c r="I159" s="218"/>
      <c r="J159" s="219">
        <f>ROUND(I159*H159,2)</f>
        <v>0</v>
      </c>
      <c r="K159" s="215" t="s">
        <v>18</v>
      </c>
      <c r="L159" s="46"/>
      <c r="M159" s="259" t="s">
        <v>18</v>
      </c>
      <c r="N159" s="260" t="s">
        <v>40</v>
      </c>
      <c r="O159" s="261"/>
      <c r="P159" s="262">
        <f>O159*H159</f>
        <v>0</v>
      </c>
      <c r="Q159" s="262">
        <v>0</v>
      </c>
      <c r="R159" s="262">
        <f>Q159*H159</f>
        <v>0</v>
      </c>
      <c r="S159" s="262">
        <v>0</v>
      </c>
      <c r="T159" s="262">
        <f>S159*H159</f>
        <v>0</v>
      </c>
      <c r="U159" s="263" t="s">
        <v>18</v>
      </c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4" t="s">
        <v>180</v>
      </c>
      <c r="AT159" s="224" t="s">
        <v>136</v>
      </c>
      <c r="AU159" s="224" t="s">
        <v>79</v>
      </c>
      <c r="AY159" s="19" t="s">
        <v>133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9" t="s">
        <v>77</v>
      </c>
      <c r="BK159" s="225">
        <f>ROUND(I159*H159,2)</f>
        <v>0</v>
      </c>
      <c r="BL159" s="19" t="s">
        <v>180</v>
      </c>
      <c r="BM159" s="224" t="s">
        <v>335</v>
      </c>
    </row>
    <row r="160" s="2" customFormat="1" ht="6.96" customHeight="1">
      <c r="A160" s="40"/>
      <c r="B160" s="61"/>
      <c r="C160" s="62"/>
      <c r="D160" s="62"/>
      <c r="E160" s="62"/>
      <c r="F160" s="62"/>
      <c r="G160" s="62"/>
      <c r="H160" s="62"/>
      <c r="I160" s="62"/>
      <c r="J160" s="62"/>
      <c r="K160" s="62"/>
      <c r="L160" s="46"/>
      <c r="M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</row>
  </sheetData>
  <sheetProtection sheet="1" autoFilter="0" formatColumns="0" formatRows="0" objects="1" scenarios="1" spinCount="100000" saltValue="O+Ih7dnaM5pKHCdMT/7iXX+opfxiSTAJ9m+3YYFngYVz1aP+cLPwQ1Joi31uh+fVi0AtKwxAFVI0bGAnacA6tg==" hashValue="75oEgroJe9KwqxyvTJdOxw8tBFW0aosLYJ7ZkqMs7WSp0eGmiU2A46uouwUf5hPEaudLuvJkHEpu9Kje9cR0Yg==" algorithmName="SHA-512" password="CC35"/>
  <autoFilter ref="C89:K159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79</v>
      </c>
    </row>
    <row r="4" s="1" customFormat="1" ht="24.96" customHeight="1">
      <c r="B4" s="22"/>
      <c r="D4" s="142" t="s">
        <v>106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15</v>
      </c>
      <c r="L6" s="22"/>
    </row>
    <row r="7" s="1" customFormat="1" ht="16.5" customHeight="1">
      <c r="B7" s="22"/>
      <c r="E7" s="145" t="str">
        <f>'Rekapitulace stavby'!K6</f>
        <v>Budova Roudnice nad Labem, Pod Katovnou č.p. 223, stavební úpravy, č. 239220013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107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837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17</v>
      </c>
      <c r="E11" s="40"/>
      <c r="F11" s="135" t="s">
        <v>18</v>
      </c>
      <c r="G11" s="40"/>
      <c r="H11" s="40"/>
      <c r="I11" s="144" t="s">
        <v>19</v>
      </c>
      <c r="J11" s="135" t="s">
        <v>18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20</v>
      </c>
      <c r="E12" s="40"/>
      <c r="F12" s="135" t="s">
        <v>26</v>
      </c>
      <c r="G12" s="40"/>
      <c r="H12" s="40"/>
      <c r="I12" s="144" t="s">
        <v>22</v>
      </c>
      <c r="J12" s="148" t="str">
        <f>'Rekapitulace stavby'!AN8</f>
        <v>4.4.2024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24</v>
      </c>
      <c r="E14" s="40"/>
      <c r="F14" s="40"/>
      <c r="G14" s="40"/>
      <c r="H14" s="40"/>
      <c r="I14" s="144" t="s">
        <v>25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27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28</v>
      </c>
      <c r="E17" s="40"/>
      <c r="F17" s="40"/>
      <c r="G17" s="40"/>
      <c r="H17" s="40"/>
      <c r="I17" s="144" t="s">
        <v>25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27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30</v>
      </c>
      <c r="E20" s="40"/>
      <c r="F20" s="40"/>
      <c r="G20" s="40"/>
      <c r="H20" s="40"/>
      <c r="I20" s="144" t="s">
        <v>25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 xml:space="preserve"> </v>
      </c>
      <c r="F21" s="40"/>
      <c r="G21" s="40"/>
      <c r="H21" s="40"/>
      <c r="I21" s="144" t="s">
        <v>27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32</v>
      </c>
      <c r="E23" s="40"/>
      <c r="F23" s="40"/>
      <c r="G23" s="40"/>
      <c r="H23" s="40"/>
      <c r="I23" s="144" t="s">
        <v>25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27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33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18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35</v>
      </c>
      <c r="E30" s="40"/>
      <c r="F30" s="40"/>
      <c r="G30" s="40"/>
      <c r="H30" s="40"/>
      <c r="I30" s="40"/>
      <c r="J30" s="155">
        <f>ROUND(J91,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37</v>
      </c>
      <c r="G32" s="40"/>
      <c r="H32" s="40"/>
      <c r="I32" s="156" t="s">
        <v>36</v>
      </c>
      <c r="J32" s="156" t="s">
        <v>38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39</v>
      </c>
      <c r="E33" s="144" t="s">
        <v>40</v>
      </c>
      <c r="F33" s="158">
        <f>ROUND((SUM(BE91:BE270)),  2)</f>
        <v>0</v>
      </c>
      <c r="G33" s="40"/>
      <c r="H33" s="40"/>
      <c r="I33" s="159">
        <v>0.20999999999999999</v>
      </c>
      <c r="J33" s="158">
        <f>ROUND(((SUM(BE91:BE270))*I33),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41</v>
      </c>
      <c r="F34" s="158">
        <f>ROUND((SUM(BF91:BF270)),  2)</f>
        <v>0</v>
      </c>
      <c r="G34" s="40"/>
      <c r="H34" s="40"/>
      <c r="I34" s="159">
        <v>0.12</v>
      </c>
      <c r="J34" s="158">
        <f>ROUND(((SUM(BF91:BF270))*I34),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42</v>
      </c>
      <c r="F35" s="158">
        <f>ROUND((SUM(BG91:BG270)),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43</v>
      </c>
      <c r="F36" s="158">
        <f>ROUND((SUM(BH91:BH270)),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ROUND((SUM(BI91:BI270)),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Budova Roudnice nad Labem, Pod Katovnou č.p. 223, stavební úpravy, č. 239220013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SO-01 EL - Elektroinstalace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20</v>
      </c>
      <c r="D52" s="42"/>
      <c r="E52" s="42"/>
      <c r="F52" s="29" t="str">
        <f>F12</f>
        <v xml:space="preserve"> </v>
      </c>
      <c r="G52" s="42"/>
      <c r="H52" s="42"/>
      <c r="I52" s="34" t="s">
        <v>22</v>
      </c>
      <c r="J52" s="74" t="str">
        <f>IF(J12="","",J12)</f>
        <v>4.4.2024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24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110</v>
      </c>
      <c r="D57" s="173"/>
      <c r="E57" s="173"/>
      <c r="F57" s="173"/>
      <c r="G57" s="173"/>
      <c r="H57" s="173"/>
      <c r="I57" s="173"/>
      <c r="J57" s="174" t="s">
        <v>111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67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6"/>
      <c r="C60" s="177"/>
      <c r="D60" s="178" t="s">
        <v>838</v>
      </c>
      <c r="E60" s="179"/>
      <c r="F60" s="179"/>
      <c r="G60" s="179"/>
      <c r="H60" s="179"/>
      <c r="I60" s="179"/>
      <c r="J60" s="180">
        <f>J92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6"/>
      <c r="C61" s="177"/>
      <c r="D61" s="178" t="s">
        <v>839</v>
      </c>
      <c r="E61" s="179"/>
      <c r="F61" s="179"/>
      <c r="G61" s="179"/>
      <c r="H61" s="179"/>
      <c r="I61" s="179"/>
      <c r="J61" s="180">
        <f>J178</f>
        <v>0</v>
      </c>
      <c r="K61" s="177"/>
      <c r="L61" s="18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82"/>
      <c r="C62" s="127"/>
      <c r="D62" s="183" t="s">
        <v>764</v>
      </c>
      <c r="E62" s="184"/>
      <c r="F62" s="184"/>
      <c r="G62" s="184"/>
      <c r="H62" s="184"/>
      <c r="I62" s="184"/>
      <c r="J62" s="185">
        <f>J179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766</v>
      </c>
      <c r="E63" s="184"/>
      <c r="F63" s="184"/>
      <c r="G63" s="184"/>
      <c r="H63" s="184"/>
      <c r="I63" s="184"/>
      <c r="J63" s="185">
        <f>J210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213</v>
      </c>
      <c r="E64" s="184"/>
      <c r="F64" s="184"/>
      <c r="G64" s="184"/>
      <c r="H64" s="184"/>
      <c r="I64" s="184"/>
      <c r="J64" s="185">
        <f>J213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214</v>
      </c>
      <c r="E65" s="184"/>
      <c r="F65" s="184"/>
      <c r="G65" s="184"/>
      <c r="H65" s="184"/>
      <c r="I65" s="184"/>
      <c r="J65" s="185">
        <f>J217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215</v>
      </c>
      <c r="E66" s="184"/>
      <c r="F66" s="184"/>
      <c r="G66" s="184"/>
      <c r="H66" s="184"/>
      <c r="I66" s="184"/>
      <c r="J66" s="185">
        <f>J224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216</v>
      </c>
      <c r="E67" s="184"/>
      <c r="F67" s="184"/>
      <c r="G67" s="184"/>
      <c r="H67" s="184"/>
      <c r="I67" s="184"/>
      <c r="J67" s="185">
        <f>J226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840</v>
      </c>
      <c r="E68" s="179"/>
      <c r="F68" s="179"/>
      <c r="G68" s="179"/>
      <c r="H68" s="179"/>
      <c r="I68" s="179"/>
      <c r="J68" s="180">
        <f>J228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217</v>
      </c>
      <c r="E69" s="179"/>
      <c r="F69" s="179"/>
      <c r="G69" s="179"/>
      <c r="H69" s="179"/>
      <c r="I69" s="179"/>
      <c r="J69" s="180">
        <f>J253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2"/>
      <c r="C70" s="127"/>
      <c r="D70" s="183" t="s">
        <v>767</v>
      </c>
      <c r="E70" s="184"/>
      <c r="F70" s="184"/>
      <c r="G70" s="184"/>
      <c r="H70" s="184"/>
      <c r="I70" s="184"/>
      <c r="J70" s="185">
        <f>J254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6"/>
      <c r="C71" s="177"/>
      <c r="D71" s="178" t="s">
        <v>841</v>
      </c>
      <c r="E71" s="179"/>
      <c r="F71" s="179"/>
      <c r="G71" s="179"/>
      <c r="H71" s="179"/>
      <c r="I71" s="179"/>
      <c r="J71" s="180">
        <f>J268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117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15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1" t="str">
        <f>E7</f>
        <v>Budova Roudnice nad Labem, Pod Katovnou č.p. 223, stavební úpravy, č. 239220013</v>
      </c>
      <c r="F81" s="34"/>
      <c r="G81" s="34"/>
      <c r="H81" s="34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107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SO-01 EL - Elektroinstalace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20</v>
      </c>
      <c r="D85" s="42"/>
      <c r="E85" s="42"/>
      <c r="F85" s="29" t="str">
        <f>F12</f>
        <v xml:space="preserve"> </v>
      </c>
      <c r="G85" s="42"/>
      <c r="H85" s="42"/>
      <c r="I85" s="34" t="s">
        <v>22</v>
      </c>
      <c r="J85" s="74" t="str">
        <f>IF(J12="","",J12)</f>
        <v>4.4.2024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24</v>
      </c>
      <c r="D87" s="42"/>
      <c r="E87" s="42"/>
      <c r="F87" s="29" t="str">
        <f>E15</f>
        <v xml:space="preserve"> </v>
      </c>
      <c r="G87" s="42"/>
      <c r="H87" s="42"/>
      <c r="I87" s="34" t="s">
        <v>30</v>
      </c>
      <c r="J87" s="38" t="str">
        <f>E21</f>
        <v xml:space="preserve"> 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28</v>
      </c>
      <c r="D88" s="42"/>
      <c r="E88" s="42"/>
      <c r="F88" s="29" t="str">
        <f>IF(E18="","",E18)</f>
        <v>Vyplň údaj</v>
      </c>
      <c r="G88" s="42"/>
      <c r="H88" s="42"/>
      <c r="I88" s="34" t="s">
        <v>32</v>
      </c>
      <c r="J88" s="38" t="str">
        <f>E24</f>
        <v xml:space="preserve"> 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7"/>
      <c r="B90" s="188"/>
      <c r="C90" s="189" t="s">
        <v>118</v>
      </c>
      <c r="D90" s="190" t="s">
        <v>54</v>
      </c>
      <c r="E90" s="190" t="s">
        <v>50</v>
      </c>
      <c r="F90" s="190" t="s">
        <v>51</v>
      </c>
      <c r="G90" s="190" t="s">
        <v>119</v>
      </c>
      <c r="H90" s="190" t="s">
        <v>120</v>
      </c>
      <c r="I90" s="190" t="s">
        <v>121</v>
      </c>
      <c r="J90" s="190" t="s">
        <v>111</v>
      </c>
      <c r="K90" s="191" t="s">
        <v>122</v>
      </c>
      <c r="L90" s="192"/>
      <c r="M90" s="94" t="s">
        <v>18</v>
      </c>
      <c r="N90" s="95" t="s">
        <v>39</v>
      </c>
      <c r="O90" s="95" t="s">
        <v>123</v>
      </c>
      <c r="P90" s="95" t="s">
        <v>124</v>
      </c>
      <c r="Q90" s="95" t="s">
        <v>125</v>
      </c>
      <c r="R90" s="95" t="s">
        <v>126</v>
      </c>
      <c r="S90" s="95" t="s">
        <v>127</v>
      </c>
      <c r="T90" s="95" t="s">
        <v>128</v>
      </c>
      <c r="U90" s="96" t="s">
        <v>129</v>
      </c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40"/>
      <c r="B91" s="41"/>
      <c r="C91" s="101" t="s">
        <v>130</v>
      </c>
      <c r="D91" s="42"/>
      <c r="E91" s="42"/>
      <c r="F91" s="42"/>
      <c r="G91" s="42"/>
      <c r="H91" s="42"/>
      <c r="I91" s="42"/>
      <c r="J91" s="193">
        <f>BK91</f>
        <v>0</v>
      </c>
      <c r="K91" s="42"/>
      <c r="L91" s="46"/>
      <c r="M91" s="97"/>
      <c r="N91" s="194"/>
      <c r="O91" s="98"/>
      <c r="P91" s="195">
        <f>P92+P178+P228+P253+P268</f>
        <v>0</v>
      </c>
      <c r="Q91" s="98"/>
      <c r="R91" s="195">
        <f>R92+R178+R228+R253+R268</f>
        <v>0</v>
      </c>
      <c r="S91" s="98"/>
      <c r="T91" s="195">
        <f>T92+T178+T228+T253+T268</f>
        <v>0</v>
      </c>
      <c r="U91" s="99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68</v>
      </c>
      <c r="AU91" s="19" t="s">
        <v>112</v>
      </c>
      <c r="BK91" s="196">
        <f>BK92+BK178+BK228+BK253+BK268</f>
        <v>0</v>
      </c>
    </row>
    <row r="92" s="12" customFormat="1" ht="25.92" customHeight="1">
      <c r="A92" s="12"/>
      <c r="B92" s="197"/>
      <c r="C92" s="198"/>
      <c r="D92" s="199" t="s">
        <v>68</v>
      </c>
      <c r="E92" s="200" t="s">
        <v>842</v>
      </c>
      <c r="F92" s="200" t="s">
        <v>843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SUM(P93:P177)</f>
        <v>0</v>
      </c>
      <c r="Q92" s="205"/>
      <c r="R92" s="206">
        <f>SUM(R93:R177)</f>
        <v>0</v>
      </c>
      <c r="S92" s="205"/>
      <c r="T92" s="206">
        <f>SUM(T93:T177)</f>
        <v>0</v>
      </c>
      <c r="U92" s="207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77</v>
      </c>
      <c r="AT92" s="209" t="s">
        <v>68</v>
      </c>
      <c r="AU92" s="209" t="s">
        <v>69</v>
      </c>
      <c r="AY92" s="208" t="s">
        <v>133</v>
      </c>
      <c r="BK92" s="210">
        <f>SUM(BK93:BK177)</f>
        <v>0</v>
      </c>
    </row>
    <row r="93" s="2" customFormat="1" ht="16.5" customHeight="1">
      <c r="A93" s="40"/>
      <c r="B93" s="41"/>
      <c r="C93" s="264" t="s">
        <v>77</v>
      </c>
      <c r="D93" s="264" t="s">
        <v>242</v>
      </c>
      <c r="E93" s="265" t="s">
        <v>844</v>
      </c>
      <c r="F93" s="266" t="s">
        <v>845</v>
      </c>
      <c r="G93" s="267" t="s">
        <v>846</v>
      </c>
      <c r="H93" s="268">
        <v>1</v>
      </c>
      <c r="I93" s="269"/>
      <c r="J93" s="270">
        <f>ROUND(I93*H93,2)</f>
        <v>0</v>
      </c>
      <c r="K93" s="266" t="s">
        <v>18</v>
      </c>
      <c r="L93" s="271"/>
      <c r="M93" s="272" t="s">
        <v>18</v>
      </c>
      <c r="N93" s="273" t="s">
        <v>40</v>
      </c>
      <c r="O93" s="86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2">
        <f>S93*H93</f>
        <v>0</v>
      </c>
      <c r="U93" s="223" t="s">
        <v>18</v>
      </c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4" t="s">
        <v>152</v>
      </c>
      <c r="AT93" s="224" t="s">
        <v>242</v>
      </c>
      <c r="AU93" s="224" t="s">
        <v>77</v>
      </c>
      <c r="AY93" s="19" t="s">
        <v>133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9" t="s">
        <v>77</v>
      </c>
      <c r="BK93" s="225">
        <f>ROUND(I93*H93,2)</f>
        <v>0</v>
      </c>
      <c r="BL93" s="19" t="s">
        <v>140</v>
      </c>
      <c r="BM93" s="224" t="s">
        <v>79</v>
      </c>
    </row>
    <row r="94" s="14" customFormat="1">
      <c r="A94" s="14"/>
      <c r="B94" s="237"/>
      <c r="C94" s="238"/>
      <c r="D94" s="228" t="s">
        <v>141</v>
      </c>
      <c r="E94" s="239" t="s">
        <v>18</v>
      </c>
      <c r="F94" s="240" t="s">
        <v>77</v>
      </c>
      <c r="G94" s="238"/>
      <c r="H94" s="241">
        <v>1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5"/>
      <c r="U94" s="246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7" t="s">
        <v>141</v>
      </c>
      <c r="AU94" s="247" t="s">
        <v>77</v>
      </c>
      <c r="AV94" s="14" t="s">
        <v>79</v>
      </c>
      <c r="AW94" s="14" t="s">
        <v>31</v>
      </c>
      <c r="AX94" s="14" t="s">
        <v>69</v>
      </c>
      <c r="AY94" s="247" t="s">
        <v>133</v>
      </c>
    </row>
    <row r="95" s="15" customFormat="1">
      <c r="A95" s="15"/>
      <c r="B95" s="248"/>
      <c r="C95" s="249"/>
      <c r="D95" s="228" t="s">
        <v>141</v>
      </c>
      <c r="E95" s="250" t="s">
        <v>18</v>
      </c>
      <c r="F95" s="251" t="s">
        <v>171</v>
      </c>
      <c r="G95" s="249"/>
      <c r="H95" s="252">
        <v>1</v>
      </c>
      <c r="I95" s="253"/>
      <c r="J95" s="249"/>
      <c r="K95" s="249"/>
      <c r="L95" s="254"/>
      <c r="M95" s="255"/>
      <c r="N95" s="256"/>
      <c r="O95" s="256"/>
      <c r="P95" s="256"/>
      <c r="Q95" s="256"/>
      <c r="R95" s="256"/>
      <c r="S95" s="256"/>
      <c r="T95" s="256"/>
      <c r="U95" s="257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8" t="s">
        <v>141</v>
      </c>
      <c r="AU95" s="258" t="s">
        <v>77</v>
      </c>
      <c r="AV95" s="15" t="s">
        <v>140</v>
      </c>
      <c r="AW95" s="15" t="s">
        <v>31</v>
      </c>
      <c r="AX95" s="15" t="s">
        <v>77</v>
      </c>
      <c r="AY95" s="258" t="s">
        <v>133</v>
      </c>
    </row>
    <row r="96" s="2" customFormat="1" ht="16.5" customHeight="1">
      <c r="A96" s="40"/>
      <c r="B96" s="41"/>
      <c r="C96" s="264" t="s">
        <v>79</v>
      </c>
      <c r="D96" s="264" t="s">
        <v>242</v>
      </c>
      <c r="E96" s="265" t="s">
        <v>847</v>
      </c>
      <c r="F96" s="266" t="s">
        <v>848</v>
      </c>
      <c r="G96" s="267" t="s">
        <v>846</v>
      </c>
      <c r="H96" s="268">
        <v>1</v>
      </c>
      <c r="I96" s="269"/>
      <c r="J96" s="270">
        <f>ROUND(I96*H96,2)</f>
        <v>0</v>
      </c>
      <c r="K96" s="266" t="s">
        <v>18</v>
      </c>
      <c r="L96" s="271"/>
      <c r="M96" s="272" t="s">
        <v>18</v>
      </c>
      <c r="N96" s="273" t="s">
        <v>40</v>
      </c>
      <c r="O96" s="86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2">
        <f>S96*H96</f>
        <v>0</v>
      </c>
      <c r="U96" s="223" t="s">
        <v>18</v>
      </c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4" t="s">
        <v>152</v>
      </c>
      <c r="AT96" s="224" t="s">
        <v>242</v>
      </c>
      <c r="AU96" s="224" t="s">
        <v>77</v>
      </c>
      <c r="AY96" s="19" t="s">
        <v>133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9" t="s">
        <v>77</v>
      </c>
      <c r="BK96" s="225">
        <f>ROUND(I96*H96,2)</f>
        <v>0</v>
      </c>
      <c r="BL96" s="19" t="s">
        <v>140</v>
      </c>
      <c r="BM96" s="224" t="s">
        <v>140</v>
      </c>
    </row>
    <row r="97" s="14" customFormat="1">
      <c r="A97" s="14"/>
      <c r="B97" s="237"/>
      <c r="C97" s="238"/>
      <c r="D97" s="228" t="s">
        <v>141</v>
      </c>
      <c r="E97" s="239" t="s">
        <v>18</v>
      </c>
      <c r="F97" s="240" t="s">
        <v>77</v>
      </c>
      <c r="G97" s="238"/>
      <c r="H97" s="241">
        <v>1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5"/>
      <c r="U97" s="246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141</v>
      </c>
      <c r="AU97" s="247" t="s">
        <v>77</v>
      </c>
      <c r="AV97" s="14" t="s">
        <v>79</v>
      </c>
      <c r="AW97" s="14" t="s">
        <v>31</v>
      </c>
      <c r="AX97" s="14" t="s">
        <v>69</v>
      </c>
      <c r="AY97" s="247" t="s">
        <v>133</v>
      </c>
    </row>
    <row r="98" s="15" customFormat="1">
      <c r="A98" s="15"/>
      <c r="B98" s="248"/>
      <c r="C98" s="249"/>
      <c r="D98" s="228" t="s">
        <v>141</v>
      </c>
      <c r="E98" s="250" t="s">
        <v>18</v>
      </c>
      <c r="F98" s="251" t="s">
        <v>171</v>
      </c>
      <c r="G98" s="249"/>
      <c r="H98" s="252">
        <v>1</v>
      </c>
      <c r="I98" s="253"/>
      <c r="J98" s="249"/>
      <c r="K98" s="249"/>
      <c r="L98" s="254"/>
      <c r="M98" s="255"/>
      <c r="N98" s="256"/>
      <c r="O98" s="256"/>
      <c r="P98" s="256"/>
      <c r="Q98" s="256"/>
      <c r="R98" s="256"/>
      <c r="S98" s="256"/>
      <c r="T98" s="256"/>
      <c r="U98" s="257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8" t="s">
        <v>141</v>
      </c>
      <c r="AU98" s="258" t="s">
        <v>77</v>
      </c>
      <c r="AV98" s="15" t="s">
        <v>140</v>
      </c>
      <c r="AW98" s="15" t="s">
        <v>31</v>
      </c>
      <c r="AX98" s="15" t="s">
        <v>77</v>
      </c>
      <c r="AY98" s="258" t="s">
        <v>133</v>
      </c>
    </row>
    <row r="99" s="2" customFormat="1" ht="16.5" customHeight="1">
      <c r="A99" s="40"/>
      <c r="B99" s="41"/>
      <c r="C99" s="264" t="s">
        <v>230</v>
      </c>
      <c r="D99" s="264" t="s">
        <v>242</v>
      </c>
      <c r="E99" s="265" t="s">
        <v>849</v>
      </c>
      <c r="F99" s="266" t="s">
        <v>850</v>
      </c>
      <c r="G99" s="267" t="s">
        <v>319</v>
      </c>
      <c r="H99" s="268">
        <v>35</v>
      </c>
      <c r="I99" s="269"/>
      <c r="J99" s="270">
        <f>ROUND(I99*H99,2)</f>
        <v>0</v>
      </c>
      <c r="K99" s="266" t="s">
        <v>18</v>
      </c>
      <c r="L99" s="271"/>
      <c r="M99" s="272" t="s">
        <v>18</v>
      </c>
      <c r="N99" s="273" t="s">
        <v>40</v>
      </c>
      <c r="O99" s="86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2">
        <f>S99*H99</f>
        <v>0</v>
      </c>
      <c r="U99" s="223" t="s">
        <v>18</v>
      </c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4" t="s">
        <v>152</v>
      </c>
      <c r="AT99" s="224" t="s">
        <v>242</v>
      </c>
      <c r="AU99" s="224" t="s">
        <v>77</v>
      </c>
      <c r="AY99" s="19" t="s">
        <v>133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9" t="s">
        <v>77</v>
      </c>
      <c r="BK99" s="225">
        <f>ROUND(I99*H99,2)</f>
        <v>0</v>
      </c>
      <c r="BL99" s="19" t="s">
        <v>140</v>
      </c>
      <c r="BM99" s="224" t="s">
        <v>148</v>
      </c>
    </row>
    <row r="100" s="2" customFormat="1" ht="16.5" customHeight="1">
      <c r="A100" s="40"/>
      <c r="B100" s="41"/>
      <c r="C100" s="264" t="s">
        <v>140</v>
      </c>
      <c r="D100" s="264" t="s">
        <v>242</v>
      </c>
      <c r="E100" s="265" t="s">
        <v>851</v>
      </c>
      <c r="F100" s="266" t="s">
        <v>852</v>
      </c>
      <c r="G100" s="267" t="s">
        <v>319</v>
      </c>
      <c r="H100" s="268">
        <v>30</v>
      </c>
      <c r="I100" s="269"/>
      <c r="J100" s="270">
        <f>ROUND(I100*H100,2)</f>
        <v>0</v>
      </c>
      <c r="K100" s="266" t="s">
        <v>18</v>
      </c>
      <c r="L100" s="271"/>
      <c r="M100" s="272" t="s">
        <v>18</v>
      </c>
      <c r="N100" s="273" t="s">
        <v>40</v>
      </c>
      <c r="O100" s="86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2">
        <f>S100*H100</f>
        <v>0</v>
      </c>
      <c r="U100" s="223" t="s">
        <v>18</v>
      </c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4" t="s">
        <v>152</v>
      </c>
      <c r="AT100" s="224" t="s">
        <v>242</v>
      </c>
      <c r="AU100" s="224" t="s">
        <v>77</v>
      </c>
      <c r="AY100" s="19" t="s">
        <v>133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9" t="s">
        <v>77</v>
      </c>
      <c r="BK100" s="225">
        <f>ROUND(I100*H100,2)</f>
        <v>0</v>
      </c>
      <c r="BL100" s="19" t="s">
        <v>140</v>
      </c>
      <c r="BM100" s="224" t="s">
        <v>152</v>
      </c>
    </row>
    <row r="101" s="2" customFormat="1" ht="16.5" customHeight="1">
      <c r="A101" s="40"/>
      <c r="B101" s="41"/>
      <c r="C101" s="264" t="s">
        <v>132</v>
      </c>
      <c r="D101" s="264" t="s">
        <v>242</v>
      </c>
      <c r="E101" s="265" t="s">
        <v>853</v>
      </c>
      <c r="F101" s="266" t="s">
        <v>854</v>
      </c>
      <c r="G101" s="267" t="s">
        <v>319</v>
      </c>
      <c r="H101" s="268">
        <v>350</v>
      </c>
      <c r="I101" s="269"/>
      <c r="J101" s="270">
        <f>ROUND(I101*H101,2)</f>
        <v>0</v>
      </c>
      <c r="K101" s="266" t="s">
        <v>18</v>
      </c>
      <c r="L101" s="271"/>
      <c r="M101" s="272" t="s">
        <v>18</v>
      </c>
      <c r="N101" s="273" t="s">
        <v>40</v>
      </c>
      <c r="O101" s="86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2">
        <f>S101*H101</f>
        <v>0</v>
      </c>
      <c r="U101" s="223" t="s">
        <v>18</v>
      </c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4" t="s">
        <v>152</v>
      </c>
      <c r="AT101" s="224" t="s">
        <v>242</v>
      </c>
      <c r="AU101" s="224" t="s">
        <v>77</v>
      </c>
      <c r="AY101" s="19" t="s">
        <v>133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9" t="s">
        <v>77</v>
      </c>
      <c r="BK101" s="225">
        <f>ROUND(I101*H101,2)</f>
        <v>0</v>
      </c>
      <c r="BL101" s="19" t="s">
        <v>140</v>
      </c>
      <c r="BM101" s="224" t="s">
        <v>149</v>
      </c>
    </row>
    <row r="102" s="2" customFormat="1" ht="16.5" customHeight="1">
      <c r="A102" s="40"/>
      <c r="B102" s="41"/>
      <c r="C102" s="264" t="s">
        <v>148</v>
      </c>
      <c r="D102" s="264" t="s">
        <v>242</v>
      </c>
      <c r="E102" s="265" t="s">
        <v>855</v>
      </c>
      <c r="F102" s="266" t="s">
        <v>856</v>
      </c>
      <c r="G102" s="267" t="s">
        <v>319</v>
      </c>
      <c r="H102" s="268">
        <v>275</v>
      </c>
      <c r="I102" s="269"/>
      <c r="J102" s="270">
        <f>ROUND(I102*H102,2)</f>
        <v>0</v>
      </c>
      <c r="K102" s="266" t="s">
        <v>18</v>
      </c>
      <c r="L102" s="271"/>
      <c r="M102" s="272" t="s">
        <v>18</v>
      </c>
      <c r="N102" s="273" t="s">
        <v>40</v>
      </c>
      <c r="O102" s="86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2">
        <f>S102*H102</f>
        <v>0</v>
      </c>
      <c r="U102" s="223" t="s">
        <v>18</v>
      </c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4" t="s">
        <v>152</v>
      </c>
      <c r="AT102" s="224" t="s">
        <v>242</v>
      </c>
      <c r="AU102" s="224" t="s">
        <v>77</v>
      </c>
      <c r="AY102" s="19" t="s">
        <v>133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9" t="s">
        <v>77</v>
      </c>
      <c r="BK102" s="225">
        <f>ROUND(I102*H102,2)</f>
        <v>0</v>
      </c>
      <c r="BL102" s="19" t="s">
        <v>140</v>
      </c>
      <c r="BM102" s="224" t="s">
        <v>8</v>
      </c>
    </row>
    <row r="103" s="2" customFormat="1" ht="16.5" customHeight="1">
      <c r="A103" s="40"/>
      <c r="B103" s="41"/>
      <c r="C103" s="264" t="s">
        <v>441</v>
      </c>
      <c r="D103" s="264" t="s">
        <v>242</v>
      </c>
      <c r="E103" s="265" t="s">
        <v>857</v>
      </c>
      <c r="F103" s="266" t="s">
        <v>858</v>
      </c>
      <c r="G103" s="267" t="s">
        <v>319</v>
      </c>
      <c r="H103" s="268">
        <v>100</v>
      </c>
      <c r="I103" s="269"/>
      <c r="J103" s="270">
        <f>ROUND(I103*H103,2)</f>
        <v>0</v>
      </c>
      <c r="K103" s="266" t="s">
        <v>18</v>
      </c>
      <c r="L103" s="271"/>
      <c r="M103" s="272" t="s">
        <v>18</v>
      </c>
      <c r="N103" s="273" t="s">
        <v>40</v>
      </c>
      <c r="O103" s="86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2">
        <f>S103*H103</f>
        <v>0</v>
      </c>
      <c r="U103" s="223" t="s">
        <v>18</v>
      </c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4" t="s">
        <v>152</v>
      </c>
      <c r="AT103" s="224" t="s">
        <v>242</v>
      </c>
      <c r="AU103" s="224" t="s">
        <v>77</v>
      </c>
      <c r="AY103" s="19" t="s">
        <v>133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9" t="s">
        <v>77</v>
      </c>
      <c r="BK103" s="225">
        <f>ROUND(I103*H103,2)</f>
        <v>0</v>
      </c>
      <c r="BL103" s="19" t="s">
        <v>140</v>
      </c>
      <c r="BM103" s="224" t="s">
        <v>176</v>
      </c>
    </row>
    <row r="104" s="2" customFormat="1" ht="16.5" customHeight="1">
      <c r="A104" s="40"/>
      <c r="B104" s="41"/>
      <c r="C104" s="264" t="s">
        <v>152</v>
      </c>
      <c r="D104" s="264" t="s">
        <v>242</v>
      </c>
      <c r="E104" s="265" t="s">
        <v>859</v>
      </c>
      <c r="F104" s="266" t="s">
        <v>860</v>
      </c>
      <c r="G104" s="267" t="s">
        <v>319</v>
      </c>
      <c r="H104" s="268">
        <v>100</v>
      </c>
      <c r="I104" s="269"/>
      <c r="J104" s="270">
        <f>ROUND(I104*H104,2)</f>
        <v>0</v>
      </c>
      <c r="K104" s="266" t="s">
        <v>18</v>
      </c>
      <c r="L104" s="271"/>
      <c r="M104" s="272" t="s">
        <v>18</v>
      </c>
      <c r="N104" s="273" t="s">
        <v>40</v>
      </c>
      <c r="O104" s="86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2">
        <f>S104*H104</f>
        <v>0</v>
      </c>
      <c r="U104" s="223" t="s">
        <v>18</v>
      </c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4" t="s">
        <v>152</v>
      </c>
      <c r="AT104" s="224" t="s">
        <v>242</v>
      </c>
      <c r="AU104" s="224" t="s">
        <v>77</v>
      </c>
      <c r="AY104" s="19" t="s">
        <v>133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9" t="s">
        <v>77</v>
      </c>
      <c r="BK104" s="225">
        <f>ROUND(I104*H104,2)</f>
        <v>0</v>
      </c>
      <c r="BL104" s="19" t="s">
        <v>140</v>
      </c>
      <c r="BM104" s="224" t="s">
        <v>180</v>
      </c>
    </row>
    <row r="105" s="2" customFormat="1" ht="16.5" customHeight="1">
      <c r="A105" s="40"/>
      <c r="B105" s="41"/>
      <c r="C105" s="264" t="s">
        <v>145</v>
      </c>
      <c r="D105" s="264" t="s">
        <v>242</v>
      </c>
      <c r="E105" s="265" t="s">
        <v>861</v>
      </c>
      <c r="F105" s="266" t="s">
        <v>862</v>
      </c>
      <c r="G105" s="267" t="s">
        <v>319</v>
      </c>
      <c r="H105" s="268">
        <v>20</v>
      </c>
      <c r="I105" s="269"/>
      <c r="J105" s="270">
        <f>ROUND(I105*H105,2)</f>
        <v>0</v>
      </c>
      <c r="K105" s="266" t="s">
        <v>18</v>
      </c>
      <c r="L105" s="271"/>
      <c r="M105" s="272" t="s">
        <v>18</v>
      </c>
      <c r="N105" s="273" t="s">
        <v>40</v>
      </c>
      <c r="O105" s="86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2">
        <f>S105*H105</f>
        <v>0</v>
      </c>
      <c r="U105" s="223" t="s">
        <v>18</v>
      </c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4" t="s">
        <v>152</v>
      </c>
      <c r="AT105" s="224" t="s">
        <v>242</v>
      </c>
      <c r="AU105" s="224" t="s">
        <v>77</v>
      </c>
      <c r="AY105" s="19" t="s">
        <v>133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9" t="s">
        <v>77</v>
      </c>
      <c r="BK105" s="225">
        <f>ROUND(I105*H105,2)</f>
        <v>0</v>
      </c>
      <c r="BL105" s="19" t="s">
        <v>140</v>
      </c>
      <c r="BM105" s="224" t="s">
        <v>185</v>
      </c>
    </row>
    <row r="106" s="2" customFormat="1" ht="16.5" customHeight="1">
      <c r="A106" s="40"/>
      <c r="B106" s="41"/>
      <c r="C106" s="264" t="s">
        <v>149</v>
      </c>
      <c r="D106" s="264" t="s">
        <v>242</v>
      </c>
      <c r="E106" s="265" t="s">
        <v>863</v>
      </c>
      <c r="F106" s="266" t="s">
        <v>864</v>
      </c>
      <c r="G106" s="267" t="s">
        <v>319</v>
      </c>
      <c r="H106" s="268">
        <v>25</v>
      </c>
      <c r="I106" s="269"/>
      <c r="J106" s="270">
        <f>ROUND(I106*H106,2)</f>
        <v>0</v>
      </c>
      <c r="K106" s="266" t="s">
        <v>18</v>
      </c>
      <c r="L106" s="271"/>
      <c r="M106" s="272" t="s">
        <v>18</v>
      </c>
      <c r="N106" s="273" t="s">
        <v>40</v>
      </c>
      <c r="O106" s="86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2">
        <f>S106*H106</f>
        <v>0</v>
      </c>
      <c r="U106" s="223" t="s">
        <v>18</v>
      </c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4" t="s">
        <v>152</v>
      </c>
      <c r="AT106" s="224" t="s">
        <v>242</v>
      </c>
      <c r="AU106" s="224" t="s">
        <v>77</v>
      </c>
      <c r="AY106" s="19" t="s">
        <v>133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9" t="s">
        <v>77</v>
      </c>
      <c r="BK106" s="225">
        <f>ROUND(I106*H106,2)</f>
        <v>0</v>
      </c>
      <c r="BL106" s="19" t="s">
        <v>140</v>
      </c>
      <c r="BM106" s="224" t="s">
        <v>186</v>
      </c>
    </row>
    <row r="107" s="2" customFormat="1" ht="16.5" customHeight="1">
      <c r="A107" s="40"/>
      <c r="B107" s="41"/>
      <c r="C107" s="264" t="s">
        <v>154</v>
      </c>
      <c r="D107" s="264" t="s">
        <v>242</v>
      </c>
      <c r="E107" s="265" t="s">
        <v>865</v>
      </c>
      <c r="F107" s="266" t="s">
        <v>866</v>
      </c>
      <c r="G107" s="267" t="s">
        <v>319</v>
      </c>
      <c r="H107" s="268">
        <v>94.5</v>
      </c>
      <c r="I107" s="269"/>
      <c r="J107" s="270">
        <f>ROUND(I107*H107,2)</f>
        <v>0</v>
      </c>
      <c r="K107" s="266" t="s">
        <v>18</v>
      </c>
      <c r="L107" s="271"/>
      <c r="M107" s="272" t="s">
        <v>18</v>
      </c>
      <c r="N107" s="273" t="s">
        <v>40</v>
      </c>
      <c r="O107" s="86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2">
        <f>S107*H107</f>
        <v>0</v>
      </c>
      <c r="U107" s="223" t="s">
        <v>18</v>
      </c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4" t="s">
        <v>152</v>
      </c>
      <c r="AT107" s="224" t="s">
        <v>242</v>
      </c>
      <c r="AU107" s="224" t="s">
        <v>77</v>
      </c>
      <c r="AY107" s="19" t="s">
        <v>133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9" t="s">
        <v>77</v>
      </c>
      <c r="BK107" s="225">
        <f>ROUND(I107*H107,2)</f>
        <v>0</v>
      </c>
      <c r="BL107" s="19" t="s">
        <v>140</v>
      </c>
      <c r="BM107" s="224" t="s">
        <v>191</v>
      </c>
    </row>
    <row r="108" s="14" customFormat="1">
      <c r="A108" s="14"/>
      <c r="B108" s="237"/>
      <c r="C108" s="238"/>
      <c r="D108" s="228" t="s">
        <v>141</v>
      </c>
      <c r="E108" s="239" t="s">
        <v>18</v>
      </c>
      <c r="F108" s="240" t="s">
        <v>867</v>
      </c>
      <c r="G108" s="238"/>
      <c r="H108" s="241">
        <v>79.5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5"/>
      <c r="U108" s="246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141</v>
      </c>
      <c r="AU108" s="247" t="s">
        <v>77</v>
      </c>
      <c r="AV108" s="14" t="s">
        <v>79</v>
      </c>
      <c r="AW108" s="14" t="s">
        <v>31</v>
      </c>
      <c r="AX108" s="14" t="s">
        <v>69</v>
      </c>
      <c r="AY108" s="247" t="s">
        <v>133</v>
      </c>
    </row>
    <row r="109" s="14" customFormat="1">
      <c r="A109" s="14"/>
      <c r="B109" s="237"/>
      <c r="C109" s="238"/>
      <c r="D109" s="228" t="s">
        <v>141</v>
      </c>
      <c r="E109" s="239" t="s">
        <v>18</v>
      </c>
      <c r="F109" s="240" t="s">
        <v>868</v>
      </c>
      <c r="G109" s="238"/>
      <c r="H109" s="241">
        <v>15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5"/>
      <c r="U109" s="246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141</v>
      </c>
      <c r="AU109" s="247" t="s">
        <v>77</v>
      </c>
      <c r="AV109" s="14" t="s">
        <v>79</v>
      </c>
      <c r="AW109" s="14" t="s">
        <v>31</v>
      </c>
      <c r="AX109" s="14" t="s">
        <v>69</v>
      </c>
      <c r="AY109" s="247" t="s">
        <v>133</v>
      </c>
    </row>
    <row r="110" s="15" customFormat="1">
      <c r="A110" s="15"/>
      <c r="B110" s="248"/>
      <c r="C110" s="249"/>
      <c r="D110" s="228" t="s">
        <v>141</v>
      </c>
      <c r="E110" s="250" t="s">
        <v>18</v>
      </c>
      <c r="F110" s="251" t="s">
        <v>171</v>
      </c>
      <c r="G110" s="249"/>
      <c r="H110" s="252">
        <v>94.5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6"/>
      <c r="U110" s="257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8" t="s">
        <v>141</v>
      </c>
      <c r="AU110" s="258" t="s">
        <v>77</v>
      </c>
      <c r="AV110" s="15" t="s">
        <v>140</v>
      </c>
      <c r="AW110" s="15" t="s">
        <v>31</v>
      </c>
      <c r="AX110" s="15" t="s">
        <v>77</v>
      </c>
      <c r="AY110" s="258" t="s">
        <v>133</v>
      </c>
    </row>
    <row r="111" s="2" customFormat="1" ht="16.5" customHeight="1">
      <c r="A111" s="40"/>
      <c r="B111" s="41"/>
      <c r="C111" s="264" t="s">
        <v>8</v>
      </c>
      <c r="D111" s="264" t="s">
        <v>242</v>
      </c>
      <c r="E111" s="265" t="s">
        <v>869</v>
      </c>
      <c r="F111" s="266" t="s">
        <v>870</v>
      </c>
      <c r="G111" s="267" t="s">
        <v>846</v>
      </c>
      <c r="H111" s="268">
        <v>30</v>
      </c>
      <c r="I111" s="269"/>
      <c r="J111" s="270">
        <f>ROUND(I111*H111,2)</f>
        <v>0</v>
      </c>
      <c r="K111" s="266" t="s">
        <v>18</v>
      </c>
      <c r="L111" s="271"/>
      <c r="M111" s="272" t="s">
        <v>18</v>
      </c>
      <c r="N111" s="273" t="s">
        <v>40</v>
      </c>
      <c r="O111" s="86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2">
        <f>S111*H111</f>
        <v>0</v>
      </c>
      <c r="U111" s="223" t="s">
        <v>18</v>
      </c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4" t="s">
        <v>152</v>
      </c>
      <c r="AT111" s="224" t="s">
        <v>242</v>
      </c>
      <c r="AU111" s="224" t="s">
        <v>77</v>
      </c>
      <c r="AY111" s="19" t="s">
        <v>133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9" t="s">
        <v>77</v>
      </c>
      <c r="BK111" s="225">
        <f>ROUND(I111*H111,2)</f>
        <v>0</v>
      </c>
      <c r="BL111" s="19" t="s">
        <v>140</v>
      </c>
      <c r="BM111" s="224" t="s">
        <v>194</v>
      </c>
    </row>
    <row r="112" s="14" customFormat="1">
      <c r="A112" s="14"/>
      <c r="B112" s="237"/>
      <c r="C112" s="238"/>
      <c r="D112" s="228" t="s">
        <v>141</v>
      </c>
      <c r="E112" s="239" t="s">
        <v>18</v>
      </c>
      <c r="F112" s="240" t="s">
        <v>209</v>
      </c>
      <c r="G112" s="238"/>
      <c r="H112" s="241">
        <v>30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5"/>
      <c r="U112" s="246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141</v>
      </c>
      <c r="AU112" s="247" t="s">
        <v>77</v>
      </c>
      <c r="AV112" s="14" t="s">
        <v>79</v>
      </c>
      <c r="AW112" s="14" t="s">
        <v>31</v>
      </c>
      <c r="AX112" s="14" t="s">
        <v>69</v>
      </c>
      <c r="AY112" s="247" t="s">
        <v>133</v>
      </c>
    </row>
    <row r="113" s="13" customFormat="1">
      <c r="A113" s="13"/>
      <c r="B113" s="226"/>
      <c r="C113" s="227"/>
      <c r="D113" s="228" t="s">
        <v>141</v>
      </c>
      <c r="E113" s="229" t="s">
        <v>18</v>
      </c>
      <c r="F113" s="230" t="s">
        <v>871</v>
      </c>
      <c r="G113" s="227"/>
      <c r="H113" s="229" t="s">
        <v>18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4"/>
      <c r="U113" s="235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141</v>
      </c>
      <c r="AU113" s="236" t="s">
        <v>77</v>
      </c>
      <c r="AV113" s="13" t="s">
        <v>77</v>
      </c>
      <c r="AW113" s="13" t="s">
        <v>31</v>
      </c>
      <c r="AX113" s="13" t="s">
        <v>69</v>
      </c>
      <c r="AY113" s="236" t="s">
        <v>133</v>
      </c>
    </row>
    <row r="114" s="15" customFormat="1">
      <c r="A114" s="15"/>
      <c r="B114" s="248"/>
      <c r="C114" s="249"/>
      <c r="D114" s="228" t="s">
        <v>141</v>
      </c>
      <c r="E114" s="250" t="s">
        <v>18</v>
      </c>
      <c r="F114" s="251" t="s">
        <v>171</v>
      </c>
      <c r="G114" s="249"/>
      <c r="H114" s="252">
        <v>30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6"/>
      <c r="U114" s="257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8" t="s">
        <v>141</v>
      </c>
      <c r="AU114" s="258" t="s">
        <v>77</v>
      </c>
      <c r="AV114" s="15" t="s">
        <v>140</v>
      </c>
      <c r="AW114" s="15" t="s">
        <v>31</v>
      </c>
      <c r="AX114" s="15" t="s">
        <v>77</v>
      </c>
      <c r="AY114" s="258" t="s">
        <v>133</v>
      </c>
    </row>
    <row r="115" s="2" customFormat="1" ht="16.5" customHeight="1">
      <c r="A115" s="40"/>
      <c r="B115" s="41"/>
      <c r="C115" s="264" t="s">
        <v>419</v>
      </c>
      <c r="D115" s="264" t="s">
        <v>242</v>
      </c>
      <c r="E115" s="265" t="s">
        <v>872</v>
      </c>
      <c r="F115" s="266" t="s">
        <v>873</v>
      </c>
      <c r="G115" s="267" t="s">
        <v>846</v>
      </c>
      <c r="H115" s="268">
        <v>96</v>
      </c>
      <c r="I115" s="269"/>
      <c r="J115" s="270">
        <f>ROUND(I115*H115,2)</f>
        <v>0</v>
      </c>
      <c r="K115" s="266" t="s">
        <v>18</v>
      </c>
      <c r="L115" s="271"/>
      <c r="M115" s="272" t="s">
        <v>18</v>
      </c>
      <c r="N115" s="273" t="s">
        <v>40</v>
      </c>
      <c r="O115" s="86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2">
        <f>S115*H115</f>
        <v>0</v>
      </c>
      <c r="U115" s="223" t="s">
        <v>18</v>
      </c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4" t="s">
        <v>152</v>
      </c>
      <c r="AT115" s="224" t="s">
        <v>242</v>
      </c>
      <c r="AU115" s="224" t="s">
        <v>77</v>
      </c>
      <c r="AY115" s="19" t="s">
        <v>133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9" t="s">
        <v>77</v>
      </c>
      <c r="BK115" s="225">
        <f>ROUND(I115*H115,2)</f>
        <v>0</v>
      </c>
      <c r="BL115" s="19" t="s">
        <v>140</v>
      </c>
      <c r="BM115" s="224" t="s">
        <v>200</v>
      </c>
    </row>
    <row r="116" s="14" customFormat="1">
      <c r="A116" s="14"/>
      <c r="B116" s="237"/>
      <c r="C116" s="238"/>
      <c r="D116" s="228" t="s">
        <v>141</v>
      </c>
      <c r="E116" s="239" t="s">
        <v>18</v>
      </c>
      <c r="F116" s="240" t="s">
        <v>429</v>
      </c>
      <c r="G116" s="238"/>
      <c r="H116" s="241">
        <v>96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5"/>
      <c r="U116" s="246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141</v>
      </c>
      <c r="AU116" s="247" t="s">
        <v>77</v>
      </c>
      <c r="AV116" s="14" t="s">
        <v>79</v>
      </c>
      <c r="AW116" s="14" t="s">
        <v>31</v>
      </c>
      <c r="AX116" s="14" t="s">
        <v>69</v>
      </c>
      <c r="AY116" s="247" t="s">
        <v>133</v>
      </c>
    </row>
    <row r="117" s="15" customFormat="1">
      <c r="A117" s="15"/>
      <c r="B117" s="248"/>
      <c r="C117" s="249"/>
      <c r="D117" s="228" t="s">
        <v>141</v>
      </c>
      <c r="E117" s="250" t="s">
        <v>18</v>
      </c>
      <c r="F117" s="251" t="s">
        <v>171</v>
      </c>
      <c r="G117" s="249"/>
      <c r="H117" s="252">
        <v>96</v>
      </c>
      <c r="I117" s="253"/>
      <c r="J117" s="249"/>
      <c r="K117" s="249"/>
      <c r="L117" s="254"/>
      <c r="M117" s="255"/>
      <c r="N117" s="256"/>
      <c r="O117" s="256"/>
      <c r="P117" s="256"/>
      <c r="Q117" s="256"/>
      <c r="R117" s="256"/>
      <c r="S117" s="256"/>
      <c r="T117" s="256"/>
      <c r="U117" s="257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8" t="s">
        <v>141</v>
      </c>
      <c r="AU117" s="258" t="s">
        <v>77</v>
      </c>
      <c r="AV117" s="15" t="s">
        <v>140</v>
      </c>
      <c r="AW117" s="15" t="s">
        <v>31</v>
      </c>
      <c r="AX117" s="15" t="s">
        <v>77</v>
      </c>
      <c r="AY117" s="258" t="s">
        <v>133</v>
      </c>
    </row>
    <row r="118" s="2" customFormat="1" ht="16.5" customHeight="1">
      <c r="A118" s="40"/>
      <c r="B118" s="41"/>
      <c r="C118" s="264" t="s">
        <v>176</v>
      </c>
      <c r="D118" s="264" t="s">
        <v>242</v>
      </c>
      <c r="E118" s="265" t="s">
        <v>874</v>
      </c>
      <c r="F118" s="266" t="s">
        <v>875</v>
      </c>
      <c r="G118" s="267" t="s">
        <v>846</v>
      </c>
      <c r="H118" s="268">
        <v>46</v>
      </c>
      <c r="I118" s="269"/>
      <c r="J118" s="270">
        <f>ROUND(I118*H118,2)</f>
        <v>0</v>
      </c>
      <c r="K118" s="266" t="s">
        <v>18</v>
      </c>
      <c r="L118" s="271"/>
      <c r="M118" s="272" t="s">
        <v>18</v>
      </c>
      <c r="N118" s="273" t="s">
        <v>40</v>
      </c>
      <c r="O118" s="86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2">
        <f>S118*H118</f>
        <v>0</v>
      </c>
      <c r="U118" s="223" t="s">
        <v>18</v>
      </c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4" t="s">
        <v>152</v>
      </c>
      <c r="AT118" s="224" t="s">
        <v>242</v>
      </c>
      <c r="AU118" s="224" t="s">
        <v>77</v>
      </c>
      <c r="AY118" s="19" t="s">
        <v>133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9" t="s">
        <v>77</v>
      </c>
      <c r="BK118" s="225">
        <f>ROUND(I118*H118,2)</f>
        <v>0</v>
      </c>
      <c r="BL118" s="19" t="s">
        <v>140</v>
      </c>
      <c r="BM118" s="224" t="s">
        <v>205</v>
      </c>
    </row>
    <row r="119" s="14" customFormat="1">
      <c r="A119" s="14"/>
      <c r="B119" s="237"/>
      <c r="C119" s="238"/>
      <c r="D119" s="228" t="s">
        <v>141</v>
      </c>
      <c r="E119" s="239" t="s">
        <v>18</v>
      </c>
      <c r="F119" s="240" t="s">
        <v>329</v>
      </c>
      <c r="G119" s="238"/>
      <c r="H119" s="241">
        <v>46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5"/>
      <c r="U119" s="246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141</v>
      </c>
      <c r="AU119" s="247" t="s">
        <v>77</v>
      </c>
      <c r="AV119" s="14" t="s">
        <v>79</v>
      </c>
      <c r="AW119" s="14" t="s">
        <v>31</v>
      </c>
      <c r="AX119" s="14" t="s">
        <v>69</v>
      </c>
      <c r="AY119" s="247" t="s">
        <v>133</v>
      </c>
    </row>
    <row r="120" s="15" customFormat="1">
      <c r="A120" s="15"/>
      <c r="B120" s="248"/>
      <c r="C120" s="249"/>
      <c r="D120" s="228" t="s">
        <v>141</v>
      </c>
      <c r="E120" s="250" t="s">
        <v>18</v>
      </c>
      <c r="F120" s="251" t="s">
        <v>171</v>
      </c>
      <c r="G120" s="249"/>
      <c r="H120" s="252">
        <v>46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6"/>
      <c r="U120" s="257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8" t="s">
        <v>141</v>
      </c>
      <c r="AU120" s="258" t="s">
        <v>77</v>
      </c>
      <c r="AV120" s="15" t="s">
        <v>140</v>
      </c>
      <c r="AW120" s="15" t="s">
        <v>31</v>
      </c>
      <c r="AX120" s="15" t="s">
        <v>77</v>
      </c>
      <c r="AY120" s="258" t="s">
        <v>133</v>
      </c>
    </row>
    <row r="121" s="2" customFormat="1" ht="16.5" customHeight="1">
      <c r="A121" s="40"/>
      <c r="B121" s="41"/>
      <c r="C121" s="264" t="s">
        <v>424</v>
      </c>
      <c r="D121" s="264" t="s">
        <v>242</v>
      </c>
      <c r="E121" s="265" t="s">
        <v>876</v>
      </c>
      <c r="F121" s="266" t="s">
        <v>877</v>
      </c>
      <c r="G121" s="267" t="s">
        <v>846</v>
      </c>
      <c r="H121" s="268">
        <v>4</v>
      </c>
      <c r="I121" s="269"/>
      <c r="J121" s="270">
        <f>ROUND(I121*H121,2)</f>
        <v>0</v>
      </c>
      <c r="K121" s="266" t="s">
        <v>18</v>
      </c>
      <c r="L121" s="271"/>
      <c r="M121" s="272" t="s">
        <v>18</v>
      </c>
      <c r="N121" s="273" t="s">
        <v>40</v>
      </c>
      <c r="O121" s="86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2">
        <f>S121*H121</f>
        <v>0</v>
      </c>
      <c r="U121" s="223" t="s">
        <v>18</v>
      </c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4" t="s">
        <v>152</v>
      </c>
      <c r="AT121" s="224" t="s">
        <v>242</v>
      </c>
      <c r="AU121" s="224" t="s">
        <v>77</v>
      </c>
      <c r="AY121" s="19" t="s">
        <v>133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9" t="s">
        <v>77</v>
      </c>
      <c r="BK121" s="225">
        <f>ROUND(I121*H121,2)</f>
        <v>0</v>
      </c>
      <c r="BL121" s="19" t="s">
        <v>140</v>
      </c>
      <c r="BM121" s="224" t="s">
        <v>209</v>
      </c>
    </row>
    <row r="122" s="14" customFormat="1">
      <c r="A122" s="14"/>
      <c r="B122" s="237"/>
      <c r="C122" s="238"/>
      <c r="D122" s="228" t="s">
        <v>141</v>
      </c>
      <c r="E122" s="239" t="s">
        <v>18</v>
      </c>
      <c r="F122" s="240" t="s">
        <v>140</v>
      </c>
      <c r="G122" s="238"/>
      <c r="H122" s="241">
        <v>4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5"/>
      <c r="U122" s="246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141</v>
      </c>
      <c r="AU122" s="247" t="s">
        <v>77</v>
      </c>
      <c r="AV122" s="14" t="s">
        <v>79</v>
      </c>
      <c r="AW122" s="14" t="s">
        <v>31</v>
      </c>
      <c r="AX122" s="14" t="s">
        <v>69</v>
      </c>
      <c r="AY122" s="247" t="s">
        <v>133</v>
      </c>
    </row>
    <row r="123" s="15" customFormat="1">
      <c r="A123" s="15"/>
      <c r="B123" s="248"/>
      <c r="C123" s="249"/>
      <c r="D123" s="228" t="s">
        <v>141</v>
      </c>
      <c r="E123" s="250" t="s">
        <v>18</v>
      </c>
      <c r="F123" s="251" t="s">
        <v>171</v>
      </c>
      <c r="G123" s="249"/>
      <c r="H123" s="252">
        <v>4</v>
      </c>
      <c r="I123" s="253"/>
      <c r="J123" s="249"/>
      <c r="K123" s="249"/>
      <c r="L123" s="254"/>
      <c r="M123" s="255"/>
      <c r="N123" s="256"/>
      <c r="O123" s="256"/>
      <c r="P123" s="256"/>
      <c r="Q123" s="256"/>
      <c r="R123" s="256"/>
      <c r="S123" s="256"/>
      <c r="T123" s="256"/>
      <c r="U123" s="257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8" t="s">
        <v>141</v>
      </c>
      <c r="AU123" s="258" t="s">
        <v>77</v>
      </c>
      <c r="AV123" s="15" t="s">
        <v>140</v>
      </c>
      <c r="AW123" s="15" t="s">
        <v>31</v>
      </c>
      <c r="AX123" s="15" t="s">
        <v>77</v>
      </c>
      <c r="AY123" s="258" t="s">
        <v>133</v>
      </c>
    </row>
    <row r="124" s="2" customFormat="1" ht="16.5" customHeight="1">
      <c r="A124" s="40"/>
      <c r="B124" s="41"/>
      <c r="C124" s="264" t="s">
        <v>180</v>
      </c>
      <c r="D124" s="264" t="s">
        <v>242</v>
      </c>
      <c r="E124" s="265" t="s">
        <v>878</v>
      </c>
      <c r="F124" s="266" t="s">
        <v>879</v>
      </c>
      <c r="G124" s="267" t="s">
        <v>846</v>
      </c>
      <c r="H124" s="268">
        <v>6</v>
      </c>
      <c r="I124" s="269"/>
      <c r="J124" s="270">
        <f>ROUND(I124*H124,2)</f>
        <v>0</v>
      </c>
      <c r="K124" s="266" t="s">
        <v>18</v>
      </c>
      <c r="L124" s="271"/>
      <c r="M124" s="272" t="s">
        <v>18</v>
      </c>
      <c r="N124" s="273" t="s">
        <v>40</v>
      </c>
      <c r="O124" s="86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2">
        <f>S124*H124</f>
        <v>0</v>
      </c>
      <c r="U124" s="223" t="s">
        <v>18</v>
      </c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4" t="s">
        <v>152</v>
      </c>
      <c r="AT124" s="224" t="s">
        <v>242</v>
      </c>
      <c r="AU124" s="224" t="s">
        <v>77</v>
      </c>
      <c r="AY124" s="19" t="s">
        <v>133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9" t="s">
        <v>77</v>
      </c>
      <c r="BK124" s="225">
        <f>ROUND(I124*H124,2)</f>
        <v>0</v>
      </c>
      <c r="BL124" s="19" t="s">
        <v>140</v>
      </c>
      <c r="BM124" s="224" t="s">
        <v>294</v>
      </c>
    </row>
    <row r="125" s="14" customFormat="1">
      <c r="A125" s="14"/>
      <c r="B125" s="237"/>
      <c r="C125" s="238"/>
      <c r="D125" s="228" t="s">
        <v>141</v>
      </c>
      <c r="E125" s="239" t="s">
        <v>18</v>
      </c>
      <c r="F125" s="240" t="s">
        <v>148</v>
      </c>
      <c r="G125" s="238"/>
      <c r="H125" s="241">
        <v>6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5"/>
      <c r="U125" s="246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7" t="s">
        <v>141</v>
      </c>
      <c r="AU125" s="247" t="s">
        <v>77</v>
      </c>
      <c r="AV125" s="14" t="s">
        <v>79</v>
      </c>
      <c r="AW125" s="14" t="s">
        <v>31</v>
      </c>
      <c r="AX125" s="14" t="s">
        <v>69</v>
      </c>
      <c r="AY125" s="247" t="s">
        <v>133</v>
      </c>
    </row>
    <row r="126" s="15" customFormat="1">
      <c r="A126" s="15"/>
      <c r="B126" s="248"/>
      <c r="C126" s="249"/>
      <c r="D126" s="228" t="s">
        <v>141</v>
      </c>
      <c r="E126" s="250" t="s">
        <v>18</v>
      </c>
      <c r="F126" s="251" t="s">
        <v>171</v>
      </c>
      <c r="G126" s="249"/>
      <c r="H126" s="252">
        <v>6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6"/>
      <c r="U126" s="257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8" t="s">
        <v>141</v>
      </c>
      <c r="AU126" s="258" t="s">
        <v>77</v>
      </c>
      <c r="AV126" s="15" t="s">
        <v>140</v>
      </c>
      <c r="AW126" s="15" t="s">
        <v>31</v>
      </c>
      <c r="AX126" s="15" t="s">
        <v>77</v>
      </c>
      <c r="AY126" s="258" t="s">
        <v>133</v>
      </c>
    </row>
    <row r="127" s="2" customFormat="1" ht="16.5" customHeight="1">
      <c r="A127" s="40"/>
      <c r="B127" s="41"/>
      <c r="C127" s="264" t="s">
        <v>177</v>
      </c>
      <c r="D127" s="264" t="s">
        <v>242</v>
      </c>
      <c r="E127" s="265" t="s">
        <v>880</v>
      </c>
      <c r="F127" s="266" t="s">
        <v>881</v>
      </c>
      <c r="G127" s="267" t="s">
        <v>846</v>
      </c>
      <c r="H127" s="268">
        <v>9</v>
      </c>
      <c r="I127" s="269"/>
      <c r="J127" s="270">
        <f>ROUND(I127*H127,2)</f>
        <v>0</v>
      </c>
      <c r="K127" s="266" t="s">
        <v>18</v>
      </c>
      <c r="L127" s="271"/>
      <c r="M127" s="272" t="s">
        <v>18</v>
      </c>
      <c r="N127" s="273" t="s">
        <v>40</v>
      </c>
      <c r="O127" s="86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2">
        <f>S127*H127</f>
        <v>0</v>
      </c>
      <c r="U127" s="223" t="s">
        <v>18</v>
      </c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4" t="s">
        <v>152</v>
      </c>
      <c r="AT127" s="224" t="s">
        <v>242</v>
      </c>
      <c r="AU127" s="224" t="s">
        <v>77</v>
      </c>
      <c r="AY127" s="19" t="s">
        <v>133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9" t="s">
        <v>77</v>
      </c>
      <c r="BK127" s="225">
        <f>ROUND(I127*H127,2)</f>
        <v>0</v>
      </c>
      <c r="BL127" s="19" t="s">
        <v>140</v>
      </c>
      <c r="BM127" s="224" t="s">
        <v>300</v>
      </c>
    </row>
    <row r="128" s="14" customFormat="1">
      <c r="A128" s="14"/>
      <c r="B128" s="237"/>
      <c r="C128" s="238"/>
      <c r="D128" s="228" t="s">
        <v>141</v>
      </c>
      <c r="E128" s="239" t="s">
        <v>18</v>
      </c>
      <c r="F128" s="240" t="s">
        <v>145</v>
      </c>
      <c r="G128" s="238"/>
      <c r="H128" s="241">
        <v>9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5"/>
      <c r="U128" s="246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141</v>
      </c>
      <c r="AU128" s="247" t="s">
        <v>77</v>
      </c>
      <c r="AV128" s="14" t="s">
        <v>79</v>
      </c>
      <c r="AW128" s="14" t="s">
        <v>31</v>
      </c>
      <c r="AX128" s="14" t="s">
        <v>69</v>
      </c>
      <c r="AY128" s="247" t="s">
        <v>133</v>
      </c>
    </row>
    <row r="129" s="15" customFormat="1">
      <c r="A129" s="15"/>
      <c r="B129" s="248"/>
      <c r="C129" s="249"/>
      <c r="D129" s="228" t="s">
        <v>141</v>
      </c>
      <c r="E129" s="250" t="s">
        <v>18</v>
      </c>
      <c r="F129" s="251" t="s">
        <v>171</v>
      </c>
      <c r="G129" s="249"/>
      <c r="H129" s="252">
        <v>9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6"/>
      <c r="U129" s="257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8" t="s">
        <v>141</v>
      </c>
      <c r="AU129" s="258" t="s">
        <v>77</v>
      </c>
      <c r="AV129" s="15" t="s">
        <v>140</v>
      </c>
      <c r="AW129" s="15" t="s">
        <v>31</v>
      </c>
      <c r="AX129" s="15" t="s">
        <v>77</v>
      </c>
      <c r="AY129" s="258" t="s">
        <v>133</v>
      </c>
    </row>
    <row r="130" s="2" customFormat="1" ht="16.5" customHeight="1">
      <c r="A130" s="40"/>
      <c r="B130" s="41"/>
      <c r="C130" s="264" t="s">
        <v>185</v>
      </c>
      <c r="D130" s="264" t="s">
        <v>242</v>
      </c>
      <c r="E130" s="265" t="s">
        <v>882</v>
      </c>
      <c r="F130" s="266" t="s">
        <v>881</v>
      </c>
      <c r="G130" s="267" t="s">
        <v>846</v>
      </c>
      <c r="H130" s="268">
        <v>18</v>
      </c>
      <c r="I130" s="269"/>
      <c r="J130" s="270">
        <f>ROUND(I130*H130,2)</f>
        <v>0</v>
      </c>
      <c r="K130" s="266" t="s">
        <v>18</v>
      </c>
      <c r="L130" s="271"/>
      <c r="M130" s="272" t="s">
        <v>18</v>
      </c>
      <c r="N130" s="273" t="s">
        <v>40</v>
      </c>
      <c r="O130" s="86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2">
        <f>S130*H130</f>
        <v>0</v>
      </c>
      <c r="U130" s="223" t="s">
        <v>18</v>
      </c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4" t="s">
        <v>152</v>
      </c>
      <c r="AT130" s="224" t="s">
        <v>242</v>
      </c>
      <c r="AU130" s="224" t="s">
        <v>77</v>
      </c>
      <c r="AY130" s="19" t="s">
        <v>133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9" t="s">
        <v>77</v>
      </c>
      <c r="BK130" s="225">
        <f>ROUND(I130*H130,2)</f>
        <v>0</v>
      </c>
      <c r="BL130" s="19" t="s">
        <v>140</v>
      </c>
      <c r="BM130" s="224" t="s">
        <v>305</v>
      </c>
    </row>
    <row r="131" s="14" customFormat="1">
      <c r="A131" s="14"/>
      <c r="B131" s="237"/>
      <c r="C131" s="238"/>
      <c r="D131" s="228" t="s">
        <v>141</v>
      </c>
      <c r="E131" s="239" t="s">
        <v>18</v>
      </c>
      <c r="F131" s="240" t="s">
        <v>185</v>
      </c>
      <c r="G131" s="238"/>
      <c r="H131" s="241">
        <v>18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5"/>
      <c r="U131" s="246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141</v>
      </c>
      <c r="AU131" s="247" t="s">
        <v>77</v>
      </c>
      <c r="AV131" s="14" t="s">
        <v>79</v>
      </c>
      <c r="AW131" s="14" t="s">
        <v>31</v>
      </c>
      <c r="AX131" s="14" t="s">
        <v>69</v>
      </c>
      <c r="AY131" s="247" t="s">
        <v>133</v>
      </c>
    </row>
    <row r="132" s="15" customFormat="1">
      <c r="A132" s="15"/>
      <c r="B132" s="248"/>
      <c r="C132" s="249"/>
      <c r="D132" s="228" t="s">
        <v>141</v>
      </c>
      <c r="E132" s="250" t="s">
        <v>18</v>
      </c>
      <c r="F132" s="251" t="s">
        <v>171</v>
      </c>
      <c r="G132" s="249"/>
      <c r="H132" s="252">
        <v>18</v>
      </c>
      <c r="I132" s="253"/>
      <c r="J132" s="249"/>
      <c r="K132" s="249"/>
      <c r="L132" s="254"/>
      <c r="M132" s="255"/>
      <c r="N132" s="256"/>
      <c r="O132" s="256"/>
      <c r="P132" s="256"/>
      <c r="Q132" s="256"/>
      <c r="R132" s="256"/>
      <c r="S132" s="256"/>
      <c r="T132" s="256"/>
      <c r="U132" s="257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8" t="s">
        <v>141</v>
      </c>
      <c r="AU132" s="258" t="s">
        <v>77</v>
      </c>
      <c r="AV132" s="15" t="s">
        <v>140</v>
      </c>
      <c r="AW132" s="15" t="s">
        <v>31</v>
      </c>
      <c r="AX132" s="15" t="s">
        <v>77</v>
      </c>
      <c r="AY132" s="258" t="s">
        <v>133</v>
      </c>
    </row>
    <row r="133" s="2" customFormat="1" ht="16.5" customHeight="1">
      <c r="A133" s="40"/>
      <c r="B133" s="41"/>
      <c r="C133" s="264" t="s">
        <v>182</v>
      </c>
      <c r="D133" s="264" t="s">
        <v>242</v>
      </c>
      <c r="E133" s="265" t="s">
        <v>883</v>
      </c>
      <c r="F133" s="266" t="s">
        <v>881</v>
      </c>
      <c r="G133" s="267" t="s">
        <v>846</v>
      </c>
      <c r="H133" s="268">
        <v>2</v>
      </c>
      <c r="I133" s="269"/>
      <c r="J133" s="270">
        <f>ROUND(I133*H133,2)</f>
        <v>0</v>
      </c>
      <c r="K133" s="266" t="s">
        <v>18</v>
      </c>
      <c r="L133" s="271"/>
      <c r="M133" s="272" t="s">
        <v>18</v>
      </c>
      <c r="N133" s="273" t="s">
        <v>40</v>
      </c>
      <c r="O133" s="86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2">
        <f>S133*H133</f>
        <v>0</v>
      </c>
      <c r="U133" s="223" t="s">
        <v>18</v>
      </c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4" t="s">
        <v>152</v>
      </c>
      <c r="AT133" s="224" t="s">
        <v>242</v>
      </c>
      <c r="AU133" s="224" t="s">
        <v>77</v>
      </c>
      <c r="AY133" s="19" t="s">
        <v>133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9" t="s">
        <v>77</v>
      </c>
      <c r="BK133" s="225">
        <f>ROUND(I133*H133,2)</f>
        <v>0</v>
      </c>
      <c r="BL133" s="19" t="s">
        <v>140</v>
      </c>
      <c r="BM133" s="224" t="s">
        <v>309</v>
      </c>
    </row>
    <row r="134" s="14" customFormat="1">
      <c r="A134" s="14"/>
      <c r="B134" s="237"/>
      <c r="C134" s="238"/>
      <c r="D134" s="228" t="s">
        <v>141</v>
      </c>
      <c r="E134" s="239" t="s">
        <v>18</v>
      </c>
      <c r="F134" s="240" t="s">
        <v>79</v>
      </c>
      <c r="G134" s="238"/>
      <c r="H134" s="241">
        <v>2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5"/>
      <c r="U134" s="246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141</v>
      </c>
      <c r="AU134" s="247" t="s">
        <v>77</v>
      </c>
      <c r="AV134" s="14" t="s">
        <v>79</v>
      </c>
      <c r="AW134" s="14" t="s">
        <v>31</v>
      </c>
      <c r="AX134" s="14" t="s">
        <v>69</v>
      </c>
      <c r="AY134" s="247" t="s">
        <v>133</v>
      </c>
    </row>
    <row r="135" s="15" customFormat="1">
      <c r="A135" s="15"/>
      <c r="B135" s="248"/>
      <c r="C135" s="249"/>
      <c r="D135" s="228" t="s">
        <v>141</v>
      </c>
      <c r="E135" s="250" t="s">
        <v>18</v>
      </c>
      <c r="F135" s="251" t="s">
        <v>171</v>
      </c>
      <c r="G135" s="249"/>
      <c r="H135" s="252">
        <v>2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6"/>
      <c r="U135" s="257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8" t="s">
        <v>141</v>
      </c>
      <c r="AU135" s="258" t="s">
        <v>77</v>
      </c>
      <c r="AV135" s="15" t="s">
        <v>140</v>
      </c>
      <c r="AW135" s="15" t="s">
        <v>31</v>
      </c>
      <c r="AX135" s="15" t="s">
        <v>77</v>
      </c>
      <c r="AY135" s="258" t="s">
        <v>133</v>
      </c>
    </row>
    <row r="136" s="2" customFormat="1" ht="16.5" customHeight="1">
      <c r="A136" s="40"/>
      <c r="B136" s="41"/>
      <c r="C136" s="264" t="s">
        <v>186</v>
      </c>
      <c r="D136" s="264" t="s">
        <v>242</v>
      </c>
      <c r="E136" s="265" t="s">
        <v>884</v>
      </c>
      <c r="F136" s="266" t="s">
        <v>885</v>
      </c>
      <c r="G136" s="267" t="s">
        <v>846</v>
      </c>
      <c r="H136" s="268">
        <v>1</v>
      </c>
      <c r="I136" s="269"/>
      <c r="J136" s="270">
        <f>ROUND(I136*H136,2)</f>
        <v>0</v>
      </c>
      <c r="K136" s="266" t="s">
        <v>18</v>
      </c>
      <c r="L136" s="271"/>
      <c r="M136" s="272" t="s">
        <v>18</v>
      </c>
      <c r="N136" s="273" t="s">
        <v>40</v>
      </c>
      <c r="O136" s="86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2">
        <f>S136*H136</f>
        <v>0</v>
      </c>
      <c r="U136" s="223" t="s">
        <v>18</v>
      </c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4" t="s">
        <v>152</v>
      </c>
      <c r="AT136" s="224" t="s">
        <v>242</v>
      </c>
      <c r="AU136" s="224" t="s">
        <v>77</v>
      </c>
      <c r="AY136" s="19" t="s">
        <v>133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9" t="s">
        <v>77</v>
      </c>
      <c r="BK136" s="225">
        <f>ROUND(I136*H136,2)</f>
        <v>0</v>
      </c>
      <c r="BL136" s="19" t="s">
        <v>140</v>
      </c>
      <c r="BM136" s="224" t="s">
        <v>313</v>
      </c>
    </row>
    <row r="137" s="14" customFormat="1">
      <c r="A137" s="14"/>
      <c r="B137" s="237"/>
      <c r="C137" s="238"/>
      <c r="D137" s="228" t="s">
        <v>141</v>
      </c>
      <c r="E137" s="239" t="s">
        <v>18</v>
      </c>
      <c r="F137" s="240" t="s">
        <v>77</v>
      </c>
      <c r="G137" s="238"/>
      <c r="H137" s="241">
        <v>1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5"/>
      <c r="U137" s="246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141</v>
      </c>
      <c r="AU137" s="247" t="s">
        <v>77</v>
      </c>
      <c r="AV137" s="14" t="s">
        <v>79</v>
      </c>
      <c r="AW137" s="14" t="s">
        <v>31</v>
      </c>
      <c r="AX137" s="14" t="s">
        <v>69</v>
      </c>
      <c r="AY137" s="247" t="s">
        <v>133</v>
      </c>
    </row>
    <row r="138" s="15" customFormat="1">
      <c r="A138" s="15"/>
      <c r="B138" s="248"/>
      <c r="C138" s="249"/>
      <c r="D138" s="228" t="s">
        <v>141</v>
      </c>
      <c r="E138" s="250" t="s">
        <v>18</v>
      </c>
      <c r="F138" s="251" t="s">
        <v>171</v>
      </c>
      <c r="G138" s="249"/>
      <c r="H138" s="252">
        <v>1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6"/>
      <c r="U138" s="257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8" t="s">
        <v>141</v>
      </c>
      <c r="AU138" s="258" t="s">
        <v>77</v>
      </c>
      <c r="AV138" s="15" t="s">
        <v>140</v>
      </c>
      <c r="AW138" s="15" t="s">
        <v>31</v>
      </c>
      <c r="AX138" s="15" t="s">
        <v>77</v>
      </c>
      <c r="AY138" s="258" t="s">
        <v>133</v>
      </c>
    </row>
    <row r="139" s="2" customFormat="1" ht="16.5" customHeight="1">
      <c r="A139" s="40"/>
      <c r="B139" s="41"/>
      <c r="C139" s="264" t="s">
        <v>7</v>
      </c>
      <c r="D139" s="264" t="s">
        <v>242</v>
      </c>
      <c r="E139" s="265" t="s">
        <v>886</v>
      </c>
      <c r="F139" s="266" t="s">
        <v>887</v>
      </c>
      <c r="G139" s="267" t="s">
        <v>846</v>
      </c>
      <c r="H139" s="268">
        <v>1</v>
      </c>
      <c r="I139" s="269"/>
      <c r="J139" s="270">
        <f>ROUND(I139*H139,2)</f>
        <v>0</v>
      </c>
      <c r="K139" s="266" t="s">
        <v>18</v>
      </c>
      <c r="L139" s="271"/>
      <c r="M139" s="272" t="s">
        <v>18</v>
      </c>
      <c r="N139" s="273" t="s">
        <v>40</v>
      </c>
      <c r="O139" s="86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2">
        <f>S139*H139</f>
        <v>0</v>
      </c>
      <c r="U139" s="223" t="s">
        <v>18</v>
      </c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4" t="s">
        <v>152</v>
      </c>
      <c r="AT139" s="224" t="s">
        <v>242</v>
      </c>
      <c r="AU139" s="224" t="s">
        <v>77</v>
      </c>
      <c r="AY139" s="19" t="s">
        <v>133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9" t="s">
        <v>77</v>
      </c>
      <c r="BK139" s="225">
        <f>ROUND(I139*H139,2)</f>
        <v>0</v>
      </c>
      <c r="BL139" s="19" t="s">
        <v>140</v>
      </c>
      <c r="BM139" s="224" t="s">
        <v>320</v>
      </c>
    </row>
    <row r="140" s="14" customFormat="1">
      <c r="A140" s="14"/>
      <c r="B140" s="237"/>
      <c r="C140" s="238"/>
      <c r="D140" s="228" t="s">
        <v>141</v>
      </c>
      <c r="E140" s="239" t="s">
        <v>18</v>
      </c>
      <c r="F140" s="240" t="s">
        <v>77</v>
      </c>
      <c r="G140" s="238"/>
      <c r="H140" s="241">
        <v>1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5"/>
      <c r="U140" s="246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141</v>
      </c>
      <c r="AU140" s="247" t="s">
        <v>77</v>
      </c>
      <c r="AV140" s="14" t="s">
        <v>79</v>
      </c>
      <c r="AW140" s="14" t="s">
        <v>31</v>
      </c>
      <c r="AX140" s="14" t="s">
        <v>69</v>
      </c>
      <c r="AY140" s="247" t="s">
        <v>133</v>
      </c>
    </row>
    <row r="141" s="15" customFormat="1">
      <c r="A141" s="15"/>
      <c r="B141" s="248"/>
      <c r="C141" s="249"/>
      <c r="D141" s="228" t="s">
        <v>141</v>
      </c>
      <c r="E141" s="250" t="s">
        <v>18</v>
      </c>
      <c r="F141" s="251" t="s">
        <v>171</v>
      </c>
      <c r="G141" s="249"/>
      <c r="H141" s="252">
        <v>1</v>
      </c>
      <c r="I141" s="253"/>
      <c r="J141" s="249"/>
      <c r="K141" s="249"/>
      <c r="L141" s="254"/>
      <c r="M141" s="255"/>
      <c r="N141" s="256"/>
      <c r="O141" s="256"/>
      <c r="P141" s="256"/>
      <c r="Q141" s="256"/>
      <c r="R141" s="256"/>
      <c r="S141" s="256"/>
      <c r="T141" s="256"/>
      <c r="U141" s="257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8" t="s">
        <v>141</v>
      </c>
      <c r="AU141" s="258" t="s">
        <v>77</v>
      </c>
      <c r="AV141" s="15" t="s">
        <v>140</v>
      </c>
      <c r="AW141" s="15" t="s">
        <v>31</v>
      </c>
      <c r="AX141" s="15" t="s">
        <v>77</v>
      </c>
      <c r="AY141" s="258" t="s">
        <v>133</v>
      </c>
    </row>
    <row r="142" s="2" customFormat="1" ht="16.5" customHeight="1">
      <c r="A142" s="40"/>
      <c r="B142" s="41"/>
      <c r="C142" s="264" t="s">
        <v>191</v>
      </c>
      <c r="D142" s="264" t="s">
        <v>242</v>
      </c>
      <c r="E142" s="265" t="s">
        <v>888</v>
      </c>
      <c r="F142" s="266" t="s">
        <v>889</v>
      </c>
      <c r="G142" s="267" t="s">
        <v>846</v>
      </c>
      <c r="H142" s="268">
        <v>7</v>
      </c>
      <c r="I142" s="269"/>
      <c r="J142" s="270">
        <f>ROUND(I142*H142,2)</f>
        <v>0</v>
      </c>
      <c r="K142" s="266" t="s">
        <v>18</v>
      </c>
      <c r="L142" s="271"/>
      <c r="M142" s="272" t="s">
        <v>18</v>
      </c>
      <c r="N142" s="273" t="s">
        <v>40</v>
      </c>
      <c r="O142" s="86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2">
        <f>S142*H142</f>
        <v>0</v>
      </c>
      <c r="U142" s="223" t="s">
        <v>18</v>
      </c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4" t="s">
        <v>152</v>
      </c>
      <c r="AT142" s="224" t="s">
        <v>242</v>
      </c>
      <c r="AU142" s="224" t="s">
        <v>77</v>
      </c>
      <c r="AY142" s="19" t="s">
        <v>133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9" t="s">
        <v>77</v>
      </c>
      <c r="BK142" s="225">
        <f>ROUND(I142*H142,2)</f>
        <v>0</v>
      </c>
      <c r="BL142" s="19" t="s">
        <v>140</v>
      </c>
      <c r="BM142" s="224" t="s">
        <v>325</v>
      </c>
    </row>
    <row r="143" s="14" customFormat="1">
      <c r="A143" s="14"/>
      <c r="B143" s="237"/>
      <c r="C143" s="238"/>
      <c r="D143" s="228" t="s">
        <v>141</v>
      </c>
      <c r="E143" s="239" t="s">
        <v>18</v>
      </c>
      <c r="F143" s="240" t="s">
        <v>441</v>
      </c>
      <c r="G143" s="238"/>
      <c r="H143" s="241">
        <v>7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5"/>
      <c r="U143" s="246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141</v>
      </c>
      <c r="AU143" s="247" t="s">
        <v>77</v>
      </c>
      <c r="AV143" s="14" t="s">
        <v>79</v>
      </c>
      <c r="AW143" s="14" t="s">
        <v>31</v>
      </c>
      <c r="AX143" s="14" t="s">
        <v>69</v>
      </c>
      <c r="AY143" s="247" t="s">
        <v>133</v>
      </c>
    </row>
    <row r="144" s="15" customFormat="1">
      <c r="A144" s="15"/>
      <c r="B144" s="248"/>
      <c r="C144" s="249"/>
      <c r="D144" s="228" t="s">
        <v>141</v>
      </c>
      <c r="E144" s="250" t="s">
        <v>18</v>
      </c>
      <c r="F144" s="251" t="s">
        <v>171</v>
      </c>
      <c r="G144" s="249"/>
      <c r="H144" s="252">
        <v>7</v>
      </c>
      <c r="I144" s="253"/>
      <c r="J144" s="249"/>
      <c r="K144" s="249"/>
      <c r="L144" s="254"/>
      <c r="M144" s="255"/>
      <c r="N144" s="256"/>
      <c r="O144" s="256"/>
      <c r="P144" s="256"/>
      <c r="Q144" s="256"/>
      <c r="R144" s="256"/>
      <c r="S144" s="256"/>
      <c r="T144" s="256"/>
      <c r="U144" s="257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8" t="s">
        <v>141</v>
      </c>
      <c r="AU144" s="258" t="s">
        <v>77</v>
      </c>
      <c r="AV144" s="15" t="s">
        <v>140</v>
      </c>
      <c r="AW144" s="15" t="s">
        <v>31</v>
      </c>
      <c r="AX144" s="15" t="s">
        <v>77</v>
      </c>
      <c r="AY144" s="258" t="s">
        <v>133</v>
      </c>
    </row>
    <row r="145" s="2" customFormat="1" ht="16.5" customHeight="1">
      <c r="A145" s="40"/>
      <c r="B145" s="41"/>
      <c r="C145" s="264" t="s">
        <v>197</v>
      </c>
      <c r="D145" s="264" t="s">
        <v>242</v>
      </c>
      <c r="E145" s="265" t="s">
        <v>890</v>
      </c>
      <c r="F145" s="266" t="s">
        <v>889</v>
      </c>
      <c r="G145" s="267" t="s">
        <v>846</v>
      </c>
      <c r="H145" s="268">
        <v>1</v>
      </c>
      <c r="I145" s="269"/>
      <c r="J145" s="270">
        <f>ROUND(I145*H145,2)</f>
        <v>0</v>
      </c>
      <c r="K145" s="266" t="s">
        <v>18</v>
      </c>
      <c r="L145" s="271"/>
      <c r="M145" s="272" t="s">
        <v>18</v>
      </c>
      <c r="N145" s="273" t="s">
        <v>40</v>
      </c>
      <c r="O145" s="86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2">
        <f>S145*H145</f>
        <v>0</v>
      </c>
      <c r="U145" s="223" t="s">
        <v>18</v>
      </c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4" t="s">
        <v>152</v>
      </c>
      <c r="AT145" s="224" t="s">
        <v>242</v>
      </c>
      <c r="AU145" s="224" t="s">
        <v>77</v>
      </c>
      <c r="AY145" s="19" t="s">
        <v>133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9" t="s">
        <v>77</v>
      </c>
      <c r="BK145" s="225">
        <f>ROUND(I145*H145,2)</f>
        <v>0</v>
      </c>
      <c r="BL145" s="19" t="s">
        <v>140</v>
      </c>
      <c r="BM145" s="224" t="s">
        <v>329</v>
      </c>
    </row>
    <row r="146" s="14" customFormat="1">
      <c r="A146" s="14"/>
      <c r="B146" s="237"/>
      <c r="C146" s="238"/>
      <c r="D146" s="228" t="s">
        <v>141</v>
      </c>
      <c r="E146" s="239" t="s">
        <v>18</v>
      </c>
      <c r="F146" s="240" t="s">
        <v>77</v>
      </c>
      <c r="G146" s="238"/>
      <c r="H146" s="241">
        <v>1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5"/>
      <c r="U146" s="246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141</v>
      </c>
      <c r="AU146" s="247" t="s">
        <v>77</v>
      </c>
      <c r="AV146" s="14" t="s">
        <v>79</v>
      </c>
      <c r="AW146" s="14" t="s">
        <v>31</v>
      </c>
      <c r="AX146" s="14" t="s">
        <v>69</v>
      </c>
      <c r="AY146" s="247" t="s">
        <v>133</v>
      </c>
    </row>
    <row r="147" s="15" customFormat="1">
      <c r="A147" s="15"/>
      <c r="B147" s="248"/>
      <c r="C147" s="249"/>
      <c r="D147" s="228" t="s">
        <v>141</v>
      </c>
      <c r="E147" s="250" t="s">
        <v>18</v>
      </c>
      <c r="F147" s="251" t="s">
        <v>171</v>
      </c>
      <c r="G147" s="249"/>
      <c r="H147" s="252">
        <v>1</v>
      </c>
      <c r="I147" s="253"/>
      <c r="J147" s="249"/>
      <c r="K147" s="249"/>
      <c r="L147" s="254"/>
      <c r="M147" s="255"/>
      <c r="N147" s="256"/>
      <c r="O147" s="256"/>
      <c r="P147" s="256"/>
      <c r="Q147" s="256"/>
      <c r="R147" s="256"/>
      <c r="S147" s="256"/>
      <c r="T147" s="256"/>
      <c r="U147" s="257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8" t="s">
        <v>141</v>
      </c>
      <c r="AU147" s="258" t="s">
        <v>77</v>
      </c>
      <c r="AV147" s="15" t="s">
        <v>140</v>
      </c>
      <c r="AW147" s="15" t="s">
        <v>31</v>
      </c>
      <c r="AX147" s="15" t="s">
        <v>77</v>
      </c>
      <c r="AY147" s="258" t="s">
        <v>133</v>
      </c>
    </row>
    <row r="148" s="2" customFormat="1" ht="16.5" customHeight="1">
      <c r="A148" s="40"/>
      <c r="B148" s="41"/>
      <c r="C148" s="264" t="s">
        <v>194</v>
      </c>
      <c r="D148" s="264" t="s">
        <v>242</v>
      </c>
      <c r="E148" s="265" t="s">
        <v>891</v>
      </c>
      <c r="F148" s="266" t="s">
        <v>892</v>
      </c>
      <c r="G148" s="267" t="s">
        <v>846</v>
      </c>
      <c r="H148" s="268">
        <v>1</v>
      </c>
      <c r="I148" s="269"/>
      <c r="J148" s="270">
        <f>ROUND(I148*H148,2)</f>
        <v>0</v>
      </c>
      <c r="K148" s="266" t="s">
        <v>18</v>
      </c>
      <c r="L148" s="271"/>
      <c r="M148" s="272" t="s">
        <v>18</v>
      </c>
      <c r="N148" s="273" t="s">
        <v>40</v>
      </c>
      <c r="O148" s="86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2">
        <f>S148*H148</f>
        <v>0</v>
      </c>
      <c r="U148" s="223" t="s">
        <v>18</v>
      </c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4" t="s">
        <v>152</v>
      </c>
      <c r="AT148" s="224" t="s">
        <v>242</v>
      </c>
      <c r="AU148" s="224" t="s">
        <v>77</v>
      </c>
      <c r="AY148" s="19" t="s">
        <v>133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9" t="s">
        <v>77</v>
      </c>
      <c r="BK148" s="225">
        <f>ROUND(I148*H148,2)</f>
        <v>0</v>
      </c>
      <c r="BL148" s="19" t="s">
        <v>140</v>
      </c>
      <c r="BM148" s="224" t="s">
        <v>335</v>
      </c>
    </row>
    <row r="149" s="14" customFormat="1">
      <c r="A149" s="14"/>
      <c r="B149" s="237"/>
      <c r="C149" s="238"/>
      <c r="D149" s="228" t="s">
        <v>141</v>
      </c>
      <c r="E149" s="239" t="s">
        <v>18</v>
      </c>
      <c r="F149" s="240" t="s">
        <v>77</v>
      </c>
      <c r="G149" s="238"/>
      <c r="H149" s="241">
        <v>1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5"/>
      <c r="U149" s="246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141</v>
      </c>
      <c r="AU149" s="247" t="s">
        <v>77</v>
      </c>
      <c r="AV149" s="14" t="s">
        <v>79</v>
      </c>
      <c r="AW149" s="14" t="s">
        <v>31</v>
      </c>
      <c r="AX149" s="14" t="s">
        <v>69</v>
      </c>
      <c r="AY149" s="247" t="s">
        <v>133</v>
      </c>
    </row>
    <row r="150" s="15" customFormat="1">
      <c r="A150" s="15"/>
      <c r="B150" s="248"/>
      <c r="C150" s="249"/>
      <c r="D150" s="228" t="s">
        <v>141</v>
      </c>
      <c r="E150" s="250" t="s">
        <v>18</v>
      </c>
      <c r="F150" s="251" t="s">
        <v>171</v>
      </c>
      <c r="G150" s="249"/>
      <c r="H150" s="252">
        <v>1</v>
      </c>
      <c r="I150" s="253"/>
      <c r="J150" s="249"/>
      <c r="K150" s="249"/>
      <c r="L150" s="254"/>
      <c r="M150" s="255"/>
      <c r="N150" s="256"/>
      <c r="O150" s="256"/>
      <c r="P150" s="256"/>
      <c r="Q150" s="256"/>
      <c r="R150" s="256"/>
      <c r="S150" s="256"/>
      <c r="T150" s="256"/>
      <c r="U150" s="257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8" t="s">
        <v>141</v>
      </c>
      <c r="AU150" s="258" t="s">
        <v>77</v>
      </c>
      <c r="AV150" s="15" t="s">
        <v>140</v>
      </c>
      <c r="AW150" s="15" t="s">
        <v>31</v>
      </c>
      <c r="AX150" s="15" t="s">
        <v>77</v>
      </c>
      <c r="AY150" s="258" t="s">
        <v>133</v>
      </c>
    </row>
    <row r="151" s="2" customFormat="1" ht="16.5" customHeight="1">
      <c r="A151" s="40"/>
      <c r="B151" s="41"/>
      <c r="C151" s="264" t="s">
        <v>206</v>
      </c>
      <c r="D151" s="264" t="s">
        <v>242</v>
      </c>
      <c r="E151" s="265" t="s">
        <v>893</v>
      </c>
      <c r="F151" s="266" t="s">
        <v>889</v>
      </c>
      <c r="G151" s="267" t="s">
        <v>846</v>
      </c>
      <c r="H151" s="268">
        <v>16</v>
      </c>
      <c r="I151" s="269"/>
      <c r="J151" s="270">
        <f>ROUND(I151*H151,2)</f>
        <v>0</v>
      </c>
      <c r="K151" s="266" t="s">
        <v>18</v>
      </c>
      <c r="L151" s="271"/>
      <c r="M151" s="272" t="s">
        <v>18</v>
      </c>
      <c r="N151" s="273" t="s">
        <v>40</v>
      </c>
      <c r="O151" s="86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2">
        <f>S151*H151</f>
        <v>0</v>
      </c>
      <c r="U151" s="223" t="s">
        <v>18</v>
      </c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4" t="s">
        <v>152</v>
      </c>
      <c r="AT151" s="224" t="s">
        <v>242</v>
      </c>
      <c r="AU151" s="224" t="s">
        <v>77</v>
      </c>
      <c r="AY151" s="19" t="s">
        <v>133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9" t="s">
        <v>77</v>
      </c>
      <c r="BK151" s="225">
        <f>ROUND(I151*H151,2)</f>
        <v>0</v>
      </c>
      <c r="BL151" s="19" t="s">
        <v>140</v>
      </c>
      <c r="BM151" s="224" t="s">
        <v>340</v>
      </c>
    </row>
    <row r="152" s="14" customFormat="1">
      <c r="A152" s="14"/>
      <c r="B152" s="237"/>
      <c r="C152" s="238"/>
      <c r="D152" s="228" t="s">
        <v>141</v>
      </c>
      <c r="E152" s="239" t="s">
        <v>18</v>
      </c>
      <c r="F152" s="240" t="s">
        <v>180</v>
      </c>
      <c r="G152" s="238"/>
      <c r="H152" s="241">
        <v>16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5"/>
      <c r="U152" s="246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141</v>
      </c>
      <c r="AU152" s="247" t="s">
        <v>77</v>
      </c>
      <c r="AV152" s="14" t="s">
        <v>79</v>
      </c>
      <c r="AW152" s="14" t="s">
        <v>31</v>
      </c>
      <c r="AX152" s="14" t="s">
        <v>69</v>
      </c>
      <c r="AY152" s="247" t="s">
        <v>133</v>
      </c>
    </row>
    <row r="153" s="15" customFormat="1">
      <c r="A153" s="15"/>
      <c r="B153" s="248"/>
      <c r="C153" s="249"/>
      <c r="D153" s="228" t="s">
        <v>141</v>
      </c>
      <c r="E153" s="250" t="s">
        <v>18</v>
      </c>
      <c r="F153" s="251" t="s">
        <v>171</v>
      </c>
      <c r="G153" s="249"/>
      <c r="H153" s="252">
        <v>16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6"/>
      <c r="U153" s="257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8" t="s">
        <v>141</v>
      </c>
      <c r="AU153" s="258" t="s">
        <v>77</v>
      </c>
      <c r="AV153" s="15" t="s">
        <v>140</v>
      </c>
      <c r="AW153" s="15" t="s">
        <v>31</v>
      </c>
      <c r="AX153" s="15" t="s">
        <v>77</v>
      </c>
      <c r="AY153" s="258" t="s">
        <v>133</v>
      </c>
    </row>
    <row r="154" s="2" customFormat="1" ht="16.5" customHeight="1">
      <c r="A154" s="40"/>
      <c r="B154" s="41"/>
      <c r="C154" s="264" t="s">
        <v>200</v>
      </c>
      <c r="D154" s="264" t="s">
        <v>242</v>
      </c>
      <c r="E154" s="265" t="s">
        <v>894</v>
      </c>
      <c r="F154" s="266" t="s">
        <v>895</v>
      </c>
      <c r="G154" s="267" t="s">
        <v>846</v>
      </c>
      <c r="H154" s="268">
        <v>1</v>
      </c>
      <c r="I154" s="269"/>
      <c r="J154" s="270">
        <f>ROUND(I154*H154,2)</f>
        <v>0</v>
      </c>
      <c r="K154" s="266" t="s">
        <v>18</v>
      </c>
      <c r="L154" s="271"/>
      <c r="M154" s="272" t="s">
        <v>18</v>
      </c>
      <c r="N154" s="273" t="s">
        <v>40</v>
      </c>
      <c r="O154" s="86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2">
        <f>S154*H154</f>
        <v>0</v>
      </c>
      <c r="U154" s="223" t="s">
        <v>18</v>
      </c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4" t="s">
        <v>152</v>
      </c>
      <c r="AT154" s="224" t="s">
        <v>242</v>
      </c>
      <c r="AU154" s="224" t="s">
        <v>77</v>
      </c>
      <c r="AY154" s="19" t="s">
        <v>133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9" t="s">
        <v>77</v>
      </c>
      <c r="BK154" s="225">
        <f>ROUND(I154*H154,2)</f>
        <v>0</v>
      </c>
      <c r="BL154" s="19" t="s">
        <v>140</v>
      </c>
      <c r="BM154" s="224" t="s">
        <v>347</v>
      </c>
    </row>
    <row r="155" s="14" customFormat="1">
      <c r="A155" s="14"/>
      <c r="B155" s="237"/>
      <c r="C155" s="238"/>
      <c r="D155" s="228" t="s">
        <v>141</v>
      </c>
      <c r="E155" s="239" t="s">
        <v>18</v>
      </c>
      <c r="F155" s="240" t="s">
        <v>77</v>
      </c>
      <c r="G155" s="238"/>
      <c r="H155" s="241">
        <v>1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5"/>
      <c r="U155" s="246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141</v>
      </c>
      <c r="AU155" s="247" t="s">
        <v>77</v>
      </c>
      <c r="AV155" s="14" t="s">
        <v>79</v>
      </c>
      <c r="AW155" s="14" t="s">
        <v>31</v>
      </c>
      <c r="AX155" s="14" t="s">
        <v>69</v>
      </c>
      <c r="AY155" s="247" t="s">
        <v>133</v>
      </c>
    </row>
    <row r="156" s="15" customFormat="1">
      <c r="A156" s="15"/>
      <c r="B156" s="248"/>
      <c r="C156" s="249"/>
      <c r="D156" s="228" t="s">
        <v>141</v>
      </c>
      <c r="E156" s="250" t="s">
        <v>18</v>
      </c>
      <c r="F156" s="251" t="s">
        <v>171</v>
      </c>
      <c r="G156" s="249"/>
      <c r="H156" s="252">
        <v>1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6"/>
      <c r="U156" s="257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8" t="s">
        <v>141</v>
      </c>
      <c r="AU156" s="258" t="s">
        <v>77</v>
      </c>
      <c r="AV156" s="15" t="s">
        <v>140</v>
      </c>
      <c r="AW156" s="15" t="s">
        <v>31</v>
      </c>
      <c r="AX156" s="15" t="s">
        <v>77</v>
      </c>
      <c r="AY156" s="258" t="s">
        <v>133</v>
      </c>
    </row>
    <row r="157" s="2" customFormat="1" ht="16.5" customHeight="1">
      <c r="A157" s="40"/>
      <c r="B157" s="41"/>
      <c r="C157" s="264" t="s">
        <v>291</v>
      </c>
      <c r="D157" s="264" t="s">
        <v>242</v>
      </c>
      <c r="E157" s="265" t="s">
        <v>896</v>
      </c>
      <c r="F157" s="266" t="s">
        <v>885</v>
      </c>
      <c r="G157" s="267" t="s">
        <v>846</v>
      </c>
      <c r="H157" s="268">
        <v>1</v>
      </c>
      <c r="I157" s="269"/>
      <c r="J157" s="270">
        <f>ROUND(I157*H157,2)</f>
        <v>0</v>
      </c>
      <c r="K157" s="266" t="s">
        <v>18</v>
      </c>
      <c r="L157" s="271"/>
      <c r="M157" s="272" t="s">
        <v>18</v>
      </c>
      <c r="N157" s="273" t="s">
        <v>40</v>
      </c>
      <c r="O157" s="86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2">
        <f>S157*H157</f>
        <v>0</v>
      </c>
      <c r="U157" s="223" t="s">
        <v>18</v>
      </c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4" t="s">
        <v>152</v>
      </c>
      <c r="AT157" s="224" t="s">
        <v>242</v>
      </c>
      <c r="AU157" s="224" t="s">
        <v>77</v>
      </c>
      <c r="AY157" s="19" t="s">
        <v>133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9" t="s">
        <v>77</v>
      </c>
      <c r="BK157" s="225">
        <f>ROUND(I157*H157,2)</f>
        <v>0</v>
      </c>
      <c r="BL157" s="19" t="s">
        <v>140</v>
      </c>
      <c r="BM157" s="224" t="s">
        <v>352</v>
      </c>
    </row>
    <row r="158" s="14" customFormat="1">
      <c r="A158" s="14"/>
      <c r="B158" s="237"/>
      <c r="C158" s="238"/>
      <c r="D158" s="228" t="s">
        <v>141</v>
      </c>
      <c r="E158" s="239" t="s">
        <v>18</v>
      </c>
      <c r="F158" s="240" t="s">
        <v>77</v>
      </c>
      <c r="G158" s="238"/>
      <c r="H158" s="241">
        <v>1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5"/>
      <c r="U158" s="246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141</v>
      </c>
      <c r="AU158" s="247" t="s">
        <v>77</v>
      </c>
      <c r="AV158" s="14" t="s">
        <v>79</v>
      </c>
      <c r="AW158" s="14" t="s">
        <v>31</v>
      </c>
      <c r="AX158" s="14" t="s">
        <v>69</v>
      </c>
      <c r="AY158" s="247" t="s">
        <v>133</v>
      </c>
    </row>
    <row r="159" s="15" customFormat="1">
      <c r="A159" s="15"/>
      <c r="B159" s="248"/>
      <c r="C159" s="249"/>
      <c r="D159" s="228" t="s">
        <v>141</v>
      </c>
      <c r="E159" s="250" t="s">
        <v>18</v>
      </c>
      <c r="F159" s="251" t="s">
        <v>171</v>
      </c>
      <c r="G159" s="249"/>
      <c r="H159" s="252">
        <v>1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6"/>
      <c r="U159" s="257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8" t="s">
        <v>141</v>
      </c>
      <c r="AU159" s="258" t="s">
        <v>77</v>
      </c>
      <c r="AV159" s="15" t="s">
        <v>140</v>
      </c>
      <c r="AW159" s="15" t="s">
        <v>31</v>
      </c>
      <c r="AX159" s="15" t="s">
        <v>77</v>
      </c>
      <c r="AY159" s="258" t="s">
        <v>133</v>
      </c>
    </row>
    <row r="160" s="2" customFormat="1" ht="16.5" customHeight="1">
      <c r="A160" s="40"/>
      <c r="B160" s="41"/>
      <c r="C160" s="264" t="s">
        <v>205</v>
      </c>
      <c r="D160" s="264" t="s">
        <v>242</v>
      </c>
      <c r="E160" s="265" t="s">
        <v>897</v>
      </c>
      <c r="F160" s="266" t="s">
        <v>887</v>
      </c>
      <c r="G160" s="267" t="s">
        <v>846</v>
      </c>
      <c r="H160" s="268">
        <v>1</v>
      </c>
      <c r="I160" s="269"/>
      <c r="J160" s="270">
        <f>ROUND(I160*H160,2)</f>
        <v>0</v>
      </c>
      <c r="K160" s="266" t="s">
        <v>18</v>
      </c>
      <c r="L160" s="271"/>
      <c r="M160" s="272" t="s">
        <v>18</v>
      </c>
      <c r="N160" s="273" t="s">
        <v>40</v>
      </c>
      <c r="O160" s="86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2">
        <f>S160*H160</f>
        <v>0</v>
      </c>
      <c r="U160" s="223" t="s">
        <v>18</v>
      </c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4" t="s">
        <v>152</v>
      </c>
      <c r="AT160" s="224" t="s">
        <v>242</v>
      </c>
      <c r="AU160" s="224" t="s">
        <v>77</v>
      </c>
      <c r="AY160" s="19" t="s">
        <v>133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9" t="s">
        <v>77</v>
      </c>
      <c r="BK160" s="225">
        <f>ROUND(I160*H160,2)</f>
        <v>0</v>
      </c>
      <c r="BL160" s="19" t="s">
        <v>140</v>
      </c>
      <c r="BM160" s="224" t="s">
        <v>355</v>
      </c>
    </row>
    <row r="161" s="14" customFormat="1">
      <c r="A161" s="14"/>
      <c r="B161" s="237"/>
      <c r="C161" s="238"/>
      <c r="D161" s="228" t="s">
        <v>141</v>
      </c>
      <c r="E161" s="239" t="s">
        <v>18</v>
      </c>
      <c r="F161" s="240" t="s">
        <v>77</v>
      </c>
      <c r="G161" s="238"/>
      <c r="H161" s="241">
        <v>1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5"/>
      <c r="U161" s="246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141</v>
      </c>
      <c r="AU161" s="247" t="s">
        <v>77</v>
      </c>
      <c r="AV161" s="14" t="s">
        <v>79</v>
      </c>
      <c r="AW161" s="14" t="s">
        <v>31</v>
      </c>
      <c r="AX161" s="14" t="s">
        <v>69</v>
      </c>
      <c r="AY161" s="247" t="s">
        <v>133</v>
      </c>
    </row>
    <row r="162" s="15" customFormat="1">
      <c r="A162" s="15"/>
      <c r="B162" s="248"/>
      <c r="C162" s="249"/>
      <c r="D162" s="228" t="s">
        <v>141</v>
      </c>
      <c r="E162" s="250" t="s">
        <v>18</v>
      </c>
      <c r="F162" s="251" t="s">
        <v>171</v>
      </c>
      <c r="G162" s="249"/>
      <c r="H162" s="252">
        <v>1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6"/>
      <c r="U162" s="257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8" t="s">
        <v>141</v>
      </c>
      <c r="AU162" s="258" t="s">
        <v>77</v>
      </c>
      <c r="AV162" s="15" t="s">
        <v>140</v>
      </c>
      <c r="AW162" s="15" t="s">
        <v>31</v>
      </c>
      <c r="AX162" s="15" t="s">
        <v>77</v>
      </c>
      <c r="AY162" s="258" t="s">
        <v>133</v>
      </c>
    </row>
    <row r="163" s="2" customFormat="1" ht="16.5" customHeight="1">
      <c r="A163" s="40"/>
      <c r="B163" s="41"/>
      <c r="C163" s="264" t="s">
        <v>322</v>
      </c>
      <c r="D163" s="264" t="s">
        <v>242</v>
      </c>
      <c r="E163" s="265" t="s">
        <v>898</v>
      </c>
      <c r="F163" s="266" t="s">
        <v>899</v>
      </c>
      <c r="G163" s="267" t="s">
        <v>319</v>
      </c>
      <c r="H163" s="268">
        <v>1</v>
      </c>
      <c r="I163" s="269"/>
      <c r="J163" s="270">
        <f>ROUND(I163*H163,2)</f>
        <v>0</v>
      </c>
      <c r="K163" s="266" t="s">
        <v>18</v>
      </c>
      <c r="L163" s="271"/>
      <c r="M163" s="272" t="s">
        <v>18</v>
      </c>
      <c r="N163" s="273" t="s">
        <v>40</v>
      </c>
      <c r="O163" s="86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2">
        <f>S163*H163</f>
        <v>0</v>
      </c>
      <c r="U163" s="223" t="s">
        <v>18</v>
      </c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4" t="s">
        <v>152</v>
      </c>
      <c r="AT163" s="224" t="s">
        <v>242</v>
      </c>
      <c r="AU163" s="224" t="s">
        <v>77</v>
      </c>
      <c r="AY163" s="19" t="s">
        <v>133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9" t="s">
        <v>77</v>
      </c>
      <c r="BK163" s="225">
        <f>ROUND(I163*H163,2)</f>
        <v>0</v>
      </c>
      <c r="BL163" s="19" t="s">
        <v>140</v>
      </c>
      <c r="BM163" s="224" t="s">
        <v>359</v>
      </c>
    </row>
    <row r="164" s="2" customFormat="1" ht="16.5" customHeight="1">
      <c r="A164" s="40"/>
      <c r="B164" s="41"/>
      <c r="C164" s="264" t="s">
        <v>209</v>
      </c>
      <c r="D164" s="264" t="s">
        <v>242</v>
      </c>
      <c r="E164" s="265" t="s">
        <v>900</v>
      </c>
      <c r="F164" s="266" t="s">
        <v>901</v>
      </c>
      <c r="G164" s="267" t="s">
        <v>319</v>
      </c>
      <c r="H164" s="268">
        <v>1</v>
      </c>
      <c r="I164" s="269"/>
      <c r="J164" s="270">
        <f>ROUND(I164*H164,2)</f>
        <v>0</v>
      </c>
      <c r="K164" s="266" t="s">
        <v>18</v>
      </c>
      <c r="L164" s="271"/>
      <c r="M164" s="272" t="s">
        <v>18</v>
      </c>
      <c r="N164" s="273" t="s">
        <v>40</v>
      </c>
      <c r="O164" s="86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2">
        <f>S164*H164</f>
        <v>0</v>
      </c>
      <c r="U164" s="223" t="s">
        <v>18</v>
      </c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4" t="s">
        <v>152</v>
      </c>
      <c r="AT164" s="224" t="s">
        <v>242</v>
      </c>
      <c r="AU164" s="224" t="s">
        <v>77</v>
      </c>
      <c r="AY164" s="19" t="s">
        <v>133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9" t="s">
        <v>77</v>
      </c>
      <c r="BK164" s="225">
        <f>ROUND(I164*H164,2)</f>
        <v>0</v>
      </c>
      <c r="BL164" s="19" t="s">
        <v>140</v>
      </c>
      <c r="BM164" s="224" t="s">
        <v>364</v>
      </c>
    </row>
    <row r="165" s="2" customFormat="1" ht="16.5" customHeight="1">
      <c r="A165" s="40"/>
      <c r="B165" s="41"/>
      <c r="C165" s="264" t="s">
        <v>332</v>
      </c>
      <c r="D165" s="264" t="s">
        <v>242</v>
      </c>
      <c r="E165" s="265" t="s">
        <v>902</v>
      </c>
      <c r="F165" s="266" t="s">
        <v>903</v>
      </c>
      <c r="G165" s="267" t="s">
        <v>846</v>
      </c>
      <c r="H165" s="268">
        <v>1</v>
      </c>
      <c r="I165" s="269"/>
      <c r="J165" s="270">
        <f>ROUND(I165*H165,2)</f>
        <v>0</v>
      </c>
      <c r="K165" s="266" t="s">
        <v>18</v>
      </c>
      <c r="L165" s="271"/>
      <c r="M165" s="272" t="s">
        <v>18</v>
      </c>
      <c r="N165" s="273" t="s">
        <v>40</v>
      </c>
      <c r="O165" s="86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2">
        <f>S165*H165</f>
        <v>0</v>
      </c>
      <c r="U165" s="223" t="s">
        <v>18</v>
      </c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4" t="s">
        <v>152</v>
      </c>
      <c r="AT165" s="224" t="s">
        <v>242</v>
      </c>
      <c r="AU165" s="224" t="s">
        <v>77</v>
      </c>
      <c r="AY165" s="19" t="s">
        <v>133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9" t="s">
        <v>77</v>
      </c>
      <c r="BK165" s="225">
        <f>ROUND(I165*H165,2)</f>
        <v>0</v>
      </c>
      <c r="BL165" s="19" t="s">
        <v>140</v>
      </c>
      <c r="BM165" s="224" t="s">
        <v>370</v>
      </c>
    </row>
    <row r="166" s="14" customFormat="1">
      <c r="A166" s="14"/>
      <c r="B166" s="237"/>
      <c r="C166" s="238"/>
      <c r="D166" s="228" t="s">
        <v>141</v>
      </c>
      <c r="E166" s="239" t="s">
        <v>18</v>
      </c>
      <c r="F166" s="240" t="s">
        <v>77</v>
      </c>
      <c r="G166" s="238"/>
      <c r="H166" s="241">
        <v>1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5"/>
      <c r="U166" s="246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141</v>
      </c>
      <c r="AU166" s="247" t="s">
        <v>77</v>
      </c>
      <c r="AV166" s="14" t="s">
        <v>79</v>
      </c>
      <c r="AW166" s="14" t="s">
        <v>31</v>
      </c>
      <c r="AX166" s="14" t="s">
        <v>69</v>
      </c>
      <c r="AY166" s="247" t="s">
        <v>133</v>
      </c>
    </row>
    <row r="167" s="15" customFormat="1">
      <c r="A167" s="15"/>
      <c r="B167" s="248"/>
      <c r="C167" s="249"/>
      <c r="D167" s="228" t="s">
        <v>141</v>
      </c>
      <c r="E167" s="250" t="s">
        <v>18</v>
      </c>
      <c r="F167" s="251" t="s">
        <v>171</v>
      </c>
      <c r="G167" s="249"/>
      <c r="H167" s="252">
        <v>1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6"/>
      <c r="U167" s="257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8" t="s">
        <v>141</v>
      </c>
      <c r="AU167" s="258" t="s">
        <v>77</v>
      </c>
      <c r="AV167" s="15" t="s">
        <v>140</v>
      </c>
      <c r="AW167" s="15" t="s">
        <v>31</v>
      </c>
      <c r="AX167" s="15" t="s">
        <v>77</v>
      </c>
      <c r="AY167" s="258" t="s">
        <v>133</v>
      </c>
    </row>
    <row r="168" s="2" customFormat="1" ht="16.5" customHeight="1">
      <c r="A168" s="40"/>
      <c r="B168" s="41"/>
      <c r="C168" s="264" t="s">
        <v>294</v>
      </c>
      <c r="D168" s="264" t="s">
        <v>242</v>
      </c>
      <c r="E168" s="265" t="s">
        <v>904</v>
      </c>
      <c r="F168" s="266" t="s">
        <v>905</v>
      </c>
      <c r="G168" s="267" t="s">
        <v>319</v>
      </c>
      <c r="H168" s="268">
        <v>3</v>
      </c>
      <c r="I168" s="269"/>
      <c r="J168" s="270">
        <f>ROUND(I168*H168,2)</f>
        <v>0</v>
      </c>
      <c r="K168" s="266" t="s">
        <v>18</v>
      </c>
      <c r="L168" s="271"/>
      <c r="M168" s="272" t="s">
        <v>18</v>
      </c>
      <c r="N168" s="273" t="s">
        <v>40</v>
      </c>
      <c r="O168" s="86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2">
        <f>S168*H168</f>
        <v>0</v>
      </c>
      <c r="U168" s="223" t="s">
        <v>18</v>
      </c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4" t="s">
        <v>152</v>
      </c>
      <c r="AT168" s="224" t="s">
        <v>242</v>
      </c>
      <c r="AU168" s="224" t="s">
        <v>77</v>
      </c>
      <c r="AY168" s="19" t="s">
        <v>133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9" t="s">
        <v>77</v>
      </c>
      <c r="BK168" s="225">
        <f>ROUND(I168*H168,2)</f>
        <v>0</v>
      </c>
      <c r="BL168" s="19" t="s">
        <v>140</v>
      </c>
      <c r="BM168" s="224" t="s">
        <v>376</v>
      </c>
    </row>
    <row r="169" s="2" customFormat="1" ht="16.5" customHeight="1">
      <c r="A169" s="40"/>
      <c r="B169" s="41"/>
      <c r="C169" s="264" t="s">
        <v>700</v>
      </c>
      <c r="D169" s="264" t="s">
        <v>242</v>
      </c>
      <c r="E169" s="265" t="s">
        <v>906</v>
      </c>
      <c r="F169" s="266" t="s">
        <v>907</v>
      </c>
      <c r="G169" s="267" t="s">
        <v>319</v>
      </c>
      <c r="H169" s="268">
        <v>3</v>
      </c>
      <c r="I169" s="269"/>
      <c r="J169" s="270">
        <f>ROUND(I169*H169,2)</f>
        <v>0</v>
      </c>
      <c r="K169" s="266" t="s">
        <v>18</v>
      </c>
      <c r="L169" s="271"/>
      <c r="M169" s="272" t="s">
        <v>18</v>
      </c>
      <c r="N169" s="273" t="s">
        <v>40</v>
      </c>
      <c r="O169" s="86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2">
        <f>S169*H169</f>
        <v>0</v>
      </c>
      <c r="U169" s="223" t="s">
        <v>18</v>
      </c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4" t="s">
        <v>152</v>
      </c>
      <c r="AT169" s="224" t="s">
        <v>242</v>
      </c>
      <c r="AU169" s="224" t="s">
        <v>77</v>
      </c>
      <c r="AY169" s="19" t="s">
        <v>133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9" t="s">
        <v>77</v>
      </c>
      <c r="BK169" s="225">
        <f>ROUND(I169*H169,2)</f>
        <v>0</v>
      </c>
      <c r="BL169" s="19" t="s">
        <v>140</v>
      </c>
      <c r="BM169" s="224" t="s">
        <v>379</v>
      </c>
    </row>
    <row r="170" s="2" customFormat="1" ht="16.5" customHeight="1">
      <c r="A170" s="40"/>
      <c r="B170" s="41"/>
      <c r="C170" s="264" t="s">
        <v>300</v>
      </c>
      <c r="D170" s="264" t="s">
        <v>242</v>
      </c>
      <c r="E170" s="265" t="s">
        <v>908</v>
      </c>
      <c r="F170" s="266" t="s">
        <v>892</v>
      </c>
      <c r="G170" s="267" t="s">
        <v>846</v>
      </c>
      <c r="H170" s="268">
        <v>1</v>
      </c>
      <c r="I170" s="269"/>
      <c r="J170" s="270">
        <f>ROUND(I170*H170,2)</f>
        <v>0</v>
      </c>
      <c r="K170" s="266" t="s">
        <v>18</v>
      </c>
      <c r="L170" s="271"/>
      <c r="M170" s="272" t="s">
        <v>18</v>
      </c>
      <c r="N170" s="273" t="s">
        <v>40</v>
      </c>
      <c r="O170" s="86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2">
        <f>S170*H170</f>
        <v>0</v>
      </c>
      <c r="U170" s="223" t="s">
        <v>18</v>
      </c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4" t="s">
        <v>152</v>
      </c>
      <c r="AT170" s="224" t="s">
        <v>242</v>
      </c>
      <c r="AU170" s="224" t="s">
        <v>77</v>
      </c>
      <c r="AY170" s="19" t="s">
        <v>133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9" t="s">
        <v>77</v>
      </c>
      <c r="BK170" s="225">
        <f>ROUND(I170*H170,2)</f>
        <v>0</v>
      </c>
      <c r="BL170" s="19" t="s">
        <v>140</v>
      </c>
      <c r="BM170" s="224" t="s">
        <v>385</v>
      </c>
    </row>
    <row r="171" s="14" customFormat="1">
      <c r="A171" s="14"/>
      <c r="B171" s="237"/>
      <c r="C171" s="238"/>
      <c r="D171" s="228" t="s">
        <v>141</v>
      </c>
      <c r="E171" s="239" t="s">
        <v>18</v>
      </c>
      <c r="F171" s="240" t="s">
        <v>77</v>
      </c>
      <c r="G171" s="238"/>
      <c r="H171" s="241">
        <v>1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5"/>
      <c r="U171" s="246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141</v>
      </c>
      <c r="AU171" s="247" t="s">
        <v>77</v>
      </c>
      <c r="AV171" s="14" t="s">
        <v>79</v>
      </c>
      <c r="AW171" s="14" t="s">
        <v>31</v>
      </c>
      <c r="AX171" s="14" t="s">
        <v>69</v>
      </c>
      <c r="AY171" s="247" t="s">
        <v>133</v>
      </c>
    </row>
    <row r="172" s="13" customFormat="1">
      <c r="A172" s="13"/>
      <c r="B172" s="226"/>
      <c r="C172" s="227"/>
      <c r="D172" s="228" t="s">
        <v>141</v>
      </c>
      <c r="E172" s="229" t="s">
        <v>18</v>
      </c>
      <c r="F172" s="230" t="s">
        <v>909</v>
      </c>
      <c r="G172" s="227"/>
      <c r="H172" s="229" t="s">
        <v>18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4"/>
      <c r="U172" s="235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141</v>
      </c>
      <c r="AU172" s="236" t="s">
        <v>77</v>
      </c>
      <c r="AV172" s="13" t="s">
        <v>77</v>
      </c>
      <c r="AW172" s="13" t="s">
        <v>31</v>
      </c>
      <c r="AX172" s="13" t="s">
        <v>69</v>
      </c>
      <c r="AY172" s="236" t="s">
        <v>133</v>
      </c>
    </row>
    <row r="173" s="15" customFormat="1">
      <c r="A173" s="15"/>
      <c r="B173" s="248"/>
      <c r="C173" s="249"/>
      <c r="D173" s="228" t="s">
        <v>141</v>
      </c>
      <c r="E173" s="250" t="s">
        <v>18</v>
      </c>
      <c r="F173" s="251" t="s">
        <v>171</v>
      </c>
      <c r="G173" s="249"/>
      <c r="H173" s="252">
        <v>1</v>
      </c>
      <c r="I173" s="253"/>
      <c r="J173" s="249"/>
      <c r="K173" s="249"/>
      <c r="L173" s="254"/>
      <c r="M173" s="255"/>
      <c r="N173" s="256"/>
      <c r="O173" s="256"/>
      <c r="P173" s="256"/>
      <c r="Q173" s="256"/>
      <c r="R173" s="256"/>
      <c r="S173" s="256"/>
      <c r="T173" s="256"/>
      <c r="U173" s="257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8" t="s">
        <v>141</v>
      </c>
      <c r="AU173" s="258" t="s">
        <v>77</v>
      </c>
      <c r="AV173" s="15" t="s">
        <v>140</v>
      </c>
      <c r="AW173" s="15" t="s">
        <v>31</v>
      </c>
      <c r="AX173" s="15" t="s">
        <v>77</v>
      </c>
      <c r="AY173" s="258" t="s">
        <v>133</v>
      </c>
    </row>
    <row r="174" s="2" customFormat="1" ht="16.5" customHeight="1">
      <c r="A174" s="40"/>
      <c r="B174" s="41"/>
      <c r="C174" s="264" t="s">
        <v>705</v>
      </c>
      <c r="D174" s="264" t="s">
        <v>242</v>
      </c>
      <c r="E174" s="265" t="s">
        <v>910</v>
      </c>
      <c r="F174" s="266" t="s">
        <v>892</v>
      </c>
      <c r="G174" s="267" t="s">
        <v>846</v>
      </c>
      <c r="H174" s="268">
        <v>1</v>
      </c>
      <c r="I174" s="269"/>
      <c r="J174" s="270">
        <f>ROUND(I174*H174,2)</f>
        <v>0</v>
      </c>
      <c r="K174" s="266" t="s">
        <v>18</v>
      </c>
      <c r="L174" s="271"/>
      <c r="M174" s="272" t="s">
        <v>18</v>
      </c>
      <c r="N174" s="273" t="s">
        <v>40</v>
      </c>
      <c r="O174" s="86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2">
        <f>S174*H174</f>
        <v>0</v>
      </c>
      <c r="U174" s="223" t="s">
        <v>18</v>
      </c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4" t="s">
        <v>152</v>
      </c>
      <c r="AT174" s="224" t="s">
        <v>242</v>
      </c>
      <c r="AU174" s="224" t="s">
        <v>77</v>
      </c>
      <c r="AY174" s="19" t="s">
        <v>133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9" t="s">
        <v>77</v>
      </c>
      <c r="BK174" s="225">
        <f>ROUND(I174*H174,2)</f>
        <v>0</v>
      </c>
      <c r="BL174" s="19" t="s">
        <v>140</v>
      </c>
      <c r="BM174" s="224" t="s">
        <v>390</v>
      </c>
    </row>
    <row r="175" s="14" customFormat="1">
      <c r="A175" s="14"/>
      <c r="B175" s="237"/>
      <c r="C175" s="238"/>
      <c r="D175" s="228" t="s">
        <v>141</v>
      </c>
      <c r="E175" s="239" t="s">
        <v>18</v>
      </c>
      <c r="F175" s="240" t="s">
        <v>77</v>
      </c>
      <c r="G175" s="238"/>
      <c r="H175" s="241">
        <v>1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5"/>
      <c r="U175" s="246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141</v>
      </c>
      <c r="AU175" s="247" t="s">
        <v>77</v>
      </c>
      <c r="AV175" s="14" t="s">
        <v>79</v>
      </c>
      <c r="AW175" s="14" t="s">
        <v>31</v>
      </c>
      <c r="AX175" s="14" t="s">
        <v>69</v>
      </c>
      <c r="AY175" s="247" t="s">
        <v>133</v>
      </c>
    </row>
    <row r="176" s="13" customFormat="1">
      <c r="A176" s="13"/>
      <c r="B176" s="226"/>
      <c r="C176" s="227"/>
      <c r="D176" s="228" t="s">
        <v>141</v>
      </c>
      <c r="E176" s="229" t="s">
        <v>18</v>
      </c>
      <c r="F176" s="230" t="s">
        <v>909</v>
      </c>
      <c r="G176" s="227"/>
      <c r="H176" s="229" t="s">
        <v>18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4"/>
      <c r="U176" s="235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141</v>
      </c>
      <c r="AU176" s="236" t="s">
        <v>77</v>
      </c>
      <c r="AV176" s="13" t="s">
        <v>77</v>
      </c>
      <c r="AW176" s="13" t="s">
        <v>31</v>
      </c>
      <c r="AX176" s="13" t="s">
        <v>69</v>
      </c>
      <c r="AY176" s="236" t="s">
        <v>133</v>
      </c>
    </row>
    <row r="177" s="15" customFormat="1">
      <c r="A177" s="15"/>
      <c r="B177" s="248"/>
      <c r="C177" s="249"/>
      <c r="D177" s="228" t="s">
        <v>141</v>
      </c>
      <c r="E177" s="250" t="s">
        <v>18</v>
      </c>
      <c r="F177" s="251" t="s">
        <v>171</v>
      </c>
      <c r="G177" s="249"/>
      <c r="H177" s="252">
        <v>1</v>
      </c>
      <c r="I177" s="253"/>
      <c r="J177" s="249"/>
      <c r="K177" s="249"/>
      <c r="L177" s="254"/>
      <c r="M177" s="255"/>
      <c r="N177" s="256"/>
      <c r="O177" s="256"/>
      <c r="P177" s="256"/>
      <c r="Q177" s="256"/>
      <c r="R177" s="256"/>
      <c r="S177" s="256"/>
      <c r="T177" s="256"/>
      <c r="U177" s="257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8" t="s">
        <v>141</v>
      </c>
      <c r="AU177" s="258" t="s">
        <v>77</v>
      </c>
      <c r="AV177" s="15" t="s">
        <v>140</v>
      </c>
      <c r="AW177" s="15" t="s">
        <v>31</v>
      </c>
      <c r="AX177" s="15" t="s">
        <v>77</v>
      </c>
      <c r="AY177" s="258" t="s">
        <v>133</v>
      </c>
    </row>
    <row r="178" s="12" customFormat="1" ht="25.92" customHeight="1">
      <c r="A178" s="12"/>
      <c r="B178" s="197"/>
      <c r="C178" s="198"/>
      <c r="D178" s="199" t="s">
        <v>68</v>
      </c>
      <c r="E178" s="200" t="s">
        <v>228</v>
      </c>
      <c r="F178" s="200" t="s">
        <v>228</v>
      </c>
      <c r="G178" s="198"/>
      <c r="H178" s="198"/>
      <c r="I178" s="201"/>
      <c r="J178" s="202">
        <f>BK178</f>
        <v>0</v>
      </c>
      <c r="K178" s="198"/>
      <c r="L178" s="203"/>
      <c r="M178" s="204"/>
      <c r="N178" s="205"/>
      <c r="O178" s="205"/>
      <c r="P178" s="206">
        <f>P179+P210+P213+P217+P224+P226</f>
        <v>0</v>
      </c>
      <c r="Q178" s="205"/>
      <c r="R178" s="206">
        <f>R179+R210+R213+R217+R224+R226</f>
        <v>0</v>
      </c>
      <c r="S178" s="205"/>
      <c r="T178" s="206">
        <f>T179+T210+T213+T217+T224+T226</f>
        <v>0</v>
      </c>
      <c r="U178" s="207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8" t="s">
        <v>77</v>
      </c>
      <c r="AT178" s="209" t="s">
        <v>68</v>
      </c>
      <c r="AU178" s="209" t="s">
        <v>69</v>
      </c>
      <c r="AY178" s="208" t="s">
        <v>133</v>
      </c>
      <c r="BK178" s="210">
        <f>BK179+BK210+BK213+BK217+BK224+BK226</f>
        <v>0</v>
      </c>
    </row>
    <row r="179" s="12" customFormat="1" ht="22.8" customHeight="1">
      <c r="A179" s="12"/>
      <c r="B179" s="197"/>
      <c r="C179" s="198"/>
      <c r="D179" s="199" t="s">
        <v>68</v>
      </c>
      <c r="E179" s="211" t="s">
        <v>77</v>
      </c>
      <c r="F179" s="211" t="s">
        <v>768</v>
      </c>
      <c r="G179" s="198"/>
      <c r="H179" s="198"/>
      <c r="I179" s="201"/>
      <c r="J179" s="212">
        <f>BK179</f>
        <v>0</v>
      </c>
      <c r="K179" s="198"/>
      <c r="L179" s="203"/>
      <c r="M179" s="204"/>
      <c r="N179" s="205"/>
      <c r="O179" s="205"/>
      <c r="P179" s="206">
        <f>SUM(P180:P209)</f>
        <v>0</v>
      </c>
      <c r="Q179" s="205"/>
      <c r="R179" s="206">
        <f>SUM(R180:R209)</f>
        <v>0</v>
      </c>
      <c r="S179" s="205"/>
      <c r="T179" s="206">
        <f>SUM(T180:T209)</f>
        <v>0</v>
      </c>
      <c r="U179" s="207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8" t="s">
        <v>77</v>
      </c>
      <c r="AT179" s="209" t="s">
        <v>68</v>
      </c>
      <c r="AU179" s="209" t="s">
        <v>77</v>
      </c>
      <c r="AY179" s="208" t="s">
        <v>133</v>
      </c>
      <c r="BK179" s="210">
        <f>SUM(BK180:BK209)</f>
        <v>0</v>
      </c>
    </row>
    <row r="180" s="2" customFormat="1" ht="21.75" customHeight="1">
      <c r="A180" s="40"/>
      <c r="B180" s="41"/>
      <c r="C180" s="213" t="s">
        <v>305</v>
      </c>
      <c r="D180" s="213" t="s">
        <v>136</v>
      </c>
      <c r="E180" s="214" t="s">
        <v>769</v>
      </c>
      <c r="F180" s="215" t="s">
        <v>770</v>
      </c>
      <c r="G180" s="216" t="s">
        <v>253</v>
      </c>
      <c r="H180" s="217">
        <v>4.5</v>
      </c>
      <c r="I180" s="218"/>
      <c r="J180" s="219">
        <f>ROUND(I180*H180,2)</f>
        <v>0</v>
      </c>
      <c r="K180" s="215" t="s">
        <v>18</v>
      </c>
      <c r="L180" s="46"/>
      <c r="M180" s="220" t="s">
        <v>18</v>
      </c>
      <c r="N180" s="221" t="s">
        <v>40</v>
      </c>
      <c r="O180" s="86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2">
        <f>S180*H180</f>
        <v>0</v>
      </c>
      <c r="U180" s="223" t="s">
        <v>18</v>
      </c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4" t="s">
        <v>140</v>
      </c>
      <c r="AT180" s="224" t="s">
        <v>136</v>
      </c>
      <c r="AU180" s="224" t="s">
        <v>79</v>
      </c>
      <c r="AY180" s="19" t="s">
        <v>133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9" t="s">
        <v>77</v>
      </c>
      <c r="BK180" s="225">
        <f>ROUND(I180*H180,2)</f>
        <v>0</v>
      </c>
      <c r="BL180" s="19" t="s">
        <v>140</v>
      </c>
      <c r="BM180" s="224" t="s">
        <v>270</v>
      </c>
    </row>
    <row r="181" s="14" customFormat="1">
      <c r="A181" s="14"/>
      <c r="B181" s="237"/>
      <c r="C181" s="238"/>
      <c r="D181" s="228" t="s">
        <v>141</v>
      </c>
      <c r="E181" s="239" t="s">
        <v>18</v>
      </c>
      <c r="F181" s="240" t="s">
        <v>911</v>
      </c>
      <c r="G181" s="238"/>
      <c r="H181" s="241">
        <v>4.5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5"/>
      <c r="U181" s="246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7" t="s">
        <v>141</v>
      </c>
      <c r="AU181" s="247" t="s">
        <v>79</v>
      </c>
      <c r="AV181" s="14" t="s">
        <v>79</v>
      </c>
      <c r="AW181" s="14" t="s">
        <v>31</v>
      </c>
      <c r="AX181" s="14" t="s">
        <v>69</v>
      </c>
      <c r="AY181" s="247" t="s">
        <v>133</v>
      </c>
    </row>
    <row r="182" s="15" customFormat="1">
      <c r="A182" s="15"/>
      <c r="B182" s="248"/>
      <c r="C182" s="249"/>
      <c r="D182" s="228" t="s">
        <v>141</v>
      </c>
      <c r="E182" s="250" t="s">
        <v>18</v>
      </c>
      <c r="F182" s="251" t="s">
        <v>171</v>
      </c>
      <c r="G182" s="249"/>
      <c r="H182" s="252">
        <v>4.5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6"/>
      <c r="U182" s="257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8" t="s">
        <v>141</v>
      </c>
      <c r="AU182" s="258" t="s">
        <v>79</v>
      </c>
      <c r="AV182" s="15" t="s">
        <v>140</v>
      </c>
      <c r="AW182" s="15" t="s">
        <v>31</v>
      </c>
      <c r="AX182" s="15" t="s">
        <v>77</v>
      </c>
      <c r="AY182" s="258" t="s">
        <v>133</v>
      </c>
    </row>
    <row r="183" s="2" customFormat="1" ht="21.75" customHeight="1">
      <c r="A183" s="40"/>
      <c r="B183" s="41"/>
      <c r="C183" s="213" t="s">
        <v>361</v>
      </c>
      <c r="D183" s="213" t="s">
        <v>136</v>
      </c>
      <c r="E183" s="214" t="s">
        <v>772</v>
      </c>
      <c r="F183" s="215" t="s">
        <v>773</v>
      </c>
      <c r="G183" s="216" t="s">
        <v>253</v>
      </c>
      <c r="H183" s="217">
        <v>4.5</v>
      </c>
      <c r="I183" s="218"/>
      <c r="J183" s="219">
        <f>ROUND(I183*H183,2)</f>
        <v>0</v>
      </c>
      <c r="K183" s="215" t="s">
        <v>18</v>
      </c>
      <c r="L183" s="46"/>
      <c r="M183" s="220" t="s">
        <v>18</v>
      </c>
      <c r="N183" s="221" t="s">
        <v>40</v>
      </c>
      <c r="O183" s="86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2">
        <f>S183*H183</f>
        <v>0</v>
      </c>
      <c r="U183" s="223" t="s">
        <v>18</v>
      </c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4" t="s">
        <v>140</v>
      </c>
      <c r="AT183" s="224" t="s">
        <v>136</v>
      </c>
      <c r="AU183" s="224" t="s">
        <v>79</v>
      </c>
      <c r="AY183" s="19" t="s">
        <v>133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9" t="s">
        <v>77</v>
      </c>
      <c r="BK183" s="225">
        <f>ROUND(I183*H183,2)</f>
        <v>0</v>
      </c>
      <c r="BL183" s="19" t="s">
        <v>140</v>
      </c>
      <c r="BM183" s="224" t="s">
        <v>396</v>
      </c>
    </row>
    <row r="184" s="2" customFormat="1" ht="21.75" customHeight="1">
      <c r="A184" s="40"/>
      <c r="B184" s="41"/>
      <c r="C184" s="213" t="s">
        <v>309</v>
      </c>
      <c r="D184" s="213" t="s">
        <v>136</v>
      </c>
      <c r="E184" s="214" t="s">
        <v>912</v>
      </c>
      <c r="F184" s="215" t="s">
        <v>913</v>
      </c>
      <c r="G184" s="216" t="s">
        <v>234</v>
      </c>
      <c r="H184" s="217">
        <v>6.75</v>
      </c>
      <c r="I184" s="218"/>
      <c r="J184" s="219">
        <f>ROUND(I184*H184,2)</f>
        <v>0</v>
      </c>
      <c r="K184" s="215" t="s">
        <v>18</v>
      </c>
      <c r="L184" s="46"/>
      <c r="M184" s="220" t="s">
        <v>18</v>
      </c>
      <c r="N184" s="221" t="s">
        <v>40</v>
      </c>
      <c r="O184" s="86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2">
        <f>S184*H184</f>
        <v>0</v>
      </c>
      <c r="U184" s="223" t="s">
        <v>18</v>
      </c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4" t="s">
        <v>140</v>
      </c>
      <c r="AT184" s="224" t="s">
        <v>136</v>
      </c>
      <c r="AU184" s="224" t="s">
        <v>79</v>
      </c>
      <c r="AY184" s="19" t="s">
        <v>133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9" t="s">
        <v>77</v>
      </c>
      <c r="BK184" s="225">
        <f>ROUND(I184*H184,2)</f>
        <v>0</v>
      </c>
      <c r="BL184" s="19" t="s">
        <v>140</v>
      </c>
      <c r="BM184" s="224" t="s">
        <v>399</v>
      </c>
    </row>
    <row r="185" s="14" customFormat="1">
      <c r="A185" s="14"/>
      <c r="B185" s="237"/>
      <c r="C185" s="238"/>
      <c r="D185" s="228" t="s">
        <v>141</v>
      </c>
      <c r="E185" s="239" t="s">
        <v>18</v>
      </c>
      <c r="F185" s="240" t="s">
        <v>914</v>
      </c>
      <c r="G185" s="238"/>
      <c r="H185" s="241">
        <v>6.75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5"/>
      <c r="U185" s="246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141</v>
      </c>
      <c r="AU185" s="247" t="s">
        <v>79</v>
      </c>
      <c r="AV185" s="14" t="s">
        <v>79</v>
      </c>
      <c r="AW185" s="14" t="s">
        <v>31</v>
      </c>
      <c r="AX185" s="14" t="s">
        <v>69</v>
      </c>
      <c r="AY185" s="247" t="s">
        <v>133</v>
      </c>
    </row>
    <row r="186" s="15" customFormat="1">
      <c r="A186" s="15"/>
      <c r="B186" s="248"/>
      <c r="C186" s="249"/>
      <c r="D186" s="228" t="s">
        <v>141</v>
      </c>
      <c r="E186" s="250" t="s">
        <v>18</v>
      </c>
      <c r="F186" s="251" t="s">
        <v>171</v>
      </c>
      <c r="G186" s="249"/>
      <c r="H186" s="252">
        <v>6.75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6"/>
      <c r="U186" s="257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8" t="s">
        <v>141</v>
      </c>
      <c r="AU186" s="258" t="s">
        <v>79</v>
      </c>
      <c r="AV186" s="15" t="s">
        <v>140</v>
      </c>
      <c r="AW186" s="15" t="s">
        <v>31</v>
      </c>
      <c r="AX186" s="15" t="s">
        <v>77</v>
      </c>
      <c r="AY186" s="258" t="s">
        <v>133</v>
      </c>
    </row>
    <row r="187" s="2" customFormat="1" ht="21.75" customHeight="1">
      <c r="A187" s="40"/>
      <c r="B187" s="41"/>
      <c r="C187" s="213" t="s">
        <v>349</v>
      </c>
      <c r="D187" s="213" t="s">
        <v>136</v>
      </c>
      <c r="E187" s="214" t="s">
        <v>915</v>
      </c>
      <c r="F187" s="215" t="s">
        <v>916</v>
      </c>
      <c r="G187" s="216" t="s">
        <v>234</v>
      </c>
      <c r="H187" s="217">
        <v>11.25</v>
      </c>
      <c r="I187" s="218"/>
      <c r="J187" s="219">
        <f>ROUND(I187*H187,2)</f>
        <v>0</v>
      </c>
      <c r="K187" s="215" t="s">
        <v>18</v>
      </c>
      <c r="L187" s="46"/>
      <c r="M187" s="220" t="s">
        <v>18</v>
      </c>
      <c r="N187" s="221" t="s">
        <v>40</v>
      </c>
      <c r="O187" s="86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2">
        <f>S187*H187</f>
        <v>0</v>
      </c>
      <c r="U187" s="223" t="s">
        <v>18</v>
      </c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4" t="s">
        <v>140</v>
      </c>
      <c r="AT187" s="224" t="s">
        <v>136</v>
      </c>
      <c r="AU187" s="224" t="s">
        <v>79</v>
      </c>
      <c r="AY187" s="19" t="s">
        <v>133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9" t="s">
        <v>77</v>
      </c>
      <c r="BK187" s="225">
        <f>ROUND(I187*H187,2)</f>
        <v>0</v>
      </c>
      <c r="BL187" s="19" t="s">
        <v>140</v>
      </c>
      <c r="BM187" s="224" t="s">
        <v>404</v>
      </c>
    </row>
    <row r="188" s="13" customFormat="1">
      <c r="A188" s="13"/>
      <c r="B188" s="226"/>
      <c r="C188" s="227"/>
      <c r="D188" s="228" t="s">
        <v>141</v>
      </c>
      <c r="E188" s="229" t="s">
        <v>18</v>
      </c>
      <c r="F188" s="230" t="s">
        <v>917</v>
      </c>
      <c r="G188" s="227"/>
      <c r="H188" s="229" t="s">
        <v>18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4"/>
      <c r="U188" s="235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141</v>
      </c>
      <c r="AU188" s="236" t="s">
        <v>79</v>
      </c>
      <c r="AV188" s="13" t="s">
        <v>77</v>
      </c>
      <c r="AW188" s="13" t="s">
        <v>31</v>
      </c>
      <c r="AX188" s="13" t="s">
        <v>69</v>
      </c>
      <c r="AY188" s="236" t="s">
        <v>133</v>
      </c>
    </row>
    <row r="189" s="14" customFormat="1">
      <c r="A189" s="14"/>
      <c r="B189" s="237"/>
      <c r="C189" s="238"/>
      <c r="D189" s="228" t="s">
        <v>141</v>
      </c>
      <c r="E189" s="239" t="s">
        <v>18</v>
      </c>
      <c r="F189" s="240" t="s">
        <v>918</v>
      </c>
      <c r="G189" s="238"/>
      <c r="H189" s="241">
        <v>6.75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5"/>
      <c r="U189" s="246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7" t="s">
        <v>141</v>
      </c>
      <c r="AU189" s="247" t="s">
        <v>79</v>
      </c>
      <c r="AV189" s="14" t="s">
        <v>79</v>
      </c>
      <c r="AW189" s="14" t="s">
        <v>31</v>
      </c>
      <c r="AX189" s="14" t="s">
        <v>69</v>
      </c>
      <c r="AY189" s="247" t="s">
        <v>133</v>
      </c>
    </row>
    <row r="190" s="13" customFormat="1">
      <c r="A190" s="13"/>
      <c r="B190" s="226"/>
      <c r="C190" s="227"/>
      <c r="D190" s="228" t="s">
        <v>141</v>
      </c>
      <c r="E190" s="229" t="s">
        <v>18</v>
      </c>
      <c r="F190" s="230" t="s">
        <v>919</v>
      </c>
      <c r="G190" s="227"/>
      <c r="H190" s="229" t="s">
        <v>18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4"/>
      <c r="U190" s="235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141</v>
      </c>
      <c r="AU190" s="236" t="s">
        <v>79</v>
      </c>
      <c r="AV190" s="13" t="s">
        <v>77</v>
      </c>
      <c r="AW190" s="13" t="s">
        <v>31</v>
      </c>
      <c r="AX190" s="13" t="s">
        <v>69</v>
      </c>
      <c r="AY190" s="236" t="s">
        <v>133</v>
      </c>
    </row>
    <row r="191" s="14" customFormat="1">
      <c r="A191" s="14"/>
      <c r="B191" s="237"/>
      <c r="C191" s="238"/>
      <c r="D191" s="228" t="s">
        <v>141</v>
      </c>
      <c r="E191" s="239" t="s">
        <v>18</v>
      </c>
      <c r="F191" s="240" t="s">
        <v>920</v>
      </c>
      <c r="G191" s="238"/>
      <c r="H191" s="241">
        <v>4.5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5"/>
      <c r="U191" s="246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141</v>
      </c>
      <c r="AU191" s="247" t="s">
        <v>79</v>
      </c>
      <c r="AV191" s="14" t="s">
        <v>79</v>
      </c>
      <c r="AW191" s="14" t="s">
        <v>31</v>
      </c>
      <c r="AX191" s="14" t="s">
        <v>69</v>
      </c>
      <c r="AY191" s="247" t="s">
        <v>133</v>
      </c>
    </row>
    <row r="192" s="15" customFormat="1">
      <c r="A192" s="15"/>
      <c r="B192" s="248"/>
      <c r="C192" s="249"/>
      <c r="D192" s="228" t="s">
        <v>141</v>
      </c>
      <c r="E192" s="250" t="s">
        <v>18</v>
      </c>
      <c r="F192" s="251" t="s">
        <v>171</v>
      </c>
      <c r="G192" s="249"/>
      <c r="H192" s="252">
        <v>11.25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6"/>
      <c r="U192" s="257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8" t="s">
        <v>141</v>
      </c>
      <c r="AU192" s="258" t="s">
        <v>79</v>
      </c>
      <c r="AV192" s="15" t="s">
        <v>140</v>
      </c>
      <c r="AW192" s="15" t="s">
        <v>31</v>
      </c>
      <c r="AX192" s="15" t="s">
        <v>77</v>
      </c>
      <c r="AY192" s="258" t="s">
        <v>133</v>
      </c>
    </row>
    <row r="193" s="2" customFormat="1" ht="21.75" customHeight="1">
      <c r="A193" s="40"/>
      <c r="B193" s="41"/>
      <c r="C193" s="213" t="s">
        <v>313</v>
      </c>
      <c r="D193" s="213" t="s">
        <v>136</v>
      </c>
      <c r="E193" s="214" t="s">
        <v>777</v>
      </c>
      <c r="F193" s="215" t="s">
        <v>778</v>
      </c>
      <c r="G193" s="216" t="s">
        <v>234</v>
      </c>
      <c r="H193" s="217">
        <v>2.25</v>
      </c>
      <c r="I193" s="218"/>
      <c r="J193" s="219">
        <f>ROUND(I193*H193,2)</f>
        <v>0</v>
      </c>
      <c r="K193" s="215" t="s">
        <v>18</v>
      </c>
      <c r="L193" s="46"/>
      <c r="M193" s="220" t="s">
        <v>18</v>
      </c>
      <c r="N193" s="221" t="s">
        <v>40</v>
      </c>
      <c r="O193" s="86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2">
        <f>S193*H193</f>
        <v>0</v>
      </c>
      <c r="U193" s="223" t="s">
        <v>18</v>
      </c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4" t="s">
        <v>140</v>
      </c>
      <c r="AT193" s="224" t="s">
        <v>136</v>
      </c>
      <c r="AU193" s="224" t="s">
        <v>79</v>
      </c>
      <c r="AY193" s="19" t="s">
        <v>133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9" t="s">
        <v>77</v>
      </c>
      <c r="BK193" s="225">
        <f>ROUND(I193*H193,2)</f>
        <v>0</v>
      </c>
      <c r="BL193" s="19" t="s">
        <v>140</v>
      </c>
      <c r="BM193" s="224" t="s">
        <v>407</v>
      </c>
    </row>
    <row r="194" s="13" customFormat="1">
      <c r="A194" s="13"/>
      <c r="B194" s="226"/>
      <c r="C194" s="227"/>
      <c r="D194" s="228" t="s">
        <v>141</v>
      </c>
      <c r="E194" s="229" t="s">
        <v>18</v>
      </c>
      <c r="F194" s="230" t="s">
        <v>921</v>
      </c>
      <c r="G194" s="227"/>
      <c r="H194" s="229" t="s">
        <v>18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4"/>
      <c r="U194" s="235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141</v>
      </c>
      <c r="AU194" s="236" t="s">
        <v>79</v>
      </c>
      <c r="AV194" s="13" t="s">
        <v>77</v>
      </c>
      <c r="AW194" s="13" t="s">
        <v>31</v>
      </c>
      <c r="AX194" s="13" t="s">
        <v>69</v>
      </c>
      <c r="AY194" s="236" t="s">
        <v>133</v>
      </c>
    </row>
    <row r="195" s="14" customFormat="1">
      <c r="A195" s="14"/>
      <c r="B195" s="237"/>
      <c r="C195" s="238"/>
      <c r="D195" s="228" t="s">
        <v>141</v>
      </c>
      <c r="E195" s="239" t="s">
        <v>18</v>
      </c>
      <c r="F195" s="240" t="s">
        <v>922</v>
      </c>
      <c r="G195" s="238"/>
      <c r="H195" s="241">
        <v>2.25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5"/>
      <c r="U195" s="246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7" t="s">
        <v>141</v>
      </c>
      <c r="AU195" s="247" t="s">
        <v>79</v>
      </c>
      <c r="AV195" s="14" t="s">
        <v>79</v>
      </c>
      <c r="AW195" s="14" t="s">
        <v>31</v>
      </c>
      <c r="AX195" s="14" t="s">
        <v>69</v>
      </c>
      <c r="AY195" s="247" t="s">
        <v>133</v>
      </c>
    </row>
    <row r="196" s="15" customFormat="1">
      <c r="A196" s="15"/>
      <c r="B196" s="248"/>
      <c r="C196" s="249"/>
      <c r="D196" s="228" t="s">
        <v>141</v>
      </c>
      <c r="E196" s="250" t="s">
        <v>18</v>
      </c>
      <c r="F196" s="251" t="s">
        <v>171</v>
      </c>
      <c r="G196" s="249"/>
      <c r="H196" s="252">
        <v>2.25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6"/>
      <c r="U196" s="257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8" t="s">
        <v>141</v>
      </c>
      <c r="AU196" s="258" t="s">
        <v>79</v>
      </c>
      <c r="AV196" s="15" t="s">
        <v>140</v>
      </c>
      <c r="AW196" s="15" t="s">
        <v>31</v>
      </c>
      <c r="AX196" s="15" t="s">
        <v>77</v>
      </c>
      <c r="AY196" s="258" t="s">
        <v>133</v>
      </c>
    </row>
    <row r="197" s="2" customFormat="1" ht="16.5" customHeight="1">
      <c r="A197" s="40"/>
      <c r="B197" s="41"/>
      <c r="C197" s="213" t="s">
        <v>264</v>
      </c>
      <c r="D197" s="213" t="s">
        <v>136</v>
      </c>
      <c r="E197" s="214" t="s">
        <v>779</v>
      </c>
      <c r="F197" s="215" t="s">
        <v>780</v>
      </c>
      <c r="G197" s="216" t="s">
        <v>234</v>
      </c>
      <c r="H197" s="217">
        <v>2.25</v>
      </c>
      <c r="I197" s="218"/>
      <c r="J197" s="219">
        <f>ROUND(I197*H197,2)</f>
        <v>0</v>
      </c>
      <c r="K197" s="215" t="s">
        <v>18</v>
      </c>
      <c r="L197" s="46"/>
      <c r="M197" s="220" t="s">
        <v>18</v>
      </c>
      <c r="N197" s="221" t="s">
        <v>40</v>
      </c>
      <c r="O197" s="86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2">
        <f>S197*H197</f>
        <v>0</v>
      </c>
      <c r="U197" s="223" t="s">
        <v>18</v>
      </c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4" t="s">
        <v>140</v>
      </c>
      <c r="AT197" s="224" t="s">
        <v>136</v>
      </c>
      <c r="AU197" s="224" t="s">
        <v>79</v>
      </c>
      <c r="AY197" s="19" t="s">
        <v>133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9" t="s">
        <v>77</v>
      </c>
      <c r="BK197" s="225">
        <f>ROUND(I197*H197,2)</f>
        <v>0</v>
      </c>
      <c r="BL197" s="19" t="s">
        <v>140</v>
      </c>
      <c r="BM197" s="224" t="s">
        <v>275</v>
      </c>
    </row>
    <row r="198" s="2" customFormat="1" ht="16.5" customHeight="1">
      <c r="A198" s="40"/>
      <c r="B198" s="41"/>
      <c r="C198" s="213" t="s">
        <v>356</v>
      </c>
      <c r="D198" s="213" t="s">
        <v>136</v>
      </c>
      <c r="E198" s="214" t="s">
        <v>781</v>
      </c>
      <c r="F198" s="215" t="s">
        <v>782</v>
      </c>
      <c r="G198" s="216" t="s">
        <v>239</v>
      </c>
      <c r="H198" s="217">
        <v>4.0499999999999998</v>
      </c>
      <c r="I198" s="218"/>
      <c r="J198" s="219">
        <f>ROUND(I198*H198,2)</f>
        <v>0</v>
      </c>
      <c r="K198" s="215" t="s">
        <v>18</v>
      </c>
      <c r="L198" s="46"/>
      <c r="M198" s="220" t="s">
        <v>18</v>
      </c>
      <c r="N198" s="221" t="s">
        <v>40</v>
      </c>
      <c r="O198" s="86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2">
        <f>S198*H198</f>
        <v>0</v>
      </c>
      <c r="U198" s="223" t="s">
        <v>18</v>
      </c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4" t="s">
        <v>140</v>
      </c>
      <c r="AT198" s="224" t="s">
        <v>136</v>
      </c>
      <c r="AU198" s="224" t="s">
        <v>79</v>
      </c>
      <c r="AY198" s="19" t="s">
        <v>133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9" t="s">
        <v>77</v>
      </c>
      <c r="BK198" s="225">
        <f>ROUND(I198*H198,2)</f>
        <v>0</v>
      </c>
      <c r="BL198" s="19" t="s">
        <v>140</v>
      </c>
      <c r="BM198" s="224" t="s">
        <v>264</v>
      </c>
    </row>
    <row r="199" s="14" customFormat="1">
      <c r="A199" s="14"/>
      <c r="B199" s="237"/>
      <c r="C199" s="238"/>
      <c r="D199" s="228" t="s">
        <v>141</v>
      </c>
      <c r="E199" s="239" t="s">
        <v>18</v>
      </c>
      <c r="F199" s="240" t="s">
        <v>923</v>
      </c>
      <c r="G199" s="238"/>
      <c r="H199" s="241">
        <v>4.0499999999999998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5"/>
      <c r="U199" s="246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141</v>
      </c>
      <c r="AU199" s="247" t="s">
        <v>79</v>
      </c>
      <c r="AV199" s="14" t="s">
        <v>79</v>
      </c>
      <c r="AW199" s="14" t="s">
        <v>31</v>
      </c>
      <c r="AX199" s="14" t="s">
        <v>69</v>
      </c>
      <c r="AY199" s="247" t="s">
        <v>133</v>
      </c>
    </row>
    <row r="200" s="15" customFormat="1">
      <c r="A200" s="15"/>
      <c r="B200" s="248"/>
      <c r="C200" s="249"/>
      <c r="D200" s="228" t="s">
        <v>141</v>
      </c>
      <c r="E200" s="250" t="s">
        <v>18</v>
      </c>
      <c r="F200" s="251" t="s">
        <v>171</v>
      </c>
      <c r="G200" s="249"/>
      <c r="H200" s="252">
        <v>4.0499999999999998</v>
      </c>
      <c r="I200" s="253"/>
      <c r="J200" s="249"/>
      <c r="K200" s="249"/>
      <c r="L200" s="254"/>
      <c r="M200" s="255"/>
      <c r="N200" s="256"/>
      <c r="O200" s="256"/>
      <c r="P200" s="256"/>
      <c r="Q200" s="256"/>
      <c r="R200" s="256"/>
      <c r="S200" s="256"/>
      <c r="T200" s="256"/>
      <c r="U200" s="257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8" t="s">
        <v>141</v>
      </c>
      <c r="AU200" s="258" t="s">
        <v>79</v>
      </c>
      <c r="AV200" s="15" t="s">
        <v>140</v>
      </c>
      <c r="AW200" s="15" t="s">
        <v>31</v>
      </c>
      <c r="AX200" s="15" t="s">
        <v>77</v>
      </c>
      <c r="AY200" s="258" t="s">
        <v>133</v>
      </c>
    </row>
    <row r="201" s="2" customFormat="1" ht="16.5" customHeight="1">
      <c r="A201" s="40"/>
      <c r="B201" s="41"/>
      <c r="C201" s="213" t="s">
        <v>320</v>
      </c>
      <c r="D201" s="213" t="s">
        <v>136</v>
      </c>
      <c r="E201" s="214" t="s">
        <v>784</v>
      </c>
      <c r="F201" s="215" t="s">
        <v>785</v>
      </c>
      <c r="G201" s="216" t="s">
        <v>234</v>
      </c>
      <c r="H201" s="217">
        <v>2.25</v>
      </c>
      <c r="I201" s="218"/>
      <c r="J201" s="219">
        <f>ROUND(I201*H201,2)</f>
        <v>0</v>
      </c>
      <c r="K201" s="215" t="s">
        <v>18</v>
      </c>
      <c r="L201" s="46"/>
      <c r="M201" s="220" t="s">
        <v>18</v>
      </c>
      <c r="N201" s="221" t="s">
        <v>40</v>
      </c>
      <c r="O201" s="86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2">
        <f>S201*H201</f>
        <v>0</v>
      </c>
      <c r="U201" s="223" t="s">
        <v>18</v>
      </c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4" t="s">
        <v>140</v>
      </c>
      <c r="AT201" s="224" t="s">
        <v>136</v>
      </c>
      <c r="AU201" s="224" t="s">
        <v>79</v>
      </c>
      <c r="AY201" s="19" t="s">
        <v>133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9" t="s">
        <v>77</v>
      </c>
      <c r="BK201" s="225">
        <f>ROUND(I201*H201,2)</f>
        <v>0</v>
      </c>
      <c r="BL201" s="19" t="s">
        <v>140</v>
      </c>
      <c r="BM201" s="224" t="s">
        <v>415</v>
      </c>
    </row>
    <row r="202" s="2" customFormat="1" ht="16.5" customHeight="1">
      <c r="A202" s="40"/>
      <c r="B202" s="41"/>
      <c r="C202" s="213" t="s">
        <v>382</v>
      </c>
      <c r="D202" s="213" t="s">
        <v>136</v>
      </c>
      <c r="E202" s="214" t="s">
        <v>924</v>
      </c>
      <c r="F202" s="215" t="s">
        <v>925</v>
      </c>
      <c r="G202" s="216" t="s">
        <v>234</v>
      </c>
      <c r="H202" s="217">
        <v>4.5</v>
      </c>
      <c r="I202" s="218"/>
      <c r="J202" s="219">
        <f>ROUND(I202*H202,2)</f>
        <v>0</v>
      </c>
      <c r="K202" s="215" t="s">
        <v>18</v>
      </c>
      <c r="L202" s="46"/>
      <c r="M202" s="220" t="s">
        <v>18</v>
      </c>
      <c r="N202" s="221" t="s">
        <v>40</v>
      </c>
      <c r="O202" s="86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2">
        <f>S202*H202</f>
        <v>0</v>
      </c>
      <c r="U202" s="223" t="s">
        <v>18</v>
      </c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4" t="s">
        <v>140</v>
      </c>
      <c r="AT202" s="224" t="s">
        <v>136</v>
      </c>
      <c r="AU202" s="224" t="s">
        <v>79</v>
      </c>
      <c r="AY202" s="19" t="s">
        <v>133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9" t="s">
        <v>77</v>
      </c>
      <c r="BK202" s="225">
        <f>ROUND(I202*H202,2)</f>
        <v>0</v>
      </c>
      <c r="BL202" s="19" t="s">
        <v>140</v>
      </c>
      <c r="BM202" s="224" t="s">
        <v>418</v>
      </c>
    </row>
    <row r="203" s="14" customFormat="1">
      <c r="A203" s="14"/>
      <c r="B203" s="237"/>
      <c r="C203" s="238"/>
      <c r="D203" s="228" t="s">
        <v>141</v>
      </c>
      <c r="E203" s="239" t="s">
        <v>18</v>
      </c>
      <c r="F203" s="240" t="s">
        <v>926</v>
      </c>
      <c r="G203" s="238"/>
      <c r="H203" s="241">
        <v>4.5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5"/>
      <c r="U203" s="246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7" t="s">
        <v>141</v>
      </c>
      <c r="AU203" s="247" t="s">
        <v>79</v>
      </c>
      <c r="AV203" s="14" t="s">
        <v>79</v>
      </c>
      <c r="AW203" s="14" t="s">
        <v>31</v>
      </c>
      <c r="AX203" s="14" t="s">
        <v>69</v>
      </c>
      <c r="AY203" s="247" t="s">
        <v>133</v>
      </c>
    </row>
    <row r="204" s="15" customFormat="1">
      <c r="A204" s="15"/>
      <c r="B204" s="248"/>
      <c r="C204" s="249"/>
      <c r="D204" s="228" t="s">
        <v>141</v>
      </c>
      <c r="E204" s="250" t="s">
        <v>18</v>
      </c>
      <c r="F204" s="251" t="s">
        <v>171</v>
      </c>
      <c r="G204" s="249"/>
      <c r="H204" s="252">
        <v>4.5</v>
      </c>
      <c r="I204" s="253"/>
      <c r="J204" s="249"/>
      <c r="K204" s="249"/>
      <c r="L204" s="254"/>
      <c r="M204" s="255"/>
      <c r="N204" s="256"/>
      <c r="O204" s="256"/>
      <c r="P204" s="256"/>
      <c r="Q204" s="256"/>
      <c r="R204" s="256"/>
      <c r="S204" s="256"/>
      <c r="T204" s="256"/>
      <c r="U204" s="257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8" t="s">
        <v>141</v>
      </c>
      <c r="AU204" s="258" t="s">
        <v>79</v>
      </c>
      <c r="AV204" s="15" t="s">
        <v>140</v>
      </c>
      <c r="AW204" s="15" t="s">
        <v>31</v>
      </c>
      <c r="AX204" s="15" t="s">
        <v>77</v>
      </c>
      <c r="AY204" s="258" t="s">
        <v>133</v>
      </c>
    </row>
    <row r="205" s="2" customFormat="1" ht="16.5" customHeight="1">
      <c r="A205" s="40"/>
      <c r="B205" s="41"/>
      <c r="C205" s="213" t="s">
        <v>325</v>
      </c>
      <c r="D205" s="213" t="s">
        <v>136</v>
      </c>
      <c r="E205" s="214" t="s">
        <v>927</v>
      </c>
      <c r="F205" s="215" t="s">
        <v>928</v>
      </c>
      <c r="G205" s="216" t="s">
        <v>234</v>
      </c>
      <c r="H205" s="217">
        <v>4.5</v>
      </c>
      <c r="I205" s="218"/>
      <c r="J205" s="219">
        <f>ROUND(I205*H205,2)</f>
        <v>0</v>
      </c>
      <c r="K205" s="215" t="s">
        <v>18</v>
      </c>
      <c r="L205" s="46"/>
      <c r="M205" s="220" t="s">
        <v>18</v>
      </c>
      <c r="N205" s="221" t="s">
        <v>40</v>
      </c>
      <c r="O205" s="86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2">
        <f>S205*H205</f>
        <v>0</v>
      </c>
      <c r="U205" s="223" t="s">
        <v>18</v>
      </c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4" t="s">
        <v>140</v>
      </c>
      <c r="AT205" s="224" t="s">
        <v>136</v>
      </c>
      <c r="AU205" s="224" t="s">
        <v>79</v>
      </c>
      <c r="AY205" s="19" t="s">
        <v>133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9" t="s">
        <v>77</v>
      </c>
      <c r="BK205" s="225">
        <f>ROUND(I205*H205,2)</f>
        <v>0</v>
      </c>
      <c r="BL205" s="19" t="s">
        <v>140</v>
      </c>
      <c r="BM205" s="224" t="s">
        <v>236</v>
      </c>
    </row>
    <row r="206" s="2" customFormat="1" ht="16.5" customHeight="1">
      <c r="A206" s="40"/>
      <c r="B206" s="41"/>
      <c r="C206" s="213" t="s">
        <v>387</v>
      </c>
      <c r="D206" s="213" t="s">
        <v>136</v>
      </c>
      <c r="E206" s="214" t="s">
        <v>929</v>
      </c>
      <c r="F206" s="215" t="s">
        <v>930</v>
      </c>
      <c r="G206" s="216" t="s">
        <v>234</v>
      </c>
      <c r="H206" s="217">
        <v>2.25</v>
      </c>
      <c r="I206" s="218"/>
      <c r="J206" s="219">
        <f>ROUND(I206*H206,2)</f>
        <v>0</v>
      </c>
      <c r="K206" s="215" t="s">
        <v>18</v>
      </c>
      <c r="L206" s="46"/>
      <c r="M206" s="220" t="s">
        <v>18</v>
      </c>
      <c r="N206" s="221" t="s">
        <v>40</v>
      </c>
      <c r="O206" s="86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2">
        <f>S206*H206</f>
        <v>0</v>
      </c>
      <c r="U206" s="223" t="s">
        <v>18</v>
      </c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4" t="s">
        <v>140</v>
      </c>
      <c r="AT206" s="224" t="s">
        <v>136</v>
      </c>
      <c r="AU206" s="224" t="s">
        <v>79</v>
      </c>
      <c r="AY206" s="19" t="s">
        <v>133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9" t="s">
        <v>77</v>
      </c>
      <c r="BK206" s="225">
        <f>ROUND(I206*H206,2)</f>
        <v>0</v>
      </c>
      <c r="BL206" s="19" t="s">
        <v>140</v>
      </c>
      <c r="BM206" s="224" t="s">
        <v>316</v>
      </c>
    </row>
    <row r="207" s="14" customFormat="1">
      <c r="A207" s="14"/>
      <c r="B207" s="237"/>
      <c r="C207" s="238"/>
      <c r="D207" s="228" t="s">
        <v>141</v>
      </c>
      <c r="E207" s="239" t="s">
        <v>18</v>
      </c>
      <c r="F207" s="240" t="s">
        <v>931</v>
      </c>
      <c r="G207" s="238"/>
      <c r="H207" s="241">
        <v>2.25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5"/>
      <c r="U207" s="246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141</v>
      </c>
      <c r="AU207" s="247" t="s">
        <v>79</v>
      </c>
      <c r="AV207" s="14" t="s">
        <v>79</v>
      </c>
      <c r="AW207" s="14" t="s">
        <v>31</v>
      </c>
      <c r="AX207" s="14" t="s">
        <v>69</v>
      </c>
      <c r="AY207" s="247" t="s">
        <v>133</v>
      </c>
    </row>
    <row r="208" s="15" customFormat="1">
      <c r="A208" s="15"/>
      <c r="B208" s="248"/>
      <c r="C208" s="249"/>
      <c r="D208" s="228" t="s">
        <v>141</v>
      </c>
      <c r="E208" s="250" t="s">
        <v>18</v>
      </c>
      <c r="F208" s="251" t="s">
        <v>171</v>
      </c>
      <c r="G208" s="249"/>
      <c r="H208" s="252">
        <v>2.25</v>
      </c>
      <c r="I208" s="253"/>
      <c r="J208" s="249"/>
      <c r="K208" s="249"/>
      <c r="L208" s="254"/>
      <c r="M208" s="255"/>
      <c r="N208" s="256"/>
      <c r="O208" s="256"/>
      <c r="P208" s="256"/>
      <c r="Q208" s="256"/>
      <c r="R208" s="256"/>
      <c r="S208" s="256"/>
      <c r="T208" s="256"/>
      <c r="U208" s="257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8" t="s">
        <v>141</v>
      </c>
      <c r="AU208" s="258" t="s">
        <v>79</v>
      </c>
      <c r="AV208" s="15" t="s">
        <v>140</v>
      </c>
      <c r="AW208" s="15" t="s">
        <v>31</v>
      </c>
      <c r="AX208" s="15" t="s">
        <v>77</v>
      </c>
      <c r="AY208" s="258" t="s">
        <v>133</v>
      </c>
    </row>
    <row r="209" s="2" customFormat="1" ht="16.5" customHeight="1">
      <c r="A209" s="40"/>
      <c r="B209" s="41"/>
      <c r="C209" s="264" t="s">
        <v>329</v>
      </c>
      <c r="D209" s="264" t="s">
        <v>242</v>
      </c>
      <c r="E209" s="265" t="s">
        <v>932</v>
      </c>
      <c r="F209" s="266" t="s">
        <v>933</v>
      </c>
      <c r="G209" s="267" t="s">
        <v>239</v>
      </c>
      <c r="H209" s="268">
        <v>4.5</v>
      </c>
      <c r="I209" s="269"/>
      <c r="J209" s="270">
        <f>ROUND(I209*H209,2)</f>
        <v>0</v>
      </c>
      <c r="K209" s="266" t="s">
        <v>18</v>
      </c>
      <c r="L209" s="271"/>
      <c r="M209" s="272" t="s">
        <v>18</v>
      </c>
      <c r="N209" s="273" t="s">
        <v>40</v>
      </c>
      <c r="O209" s="86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2">
        <f>S209*H209</f>
        <v>0</v>
      </c>
      <c r="U209" s="223" t="s">
        <v>18</v>
      </c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4" t="s">
        <v>152</v>
      </c>
      <c r="AT209" s="224" t="s">
        <v>242</v>
      </c>
      <c r="AU209" s="224" t="s">
        <v>79</v>
      </c>
      <c r="AY209" s="19" t="s">
        <v>133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9" t="s">
        <v>77</v>
      </c>
      <c r="BK209" s="225">
        <f>ROUND(I209*H209,2)</f>
        <v>0</v>
      </c>
      <c r="BL209" s="19" t="s">
        <v>140</v>
      </c>
      <c r="BM209" s="224" t="s">
        <v>282</v>
      </c>
    </row>
    <row r="210" s="12" customFormat="1" ht="22.8" customHeight="1">
      <c r="A210" s="12"/>
      <c r="B210" s="197"/>
      <c r="C210" s="198"/>
      <c r="D210" s="199" t="s">
        <v>68</v>
      </c>
      <c r="E210" s="211" t="s">
        <v>132</v>
      </c>
      <c r="F210" s="211" t="s">
        <v>804</v>
      </c>
      <c r="G210" s="198"/>
      <c r="H210" s="198"/>
      <c r="I210" s="201"/>
      <c r="J210" s="212">
        <f>BK210</f>
        <v>0</v>
      </c>
      <c r="K210" s="198"/>
      <c r="L210" s="203"/>
      <c r="M210" s="204"/>
      <c r="N210" s="205"/>
      <c r="O210" s="205"/>
      <c r="P210" s="206">
        <f>SUM(P211:P212)</f>
        <v>0</v>
      </c>
      <c r="Q210" s="205"/>
      <c r="R210" s="206">
        <f>SUM(R211:R212)</f>
        <v>0</v>
      </c>
      <c r="S210" s="205"/>
      <c r="T210" s="206">
        <f>SUM(T211:T212)</f>
        <v>0</v>
      </c>
      <c r="U210" s="207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8" t="s">
        <v>77</v>
      </c>
      <c r="AT210" s="209" t="s">
        <v>68</v>
      </c>
      <c r="AU210" s="209" t="s">
        <v>77</v>
      </c>
      <c r="AY210" s="208" t="s">
        <v>133</v>
      </c>
      <c r="BK210" s="210">
        <f>SUM(BK211:BK212)</f>
        <v>0</v>
      </c>
    </row>
    <row r="211" s="2" customFormat="1" ht="21.75" customHeight="1">
      <c r="A211" s="40"/>
      <c r="B211" s="41"/>
      <c r="C211" s="213" t="s">
        <v>373</v>
      </c>
      <c r="D211" s="213" t="s">
        <v>136</v>
      </c>
      <c r="E211" s="214" t="s">
        <v>805</v>
      </c>
      <c r="F211" s="215" t="s">
        <v>806</v>
      </c>
      <c r="G211" s="216" t="s">
        <v>253</v>
      </c>
      <c r="H211" s="217">
        <v>4.5</v>
      </c>
      <c r="I211" s="218"/>
      <c r="J211" s="219">
        <f>ROUND(I211*H211,2)</f>
        <v>0</v>
      </c>
      <c r="K211" s="215" t="s">
        <v>18</v>
      </c>
      <c r="L211" s="46"/>
      <c r="M211" s="220" t="s">
        <v>18</v>
      </c>
      <c r="N211" s="221" t="s">
        <v>40</v>
      </c>
      <c r="O211" s="86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2">
        <f>S211*H211</f>
        <v>0</v>
      </c>
      <c r="U211" s="223" t="s">
        <v>18</v>
      </c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4" t="s">
        <v>140</v>
      </c>
      <c r="AT211" s="224" t="s">
        <v>136</v>
      </c>
      <c r="AU211" s="224" t="s">
        <v>79</v>
      </c>
      <c r="AY211" s="19" t="s">
        <v>133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9" t="s">
        <v>77</v>
      </c>
      <c r="BK211" s="225">
        <f>ROUND(I211*H211,2)</f>
        <v>0</v>
      </c>
      <c r="BL211" s="19" t="s">
        <v>140</v>
      </c>
      <c r="BM211" s="224" t="s">
        <v>429</v>
      </c>
    </row>
    <row r="212" s="2" customFormat="1" ht="16.5" customHeight="1">
      <c r="A212" s="40"/>
      <c r="B212" s="41"/>
      <c r="C212" s="213" t="s">
        <v>335</v>
      </c>
      <c r="D212" s="213" t="s">
        <v>136</v>
      </c>
      <c r="E212" s="214" t="s">
        <v>934</v>
      </c>
      <c r="F212" s="215" t="s">
        <v>935</v>
      </c>
      <c r="G212" s="216" t="s">
        <v>253</v>
      </c>
      <c r="H212" s="217">
        <v>4.5</v>
      </c>
      <c r="I212" s="218"/>
      <c r="J212" s="219">
        <f>ROUND(I212*H212,2)</f>
        <v>0</v>
      </c>
      <c r="K212" s="215" t="s">
        <v>18</v>
      </c>
      <c r="L212" s="46"/>
      <c r="M212" s="220" t="s">
        <v>18</v>
      </c>
      <c r="N212" s="221" t="s">
        <v>40</v>
      </c>
      <c r="O212" s="86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2">
        <f>S212*H212</f>
        <v>0</v>
      </c>
      <c r="U212" s="223" t="s">
        <v>18</v>
      </c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4" t="s">
        <v>140</v>
      </c>
      <c r="AT212" s="224" t="s">
        <v>136</v>
      </c>
      <c r="AU212" s="224" t="s">
        <v>79</v>
      </c>
      <c r="AY212" s="19" t="s">
        <v>133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9" t="s">
        <v>77</v>
      </c>
      <c r="BK212" s="225">
        <f>ROUND(I212*H212,2)</f>
        <v>0</v>
      </c>
      <c r="BL212" s="19" t="s">
        <v>140</v>
      </c>
      <c r="BM212" s="224" t="s">
        <v>432</v>
      </c>
    </row>
    <row r="213" s="12" customFormat="1" ht="22.8" customHeight="1">
      <c r="A213" s="12"/>
      <c r="B213" s="197"/>
      <c r="C213" s="198"/>
      <c r="D213" s="199" t="s">
        <v>68</v>
      </c>
      <c r="E213" s="211" t="s">
        <v>148</v>
      </c>
      <c r="F213" s="211" t="s">
        <v>250</v>
      </c>
      <c r="G213" s="198"/>
      <c r="H213" s="198"/>
      <c r="I213" s="201"/>
      <c r="J213" s="212">
        <f>BK213</f>
        <v>0</v>
      </c>
      <c r="K213" s="198"/>
      <c r="L213" s="203"/>
      <c r="M213" s="204"/>
      <c r="N213" s="205"/>
      <c r="O213" s="205"/>
      <c r="P213" s="206">
        <f>SUM(P214:P216)</f>
        <v>0</v>
      </c>
      <c r="Q213" s="205"/>
      <c r="R213" s="206">
        <f>SUM(R214:R216)</f>
        <v>0</v>
      </c>
      <c r="S213" s="205"/>
      <c r="T213" s="206">
        <f>SUM(T214:T216)</f>
        <v>0</v>
      </c>
      <c r="U213" s="207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8" t="s">
        <v>77</v>
      </c>
      <c r="AT213" s="209" t="s">
        <v>68</v>
      </c>
      <c r="AU213" s="209" t="s">
        <v>77</v>
      </c>
      <c r="AY213" s="208" t="s">
        <v>133</v>
      </c>
      <c r="BK213" s="210">
        <f>SUM(BK214:BK216)</f>
        <v>0</v>
      </c>
    </row>
    <row r="214" s="2" customFormat="1" ht="16.5" customHeight="1">
      <c r="A214" s="40"/>
      <c r="B214" s="41"/>
      <c r="C214" s="213" t="s">
        <v>367</v>
      </c>
      <c r="D214" s="213" t="s">
        <v>136</v>
      </c>
      <c r="E214" s="214" t="s">
        <v>255</v>
      </c>
      <c r="F214" s="215" t="s">
        <v>256</v>
      </c>
      <c r="G214" s="216" t="s">
        <v>253</v>
      </c>
      <c r="H214" s="217">
        <v>102.09999999999999</v>
      </c>
      <c r="I214" s="218"/>
      <c r="J214" s="219">
        <f>ROUND(I214*H214,2)</f>
        <v>0</v>
      </c>
      <c r="K214" s="215" t="s">
        <v>18</v>
      </c>
      <c r="L214" s="46"/>
      <c r="M214" s="220" t="s">
        <v>18</v>
      </c>
      <c r="N214" s="221" t="s">
        <v>40</v>
      </c>
      <c r="O214" s="86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2">
        <f>S214*H214</f>
        <v>0</v>
      </c>
      <c r="U214" s="223" t="s">
        <v>18</v>
      </c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4" t="s">
        <v>140</v>
      </c>
      <c r="AT214" s="224" t="s">
        <v>136</v>
      </c>
      <c r="AU214" s="224" t="s">
        <v>79</v>
      </c>
      <c r="AY214" s="19" t="s">
        <v>133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9" t="s">
        <v>77</v>
      </c>
      <c r="BK214" s="225">
        <f>ROUND(I214*H214,2)</f>
        <v>0</v>
      </c>
      <c r="BL214" s="19" t="s">
        <v>140</v>
      </c>
      <c r="BM214" s="224" t="s">
        <v>435</v>
      </c>
    </row>
    <row r="215" s="14" customFormat="1">
      <c r="A215" s="14"/>
      <c r="B215" s="237"/>
      <c r="C215" s="238"/>
      <c r="D215" s="228" t="s">
        <v>141</v>
      </c>
      <c r="E215" s="239" t="s">
        <v>18</v>
      </c>
      <c r="F215" s="240" t="s">
        <v>936</v>
      </c>
      <c r="G215" s="238"/>
      <c r="H215" s="241">
        <v>102.09999999999999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5"/>
      <c r="U215" s="246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7" t="s">
        <v>141</v>
      </c>
      <c r="AU215" s="247" t="s">
        <v>79</v>
      </c>
      <c r="AV215" s="14" t="s">
        <v>79</v>
      </c>
      <c r="AW215" s="14" t="s">
        <v>31</v>
      </c>
      <c r="AX215" s="14" t="s">
        <v>69</v>
      </c>
      <c r="AY215" s="247" t="s">
        <v>133</v>
      </c>
    </row>
    <row r="216" s="15" customFormat="1">
      <c r="A216" s="15"/>
      <c r="B216" s="248"/>
      <c r="C216" s="249"/>
      <c r="D216" s="228" t="s">
        <v>141</v>
      </c>
      <c r="E216" s="250" t="s">
        <v>18</v>
      </c>
      <c r="F216" s="251" t="s">
        <v>171</v>
      </c>
      <c r="G216" s="249"/>
      <c r="H216" s="252">
        <v>102.09999999999999</v>
      </c>
      <c r="I216" s="253"/>
      <c r="J216" s="249"/>
      <c r="K216" s="249"/>
      <c r="L216" s="254"/>
      <c r="M216" s="255"/>
      <c r="N216" s="256"/>
      <c r="O216" s="256"/>
      <c r="P216" s="256"/>
      <c r="Q216" s="256"/>
      <c r="R216" s="256"/>
      <c r="S216" s="256"/>
      <c r="T216" s="256"/>
      <c r="U216" s="257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8" t="s">
        <v>141</v>
      </c>
      <c r="AU216" s="258" t="s">
        <v>79</v>
      </c>
      <c r="AV216" s="15" t="s">
        <v>140</v>
      </c>
      <c r="AW216" s="15" t="s">
        <v>31</v>
      </c>
      <c r="AX216" s="15" t="s">
        <v>77</v>
      </c>
      <c r="AY216" s="258" t="s">
        <v>133</v>
      </c>
    </row>
    <row r="217" s="12" customFormat="1" ht="22.8" customHeight="1">
      <c r="A217" s="12"/>
      <c r="B217" s="197"/>
      <c r="C217" s="198"/>
      <c r="D217" s="199" t="s">
        <v>68</v>
      </c>
      <c r="E217" s="211" t="s">
        <v>145</v>
      </c>
      <c r="F217" s="211" t="s">
        <v>274</v>
      </c>
      <c r="G217" s="198"/>
      <c r="H217" s="198"/>
      <c r="I217" s="201"/>
      <c r="J217" s="212">
        <f>BK217</f>
        <v>0</v>
      </c>
      <c r="K217" s="198"/>
      <c r="L217" s="203"/>
      <c r="M217" s="204"/>
      <c r="N217" s="205"/>
      <c r="O217" s="205"/>
      <c r="P217" s="206">
        <f>SUM(P218:P223)</f>
        <v>0</v>
      </c>
      <c r="Q217" s="205"/>
      <c r="R217" s="206">
        <f>SUM(R218:R223)</f>
        <v>0</v>
      </c>
      <c r="S217" s="205"/>
      <c r="T217" s="206">
        <f>SUM(T218:T223)</f>
        <v>0</v>
      </c>
      <c r="U217" s="207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8" t="s">
        <v>77</v>
      </c>
      <c r="AT217" s="209" t="s">
        <v>68</v>
      </c>
      <c r="AU217" s="209" t="s">
        <v>77</v>
      </c>
      <c r="AY217" s="208" t="s">
        <v>133</v>
      </c>
      <c r="BK217" s="210">
        <f>SUM(BK218:BK223)</f>
        <v>0</v>
      </c>
    </row>
    <row r="218" s="2" customFormat="1" ht="16.5" customHeight="1">
      <c r="A218" s="40"/>
      <c r="B218" s="41"/>
      <c r="C218" s="213" t="s">
        <v>340</v>
      </c>
      <c r="D218" s="213" t="s">
        <v>136</v>
      </c>
      <c r="E218" s="214" t="s">
        <v>937</v>
      </c>
      <c r="F218" s="215" t="s">
        <v>938</v>
      </c>
      <c r="G218" s="216" t="s">
        <v>278</v>
      </c>
      <c r="H218" s="217">
        <v>96</v>
      </c>
      <c r="I218" s="218"/>
      <c r="J218" s="219">
        <f>ROUND(I218*H218,2)</f>
        <v>0</v>
      </c>
      <c r="K218" s="215" t="s">
        <v>18</v>
      </c>
      <c r="L218" s="46"/>
      <c r="M218" s="220" t="s">
        <v>18</v>
      </c>
      <c r="N218" s="221" t="s">
        <v>40</v>
      </c>
      <c r="O218" s="86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2">
        <f>S218*H218</f>
        <v>0</v>
      </c>
      <c r="U218" s="223" t="s">
        <v>18</v>
      </c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4" t="s">
        <v>140</v>
      </c>
      <c r="AT218" s="224" t="s">
        <v>136</v>
      </c>
      <c r="AU218" s="224" t="s">
        <v>79</v>
      </c>
      <c r="AY218" s="19" t="s">
        <v>133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9" t="s">
        <v>77</v>
      </c>
      <c r="BK218" s="225">
        <f>ROUND(I218*H218,2)</f>
        <v>0</v>
      </c>
      <c r="BL218" s="19" t="s">
        <v>140</v>
      </c>
      <c r="BM218" s="224" t="s">
        <v>439</v>
      </c>
    </row>
    <row r="219" s="2" customFormat="1" ht="16.5" customHeight="1">
      <c r="A219" s="40"/>
      <c r="B219" s="41"/>
      <c r="C219" s="213" t="s">
        <v>445</v>
      </c>
      <c r="D219" s="213" t="s">
        <v>136</v>
      </c>
      <c r="E219" s="214" t="s">
        <v>939</v>
      </c>
      <c r="F219" s="215" t="s">
        <v>940</v>
      </c>
      <c r="G219" s="216" t="s">
        <v>278</v>
      </c>
      <c r="H219" s="217">
        <v>2</v>
      </c>
      <c r="I219" s="218"/>
      <c r="J219" s="219">
        <f>ROUND(I219*H219,2)</f>
        <v>0</v>
      </c>
      <c r="K219" s="215" t="s">
        <v>18</v>
      </c>
      <c r="L219" s="46"/>
      <c r="M219" s="220" t="s">
        <v>18</v>
      </c>
      <c r="N219" s="221" t="s">
        <v>40</v>
      </c>
      <c r="O219" s="86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2">
        <f>S219*H219</f>
        <v>0</v>
      </c>
      <c r="U219" s="223" t="s">
        <v>18</v>
      </c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4" t="s">
        <v>140</v>
      </c>
      <c r="AT219" s="224" t="s">
        <v>136</v>
      </c>
      <c r="AU219" s="224" t="s">
        <v>79</v>
      </c>
      <c r="AY219" s="19" t="s">
        <v>133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9" t="s">
        <v>77</v>
      </c>
      <c r="BK219" s="225">
        <f>ROUND(I219*H219,2)</f>
        <v>0</v>
      </c>
      <c r="BL219" s="19" t="s">
        <v>140</v>
      </c>
      <c r="BM219" s="224" t="s">
        <v>444</v>
      </c>
    </row>
    <row r="220" s="2" customFormat="1" ht="16.5" customHeight="1">
      <c r="A220" s="40"/>
      <c r="B220" s="41"/>
      <c r="C220" s="213" t="s">
        <v>347</v>
      </c>
      <c r="D220" s="213" t="s">
        <v>136</v>
      </c>
      <c r="E220" s="214" t="s">
        <v>941</v>
      </c>
      <c r="F220" s="215" t="s">
        <v>942</v>
      </c>
      <c r="G220" s="216" t="s">
        <v>319</v>
      </c>
      <c r="H220" s="217">
        <v>935</v>
      </c>
      <c r="I220" s="218"/>
      <c r="J220" s="219">
        <f>ROUND(I220*H220,2)</f>
        <v>0</v>
      </c>
      <c r="K220" s="215" t="s">
        <v>18</v>
      </c>
      <c r="L220" s="46"/>
      <c r="M220" s="220" t="s">
        <v>18</v>
      </c>
      <c r="N220" s="221" t="s">
        <v>40</v>
      </c>
      <c r="O220" s="86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2">
        <f>S220*H220</f>
        <v>0</v>
      </c>
      <c r="U220" s="223" t="s">
        <v>18</v>
      </c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4" t="s">
        <v>140</v>
      </c>
      <c r="AT220" s="224" t="s">
        <v>136</v>
      </c>
      <c r="AU220" s="224" t="s">
        <v>79</v>
      </c>
      <c r="AY220" s="19" t="s">
        <v>133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9" t="s">
        <v>77</v>
      </c>
      <c r="BK220" s="225">
        <f>ROUND(I220*H220,2)</f>
        <v>0</v>
      </c>
      <c r="BL220" s="19" t="s">
        <v>140</v>
      </c>
      <c r="BM220" s="224" t="s">
        <v>448</v>
      </c>
    </row>
    <row r="221" s="14" customFormat="1">
      <c r="A221" s="14"/>
      <c r="B221" s="237"/>
      <c r="C221" s="238"/>
      <c r="D221" s="228" t="s">
        <v>141</v>
      </c>
      <c r="E221" s="239" t="s">
        <v>18</v>
      </c>
      <c r="F221" s="240" t="s">
        <v>943</v>
      </c>
      <c r="G221" s="238"/>
      <c r="H221" s="241">
        <v>935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5"/>
      <c r="U221" s="246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7" t="s">
        <v>141</v>
      </c>
      <c r="AU221" s="247" t="s">
        <v>79</v>
      </c>
      <c r="AV221" s="14" t="s">
        <v>79</v>
      </c>
      <c r="AW221" s="14" t="s">
        <v>31</v>
      </c>
      <c r="AX221" s="14" t="s">
        <v>69</v>
      </c>
      <c r="AY221" s="247" t="s">
        <v>133</v>
      </c>
    </row>
    <row r="222" s="15" customFormat="1">
      <c r="A222" s="15"/>
      <c r="B222" s="248"/>
      <c r="C222" s="249"/>
      <c r="D222" s="228" t="s">
        <v>141</v>
      </c>
      <c r="E222" s="250" t="s">
        <v>18</v>
      </c>
      <c r="F222" s="251" t="s">
        <v>171</v>
      </c>
      <c r="G222" s="249"/>
      <c r="H222" s="252">
        <v>935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6"/>
      <c r="U222" s="257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8" t="s">
        <v>141</v>
      </c>
      <c r="AU222" s="258" t="s">
        <v>79</v>
      </c>
      <c r="AV222" s="15" t="s">
        <v>140</v>
      </c>
      <c r="AW222" s="15" t="s">
        <v>31</v>
      </c>
      <c r="AX222" s="15" t="s">
        <v>77</v>
      </c>
      <c r="AY222" s="258" t="s">
        <v>133</v>
      </c>
    </row>
    <row r="223" s="2" customFormat="1" ht="16.5" customHeight="1">
      <c r="A223" s="40"/>
      <c r="B223" s="41"/>
      <c r="C223" s="213" t="s">
        <v>468</v>
      </c>
      <c r="D223" s="213" t="s">
        <v>136</v>
      </c>
      <c r="E223" s="214" t="s">
        <v>944</v>
      </c>
      <c r="F223" s="215" t="s">
        <v>945</v>
      </c>
      <c r="G223" s="216" t="s">
        <v>319</v>
      </c>
      <c r="H223" s="217">
        <v>86</v>
      </c>
      <c r="I223" s="218"/>
      <c r="J223" s="219">
        <f>ROUND(I223*H223,2)</f>
        <v>0</v>
      </c>
      <c r="K223" s="215" t="s">
        <v>18</v>
      </c>
      <c r="L223" s="46"/>
      <c r="M223" s="220" t="s">
        <v>18</v>
      </c>
      <c r="N223" s="221" t="s">
        <v>40</v>
      </c>
      <c r="O223" s="86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2">
        <f>S223*H223</f>
        <v>0</v>
      </c>
      <c r="U223" s="223" t="s">
        <v>18</v>
      </c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4" t="s">
        <v>140</v>
      </c>
      <c r="AT223" s="224" t="s">
        <v>136</v>
      </c>
      <c r="AU223" s="224" t="s">
        <v>79</v>
      </c>
      <c r="AY223" s="19" t="s">
        <v>133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9" t="s">
        <v>77</v>
      </c>
      <c r="BK223" s="225">
        <f>ROUND(I223*H223,2)</f>
        <v>0</v>
      </c>
      <c r="BL223" s="19" t="s">
        <v>140</v>
      </c>
      <c r="BM223" s="224" t="s">
        <v>454</v>
      </c>
    </row>
    <row r="224" s="12" customFormat="1" ht="22.8" customHeight="1">
      <c r="A224" s="12"/>
      <c r="B224" s="197"/>
      <c r="C224" s="198"/>
      <c r="D224" s="199" t="s">
        <v>68</v>
      </c>
      <c r="E224" s="211" t="s">
        <v>330</v>
      </c>
      <c r="F224" s="211" t="s">
        <v>331</v>
      </c>
      <c r="G224" s="198"/>
      <c r="H224" s="198"/>
      <c r="I224" s="201"/>
      <c r="J224" s="212">
        <f>BK224</f>
        <v>0</v>
      </c>
      <c r="K224" s="198"/>
      <c r="L224" s="203"/>
      <c r="M224" s="204"/>
      <c r="N224" s="205"/>
      <c r="O224" s="205"/>
      <c r="P224" s="206">
        <f>P225</f>
        <v>0</v>
      </c>
      <c r="Q224" s="205"/>
      <c r="R224" s="206">
        <f>R225</f>
        <v>0</v>
      </c>
      <c r="S224" s="205"/>
      <c r="T224" s="206">
        <f>T225</f>
        <v>0</v>
      </c>
      <c r="U224" s="207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8" t="s">
        <v>77</v>
      </c>
      <c r="AT224" s="209" t="s">
        <v>68</v>
      </c>
      <c r="AU224" s="209" t="s">
        <v>77</v>
      </c>
      <c r="AY224" s="208" t="s">
        <v>133</v>
      </c>
      <c r="BK224" s="210">
        <f>BK225</f>
        <v>0</v>
      </c>
    </row>
    <row r="225" s="2" customFormat="1" ht="16.5" customHeight="1">
      <c r="A225" s="40"/>
      <c r="B225" s="41"/>
      <c r="C225" s="213" t="s">
        <v>241</v>
      </c>
      <c r="D225" s="213" t="s">
        <v>136</v>
      </c>
      <c r="E225" s="214" t="s">
        <v>333</v>
      </c>
      <c r="F225" s="215" t="s">
        <v>334</v>
      </c>
      <c r="G225" s="216" t="s">
        <v>239</v>
      </c>
      <c r="H225" s="217">
        <v>6.4450000000000003</v>
      </c>
      <c r="I225" s="218"/>
      <c r="J225" s="219">
        <f>ROUND(I225*H225,2)</f>
        <v>0</v>
      </c>
      <c r="K225" s="215" t="s">
        <v>18</v>
      </c>
      <c r="L225" s="46"/>
      <c r="M225" s="220" t="s">
        <v>18</v>
      </c>
      <c r="N225" s="221" t="s">
        <v>40</v>
      </c>
      <c r="O225" s="86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2">
        <f>S225*H225</f>
        <v>0</v>
      </c>
      <c r="U225" s="223" t="s">
        <v>18</v>
      </c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4" t="s">
        <v>140</v>
      </c>
      <c r="AT225" s="224" t="s">
        <v>136</v>
      </c>
      <c r="AU225" s="224" t="s">
        <v>79</v>
      </c>
      <c r="AY225" s="19" t="s">
        <v>133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9" t="s">
        <v>77</v>
      </c>
      <c r="BK225" s="225">
        <f>ROUND(I225*H225,2)</f>
        <v>0</v>
      </c>
      <c r="BL225" s="19" t="s">
        <v>140</v>
      </c>
      <c r="BM225" s="224" t="s">
        <v>457</v>
      </c>
    </row>
    <row r="226" s="12" customFormat="1" ht="22.8" customHeight="1">
      <c r="A226" s="12"/>
      <c r="B226" s="197"/>
      <c r="C226" s="198"/>
      <c r="D226" s="199" t="s">
        <v>68</v>
      </c>
      <c r="E226" s="211" t="s">
        <v>336</v>
      </c>
      <c r="F226" s="211" t="s">
        <v>337</v>
      </c>
      <c r="G226" s="198"/>
      <c r="H226" s="198"/>
      <c r="I226" s="201"/>
      <c r="J226" s="212">
        <f>BK226</f>
        <v>0</v>
      </c>
      <c r="K226" s="198"/>
      <c r="L226" s="203"/>
      <c r="M226" s="204"/>
      <c r="N226" s="205"/>
      <c r="O226" s="205"/>
      <c r="P226" s="206">
        <f>P227</f>
        <v>0</v>
      </c>
      <c r="Q226" s="205"/>
      <c r="R226" s="206">
        <f>R227</f>
        <v>0</v>
      </c>
      <c r="S226" s="205"/>
      <c r="T226" s="206">
        <f>T227</f>
        <v>0</v>
      </c>
      <c r="U226" s="207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8" t="s">
        <v>77</v>
      </c>
      <c r="AT226" s="209" t="s">
        <v>68</v>
      </c>
      <c r="AU226" s="209" t="s">
        <v>77</v>
      </c>
      <c r="AY226" s="208" t="s">
        <v>133</v>
      </c>
      <c r="BK226" s="210">
        <f>BK227</f>
        <v>0</v>
      </c>
    </row>
    <row r="227" s="2" customFormat="1" ht="16.5" customHeight="1">
      <c r="A227" s="40"/>
      <c r="B227" s="41"/>
      <c r="C227" s="213" t="s">
        <v>588</v>
      </c>
      <c r="D227" s="213" t="s">
        <v>136</v>
      </c>
      <c r="E227" s="214" t="s">
        <v>338</v>
      </c>
      <c r="F227" s="215" t="s">
        <v>339</v>
      </c>
      <c r="G227" s="216" t="s">
        <v>239</v>
      </c>
      <c r="H227" s="217">
        <v>13.326000000000001</v>
      </c>
      <c r="I227" s="218"/>
      <c r="J227" s="219">
        <f>ROUND(I227*H227,2)</f>
        <v>0</v>
      </c>
      <c r="K227" s="215" t="s">
        <v>18</v>
      </c>
      <c r="L227" s="46"/>
      <c r="M227" s="220" t="s">
        <v>18</v>
      </c>
      <c r="N227" s="221" t="s">
        <v>40</v>
      </c>
      <c r="O227" s="86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2">
        <f>S227*H227</f>
        <v>0</v>
      </c>
      <c r="U227" s="223" t="s">
        <v>18</v>
      </c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4" t="s">
        <v>140</v>
      </c>
      <c r="AT227" s="224" t="s">
        <v>136</v>
      </c>
      <c r="AU227" s="224" t="s">
        <v>79</v>
      </c>
      <c r="AY227" s="19" t="s">
        <v>133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9" t="s">
        <v>77</v>
      </c>
      <c r="BK227" s="225">
        <f>ROUND(I227*H227,2)</f>
        <v>0</v>
      </c>
      <c r="BL227" s="19" t="s">
        <v>140</v>
      </c>
      <c r="BM227" s="224" t="s">
        <v>460</v>
      </c>
    </row>
    <row r="228" s="12" customFormat="1" ht="25.92" customHeight="1">
      <c r="A228" s="12"/>
      <c r="B228" s="197"/>
      <c r="C228" s="198"/>
      <c r="D228" s="199" t="s">
        <v>68</v>
      </c>
      <c r="E228" s="200" t="s">
        <v>946</v>
      </c>
      <c r="F228" s="200" t="s">
        <v>93</v>
      </c>
      <c r="G228" s="198"/>
      <c r="H228" s="198"/>
      <c r="I228" s="201"/>
      <c r="J228" s="202">
        <f>BK228</f>
        <v>0</v>
      </c>
      <c r="K228" s="198"/>
      <c r="L228" s="203"/>
      <c r="M228" s="204"/>
      <c r="N228" s="205"/>
      <c r="O228" s="205"/>
      <c r="P228" s="206">
        <f>SUM(P229:P252)</f>
        <v>0</v>
      </c>
      <c r="Q228" s="205"/>
      <c r="R228" s="206">
        <f>SUM(R229:R252)</f>
        <v>0</v>
      </c>
      <c r="S228" s="205"/>
      <c r="T228" s="206">
        <f>SUM(T229:T252)</f>
        <v>0</v>
      </c>
      <c r="U228" s="207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8" t="s">
        <v>77</v>
      </c>
      <c r="AT228" s="209" t="s">
        <v>68</v>
      </c>
      <c r="AU228" s="209" t="s">
        <v>69</v>
      </c>
      <c r="AY228" s="208" t="s">
        <v>133</v>
      </c>
      <c r="BK228" s="210">
        <f>SUM(BK229:BK252)</f>
        <v>0</v>
      </c>
    </row>
    <row r="229" s="2" customFormat="1" ht="16.5" customHeight="1">
      <c r="A229" s="40"/>
      <c r="B229" s="41"/>
      <c r="C229" s="213" t="s">
        <v>352</v>
      </c>
      <c r="D229" s="213" t="s">
        <v>136</v>
      </c>
      <c r="E229" s="214" t="s">
        <v>947</v>
      </c>
      <c r="F229" s="215" t="s">
        <v>948</v>
      </c>
      <c r="G229" s="216" t="s">
        <v>319</v>
      </c>
      <c r="H229" s="217">
        <v>64.5</v>
      </c>
      <c r="I229" s="218"/>
      <c r="J229" s="219">
        <f>ROUND(I229*H229,2)</f>
        <v>0</v>
      </c>
      <c r="K229" s="215" t="s">
        <v>18</v>
      </c>
      <c r="L229" s="46"/>
      <c r="M229" s="220" t="s">
        <v>18</v>
      </c>
      <c r="N229" s="221" t="s">
        <v>40</v>
      </c>
      <c r="O229" s="86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2">
        <f>S229*H229</f>
        <v>0</v>
      </c>
      <c r="U229" s="223" t="s">
        <v>18</v>
      </c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4" t="s">
        <v>140</v>
      </c>
      <c r="AT229" s="224" t="s">
        <v>136</v>
      </c>
      <c r="AU229" s="224" t="s">
        <v>77</v>
      </c>
      <c r="AY229" s="19" t="s">
        <v>133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9" t="s">
        <v>77</v>
      </c>
      <c r="BK229" s="225">
        <f>ROUND(I229*H229,2)</f>
        <v>0</v>
      </c>
      <c r="BL229" s="19" t="s">
        <v>140</v>
      </c>
      <c r="BM229" s="224" t="s">
        <v>465</v>
      </c>
    </row>
    <row r="230" s="14" customFormat="1">
      <c r="A230" s="14"/>
      <c r="B230" s="237"/>
      <c r="C230" s="238"/>
      <c r="D230" s="228" t="s">
        <v>141</v>
      </c>
      <c r="E230" s="239" t="s">
        <v>18</v>
      </c>
      <c r="F230" s="240" t="s">
        <v>949</v>
      </c>
      <c r="G230" s="238"/>
      <c r="H230" s="241">
        <v>64.5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5"/>
      <c r="U230" s="246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7" t="s">
        <v>141</v>
      </c>
      <c r="AU230" s="247" t="s">
        <v>77</v>
      </c>
      <c r="AV230" s="14" t="s">
        <v>79</v>
      </c>
      <c r="AW230" s="14" t="s">
        <v>31</v>
      </c>
      <c r="AX230" s="14" t="s">
        <v>69</v>
      </c>
      <c r="AY230" s="247" t="s">
        <v>133</v>
      </c>
    </row>
    <row r="231" s="15" customFormat="1">
      <c r="A231" s="15"/>
      <c r="B231" s="248"/>
      <c r="C231" s="249"/>
      <c r="D231" s="228" t="s">
        <v>141</v>
      </c>
      <c r="E231" s="250" t="s">
        <v>18</v>
      </c>
      <c r="F231" s="251" t="s">
        <v>171</v>
      </c>
      <c r="G231" s="249"/>
      <c r="H231" s="252">
        <v>64.5</v>
      </c>
      <c r="I231" s="253"/>
      <c r="J231" s="249"/>
      <c r="K231" s="249"/>
      <c r="L231" s="254"/>
      <c r="M231" s="255"/>
      <c r="N231" s="256"/>
      <c r="O231" s="256"/>
      <c r="P231" s="256"/>
      <c r="Q231" s="256"/>
      <c r="R231" s="256"/>
      <c r="S231" s="256"/>
      <c r="T231" s="256"/>
      <c r="U231" s="257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8" t="s">
        <v>141</v>
      </c>
      <c r="AU231" s="258" t="s">
        <v>77</v>
      </c>
      <c r="AV231" s="15" t="s">
        <v>140</v>
      </c>
      <c r="AW231" s="15" t="s">
        <v>31</v>
      </c>
      <c r="AX231" s="15" t="s">
        <v>77</v>
      </c>
      <c r="AY231" s="258" t="s">
        <v>133</v>
      </c>
    </row>
    <row r="232" s="2" customFormat="1" ht="16.5" customHeight="1">
      <c r="A232" s="40"/>
      <c r="B232" s="41"/>
      <c r="C232" s="213" t="s">
        <v>483</v>
      </c>
      <c r="D232" s="213" t="s">
        <v>136</v>
      </c>
      <c r="E232" s="214" t="s">
        <v>950</v>
      </c>
      <c r="F232" s="215" t="s">
        <v>951</v>
      </c>
      <c r="G232" s="216" t="s">
        <v>952</v>
      </c>
      <c r="H232" s="217">
        <v>725</v>
      </c>
      <c r="I232" s="218"/>
      <c r="J232" s="219">
        <f>ROUND(I232*H232,2)</f>
        <v>0</v>
      </c>
      <c r="K232" s="215" t="s">
        <v>18</v>
      </c>
      <c r="L232" s="46"/>
      <c r="M232" s="220" t="s">
        <v>18</v>
      </c>
      <c r="N232" s="221" t="s">
        <v>40</v>
      </c>
      <c r="O232" s="86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2">
        <f>S232*H232</f>
        <v>0</v>
      </c>
      <c r="U232" s="223" t="s">
        <v>18</v>
      </c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4" t="s">
        <v>140</v>
      </c>
      <c r="AT232" s="224" t="s">
        <v>136</v>
      </c>
      <c r="AU232" s="224" t="s">
        <v>77</v>
      </c>
      <c r="AY232" s="19" t="s">
        <v>133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9" t="s">
        <v>77</v>
      </c>
      <c r="BK232" s="225">
        <f>ROUND(I232*H232,2)</f>
        <v>0</v>
      </c>
      <c r="BL232" s="19" t="s">
        <v>140</v>
      </c>
      <c r="BM232" s="224" t="s">
        <v>471</v>
      </c>
    </row>
    <row r="233" s="2" customFormat="1" ht="16.5" customHeight="1">
      <c r="A233" s="40"/>
      <c r="B233" s="41"/>
      <c r="C233" s="213" t="s">
        <v>355</v>
      </c>
      <c r="D233" s="213" t="s">
        <v>136</v>
      </c>
      <c r="E233" s="214" t="s">
        <v>953</v>
      </c>
      <c r="F233" s="215" t="s">
        <v>954</v>
      </c>
      <c r="G233" s="216" t="s">
        <v>952</v>
      </c>
      <c r="H233" s="217">
        <v>120</v>
      </c>
      <c r="I233" s="218"/>
      <c r="J233" s="219">
        <f>ROUND(I233*H233,2)</f>
        <v>0</v>
      </c>
      <c r="K233" s="215" t="s">
        <v>18</v>
      </c>
      <c r="L233" s="46"/>
      <c r="M233" s="220" t="s">
        <v>18</v>
      </c>
      <c r="N233" s="221" t="s">
        <v>40</v>
      </c>
      <c r="O233" s="86"/>
      <c r="P233" s="222">
        <f>O233*H233</f>
        <v>0</v>
      </c>
      <c r="Q233" s="222">
        <v>0</v>
      </c>
      <c r="R233" s="222">
        <f>Q233*H233</f>
        <v>0</v>
      </c>
      <c r="S233" s="222">
        <v>0</v>
      </c>
      <c r="T233" s="222">
        <f>S233*H233</f>
        <v>0</v>
      </c>
      <c r="U233" s="223" t="s">
        <v>18</v>
      </c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4" t="s">
        <v>140</v>
      </c>
      <c r="AT233" s="224" t="s">
        <v>136</v>
      </c>
      <c r="AU233" s="224" t="s">
        <v>77</v>
      </c>
      <c r="AY233" s="19" t="s">
        <v>133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9" t="s">
        <v>77</v>
      </c>
      <c r="BK233" s="225">
        <f>ROUND(I233*H233,2)</f>
        <v>0</v>
      </c>
      <c r="BL233" s="19" t="s">
        <v>140</v>
      </c>
      <c r="BM233" s="224" t="s">
        <v>474</v>
      </c>
    </row>
    <row r="234" s="2" customFormat="1" ht="16.5" customHeight="1">
      <c r="A234" s="40"/>
      <c r="B234" s="41"/>
      <c r="C234" s="213" t="s">
        <v>475</v>
      </c>
      <c r="D234" s="213" t="s">
        <v>136</v>
      </c>
      <c r="E234" s="214" t="s">
        <v>955</v>
      </c>
      <c r="F234" s="215" t="s">
        <v>956</v>
      </c>
      <c r="G234" s="216" t="s">
        <v>952</v>
      </c>
      <c r="H234" s="217">
        <v>25</v>
      </c>
      <c r="I234" s="218"/>
      <c r="J234" s="219">
        <f>ROUND(I234*H234,2)</f>
        <v>0</v>
      </c>
      <c r="K234" s="215" t="s">
        <v>18</v>
      </c>
      <c r="L234" s="46"/>
      <c r="M234" s="220" t="s">
        <v>18</v>
      </c>
      <c r="N234" s="221" t="s">
        <v>40</v>
      </c>
      <c r="O234" s="86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2">
        <f>S234*H234</f>
        <v>0</v>
      </c>
      <c r="U234" s="223" t="s">
        <v>18</v>
      </c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4" t="s">
        <v>140</v>
      </c>
      <c r="AT234" s="224" t="s">
        <v>136</v>
      </c>
      <c r="AU234" s="224" t="s">
        <v>77</v>
      </c>
      <c r="AY234" s="19" t="s">
        <v>133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9" t="s">
        <v>77</v>
      </c>
      <c r="BK234" s="225">
        <f>ROUND(I234*H234,2)</f>
        <v>0</v>
      </c>
      <c r="BL234" s="19" t="s">
        <v>140</v>
      </c>
      <c r="BM234" s="224" t="s">
        <v>478</v>
      </c>
    </row>
    <row r="235" s="2" customFormat="1" ht="16.5" customHeight="1">
      <c r="A235" s="40"/>
      <c r="B235" s="41"/>
      <c r="C235" s="213" t="s">
        <v>359</v>
      </c>
      <c r="D235" s="213" t="s">
        <v>136</v>
      </c>
      <c r="E235" s="214" t="s">
        <v>957</v>
      </c>
      <c r="F235" s="215" t="s">
        <v>958</v>
      </c>
      <c r="G235" s="216" t="s">
        <v>952</v>
      </c>
      <c r="H235" s="217">
        <v>30</v>
      </c>
      <c r="I235" s="218"/>
      <c r="J235" s="219">
        <f>ROUND(I235*H235,2)</f>
        <v>0</v>
      </c>
      <c r="K235" s="215" t="s">
        <v>18</v>
      </c>
      <c r="L235" s="46"/>
      <c r="M235" s="220" t="s">
        <v>18</v>
      </c>
      <c r="N235" s="221" t="s">
        <v>40</v>
      </c>
      <c r="O235" s="86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2">
        <f>S235*H235</f>
        <v>0</v>
      </c>
      <c r="U235" s="223" t="s">
        <v>18</v>
      </c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4" t="s">
        <v>140</v>
      </c>
      <c r="AT235" s="224" t="s">
        <v>136</v>
      </c>
      <c r="AU235" s="224" t="s">
        <v>77</v>
      </c>
      <c r="AY235" s="19" t="s">
        <v>133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9" t="s">
        <v>77</v>
      </c>
      <c r="BK235" s="225">
        <f>ROUND(I235*H235,2)</f>
        <v>0</v>
      </c>
      <c r="BL235" s="19" t="s">
        <v>140</v>
      </c>
      <c r="BM235" s="224" t="s">
        <v>482</v>
      </c>
    </row>
    <row r="236" s="2" customFormat="1" ht="16.5" customHeight="1">
      <c r="A236" s="40"/>
      <c r="B236" s="41"/>
      <c r="C236" s="213" t="s">
        <v>511</v>
      </c>
      <c r="D236" s="213" t="s">
        <v>136</v>
      </c>
      <c r="E236" s="214" t="s">
        <v>959</v>
      </c>
      <c r="F236" s="215" t="s">
        <v>960</v>
      </c>
      <c r="G236" s="216" t="s">
        <v>952</v>
      </c>
      <c r="H236" s="217">
        <v>60</v>
      </c>
      <c r="I236" s="218"/>
      <c r="J236" s="219">
        <f>ROUND(I236*H236,2)</f>
        <v>0</v>
      </c>
      <c r="K236" s="215" t="s">
        <v>18</v>
      </c>
      <c r="L236" s="46"/>
      <c r="M236" s="220" t="s">
        <v>18</v>
      </c>
      <c r="N236" s="221" t="s">
        <v>40</v>
      </c>
      <c r="O236" s="86"/>
      <c r="P236" s="222">
        <f>O236*H236</f>
        <v>0</v>
      </c>
      <c r="Q236" s="222">
        <v>0</v>
      </c>
      <c r="R236" s="222">
        <f>Q236*H236</f>
        <v>0</v>
      </c>
      <c r="S236" s="222">
        <v>0</v>
      </c>
      <c r="T236" s="222">
        <f>S236*H236</f>
        <v>0</v>
      </c>
      <c r="U236" s="223" t="s">
        <v>18</v>
      </c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4" t="s">
        <v>140</v>
      </c>
      <c r="AT236" s="224" t="s">
        <v>136</v>
      </c>
      <c r="AU236" s="224" t="s">
        <v>77</v>
      </c>
      <c r="AY236" s="19" t="s">
        <v>133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9" t="s">
        <v>77</v>
      </c>
      <c r="BK236" s="225">
        <f>ROUND(I236*H236,2)</f>
        <v>0</v>
      </c>
      <c r="BL236" s="19" t="s">
        <v>140</v>
      </c>
      <c r="BM236" s="224" t="s">
        <v>486</v>
      </c>
    </row>
    <row r="237" s="2" customFormat="1" ht="16.5" customHeight="1">
      <c r="A237" s="40"/>
      <c r="B237" s="41"/>
      <c r="C237" s="213" t="s">
        <v>364</v>
      </c>
      <c r="D237" s="213" t="s">
        <v>136</v>
      </c>
      <c r="E237" s="214" t="s">
        <v>961</v>
      </c>
      <c r="F237" s="215" t="s">
        <v>962</v>
      </c>
      <c r="G237" s="216" t="s">
        <v>846</v>
      </c>
      <c r="H237" s="217">
        <v>2</v>
      </c>
      <c r="I237" s="218"/>
      <c r="J237" s="219">
        <f>ROUND(I237*H237,2)</f>
        <v>0</v>
      </c>
      <c r="K237" s="215" t="s">
        <v>18</v>
      </c>
      <c r="L237" s="46"/>
      <c r="M237" s="220" t="s">
        <v>18</v>
      </c>
      <c r="N237" s="221" t="s">
        <v>40</v>
      </c>
      <c r="O237" s="86"/>
      <c r="P237" s="222">
        <f>O237*H237</f>
        <v>0</v>
      </c>
      <c r="Q237" s="222">
        <v>0</v>
      </c>
      <c r="R237" s="222">
        <f>Q237*H237</f>
        <v>0</v>
      </c>
      <c r="S237" s="222">
        <v>0</v>
      </c>
      <c r="T237" s="222">
        <f>S237*H237</f>
        <v>0</v>
      </c>
      <c r="U237" s="223" t="s">
        <v>18</v>
      </c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4" t="s">
        <v>140</v>
      </c>
      <c r="AT237" s="224" t="s">
        <v>136</v>
      </c>
      <c r="AU237" s="224" t="s">
        <v>77</v>
      </c>
      <c r="AY237" s="19" t="s">
        <v>133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9" t="s">
        <v>77</v>
      </c>
      <c r="BK237" s="225">
        <f>ROUND(I237*H237,2)</f>
        <v>0</v>
      </c>
      <c r="BL237" s="19" t="s">
        <v>140</v>
      </c>
      <c r="BM237" s="224" t="s">
        <v>489</v>
      </c>
    </row>
    <row r="238" s="2" customFormat="1" ht="16.5" customHeight="1">
      <c r="A238" s="40"/>
      <c r="B238" s="41"/>
      <c r="C238" s="213" t="s">
        <v>496</v>
      </c>
      <c r="D238" s="213" t="s">
        <v>136</v>
      </c>
      <c r="E238" s="214" t="s">
        <v>963</v>
      </c>
      <c r="F238" s="215" t="s">
        <v>964</v>
      </c>
      <c r="G238" s="216" t="s">
        <v>846</v>
      </c>
      <c r="H238" s="217">
        <v>4</v>
      </c>
      <c r="I238" s="218"/>
      <c r="J238" s="219">
        <f>ROUND(I238*H238,2)</f>
        <v>0</v>
      </c>
      <c r="K238" s="215" t="s">
        <v>18</v>
      </c>
      <c r="L238" s="46"/>
      <c r="M238" s="220" t="s">
        <v>18</v>
      </c>
      <c r="N238" s="221" t="s">
        <v>40</v>
      </c>
      <c r="O238" s="86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2">
        <f>S238*H238</f>
        <v>0</v>
      </c>
      <c r="U238" s="223" t="s">
        <v>18</v>
      </c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4" t="s">
        <v>140</v>
      </c>
      <c r="AT238" s="224" t="s">
        <v>136</v>
      </c>
      <c r="AU238" s="224" t="s">
        <v>77</v>
      </c>
      <c r="AY238" s="19" t="s">
        <v>133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9" t="s">
        <v>77</v>
      </c>
      <c r="BK238" s="225">
        <f>ROUND(I238*H238,2)</f>
        <v>0</v>
      </c>
      <c r="BL238" s="19" t="s">
        <v>140</v>
      </c>
      <c r="BM238" s="224" t="s">
        <v>494</v>
      </c>
    </row>
    <row r="239" s="2" customFormat="1" ht="16.5" customHeight="1">
      <c r="A239" s="40"/>
      <c r="B239" s="41"/>
      <c r="C239" s="213" t="s">
        <v>370</v>
      </c>
      <c r="D239" s="213" t="s">
        <v>136</v>
      </c>
      <c r="E239" s="214" t="s">
        <v>965</v>
      </c>
      <c r="F239" s="215" t="s">
        <v>966</v>
      </c>
      <c r="G239" s="216" t="s">
        <v>846</v>
      </c>
      <c r="H239" s="217">
        <v>3</v>
      </c>
      <c r="I239" s="218"/>
      <c r="J239" s="219">
        <f>ROUND(I239*H239,2)</f>
        <v>0</v>
      </c>
      <c r="K239" s="215" t="s">
        <v>18</v>
      </c>
      <c r="L239" s="46"/>
      <c r="M239" s="220" t="s">
        <v>18</v>
      </c>
      <c r="N239" s="221" t="s">
        <v>40</v>
      </c>
      <c r="O239" s="86"/>
      <c r="P239" s="222">
        <f>O239*H239</f>
        <v>0</v>
      </c>
      <c r="Q239" s="222">
        <v>0</v>
      </c>
      <c r="R239" s="222">
        <f>Q239*H239</f>
        <v>0</v>
      </c>
      <c r="S239" s="222">
        <v>0</v>
      </c>
      <c r="T239" s="222">
        <f>S239*H239</f>
        <v>0</v>
      </c>
      <c r="U239" s="223" t="s">
        <v>18</v>
      </c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4" t="s">
        <v>140</v>
      </c>
      <c r="AT239" s="224" t="s">
        <v>136</v>
      </c>
      <c r="AU239" s="224" t="s">
        <v>77</v>
      </c>
      <c r="AY239" s="19" t="s">
        <v>133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9" t="s">
        <v>77</v>
      </c>
      <c r="BK239" s="225">
        <f>ROUND(I239*H239,2)</f>
        <v>0</v>
      </c>
      <c r="BL239" s="19" t="s">
        <v>140</v>
      </c>
      <c r="BM239" s="224" t="s">
        <v>499</v>
      </c>
    </row>
    <row r="240" s="2" customFormat="1" ht="16.5" customHeight="1">
      <c r="A240" s="40"/>
      <c r="B240" s="41"/>
      <c r="C240" s="213" t="s">
        <v>507</v>
      </c>
      <c r="D240" s="213" t="s">
        <v>136</v>
      </c>
      <c r="E240" s="214" t="s">
        <v>967</v>
      </c>
      <c r="F240" s="215" t="s">
        <v>968</v>
      </c>
      <c r="G240" s="216" t="s">
        <v>846</v>
      </c>
      <c r="H240" s="217">
        <v>23</v>
      </c>
      <c r="I240" s="218"/>
      <c r="J240" s="219">
        <f>ROUND(I240*H240,2)</f>
        <v>0</v>
      </c>
      <c r="K240" s="215" t="s">
        <v>18</v>
      </c>
      <c r="L240" s="46"/>
      <c r="M240" s="220" t="s">
        <v>18</v>
      </c>
      <c r="N240" s="221" t="s">
        <v>40</v>
      </c>
      <c r="O240" s="86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2">
        <f>S240*H240</f>
        <v>0</v>
      </c>
      <c r="U240" s="223" t="s">
        <v>18</v>
      </c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4" t="s">
        <v>140</v>
      </c>
      <c r="AT240" s="224" t="s">
        <v>136</v>
      </c>
      <c r="AU240" s="224" t="s">
        <v>77</v>
      </c>
      <c r="AY240" s="19" t="s">
        <v>133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9" t="s">
        <v>77</v>
      </c>
      <c r="BK240" s="225">
        <f>ROUND(I240*H240,2)</f>
        <v>0</v>
      </c>
      <c r="BL240" s="19" t="s">
        <v>140</v>
      </c>
      <c r="BM240" s="224" t="s">
        <v>502</v>
      </c>
    </row>
    <row r="241" s="2" customFormat="1" ht="16.5" customHeight="1">
      <c r="A241" s="40"/>
      <c r="B241" s="41"/>
      <c r="C241" s="213" t="s">
        <v>376</v>
      </c>
      <c r="D241" s="213" t="s">
        <v>136</v>
      </c>
      <c r="E241" s="214" t="s">
        <v>969</v>
      </c>
      <c r="F241" s="215" t="s">
        <v>970</v>
      </c>
      <c r="G241" s="216" t="s">
        <v>846</v>
      </c>
      <c r="H241" s="217">
        <v>1</v>
      </c>
      <c r="I241" s="218"/>
      <c r="J241" s="219">
        <f>ROUND(I241*H241,2)</f>
        <v>0</v>
      </c>
      <c r="K241" s="215" t="s">
        <v>18</v>
      </c>
      <c r="L241" s="46"/>
      <c r="M241" s="220" t="s">
        <v>18</v>
      </c>
      <c r="N241" s="221" t="s">
        <v>40</v>
      </c>
      <c r="O241" s="86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2">
        <f>S241*H241</f>
        <v>0</v>
      </c>
      <c r="U241" s="223" t="s">
        <v>18</v>
      </c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4" t="s">
        <v>140</v>
      </c>
      <c r="AT241" s="224" t="s">
        <v>136</v>
      </c>
      <c r="AU241" s="224" t="s">
        <v>77</v>
      </c>
      <c r="AY241" s="19" t="s">
        <v>133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9" t="s">
        <v>77</v>
      </c>
      <c r="BK241" s="225">
        <f>ROUND(I241*H241,2)</f>
        <v>0</v>
      </c>
      <c r="BL241" s="19" t="s">
        <v>140</v>
      </c>
      <c r="BM241" s="224" t="s">
        <v>506</v>
      </c>
    </row>
    <row r="242" s="2" customFormat="1" ht="16.5" customHeight="1">
      <c r="A242" s="40"/>
      <c r="B242" s="41"/>
      <c r="C242" s="213" t="s">
        <v>535</v>
      </c>
      <c r="D242" s="213" t="s">
        <v>136</v>
      </c>
      <c r="E242" s="214" t="s">
        <v>971</v>
      </c>
      <c r="F242" s="215" t="s">
        <v>972</v>
      </c>
      <c r="G242" s="216" t="s">
        <v>846</v>
      </c>
      <c r="H242" s="217">
        <v>2</v>
      </c>
      <c r="I242" s="218"/>
      <c r="J242" s="219">
        <f>ROUND(I242*H242,2)</f>
        <v>0</v>
      </c>
      <c r="K242" s="215" t="s">
        <v>18</v>
      </c>
      <c r="L242" s="46"/>
      <c r="M242" s="220" t="s">
        <v>18</v>
      </c>
      <c r="N242" s="221" t="s">
        <v>40</v>
      </c>
      <c r="O242" s="86"/>
      <c r="P242" s="222">
        <f>O242*H242</f>
        <v>0</v>
      </c>
      <c r="Q242" s="222">
        <v>0</v>
      </c>
      <c r="R242" s="222">
        <f>Q242*H242</f>
        <v>0</v>
      </c>
      <c r="S242" s="222">
        <v>0</v>
      </c>
      <c r="T242" s="222">
        <f>S242*H242</f>
        <v>0</v>
      </c>
      <c r="U242" s="223" t="s">
        <v>18</v>
      </c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24" t="s">
        <v>140</v>
      </c>
      <c r="AT242" s="224" t="s">
        <v>136</v>
      </c>
      <c r="AU242" s="224" t="s">
        <v>77</v>
      </c>
      <c r="AY242" s="19" t="s">
        <v>133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9" t="s">
        <v>77</v>
      </c>
      <c r="BK242" s="225">
        <f>ROUND(I242*H242,2)</f>
        <v>0</v>
      </c>
      <c r="BL242" s="19" t="s">
        <v>140</v>
      </c>
      <c r="BM242" s="224" t="s">
        <v>510</v>
      </c>
    </row>
    <row r="243" s="2" customFormat="1" ht="16.5" customHeight="1">
      <c r="A243" s="40"/>
      <c r="B243" s="41"/>
      <c r="C243" s="213" t="s">
        <v>379</v>
      </c>
      <c r="D243" s="213" t="s">
        <v>136</v>
      </c>
      <c r="E243" s="214" t="s">
        <v>973</v>
      </c>
      <c r="F243" s="215" t="s">
        <v>974</v>
      </c>
      <c r="G243" s="216" t="s">
        <v>846</v>
      </c>
      <c r="H243" s="217">
        <v>96</v>
      </c>
      <c r="I243" s="218"/>
      <c r="J243" s="219">
        <f>ROUND(I243*H243,2)</f>
        <v>0</v>
      </c>
      <c r="K243" s="215" t="s">
        <v>18</v>
      </c>
      <c r="L243" s="46"/>
      <c r="M243" s="220" t="s">
        <v>18</v>
      </c>
      <c r="N243" s="221" t="s">
        <v>40</v>
      </c>
      <c r="O243" s="86"/>
      <c r="P243" s="222">
        <f>O243*H243</f>
        <v>0</v>
      </c>
      <c r="Q243" s="222">
        <v>0</v>
      </c>
      <c r="R243" s="222">
        <f>Q243*H243</f>
        <v>0</v>
      </c>
      <c r="S243" s="222">
        <v>0</v>
      </c>
      <c r="T243" s="222">
        <f>S243*H243</f>
        <v>0</v>
      </c>
      <c r="U243" s="223" t="s">
        <v>18</v>
      </c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4" t="s">
        <v>140</v>
      </c>
      <c r="AT243" s="224" t="s">
        <v>136</v>
      </c>
      <c r="AU243" s="224" t="s">
        <v>77</v>
      </c>
      <c r="AY243" s="19" t="s">
        <v>133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9" t="s">
        <v>77</v>
      </c>
      <c r="BK243" s="225">
        <f>ROUND(I243*H243,2)</f>
        <v>0</v>
      </c>
      <c r="BL243" s="19" t="s">
        <v>140</v>
      </c>
      <c r="BM243" s="224" t="s">
        <v>514</v>
      </c>
    </row>
    <row r="244" s="2" customFormat="1" ht="16.5" customHeight="1">
      <c r="A244" s="40"/>
      <c r="B244" s="41"/>
      <c r="C244" s="213" t="s">
        <v>520</v>
      </c>
      <c r="D244" s="213" t="s">
        <v>136</v>
      </c>
      <c r="E244" s="214" t="s">
        <v>975</v>
      </c>
      <c r="F244" s="215" t="s">
        <v>976</v>
      </c>
      <c r="G244" s="216" t="s">
        <v>846</v>
      </c>
      <c r="H244" s="217">
        <v>35</v>
      </c>
      <c r="I244" s="218"/>
      <c r="J244" s="219">
        <f>ROUND(I244*H244,2)</f>
        <v>0</v>
      </c>
      <c r="K244" s="215" t="s">
        <v>18</v>
      </c>
      <c r="L244" s="46"/>
      <c r="M244" s="220" t="s">
        <v>18</v>
      </c>
      <c r="N244" s="221" t="s">
        <v>40</v>
      </c>
      <c r="O244" s="86"/>
      <c r="P244" s="222">
        <f>O244*H244</f>
        <v>0</v>
      </c>
      <c r="Q244" s="222">
        <v>0</v>
      </c>
      <c r="R244" s="222">
        <f>Q244*H244</f>
        <v>0</v>
      </c>
      <c r="S244" s="222">
        <v>0</v>
      </c>
      <c r="T244" s="222">
        <f>S244*H244</f>
        <v>0</v>
      </c>
      <c r="U244" s="223" t="s">
        <v>18</v>
      </c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4" t="s">
        <v>140</v>
      </c>
      <c r="AT244" s="224" t="s">
        <v>136</v>
      </c>
      <c r="AU244" s="224" t="s">
        <v>77</v>
      </c>
      <c r="AY244" s="19" t="s">
        <v>133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9" t="s">
        <v>77</v>
      </c>
      <c r="BK244" s="225">
        <f>ROUND(I244*H244,2)</f>
        <v>0</v>
      </c>
      <c r="BL244" s="19" t="s">
        <v>140</v>
      </c>
      <c r="BM244" s="224" t="s">
        <v>519</v>
      </c>
    </row>
    <row r="245" s="2" customFormat="1" ht="16.5" customHeight="1">
      <c r="A245" s="40"/>
      <c r="B245" s="41"/>
      <c r="C245" s="213" t="s">
        <v>385</v>
      </c>
      <c r="D245" s="213" t="s">
        <v>136</v>
      </c>
      <c r="E245" s="214" t="s">
        <v>977</v>
      </c>
      <c r="F245" s="215" t="s">
        <v>978</v>
      </c>
      <c r="G245" s="216" t="s">
        <v>846</v>
      </c>
      <c r="H245" s="217">
        <v>50</v>
      </c>
      <c r="I245" s="218"/>
      <c r="J245" s="219">
        <f>ROUND(I245*H245,2)</f>
        <v>0</v>
      </c>
      <c r="K245" s="215" t="s">
        <v>18</v>
      </c>
      <c r="L245" s="46"/>
      <c r="M245" s="220" t="s">
        <v>18</v>
      </c>
      <c r="N245" s="221" t="s">
        <v>40</v>
      </c>
      <c r="O245" s="86"/>
      <c r="P245" s="222">
        <f>O245*H245</f>
        <v>0</v>
      </c>
      <c r="Q245" s="222">
        <v>0</v>
      </c>
      <c r="R245" s="222">
        <f>Q245*H245</f>
        <v>0</v>
      </c>
      <c r="S245" s="222">
        <v>0</v>
      </c>
      <c r="T245" s="222">
        <f>S245*H245</f>
        <v>0</v>
      </c>
      <c r="U245" s="223" t="s">
        <v>18</v>
      </c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4" t="s">
        <v>140</v>
      </c>
      <c r="AT245" s="224" t="s">
        <v>136</v>
      </c>
      <c r="AU245" s="224" t="s">
        <v>77</v>
      </c>
      <c r="AY245" s="19" t="s">
        <v>133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9" t="s">
        <v>77</v>
      </c>
      <c r="BK245" s="225">
        <f>ROUND(I245*H245,2)</f>
        <v>0</v>
      </c>
      <c r="BL245" s="19" t="s">
        <v>140</v>
      </c>
      <c r="BM245" s="224" t="s">
        <v>523</v>
      </c>
    </row>
    <row r="246" s="2" customFormat="1" ht="16.5" customHeight="1">
      <c r="A246" s="40"/>
      <c r="B246" s="41"/>
      <c r="C246" s="213" t="s">
        <v>528</v>
      </c>
      <c r="D246" s="213" t="s">
        <v>136</v>
      </c>
      <c r="E246" s="214" t="s">
        <v>979</v>
      </c>
      <c r="F246" s="215" t="s">
        <v>980</v>
      </c>
      <c r="G246" s="216" t="s">
        <v>846</v>
      </c>
      <c r="H246" s="217">
        <v>13</v>
      </c>
      <c r="I246" s="218"/>
      <c r="J246" s="219">
        <f>ROUND(I246*H246,2)</f>
        <v>0</v>
      </c>
      <c r="K246" s="215" t="s">
        <v>18</v>
      </c>
      <c r="L246" s="46"/>
      <c r="M246" s="220" t="s">
        <v>18</v>
      </c>
      <c r="N246" s="221" t="s">
        <v>40</v>
      </c>
      <c r="O246" s="86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2">
        <f>S246*H246</f>
        <v>0</v>
      </c>
      <c r="U246" s="223" t="s">
        <v>18</v>
      </c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4" t="s">
        <v>140</v>
      </c>
      <c r="AT246" s="224" t="s">
        <v>136</v>
      </c>
      <c r="AU246" s="224" t="s">
        <v>77</v>
      </c>
      <c r="AY246" s="19" t="s">
        <v>133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9" t="s">
        <v>77</v>
      </c>
      <c r="BK246" s="225">
        <f>ROUND(I246*H246,2)</f>
        <v>0</v>
      </c>
      <c r="BL246" s="19" t="s">
        <v>140</v>
      </c>
      <c r="BM246" s="224" t="s">
        <v>527</v>
      </c>
    </row>
    <row r="247" s="2" customFormat="1" ht="16.5" customHeight="1">
      <c r="A247" s="40"/>
      <c r="B247" s="41"/>
      <c r="C247" s="213" t="s">
        <v>390</v>
      </c>
      <c r="D247" s="213" t="s">
        <v>136</v>
      </c>
      <c r="E247" s="214" t="s">
        <v>981</v>
      </c>
      <c r="F247" s="215" t="s">
        <v>982</v>
      </c>
      <c r="G247" s="216" t="s">
        <v>846</v>
      </c>
      <c r="H247" s="217">
        <v>19</v>
      </c>
      <c r="I247" s="218"/>
      <c r="J247" s="219">
        <f>ROUND(I247*H247,2)</f>
        <v>0</v>
      </c>
      <c r="K247" s="215" t="s">
        <v>18</v>
      </c>
      <c r="L247" s="46"/>
      <c r="M247" s="220" t="s">
        <v>18</v>
      </c>
      <c r="N247" s="221" t="s">
        <v>40</v>
      </c>
      <c r="O247" s="86"/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2">
        <f>S247*H247</f>
        <v>0</v>
      </c>
      <c r="U247" s="223" t="s">
        <v>18</v>
      </c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4" t="s">
        <v>140</v>
      </c>
      <c r="AT247" s="224" t="s">
        <v>136</v>
      </c>
      <c r="AU247" s="224" t="s">
        <v>77</v>
      </c>
      <c r="AY247" s="19" t="s">
        <v>133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9" t="s">
        <v>77</v>
      </c>
      <c r="BK247" s="225">
        <f>ROUND(I247*H247,2)</f>
        <v>0</v>
      </c>
      <c r="BL247" s="19" t="s">
        <v>140</v>
      </c>
      <c r="BM247" s="224" t="s">
        <v>531</v>
      </c>
    </row>
    <row r="248" s="2" customFormat="1" ht="16.5" customHeight="1">
      <c r="A248" s="40"/>
      <c r="B248" s="41"/>
      <c r="C248" s="213" t="s">
        <v>302</v>
      </c>
      <c r="D248" s="213" t="s">
        <v>136</v>
      </c>
      <c r="E248" s="214" t="s">
        <v>983</v>
      </c>
      <c r="F248" s="215" t="s">
        <v>984</v>
      </c>
      <c r="G248" s="216" t="s">
        <v>846</v>
      </c>
      <c r="H248" s="217">
        <v>2</v>
      </c>
      <c r="I248" s="218"/>
      <c r="J248" s="219">
        <f>ROUND(I248*H248,2)</f>
        <v>0</v>
      </c>
      <c r="K248" s="215" t="s">
        <v>18</v>
      </c>
      <c r="L248" s="46"/>
      <c r="M248" s="220" t="s">
        <v>18</v>
      </c>
      <c r="N248" s="221" t="s">
        <v>40</v>
      </c>
      <c r="O248" s="86"/>
      <c r="P248" s="222">
        <f>O248*H248</f>
        <v>0</v>
      </c>
      <c r="Q248" s="222">
        <v>0</v>
      </c>
      <c r="R248" s="222">
        <f>Q248*H248</f>
        <v>0</v>
      </c>
      <c r="S248" s="222">
        <v>0</v>
      </c>
      <c r="T248" s="222">
        <f>S248*H248</f>
        <v>0</v>
      </c>
      <c r="U248" s="223" t="s">
        <v>18</v>
      </c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4" t="s">
        <v>140</v>
      </c>
      <c r="AT248" s="224" t="s">
        <v>136</v>
      </c>
      <c r="AU248" s="224" t="s">
        <v>77</v>
      </c>
      <c r="AY248" s="19" t="s">
        <v>133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9" t="s">
        <v>77</v>
      </c>
      <c r="BK248" s="225">
        <f>ROUND(I248*H248,2)</f>
        <v>0</v>
      </c>
      <c r="BL248" s="19" t="s">
        <v>140</v>
      </c>
      <c r="BM248" s="224" t="s">
        <v>534</v>
      </c>
    </row>
    <row r="249" s="2" customFormat="1" ht="16.5" customHeight="1">
      <c r="A249" s="40"/>
      <c r="B249" s="41"/>
      <c r="C249" s="213" t="s">
        <v>270</v>
      </c>
      <c r="D249" s="213" t="s">
        <v>136</v>
      </c>
      <c r="E249" s="214" t="s">
        <v>985</v>
      </c>
      <c r="F249" s="215" t="s">
        <v>986</v>
      </c>
      <c r="G249" s="216" t="s">
        <v>846</v>
      </c>
      <c r="H249" s="217">
        <v>30</v>
      </c>
      <c r="I249" s="218"/>
      <c r="J249" s="219">
        <f>ROUND(I249*H249,2)</f>
        <v>0</v>
      </c>
      <c r="K249" s="215" t="s">
        <v>18</v>
      </c>
      <c r="L249" s="46"/>
      <c r="M249" s="220" t="s">
        <v>18</v>
      </c>
      <c r="N249" s="221" t="s">
        <v>40</v>
      </c>
      <c r="O249" s="86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2">
        <f>S249*H249</f>
        <v>0</v>
      </c>
      <c r="U249" s="223" t="s">
        <v>18</v>
      </c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4" t="s">
        <v>140</v>
      </c>
      <c r="AT249" s="224" t="s">
        <v>136</v>
      </c>
      <c r="AU249" s="224" t="s">
        <v>77</v>
      </c>
      <c r="AY249" s="19" t="s">
        <v>133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9" t="s">
        <v>77</v>
      </c>
      <c r="BK249" s="225">
        <f>ROUND(I249*H249,2)</f>
        <v>0</v>
      </c>
      <c r="BL249" s="19" t="s">
        <v>140</v>
      </c>
      <c r="BM249" s="224" t="s">
        <v>538</v>
      </c>
    </row>
    <row r="250" s="14" customFormat="1">
      <c r="A250" s="14"/>
      <c r="B250" s="237"/>
      <c r="C250" s="238"/>
      <c r="D250" s="228" t="s">
        <v>141</v>
      </c>
      <c r="E250" s="239" t="s">
        <v>18</v>
      </c>
      <c r="F250" s="240" t="s">
        <v>209</v>
      </c>
      <c r="G250" s="238"/>
      <c r="H250" s="241">
        <v>30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5"/>
      <c r="U250" s="246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7" t="s">
        <v>141</v>
      </c>
      <c r="AU250" s="247" t="s">
        <v>77</v>
      </c>
      <c r="AV250" s="14" t="s">
        <v>79</v>
      </c>
      <c r="AW250" s="14" t="s">
        <v>31</v>
      </c>
      <c r="AX250" s="14" t="s">
        <v>69</v>
      </c>
      <c r="AY250" s="247" t="s">
        <v>133</v>
      </c>
    </row>
    <row r="251" s="13" customFormat="1">
      <c r="A251" s="13"/>
      <c r="B251" s="226"/>
      <c r="C251" s="227"/>
      <c r="D251" s="228" t="s">
        <v>141</v>
      </c>
      <c r="E251" s="229" t="s">
        <v>18</v>
      </c>
      <c r="F251" s="230" t="s">
        <v>987</v>
      </c>
      <c r="G251" s="227"/>
      <c r="H251" s="229" t="s">
        <v>18</v>
      </c>
      <c r="I251" s="231"/>
      <c r="J251" s="227"/>
      <c r="K251" s="227"/>
      <c r="L251" s="232"/>
      <c r="M251" s="233"/>
      <c r="N251" s="234"/>
      <c r="O251" s="234"/>
      <c r="P251" s="234"/>
      <c r="Q251" s="234"/>
      <c r="R251" s="234"/>
      <c r="S251" s="234"/>
      <c r="T251" s="234"/>
      <c r="U251" s="235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6" t="s">
        <v>141</v>
      </c>
      <c r="AU251" s="236" t="s">
        <v>77</v>
      </c>
      <c r="AV251" s="13" t="s">
        <v>77</v>
      </c>
      <c r="AW251" s="13" t="s">
        <v>31</v>
      </c>
      <c r="AX251" s="13" t="s">
        <v>69</v>
      </c>
      <c r="AY251" s="236" t="s">
        <v>133</v>
      </c>
    </row>
    <row r="252" s="15" customFormat="1">
      <c r="A252" s="15"/>
      <c r="B252" s="248"/>
      <c r="C252" s="249"/>
      <c r="D252" s="228" t="s">
        <v>141</v>
      </c>
      <c r="E252" s="250" t="s">
        <v>18</v>
      </c>
      <c r="F252" s="251" t="s">
        <v>171</v>
      </c>
      <c r="G252" s="249"/>
      <c r="H252" s="252">
        <v>30</v>
      </c>
      <c r="I252" s="253"/>
      <c r="J252" s="249"/>
      <c r="K252" s="249"/>
      <c r="L252" s="254"/>
      <c r="M252" s="255"/>
      <c r="N252" s="256"/>
      <c r="O252" s="256"/>
      <c r="P252" s="256"/>
      <c r="Q252" s="256"/>
      <c r="R252" s="256"/>
      <c r="S252" s="256"/>
      <c r="T252" s="256"/>
      <c r="U252" s="257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8" t="s">
        <v>141</v>
      </c>
      <c r="AU252" s="258" t="s">
        <v>77</v>
      </c>
      <c r="AV252" s="15" t="s">
        <v>140</v>
      </c>
      <c r="AW252" s="15" t="s">
        <v>31</v>
      </c>
      <c r="AX252" s="15" t="s">
        <v>77</v>
      </c>
      <c r="AY252" s="258" t="s">
        <v>133</v>
      </c>
    </row>
    <row r="253" s="12" customFormat="1" ht="25.92" customHeight="1">
      <c r="A253" s="12"/>
      <c r="B253" s="197"/>
      <c r="C253" s="198"/>
      <c r="D253" s="199" t="s">
        <v>68</v>
      </c>
      <c r="E253" s="200" t="s">
        <v>341</v>
      </c>
      <c r="F253" s="200" t="s">
        <v>342</v>
      </c>
      <c r="G253" s="198"/>
      <c r="H253" s="198"/>
      <c r="I253" s="201"/>
      <c r="J253" s="202">
        <f>BK253</f>
        <v>0</v>
      </c>
      <c r="K253" s="198"/>
      <c r="L253" s="203"/>
      <c r="M253" s="204"/>
      <c r="N253" s="205"/>
      <c r="O253" s="205"/>
      <c r="P253" s="206">
        <f>P254</f>
        <v>0</v>
      </c>
      <c r="Q253" s="205"/>
      <c r="R253" s="206">
        <f>R254</f>
        <v>0</v>
      </c>
      <c r="S253" s="205"/>
      <c r="T253" s="206">
        <f>T254</f>
        <v>0</v>
      </c>
      <c r="U253" s="207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8" t="s">
        <v>79</v>
      </c>
      <c r="AT253" s="209" t="s">
        <v>68</v>
      </c>
      <c r="AU253" s="209" t="s">
        <v>69</v>
      </c>
      <c r="AY253" s="208" t="s">
        <v>133</v>
      </c>
      <c r="BK253" s="210">
        <f>BK254</f>
        <v>0</v>
      </c>
    </row>
    <row r="254" s="12" customFormat="1" ht="22.8" customHeight="1">
      <c r="A254" s="12"/>
      <c r="B254" s="197"/>
      <c r="C254" s="198"/>
      <c r="D254" s="199" t="s">
        <v>68</v>
      </c>
      <c r="E254" s="211" t="s">
        <v>817</v>
      </c>
      <c r="F254" s="211" t="s">
        <v>818</v>
      </c>
      <c r="G254" s="198"/>
      <c r="H254" s="198"/>
      <c r="I254" s="201"/>
      <c r="J254" s="212">
        <f>BK254</f>
        <v>0</v>
      </c>
      <c r="K254" s="198"/>
      <c r="L254" s="203"/>
      <c r="M254" s="204"/>
      <c r="N254" s="205"/>
      <c r="O254" s="205"/>
      <c r="P254" s="206">
        <f>SUM(P255:P267)</f>
        <v>0</v>
      </c>
      <c r="Q254" s="205"/>
      <c r="R254" s="206">
        <f>SUM(R255:R267)</f>
        <v>0</v>
      </c>
      <c r="S254" s="205"/>
      <c r="T254" s="206">
        <f>SUM(T255:T267)</f>
        <v>0</v>
      </c>
      <c r="U254" s="207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8" t="s">
        <v>79</v>
      </c>
      <c r="AT254" s="209" t="s">
        <v>68</v>
      </c>
      <c r="AU254" s="209" t="s">
        <v>77</v>
      </c>
      <c r="AY254" s="208" t="s">
        <v>133</v>
      </c>
      <c r="BK254" s="210">
        <f>SUM(BK255:BK267)</f>
        <v>0</v>
      </c>
    </row>
    <row r="255" s="2" customFormat="1" ht="16.5" customHeight="1">
      <c r="A255" s="40"/>
      <c r="B255" s="41"/>
      <c r="C255" s="213" t="s">
        <v>407</v>
      </c>
      <c r="D255" s="213" t="s">
        <v>136</v>
      </c>
      <c r="E255" s="214" t="s">
        <v>988</v>
      </c>
      <c r="F255" s="215" t="s">
        <v>989</v>
      </c>
      <c r="G255" s="216" t="s">
        <v>278</v>
      </c>
      <c r="H255" s="217">
        <v>16</v>
      </c>
      <c r="I255" s="218"/>
      <c r="J255" s="219">
        <f>ROUND(I255*H255,2)</f>
        <v>0</v>
      </c>
      <c r="K255" s="215" t="s">
        <v>18</v>
      </c>
      <c r="L255" s="46"/>
      <c r="M255" s="220" t="s">
        <v>18</v>
      </c>
      <c r="N255" s="221" t="s">
        <v>40</v>
      </c>
      <c r="O255" s="86"/>
      <c r="P255" s="222">
        <f>O255*H255</f>
        <v>0</v>
      </c>
      <c r="Q255" s="222">
        <v>0</v>
      </c>
      <c r="R255" s="222">
        <f>Q255*H255</f>
        <v>0</v>
      </c>
      <c r="S255" s="222">
        <v>0</v>
      </c>
      <c r="T255" s="222">
        <f>S255*H255</f>
        <v>0</v>
      </c>
      <c r="U255" s="223" t="s">
        <v>18</v>
      </c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4" t="s">
        <v>180</v>
      </c>
      <c r="AT255" s="224" t="s">
        <v>136</v>
      </c>
      <c r="AU255" s="224" t="s">
        <v>79</v>
      </c>
      <c r="AY255" s="19" t="s">
        <v>133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9" t="s">
        <v>77</v>
      </c>
      <c r="BK255" s="225">
        <f>ROUND(I255*H255,2)</f>
        <v>0</v>
      </c>
      <c r="BL255" s="19" t="s">
        <v>180</v>
      </c>
      <c r="BM255" s="224" t="s">
        <v>544</v>
      </c>
    </row>
    <row r="256" s="2" customFormat="1" ht="16.5" customHeight="1">
      <c r="A256" s="40"/>
      <c r="B256" s="41"/>
      <c r="C256" s="213" t="s">
        <v>436</v>
      </c>
      <c r="D256" s="213" t="s">
        <v>136</v>
      </c>
      <c r="E256" s="214" t="s">
        <v>990</v>
      </c>
      <c r="F256" s="215" t="s">
        <v>991</v>
      </c>
      <c r="G256" s="216" t="s">
        <v>278</v>
      </c>
      <c r="H256" s="217">
        <v>1</v>
      </c>
      <c r="I256" s="218"/>
      <c r="J256" s="219">
        <f>ROUND(I256*H256,2)</f>
        <v>0</v>
      </c>
      <c r="K256" s="215" t="s">
        <v>18</v>
      </c>
      <c r="L256" s="46"/>
      <c r="M256" s="220" t="s">
        <v>18</v>
      </c>
      <c r="N256" s="221" t="s">
        <v>40</v>
      </c>
      <c r="O256" s="86"/>
      <c r="P256" s="222">
        <f>O256*H256</f>
        <v>0</v>
      </c>
      <c r="Q256" s="222">
        <v>0</v>
      </c>
      <c r="R256" s="222">
        <f>Q256*H256</f>
        <v>0</v>
      </c>
      <c r="S256" s="222">
        <v>0</v>
      </c>
      <c r="T256" s="222">
        <f>S256*H256</f>
        <v>0</v>
      </c>
      <c r="U256" s="223" t="s">
        <v>18</v>
      </c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4" t="s">
        <v>180</v>
      </c>
      <c r="AT256" s="224" t="s">
        <v>136</v>
      </c>
      <c r="AU256" s="224" t="s">
        <v>79</v>
      </c>
      <c r="AY256" s="19" t="s">
        <v>133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9" t="s">
        <v>77</v>
      </c>
      <c r="BK256" s="225">
        <f>ROUND(I256*H256,2)</f>
        <v>0</v>
      </c>
      <c r="BL256" s="19" t="s">
        <v>180</v>
      </c>
      <c r="BM256" s="224" t="s">
        <v>549</v>
      </c>
    </row>
    <row r="257" s="13" customFormat="1">
      <c r="A257" s="13"/>
      <c r="B257" s="226"/>
      <c r="C257" s="227"/>
      <c r="D257" s="228" t="s">
        <v>141</v>
      </c>
      <c r="E257" s="229" t="s">
        <v>18</v>
      </c>
      <c r="F257" s="230" t="s">
        <v>992</v>
      </c>
      <c r="G257" s="227"/>
      <c r="H257" s="229" t="s">
        <v>18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4"/>
      <c r="U257" s="235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141</v>
      </c>
      <c r="AU257" s="236" t="s">
        <v>79</v>
      </c>
      <c r="AV257" s="13" t="s">
        <v>77</v>
      </c>
      <c r="AW257" s="13" t="s">
        <v>31</v>
      </c>
      <c r="AX257" s="13" t="s">
        <v>69</v>
      </c>
      <c r="AY257" s="236" t="s">
        <v>133</v>
      </c>
    </row>
    <row r="258" s="13" customFormat="1">
      <c r="A258" s="13"/>
      <c r="B258" s="226"/>
      <c r="C258" s="227"/>
      <c r="D258" s="228" t="s">
        <v>141</v>
      </c>
      <c r="E258" s="229" t="s">
        <v>18</v>
      </c>
      <c r="F258" s="230" t="s">
        <v>993</v>
      </c>
      <c r="G258" s="227"/>
      <c r="H258" s="229" t="s">
        <v>18</v>
      </c>
      <c r="I258" s="231"/>
      <c r="J258" s="227"/>
      <c r="K258" s="227"/>
      <c r="L258" s="232"/>
      <c r="M258" s="233"/>
      <c r="N258" s="234"/>
      <c r="O258" s="234"/>
      <c r="P258" s="234"/>
      <c r="Q258" s="234"/>
      <c r="R258" s="234"/>
      <c r="S258" s="234"/>
      <c r="T258" s="234"/>
      <c r="U258" s="235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141</v>
      </c>
      <c r="AU258" s="236" t="s">
        <v>79</v>
      </c>
      <c r="AV258" s="13" t="s">
        <v>77</v>
      </c>
      <c r="AW258" s="13" t="s">
        <v>31</v>
      </c>
      <c r="AX258" s="13" t="s">
        <v>69</v>
      </c>
      <c r="AY258" s="236" t="s">
        <v>133</v>
      </c>
    </row>
    <row r="259" s="14" customFormat="1">
      <c r="A259" s="14"/>
      <c r="B259" s="237"/>
      <c r="C259" s="238"/>
      <c r="D259" s="228" t="s">
        <v>141</v>
      </c>
      <c r="E259" s="239" t="s">
        <v>18</v>
      </c>
      <c r="F259" s="240" t="s">
        <v>77</v>
      </c>
      <c r="G259" s="238"/>
      <c r="H259" s="241">
        <v>1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5"/>
      <c r="U259" s="246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7" t="s">
        <v>141</v>
      </c>
      <c r="AU259" s="247" t="s">
        <v>79</v>
      </c>
      <c r="AV259" s="14" t="s">
        <v>79</v>
      </c>
      <c r="AW259" s="14" t="s">
        <v>31</v>
      </c>
      <c r="AX259" s="14" t="s">
        <v>69</v>
      </c>
      <c r="AY259" s="247" t="s">
        <v>133</v>
      </c>
    </row>
    <row r="260" s="15" customFormat="1">
      <c r="A260" s="15"/>
      <c r="B260" s="248"/>
      <c r="C260" s="249"/>
      <c r="D260" s="228" t="s">
        <v>141</v>
      </c>
      <c r="E260" s="250" t="s">
        <v>18</v>
      </c>
      <c r="F260" s="251" t="s">
        <v>171</v>
      </c>
      <c r="G260" s="249"/>
      <c r="H260" s="252">
        <v>1</v>
      </c>
      <c r="I260" s="253"/>
      <c r="J260" s="249"/>
      <c r="K260" s="249"/>
      <c r="L260" s="254"/>
      <c r="M260" s="255"/>
      <c r="N260" s="256"/>
      <c r="O260" s="256"/>
      <c r="P260" s="256"/>
      <c r="Q260" s="256"/>
      <c r="R260" s="256"/>
      <c r="S260" s="256"/>
      <c r="T260" s="256"/>
      <c r="U260" s="257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8" t="s">
        <v>141</v>
      </c>
      <c r="AU260" s="258" t="s">
        <v>79</v>
      </c>
      <c r="AV260" s="15" t="s">
        <v>140</v>
      </c>
      <c r="AW260" s="15" t="s">
        <v>31</v>
      </c>
      <c r="AX260" s="15" t="s">
        <v>77</v>
      </c>
      <c r="AY260" s="258" t="s">
        <v>133</v>
      </c>
    </row>
    <row r="261" s="2" customFormat="1" ht="21.75" customHeight="1">
      <c r="A261" s="40"/>
      <c r="B261" s="41"/>
      <c r="C261" s="213" t="s">
        <v>254</v>
      </c>
      <c r="D261" s="213" t="s">
        <v>136</v>
      </c>
      <c r="E261" s="214" t="s">
        <v>994</v>
      </c>
      <c r="F261" s="215" t="s">
        <v>995</v>
      </c>
      <c r="G261" s="216" t="s">
        <v>278</v>
      </c>
      <c r="H261" s="217">
        <v>30</v>
      </c>
      <c r="I261" s="218"/>
      <c r="J261" s="219">
        <f>ROUND(I261*H261,2)</f>
        <v>0</v>
      </c>
      <c r="K261" s="215" t="s">
        <v>18</v>
      </c>
      <c r="L261" s="46"/>
      <c r="M261" s="220" t="s">
        <v>18</v>
      </c>
      <c r="N261" s="221" t="s">
        <v>40</v>
      </c>
      <c r="O261" s="86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2">
        <f>S261*H261</f>
        <v>0</v>
      </c>
      <c r="U261" s="223" t="s">
        <v>18</v>
      </c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4" t="s">
        <v>180</v>
      </c>
      <c r="AT261" s="224" t="s">
        <v>136</v>
      </c>
      <c r="AU261" s="224" t="s">
        <v>79</v>
      </c>
      <c r="AY261" s="19" t="s">
        <v>133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9" t="s">
        <v>77</v>
      </c>
      <c r="BK261" s="225">
        <f>ROUND(I261*H261,2)</f>
        <v>0</v>
      </c>
      <c r="BL261" s="19" t="s">
        <v>180</v>
      </c>
      <c r="BM261" s="224" t="s">
        <v>552</v>
      </c>
    </row>
    <row r="262" s="2" customFormat="1" ht="24.15" customHeight="1">
      <c r="A262" s="40"/>
      <c r="B262" s="41"/>
      <c r="C262" s="213" t="s">
        <v>275</v>
      </c>
      <c r="D262" s="213" t="s">
        <v>136</v>
      </c>
      <c r="E262" s="214" t="s">
        <v>996</v>
      </c>
      <c r="F262" s="215" t="s">
        <v>997</v>
      </c>
      <c r="G262" s="216" t="s">
        <v>278</v>
      </c>
      <c r="H262" s="217">
        <v>24</v>
      </c>
      <c r="I262" s="218"/>
      <c r="J262" s="219">
        <f>ROUND(I262*H262,2)</f>
        <v>0</v>
      </c>
      <c r="K262" s="215" t="s">
        <v>18</v>
      </c>
      <c r="L262" s="46"/>
      <c r="M262" s="220" t="s">
        <v>18</v>
      </c>
      <c r="N262" s="221" t="s">
        <v>40</v>
      </c>
      <c r="O262" s="86"/>
      <c r="P262" s="222">
        <f>O262*H262</f>
        <v>0</v>
      </c>
      <c r="Q262" s="222">
        <v>0</v>
      </c>
      <c r="R262" s="222">
        <f>Q262*H262</f>
        <v>0</v>
      </c>
      <c r="S262" s="222">
        <v>0</v>
      </c>
      <c r="T262" s="222">
        <f>S262*H262</f>
        <v>0</v>
      </c>
      <c r="U262" s="223" t="s">
        <v>18</v>
      </c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4" t="s">
        <v>180</v>
      </c>
      <c r="AT262" s="224" t="s">
        <v>136</v>
      </c>
      <c r="AU262" s="224" t="s">
        <v>79</v>
      </c>
      <c r="AY262" s="19" t="s">
        <v>133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9" t="s">
        <v>77</v>
      </c>
      <c r="BK262" s="225">
        <f>ROUND(I262*H262,2)</f>
        <v>0</v>
      </c>
      <c r="BL262" s="19" t="s">
        <v>180</v>
      </c>
      <c r="BM262" s="224" t="s">
        <v>555</v>
      </c>
    </row>
    <row r="263" s="2" customFormat="1" ht="24.15" customHeight="1">
      <c r="A263" s="40"/>
      <c r="B263" s="41"/>
      <c r="C263" s="213" t="s">
        <v>297</v>
      </c>
      <c r="D263" s="213" t="s">
        <v>136</v>
      </c>
      <c r="E263" s="214" t="s">
        <v>998</v>
      </c>
      <c r="F263" s="215" t="s">
        <v>999</v>
      </c>
      <c r="G263" s="216" t="s">
        <v>278</v>
      </c>
      <c r="H263" s="217">
        <v>9</v>
      </c>
      <c r="I263" s="218"/>
      <c r="J263" s="219">
        <f>ROUND(I263*H263,2)</f>
        <v>0</v>
      </c>
      <c r="K263" s="215" t="s">
        <v>18</v>
      </c>
      <c r="L263" s="46"/>
      <c r="M263" s="220" t="s">
        <v>18</v>
      </c>
      <c r="N263" s="221" t="s">
        <v>40</v>
      </c>
      <c r="O263" s="86"/>
      <c r="P263" s="222">
        <f>O263*H263</f>
        <v>0</v>
      </c>
      <c r="Q263" s="222">
        <v>0</v>
      </c>
      <c r="R263" s="222">
        <f>Q263*H263</f>
        <v>0</v>
      </c>
      <c r="S263" s="222">
        <v>0</v>
      </c>
      <c r="T263" s="222">
        <f>S263*H263</f>
        <v>0</v>
      </c>
      <c r="U263" s="223" t="s">
        <v>18</v>
      </c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4" t="s">
        <v>180</v>
      </c>
      <c r="AT263" s="224" t="s">
        <v>136</v>
      </c>
      <c r="AU263" s="224" t="s">
        <v>79</v>
      </c>
      <c r="AY263" s="19" t="s">
        <v>133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9" t="s">
        <v>77</v>
      </c>
      <c r="BK263" s="225">
        <f>ROUND(I263*H263,2)</f>
        <v>0</v>
      </c>
      <c r="BL263" s="19" t="s">
        <v>180</v>
      </c>
      <c r="BM263" s="224" t="s">
        <v>560</v>
      </c>
    </row>
    <row r="264" s="2" customFormat="1" ht="24.15" customHeight="1">
      <c r="A264" s="40"/>
      <c r="B264" s="41"/>
      <c r="C264" s="213" t="s">
        <v>541</v>
      </c>
      <c r="D264" s="213" t="s">
        <v>136</v>
      </c>
      <c r="E264" s="214" t="s">
        <v>1000</v>
      </c>
      <c r="F264" s="215" t="s">
        <v>1001</v>
      </c>
      <c r="G264" s="216" t="s">
        <v>278</v>
      </c>
      <c r="H264" s="217">
        <v>23</v>
      </c>
      <c r="I264" s="218"/>
      <c r="J264" s="219">
        <f>ROUND(I264*H264,2)</f>
        <v>0</v>
      </c>
      <c r="K264" s="215" t="s">
        <v>18</v>
      </c>
      <c r="L264" s="46"/>
      <c r="M264" s="220" t="s">
        <v>18</v>
      </c>
      <c r="N264" s="221" t="s">
        <v>40</v>
      </c>
      <c r="O264" s="86"/>
      <c r="P264" s="222">
        <f>O264*H264</f>
        <v>0</v>
      </c>
      <c r="Q264" s="222">
        <v>0</v>
      </c>
      <c r="R264" s="222">
        <f>Q264*H264</f>
        <v>0</v>
      </c>
      <c r="S264" s="222">
        <v>0</v>
      </c>
      <c r="T264" s="222">
        <f>S264*H264</f>
        <v>0</v>
      </c>
      <c r="U264" s="223" t="s">
        <v>18</v>
      </c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4" t="s">
        <v>180</v>
      </c>
      <c r="AT264" s="224" t="s">
        <v>136</v>
      </c>
      <c r="AU264" s="224" t="s">
        <v>79</v>
      </c>
      <c r="AY264" s="19" t="s">
        <v>133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9" t="s">
        <v>77</v>
      </c>
      <c r="BK264" s="225">
        <f>ROUND(I264*H264,2)</f>
        <v>0</v>
      </c>
      <c r="BL264" s="19" t="s">
        <v>180</v>
      </c>
      <c r="BM264" s="224" t="s">
        <v>567</v>
      </c>
    </row>
    <row r="265" s="2" customFormat="1" ht="16.5" customHeight="1">
      <c r="A265" s="40"/>
      <c r="B265" s="41"/>
      <c r="C265" s="264" t="s">
        <v>415</v>
      </c>
      <c r="D265" s="264" t="s">
        <v>242</v>
      </c>
      <c r="E265" s="265" t="s">
        <v>1002</v>
      </c>
      <c r="F265" s="266" t="s">
        <v>1003</v>
      </c>
      <c r="G265" s="267" t="s">
        <v>278</v>
      </c>
      <c r="H265" s="268">
        <v>23</v>
      </c>
      <c r="I265" s="269"/>
      <c r="J265" s="270">
        <f>ROUND(I265*H265,2)</f>
        <v>0</v>
      </c>
      <c r="K265" s="266" t="s">
        <v>18</v>
      </c>
      <c r="L265" s="271"/>
      <c r="M265" s="272" t="s">
        <v>18</v>
      </c>
      <c r="N265" s="273" t="s">
        <v>40</v>
      </c>
      <c r="O265" s="86"/>
      <c r="P265" s="222">
        <f>O265*H265</f>
        <v>0</v>
      </c>
      <c r="Q265" s="222">
        <v>0</v>
      </c>
      <c r="R265" s="222">
        <f>Q265*H265</f>
        <v>0</v>
      </c>
      <c r="S265" s="222">
        <v>0</v>
      </c>
      <c r="T265" s="222">
        <f>S265*H265</f>
        <v>0</v>
      </c>
      <c r="U265" s="223" t="s">
        <v>18</v>
      </c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4" t="s">
        <v>294</v>
      </c>
      <c r="AT265" s="224" t="s">
        <v>242</v>
      </c>
      <c r="AU265" s="224" t="s">
        <v>79</v>
      </c>
      <c r="AY265" s="19" t="s">
        <v>133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9" t="s">
        <v>77</v>
      </c>
      <c r="BK265" s="225">
        <f>ROUND(I265*H265,2)</f>
        <v>0</v>
      </c>
      <c r="BL265" s="19" t="s">
        <v>180</v>
      </c>
      <c r="BM265" s="224" t="s">
        <v>570</v>
      </c>
    </row>
    <row r="266" s="2" customFormat="1" ht="16.5" customHeight="1">
      <c r="A266" s="40"/>
      <c r="B266" s="41"/>
      <c r="C266" s="213" t="s">
        <v>546</v>
      </c>
      <c r="D266" s="213" t="s">
        <v>136</v>
      </c>
      <c r="E266" s="214" t="s">
        <v>1004</v>
      </c>
      <c r="F266" s="215" t="s">
        <v>1005</v>
      </c>
      <c r="G266" s="216" t="s">
        <v>278</v>
      </c>
      <c r="H266" s="217">
        <v>6</v>
      </c>
      <c r="I266" s="218"/>
      <c r="J266" s="219">
        <f>ROUND(I266*H266,2)</f>
        <v>0</v>
      </c>
      <c r="K266" s="215" t="s">
        <v>18</v>
      </c>
      <c r="L266" s="46"/>
      <c r="M266" s="220" t="s">
        <v>18</v>
      </c>
      <c r="N266" s="221" t="s">
        <v>40</v>
      </c>
      <c r="O266" s="86"/>
      <c r="P266" s="222">
        <f>O266*H266</f>
        <v>0</v>
      </c>
      <c r="Q266" s="222">
        <v>0</v>
      </c>
      <c r="R266" s="222">
        <f>Q266*H266</f>
        <v>0</v>
      </c>
      <c r="S266" s="222">
        <v>0</v>
      </c>
      <c r="T266" s="222">
        <f>S266*H266</f>
        <v>0</v>
      </c>
      <c r="U266" s="223" t="s">
        <v>18</v>
      </c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4" t="s">
        <v>180</v>
      </c>
      <c r="AT266" s="224" t="s">
        <v>136</v>
      </c>
      <c r="AU266" s="224" t="s">
        <v>79</v>
      </c>
      <c r="AY266" s="19" t="s">
        <v>133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9" t="s">
        <v>77</v>
      </c>
      <c r="BK266" s="225">
        <f>ROUND(I266*H266,2)</f>
        <v>0</v>
      </c>
      <c r="BL266" s="19" t="s">
        <v>180</v>
      </c>
      <c r="BM266" s="224" t="s">
        <v>574</v>
      </c>
    </row>
    <row r="267" s="2" customFormat="1" ht="16.5" customHeight="1">
      <c r="A267" s="40"/>
      <c r="B267" s="41"/>
      <c r="C267" s="264" t="s">
        <v>418</v>
      </c>
      <c r="D267" s="264" t="s">
        <v>242</v>
      </c>
      <c r="E267" s="265" t="s">
        <v>1006</v>
      </c>
      <c r="F267" s="266" t="s">
        <v>1007</v>
      </c>
      <c r="G267" s="267" t="s">
        <v>278</v>
      </c>
      <c r="H267" s="268">
        <v>6</v>
      </c>
      <c r="I267" s="269"/>
      <c r="J267" s="270">
        <f>ROUND(I267*H267,2)</f>
        <v>0</v>
      </c>
      <c r="K267" s="266" t="s">
        <v>18</v>
      </c>
      <c r="L267" s="271"/>
      <c r="M267" s="272" t="s">
        <v>18</v>
      </c>
      <c r="N267" s="273" t="s">
        <v>40</v>
      </c>
      <c r="O267" s="86"/>
      <c r="P267" s="222">
        <f>O267*H267</f>
        <v>0</v>
      </c>
      <c r="Q267" s="222">
        <v>0</v>
      </c>
      <c r="R267" s="222">
        <f>Q267*H267</f>
        <v>0</v>
      </c>
      <c r="S267" s="222">
        <v>0</v>
      </c>
      <c r="T267" s="222">
        <f>S267*H267</f>
        <v>0</v>
      </c>
      <c r="U267" s="223" t="s">
        <v>18</v>
      </c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4" t="s">
        <v>294</v>
      </c>
      <c r="AT267" s="224" t="s">
        <v>242</v>
      </c>
      <c r="AU267" s="224" t="s">
        <v>79</v>
      </c>
      <c r="AY267" s="19" t="s">
        <v>133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9" t="s">
        <v>77</v>
      </c>
      <c r="BK267" s="225">
        <f>ROUND(I267*H267,2)</f>
        <v>0</v>
      </c>
      <c r="BL267" s="19" t="s">
        <v>180</v>
      </c>
      <c r="BM267" s="224" t="s">
        <v>585</v>
      </c>
    </row>
    <row r="268" s="12" customFormat="1" ht="25.92" customHeight="1">
      <c r="A268" s="12"/>
      <c r="B268" s="197"/>
      <c r="C268" s="198"/>
      <c r="D268" s="199" t="s">
        <v>68</v>
      </c>
      <c r="E268" s="200" t="s">
        <v>1008</v>
      </c>
      <c r="F268" s="200" t="s">
        <v>1009</v>
      </c>
      <c r="G268" s="198"/>
      <c r="H268" s="198"/>
      <c r="I268" s="201"/>
      <c r="J268" s="202">
        <f>BK268</f>
        <v>0</v>
      </c>
      <c r="K268" s="198"/>
      <c r="L268" s="203"/>
      <c r="M268" s="204"/>
      <c r="N268" s="205"/>
      <c r="O268" s="205"/>
      <c r="P268" s="206">
        <f>SUM(P269:P270)</f>
        <v>0</v>
      </c>
      <c r="Q268" s="205"/>
      <c r="R268" s="206">
        <f>SUM(R269:R270)</f>
        <v>0</v>
      </c>
      <c r="S268" s="205"/>
      <c r="T268" s="206">
        <f>SUM(T269:T270)</f>
        <v>0</v>
      </c>
      <c r="U268" s="207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8" t="s">
        <v>140</v>
      </c>
      <c r="AT268" s="209" t="s">
        <v>68</v>
      </c>
      <c r="AU268" s="209" t="s">
        <v>69</v>
      </c>
      <c r="AY268" s="208" t="s">
        <v>133</v>
      </c>
      <c r="BK268" s="210">
        <f>SUM(BK269:BK270)</f>
        <v>0</v>
      </c>
    </row>
    <row r="269" s="2" customFormat="1" ht="16.5" customHeight="1">
      <c r="A269" s="40"/>
      <c r="B269" s="41"/>
      <c r="C269" s="213" t="s">
        <v>236</v>
      </c>
      <c r="D269" s="213" t="s">
        <v>136</v>
      </c>
      <c r="E269" s="214" t="s">
        <v>1010</v>
      </c>
      <c r="F269" s="215" t="s">
        <v>1011</v>
      </c>
      <c r="G269" s="216" t="s">
        <v>139</v>
      </c>
      <c r="H269" s="217">
        <v>1</v>
      </c>
      <c r="I269" s="218"/>
      <c r="J269" s="219">
        <f>ROUND(I269*H269,2)</f>
        <v>0</v>
      </c>
      <c r="K269" s="215" t="s">
        <v>18</v>
      </c>
      <c r="L269" s="46"/>
      <c r="M269" s="220" t="s">
        <v>18</v>
      </c>
      <c r="N269" s="221" t="s">
        <v>40</v>
      </c>
      <c r="O269" s="86"/>
      <c r="P269" s="222">
        <f>O269*H269</f>
        <v>0</v>
      </c>
      <c r="Q269" s="222">
        <v>0</v>
      </c>
      <c r="R269" s="222">
        <f>Q269*H269</f>
        <v>0</v>
      </c>
      <c r="S269" s="222">
        <v>0</v>
      </c>
      <c r="T269" s="222">
        <f>S269*H269</f>
        <v>0</v>
      </c>
      <c r="U269" s="223" t="s">
        <v>18</v>
      </c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4" t="s">
        <v>1012</v>
      </c>
      <c r="AT269" s="224" t="s">
        <v>136</v>
      </c>
      <c r="AU269" s="224" t="s">
        <v>77</v>
      </c>
      <c r="AY269" s="19" t="s">
        <v>133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9" t="s">
        <v>77</v>
      </c>
      <c r="BK269" s="225">
        <f>ROUND(I269*H269,2)</f>
        <v>0</v>
      </c>
      <c r="BL269" s="19" t="s">
        <v>1012</v>
      </c>
      <c r="BM269" s="224" t="s">
        <v>591</v>
      </c>
    </row>
    <row r="270" s="14" customFormat="1">
      <c r="A270" s="14"/>
      <c r="B270" s="237"/>
      <c r="C270" s="238"/>
      <c r="D270" s="228" t="s">
        <v>141</v>
      </c>
      <c r="E270" s="239" t="s">
        <v>18</v>
      </c>
      <c r="F270" s="240" t="s">
        <v>77</v>
      </c>
      <c r="G270" s="238"/>
      <c r="H270" s="241">
        <v>1</v>
      </c>
      <c r="I270" s="242"/>
      <c r="J270" s="238"/>
      <c r="K270" s="238"/>
      <c r="L270" s="243"/>
      <c r="M270" s="277"/>
      <c r="N270" s="278"/>
      <c r="O270" s="278"/>
      <c r="P270" s="278"/>
      <c r="Q270" s="278"/>
      <c r="R270" s="278"/>
      <c r="S270" s="278"/>
      <c r="T270" s="278"/>
      <c r="U270" s="279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7" t="s">
        <v>141</v>
      </c>
      <c r="AU270" s="247" t="s">
        <v>77</v>
      </c>
      <c r="AV270" s="14" t="s">
        <v>79</v>
      </c>
      <c r="AW270" s="14" t="s">
        <v>31</v>
      </c>
      <c r="AX270" s="14" t="s">
        <v>77</v>
      </c>
      <c r="AY270" s="247" t="s">
        <v>133</v>
      </c>
    </row>
    <row r="271" s="2" customFormat="1" ht="6.96" customHeight="1">
      <c r="A271" s="40"/>
      <c r="B271" s="61"/>
      <c r="C271" s="62"/>
      <c r="D271" s="62"/>
      <c r="E271" s="62"/>
      <c r="F271" s="62"/>
      <c r="G271" s="62"/>
      <c r="H271" s="62"/>
      <c r="I271" s="62"/>
      <c r="J271" s="62"/>
      <c r="K271" s="62"/>
      <c r="L271" s="46"/>
      <c r="M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</row>
  </sheetData>
  <sheetProtection sheet="1" autoFilter="0" formatColumns="0" formatRows="0" objects="1" scenarios="1" spinCount="100000" saltValue="vEg4aAKthHmvo/F2a2NdSkHYYZ4ccHfOin1SE4WWVyppUaoCfsQcx1lMdePab6PtA8xBTW5v4pwDXhaEm1hI9A==" hashValue="FtqGusCJuIRy2spW4QXmD8+YI61n60eCNb/m17JzhGJS30hvAmShO5Z3xN1XKOhMaR/g6A1D+2bfcZc8j8UiUQ==" algorithmName="SHA-512" password="CC35"/>
  <autoFilter ref="C90:K270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79</v>
      </c>
    </row>
    <row r="4" s="1" customFormat="1" ht="24.96" customHeight="1">
      <c r="B4" s="22"/>
      <c r="D4" s="142" t="s">
        <v>106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15</v>
      </c>
      <c r="L6" s="22"/>
    </row>
    <row r="7" s="1" customFormat="1" ht="16.5" customHeight="1">
      <c r="B7" s="22"/>
      <c r="E7" s="145" t="str">
        <f>'Rekapitulace stavby'!K6</f>
        <v>Budova Roudnice nad Labem, Pod Katovnou č.p. 223, stavební úpravy, č. 239220013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107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1013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17</v>
      </c>
      <c r="E11" s="40"/>
      <c r="F11" s="135" t="s">
        <v>18</v>
      </c>
      <c r="G11" s="40"/>
      <c r="H11" s="40"/>
      <c r="I11" s="144" t="s">
        <v>19</v>
      </c>
      <c r="J11" s="135" t="s">
        <v>18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20</v>
      </c>
      <c r="E12" s="40"/>
      <c r="F12" s="135" t="s">
        <v>26</v>
      </c>
      <c r="G12" s="40"/>
      <c r="H12" s="40"/>
      <c r="I12" s="144" t="s">
        <v>22</v>
      </c>
      <c r="J12" s="148" t="str">
        <f>'Rekapitulace stavby'!AN8</f>
        <v>4.4.2024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24</v>
      </c>
      <c r="E14" s="40"/>
      <c r="F14" s="40"/>
      <c r="G14" s="40"/>
      <c r="H14" s="40"/>
      <c r="I14" s="144" t="s">
        <v>25</v>
      </c>
      <c r="J14" s="135" t="str">
        <f>IF('Rekapitulace stavby'!AN10="","",'Rekapitulace stavby'!AN10)</f>
        <v/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tr">
        <f>IF('Rekapitulace stavby'!E11="","",'Rekapitulace stavby'!E11)</f>
        <v xml:space="preserve"> </v>
      </c>
      <c r="F15" s="40"/>
      <c r="G15" s="40"/>
      <c r="H15" s="40"/>
      <c r="I15" s="144" t="s">
        <v>27</v>
      </c>
      <c r="J15" s="135" t="str">
        <f>IF('Rekapitulace stavby'!AN11="","",'Rekapitulace stavby'!AN11)</f>
        <v/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28</v>
      </c>
      <c r="E17" s="40"/>
      <c r="F17" s="40"/>
      <c r="G17" s="40"/>
      <c r="H17" s="40"/>
      <c r="I17" s="144" t="s">
        <v>25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27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30</v>
      </c>
      <c r="E20" s="40"/>
      <c r="F20" s="40"/>
      <c r="G20" s="40"/>
      <c r="H20" s="40"/>
      <c r="I20" s="144" t="s">
        <v>25</v>
      </c>
      <c r="J20" s="135" t="str">
        <f>IF('Rekapitulace stavby'!AN16="","",'Rekapitulace stavby'!AN16)</f>
        <v/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tr">
        <f>IF('Rekapitulace stavby'!E17="","",'Rekapitulace stavby'!E17)</f>
        <v xml:space="preserve"> </v>
      </c>
      <c r="F21" s="40"/>
      <c r="G21" s="40"/>
      <c r="H21" s="40"/>
      <c r="I21" s="144" t="s">
        <v>27</v>
      </c>
      <c r="J21" s="135" t="str">
        <f>IF('Rekapitulace stavby'!AN17="","",'Rekapitulace stavby'!AN17)</f>
        <v/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32</v>
      </c>
      <c r="E23" s="40"/>
      <c r="F23" s="40"/>
      <c r="G23" s="40"/>
      <c r="H23" s="40"/>
      <c r="I23" s="144" t="s">
        <v>25</v>
      </c>
      <c r="J23" s="135" t="str">
        <f>IF('Rekapitulace stavby'!AN19="","",'Rekapitulace stavby'!AN19)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tr">
        <f>IF('Rekapitulace stavby'!E20="","",'Rekapitulace stavby'!E20)</f>
        <v xml:space="preserve"> </v>
      </c>
      <c r="F24" s="40"/>
      <c r="G24" s="40"/>
      <c r="H24" s="40"/>
      <c r="I24" s="144" t="s">
        <v>27</v>
      </c>
      <c r="J24" s="135" t="str">
        <f>IF('Rekapitulace stavby'!AN20="","",'Rekapitulace stavby'!AN20)</f>
        <v/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33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18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35</v>
      </c>
      <c r="E30" s="40"/>
      <c r="F30" s="40"/>
      <c r="G30" s="40"/>
      <c r="H30" s="40"/>
      <c r="I30" s="40"/>
      <c r="J30" s="155">
        <f>ROUND(J86,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37</v>
      </c>
      <c r="G32" s="40"/>
      <c r="H32" s="40"/>
      <c r="I32" s="156" t="s">
        <v>36</v>
      </c>
      <c r="J32" s="156" t="s">
        <v>38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39</v>
      </c>
      <c r="E33" s="144" t="s">
        <v>40</v>
      </c>
      <c r="F33" s="158">
        <f>ROUND((SUM(BE86:BE143)),  2)</f>
        <v>0</v>
      </c>
      <c r="G33" s="40"/>
      <c r="H33" s="40"/>
      <c r="I33" s="159">
        <v>0.20999999999999999</v>
      </c>
      <c r="J33" s="158">
        <f>ROUND(((SUM(BE86:BE143))*I33),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41</v>
      </c>
      <c r="F34" s="158">
        <f>ROUND((SUM(BF86:BF143)),  2)</f>
        <v>0</v>
      </c>
      <c r="G34" s="40"/>
      <c r="H34" s="40"/>
      <c r="I34" s="159">
        <v>0.12</v>
      </c>
      <c r="J34" s="158">
        <f>ROUND(((SUM(BF86:BF143))*I34),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42</v>
      </c>
      <c r="F35" s="158">
        <f>ROUND((SUM(BG86:BG143)),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43</v>
      </c>
      <c r="F36" s="158">
        <f>ROUND((SUM(BH86:BH143)),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ROUND((SUM(BI86:BI143)),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15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Budova Roudnice nad Labem, Pod Katovnou č.p. 223, stavební úpravy, č. 239220013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SO-01 UT - Vytápění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20</v>
      </c>
      <c r="D52" s="42"/>
      <c r="E52" s="42"/>
      <c r="F52" s="29" t="str">
        <f>F12</f>
        <v xml:space="preserve"> </v>
      </c>
      <c r="G52" s="42"/>
      <c r="H52" s="42"/>
      <c r="I52" s="34" t="s">
        <v>22</v>
      </c>
      <c r="J52" s="74" t="str">
        <f>IF(J12="","",J12)</f>
        <v>4.4.2024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24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110</v>
      </c>
      <c r="D57" s="173"/>
      <c r="E57" s="173"/>
      <c r="F57" s="173"/>
      <c r="G57" s="173"/>
      <c r="H57" s="173"/>
      <c r="I57" s="173"/>
      <c r="J57" s="174" t="s">
        <v>111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67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76"/>
      <c r="C60" s="177"/>
      <c r="D60" s="178" t="s">
        <v>211</v>
      </c>
      <c r="E60" s="179"/>
      <c r="F60" s="179"/>
      <c r="G60" s="179"/>
      <c r="H60" s="179"/>
      <c r="I60" s="179"/>
      <c r="J60" s="180">
        <f>J87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764</v>
      </c>
      <c r="E61" s="184"/>
      <c r="F61" s="184"/>
      <c r="G61" s="184"/>
      <c r="H61" s="184"/>
      <c r="I61" s="184"/>
      <c r="J61" s="185">
        <f>J88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766</v>
      </c>
      <c r="E62" s="184"/>
      <c r="F62" s="184"/>
      <c r="G62" s="184"/>
      <c r="H62" s="184"/>
      <c r="I62" s="184"/>
      <c r="J62" s="185">
        <f>J123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215</v>
      </c>
      <c r="E63" s="184"/>
      <c r="F63" s="184"/>
      <c r="G63" s="184"/>
      <c r="H63" s="184"/>
      <c r="I63" s="184"/>
      <c r="J63" s="185">
        <f>J130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216</v>
      </c>
      <c r="E64" s="184"/>
      <c r="F64" s="184"/>
      <c r="G64" s="184"/>
      <c r="H64" s="184"/>
      <c r="I64" s="184"/>
      <c r="J64" s="185">
        <f>J132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6"/>
      <c r="C65" s="177"/>
      <c r="D65" s="178" t="s">
        <v>217</v>
      </c>
      <c r="E65" s="179"/>
      <c r="F65" s="179"/>
      <c r="G65" s="179"/>
      <c r="H65" s="179"/>
      <c r="I65" s="179"/>
      <c r="J65" s="180">
        <f>J134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2"/>
      <c r="C66" s="127"/>
      <c r="D66" s="183" t="s">
        <v>1014</v>
      </c>
      <c r="E66" s="184"/>
      <c r="F66" s="184"/>
      <c r="G66" s="184"/>
      <c r="H66" s="184"/>
      <c r="I66" s="184"/>
      <c r="J66" s="185">
        <f>J135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117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15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1" t="str">
        <f>E7</f>
        <v>Budova Roudnice nad Labem, Pod Katovnou č.p. 223, stavební úpravy, č. 239220013</v>
      </c>
      <c r="F76" s="34"/>
      <c r="G76" s="34"/>
      <c r="H76" s="34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107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SO-01 UT - Vytápění</v>
      </c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20</v>
      </c>
      <c r="D80" s="42"/>
      <c r="E80" s="42"/>
      <c r="F80" s="29" t="str">
        <f>F12</f>
        <v xml:space="preserve"> </v>
      </c>
      <c r="G80" s="42"/>
      <c r="H80" s="42"/>
      <c r="I80" s="34" t="s">
        <v>22</v>
      </c>
      <c r="J80" s="74" t="str">
        <f>IF(J12="","",J12)</f>
        <v>4.4.2024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24</v>
      </c>
      <c r="D82" s="42"/>
      <c r="E82" s="42"/>
      <c r="F82" s="29" t="str">
        <f>E15</f>
        <v xml:space="preserve"> </v>
      </c>
      <c r="G82" s="42"/>
      <c r="H82" s="42"/>
      <c r="I82" s="34" t="s">
        <v>30</v>
      </c>
      <c r="J82" s="38" t="str">
        <f>E21</f>
        <v xml:space="preserve"> 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28</v>
      </c>
      <c r="D83" s="42"/>
      <c r="E83" s="42"/>
      <c r="F83" s="29" t="str">
        <f>IF(E18="","",E18)</f>
        <v>Vyplň údaj</v>
      </c>
      <c r="G83" s="42"/>
      <c r="H83" s="42"/>
      <c r="I83" s="34" t="s">
        <v>32</v>
      </c>
      <c r="J83" s="38" t="str">
        <f>E24</f>
        <v xml:space="preserve"> 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7"/>
      <c r="B85" s="188"/>
      <c r="C85" s="189" t="s">
        <v>118</v>
      </c>
      <c r="D85" s="190" t="s">
        <v>54</v>
      </c>
      <c r="E85" s="190" t="s">
        <v>50</v>
      </c>
      <c r="F85" s="190" t="s">
        <v>51</v>
      </c>
      <c r="G85" s="190" t="s">
        <v>119</v>
      </c>
      <c r="H85" s="190" t="s">
        <v>120</v>
      </c>
      <c r="I85" s="190" t="s">
        <v>121</v>
      </c>
      <c r="J85" s="190" t="s">
        <v>111</v>
      </c>
      <c r="K85" s="191" t="s">
        <v>122</v>
      </c>
      <c r="L85" s="192"/>
      <c r="M85" s="94" t="s">
        <v>18</v>
      </c>
      <c r="N85" s="95" t="s">
        <v>39</v>
      </c>
      <c r="O85" s="95" t="s">
        <v>123</v>
      </c>
      <c r="P85" s="95" t="s">
        <v>124</v>
      </c>
      <c r="Q85" s="95" t="s">
        <v>125</v>
      </c>
      <c r="R85" s="95" t="s">
        <v>126</v>
      </c>
      <c r="S85" s="95" t="s">
        <v>127</v>
      </c>
      <c r="T85" s="95" t="s">
        <v>128</v>
      </c>
      <c r="U85" s="96" t="s">
        <v>129</v>
      </c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40"/>
      <c r="B86" s="41"/>
      <c r="C86" s="101" t="s">
        <v>130</v>
      </c>
      <c r="D86" s="42"/>
      <c r="E86" s="42"/>
      <c r="F86" s="42"/>
      <c r="G86" s="42"/>
      <c r="H86" s="42"/>
      <c r="I86" s="42"/>
      <c r="J86" s="193">
        <f>BK86</f>
        <v>0</v>
      </c>
      <c r="K86" s="42"/>
      <c r="L86" s="46"/>
      <c r="M86" s="97"/>
      <c r="N86" s="194"/>
      <c r="O86" s="98"/>
      <c r="P86" s="195">
        <f>P87+P134</f>
        <v>0</v>
      </c>
      <c r="Q86" s="98"/>
      <c r="R86" s="195">
        <f>R87+R134</f>
        <v>0</v>
      </c>
      <c r="S86" s="98"/>
      <c r="T86" s="195">
        <f>T87+T134</f>
        <v>0</v>
      </c>
      <c r="U86" s="99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68</v>
      </c>
      <c r="AU86" s="19" t="s">
        <v>112</v>
      </c>
      <c r="BK86" s="196">
        <f>BK87+BK134</f>
        <v>0</v>
      </c>
    </row>
    <row r="87" s="12" customFormat="1" ht="25.92" customHeight="1">
      <c r="A87" s="12"/>
      <c r="B87" s="197"/>
      <c r="C87" s="198"/>
      <c r="D87" s="199" t="s">
        <v>68</v>
      </c>
      <c r="E87" s="200" t="s">
        <v>228</v>
      </c>
      <c r="F87" s="200" t="s">
        <v>229</v>
      </c>
      <c r="G87" s="198"/>
      <c r="H87" s="198"/>
      <c r="I87" s="201"/>
      <c r="J87" s="202">
        <f>BK87</f>
        <v>0</v>
      </c>
      <c r="K87" s="198"/>
      <c r="L87" s="203"/>
      <c r="M87" s="204"/>
      <c r="N87" s="205"/>
      <c r="O87" s="205"/>
      <c r="P87" s="206">
        <f>P88+P123+P130+P132</f>
        <v>0</v>
      </c>
      <c r="Q87" s="205"/>
      <c r="R87" s="206">
        <f>R88+R123+R130+R132</f>
        <v>0</v>
      </c>
      <c r="S87" s="205"/>
      <c r="T87" s="206">
        <f>T88+T123+T130+T132</f>
        <v>0</v>
      </c>
      <c r="U87" s="207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8" t="s">
        <v>77</v>
      </c>
      <c r="AT87" s="209" t="s">
        <v>68</v>
      </c>
      <c r="AU87" s="209" t="s">
        <v>69</v>
      </c>
      <c r="AY87" s="208" t="s">
        <v>133</v>
      </c>
      <c r="BK87" s="210">
        <f>BK88+BK123+BK130+BK132</f>
        <v>0</v>
      </c>
    </row>
    <row r="88" s="12" customFormat="1" ht="22.8" customHeight="1">
      <c r="A88" s="12"/>
      <c r="B88" s="197"/>
      <c r="C88" s="198"/>
      <c r="D88" s="199" t="s">
        <v>68</v>
      </c>
      <c r="E88" s="211" t="s">
        <v>77</v>
      </c>
      <c r="F88" s="211" t="s">
        <v>768</v>
      </c>
      <c r="G88" s="198"/>
      <c r="H88" s="198"/>
      <c r="I88" s="201"/>
      <c r="J88" s="212">
        <f>BK88</f>
        <v>0</v>
      </c>
      <c r="K88" s="198"/>
      <c r="L88" s="203"/>
      <c r="M88" s="204"/>
      <c r="N88" s="205"/>
      <c r="O88" s="205"/>
      <c r="P88" s="206">
        <f>SUM(P89:P122)</f>
        <v>0</v>
      </c>
      <c r="Q88" s="205"/>
      <c r="R88" s="206">
        <f>SUM(R89:R122)</f>
        <v>0</v>
      </c>
      <c r="S88" s="205"/>
      <c r="T88" s="206">
        <f>SUM(T89:T122)</f>
        <v>0</v>
      </c>
      <c r="U88" s="207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77</v>
      </c>
      <c r="AT88" s="209" t="s">
        <v>68</v>
      </c>
      <c r="AU88" s="209" t="s">
        <v>77</v>
      </c>
      <c r="AY88" s="208" t="s">
        <v>133</v>
      </c>
      <c r="BK88" s="210">
        <f>SUM(BK89:BK122)</f>
        <v>0</v>
      </c>
    </row>
    <row r="89" s="2" customFormat="1" ht="21.75" customHeight="1">
      <c r="A89" s="40"/>
      <c r="B89" s="41"/>
      <c r="C89" s="213" t="s">
        <v>77</v>
      </c>
      <c r="D89" s="213" t="s">
        <v>136</v>
      </c>
      <c r="E89" s="214" t="s">
        <v>769</v>
      </c>
      <c r="F89" s="215" t="s">
        <v>770</v>
      </c>
      <c r="G89" s="216" t="s">
        <v>253</v>
      </c>
      <c r="H89" s="217">
        <v>16.399999999999999</v>
      </c>
      <c r="I89" s="218"/>
      <c r="J89" s="219">
        <f>ROUND(I89*H89,2)</f>
        <v>0</v>
      </c>
      <c r="K89" s="215" t="s">
        <v>18</v>
      </c>
      <c r="L89" s="46"/>
      <c r="M89" s="220" t="s">
        <v>18</v>
      </c>
      <c r="N89" s="221" t="s">
        <v>40</v>
      </c>
      <c r="O89" s="86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2">
        <f>S89*H89</f>
        <v>0</v>
      </c>
      <c r="U89" s="223" t="s">
        <v>18</v>
      </c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4" t="s">
        <v>140</v>
      </c>
      <c r="AT89" s="224" t="s">
        <v>136</v>
      </c>
      <c r="AU89" s="224" t="s">
        <v>79</v>
      </c>
      <c r="AY89" s="19" t="s">
        <v>133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9" t="s">
        <v>77</v>
      </c>
      <c r="BK89" s="225">
        <f>ROUND(I89*H89,2)</f>
        <v>0</v>
      </c>
      <c r="BL89" s="19" t="s">
        <v>140</v>
      </c>
      <c r="BM89" s="224" t="s">
        <v>79</v>
      </c>
    </row>
    <row r="90" s="14" customFormat="1">
      <c r="A90" s="14"/>
      <c r="B90" s="237"/>
      <c r="C90" s="238"/>
      <c r="D90" s="228" t="s">
        <v>141</v>
      </c>
      <c r="E90" s="239" t="s">
        <v>18</v>
      </c>
      <c r="F90" s="240" t="s">
        <v>1015</v>
      </c>
      <c r="G90" s="238"/>
      <c r="H90" s="241">
        <v>16.399999999999999</v>
      </c>
      <c r="I90" s="242"/>
      <c r="J90" s="238"/>
      <c r="K90" s="238"/>
      <c r="L90" s="243"/>
      <c r="M90" s="244"/>
      <c r="N90" s="245"/>
      <c r="O90" s="245"/>
      <c r="P90" s="245"/>
      <c r="Q90" s="245"/>
      <c r="R90" s="245"/>
      <c r="S90" s="245"/>
      <c r="T90" s="245"/>
      <c r="U90" s="246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7" t="s">
        <v>141</v>
      </c>
      <c r="AU90" s="247" t="s">
        <v>79</v>
      </c>
      <c r="AV90" s="14" t="s">
        <v>79</v>
      </c>
      <c r="AW90" s="14" t="s">
        <v>31</v>
      </c>
      <c r="AX90" s="14" t="s">
        <v>69</v>
      </c>
      <c r="AY90" s="247" t="s">
        <v>133</v>
      </c>
    </row>
    <row r="91" s="15" customFormat="1">
      <c r="A91" s="15"/>
      <c r="B91" s="248"/>
      <c r="C91" s="249"/>
      <c r="D91" s="228" t="s">
        <v>141</v>
      </c>
      <c r="E91" s="250" t="s">
        <v>18</v>
      </c>
      <c r="F91" s="251" t="s">
        <v>171</v>
      </c>
      <c r="G91" s="249"/>
      <c r="H91" s="252">
        <v>16.399999999999999</v>
      </c>
      <c r="I91" s="253"/>
      <c r="J91" s="249"/>
      <c r="K91" s="249"/>
      <c r="L91" s="254"/>
      <c r="M91" s="255"/>
      <c r="N91" s="256"/>
      <c r="O91" s="256"/>
      <c r="P91" s="256"/>
      <c r="Q91" s="256"/>
      <c r="R91" s="256"/>
      <c r="S91" s="256"/>
      <c r="T91" s="256"/>
      <c r="U91" s="257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58" t="s">
        <v>141</v>
      </c>
      <c r="AU91" s="258" t="s">
        <v>79</v>
      </c>
      <c r="AV91" s="15" t="s">
        <v>140</v>
      </c>
      <c r="AW91" s="15" t="s">
        <v>31</v>
      </c>
      <c r="AX91" s="15" t="s">
        <v>77</v>
      </c>
      <c r="AY91" s="258" t="s">
        <v>133</v>
      </c>
    </row>
    <row r="92" s="2" customFormat="1" ht="21.75" customHeight="1">
      <c r="A92" s="40"/>
      <c r="B92" s="41"/>
      <c r="C92" s="213" t="s">
        <v>230</v>
      </c>
      <c r="D92" s="213" t="s">
        <v>136</v>
      </c>
      <c r="E92" s="214" t="s">
        <v>772</v>
      </c>
      <c r="F92" s="215" t="s">
        <v>773</v>
      </c>
      <c r="G92" s="216" t="s">
        <v>253</v>
      </c>
      <c r="H92" s="217">
        <v>16.399999999999999</v>
      </c>
      <c r="I92" s="218"/>
      <c r="J92" s="219">
        <f>ROUND(I92*H92,2)</f>
        <v>0</v>
      </c>
      <c r="K92" s="215" t="s">
        <v>18</v>
      </c>
      <c r="L92" s="46"/>
      <c r="M92" s="220" t="s">
        <v>18</v>
      </c>
      <c r="N92" s="221" t="s">
        <v>40</v>
      </c>
      <c r="O92" s="86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2">
        <f>S92*H92</f>
        <v>0</v>
      </c>
      <c r="U92" s="223" t="s">
        <v>18</v>
      </c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4" t="s">
        <v>140</v>
      </c>
      <c r="AT92" s="224" t="s">
        <v>136</v>
      </c>
      <c r="AU92" s="224" t="s">
        <v>79</v>
      </c>
      <c r="AY92" s="19" t="s">
        <v>133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9" t="s">
        <v>77</v>
      </c>
      <c r="BK92" s="225">
        <f>ROUND(I92*H92,2)</f>
        <v>0</v>
      </c>
      <c r="BL92" s="19" t="s">
        <v>140</v>
      </c>
      <c r="BM92" s="224" t="s">
        <v>140</v>
      </c>
    </row>
    <row r="93" s="2" customFormat="1" ht="21.75" customHeight="1">
      <c r="A93" s="40"/>
      <c r="B93" s="41"/>
      <c r="C93" s="213" t="s">
        <v>140</v>
      </c>
      <c r="D93" s="213" t="s">
        <v>136</v>
      </c>
      <c r="E93" s="214" t="s">
        <v>912</v>
      </c>
      <c r="F93" s="215" t="s">
        <v>913</v>
      </c>
      <c r="G93" s="216" t="s">
        <v>234</v>
      </c>
      <c r="H93" s="217">
        <v>24.600000000000001</v>
      </c>
      <c r="I93" s="218"/>
      <c r="J93" s="219">
        <f>ROUND(I93*H93,2)</f>
        <v>0</v>
      </c>
      <c r="K93" s="215" t="s">
        <v>18</v>
      </c>
      <c r="L93" s="46"/>
      <c r="M93" s="220" t="s">
        <v>18</v>
      </c>
      <c r="N93" s="221" t="s">
        <v>40</v>
      </c>
      <c r="O93" s="86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2">
        <f>S93*H93</f>
        <v>0</v>
      </c>
      <c r="U93" s="223" t="s">
        <v>18</v>
      </c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4" t="s">
        <v>140</v>
      </c>
      <c r="AT93" s="224" t="s">
        <v>136</v>
      </c>
      <c r="AU93" s="224" t="s">
        <v>79</v>
      </c>
      <c r="AY93" s="19" t="s">
        <v>133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9" t="s">
        <v>77</v>
      </c>
      <c r="BK93" s="225">
        <f>ROUND(I93*H93,2)</f>
        <v>0</v>
      </c>
      <c r="BL93" s="19" t="s">
        <v>140</v>
      </c>
      <c r="BM93" s="224" t="s">
        <v>148</v>
      </c>
    </row>
    <row r="94" s="14" customFormat="1">
      <c r="A94" s="14"/>
      <c r="B94" s="237"/>
      <c r="C94" s="238"/>
      <c r="D94" s="228" t="s">
        <v>141</v>
      </c>
      <c r="E94" s="239" t="s">
        <v>18</v>
      </c>
      <c r="F94" s="240" t="s">
        <v>1016</v>
      </c>
      <c r="G94" s="238"/>
      <c r="H94" s="241">
        <v>24.600000000000001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5"/>
      <c r="U94" s="246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7" t="s">
        <v>141</v>
      </c>
      <c r="AU94" s="247" t="s">
        <v>79</v>
      </c>
      <c r="AV94" s="14" t="s">
        <v>79</v>
      </c>
      <c r="AW94" s="14" t="s">
        <v>31</v>
      </c>
      <c r="AX94" s="14" t="s">
        <v>69</v>
      </c>
      <c r="AY94" s="247" t="s">
        <v>133</v>
      </c>
    </row>
    <row r="95" s="15" customFormat="1">
      <c r="A95" s="15"/>
      <c r="B95" s="248"/>
      <c r="C95" s="249"/>
      <c r="D95" s="228" t="s">
        <v>141</v>
      </c>
      <c r="E95" s="250" t="s">
        <v>18</v>
      </c>
      <c r="F95" s="251" t="s">
        <v>171</v>
      </c>
      <c r="G95" s="249"/>
      <c r="H95" s="252">
        <v>24.600000000000001</v>
      </c>
      <c r="I95" s="253"/>
      <c r="J95" s="249"/>
      <c r="K95" s="249"/>
      <c r="L95" s="254"/>
      <c r="M95" s="255"/>
      <c r="N95" s="256"/>
      <c r="O95" s="256"/>
      <c r="P95" s="256"/>
      <c r="Q95" s="256"/>
      <c r="R95" s="256"/>
      <c r="S95" s="256"/>
      <c r="T95" s="256"/>
      <c r="U95" s="257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8" t="s">
        <v>141</v>
      </c>
      <c r="AU95" s="258" t="s">
        <v>79</v>
      </c>
      <c r="AV95" s="15" t="s">
        <v>140</v>
      </c>
      <c r="AW95" s="15" t="s">
        <v>31</v>
      </c>
      <c r="AX95" s="15" t="s">
        <v>77</v>
      </c>
      <c r="AY95" s="258" t="s">
        <v>133</v>
      </c>
    </row>
    <row r="96" s="2" customFormat="1" ht="21.75" customHeight="1">
      <c r="A96" s="40"/>
      <c r="B96" s="41"/>
      <c r="C96" s="213" t="s">
        <v>132</v>
      </c>
      <c r="D96" s="213" t="s">
        <v>136</v>
      </c>
      <c r="E96" s="214" t="s">
        <v>915</v>
      </c>
      <c r="F96" s="215" t="s">
        <v>916</v>
      </c>
      <c r="G96" s="216" t="s">
        <v>234</v>
      </c>
      <c r="H96" s="217">
        <v>35.259999999999998</v>
      </c>
      <c r="I96" s="218"/>
      <c r="J96" s="219">
        <f>ROUND(I96*H96,2)</f>
        <v>0</v>
      </c>
      <c r="K96" s="215" t="s">
        <v>18</v>
      </c>
      <c r="L96" s="46"/>
      <c r="M96" s="220" t="s">
        <v>18</v>
      </c>
      <c r="N96" s="221" t="s">
        <v>40</v>
      </c>
      <c r="O96" s="86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2">
        <f>S96*H96</f>
        <v>0</v>
      </c>
      <c r="U96" s="223" t="s">
        <v>18</v>
      </c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4" t="s">
        <v>140</v>
      </c>
      <c r="AT96" s="224" t="s">
        <v>136</v>
      </c>
      <c r="AU96" s="224" t="s">
        <v>79</v>
      </c>
      <c r="AY96" s="19" t="s">
        <v>133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9" t="s">
        <v>77</v>
      </c>
      <c r="BK96" s="225">
        <f>ROUND(I96*H96,2)</f>
        <v>0</v>
      </c>
      <c r="BL96" s="19" t="s">
        <v>140</v>
      </c>
      <c r="BM96" s="224" t="s">
        <v>152</v>
      </c>
    </row>
    <row r="97" s="13" customFormat="1">
      <c r="A97" s="13"/>
      <c r="B97" s="226"/>
      <c r="C97" s="227"/>
      <c r="D97" s="228" t="s">
        <v>141</v>
      </c>
      <c r="E97" s="229" t="s">
        <v>18</v>
      </c>
      <c r="F97" s="230" t="s">
        <v>917</v>
      </c>
      <c r="G97" s="227"/>
      <c r="H97" s="229" t="s">
        <v>18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4"/>
      <c r="U97" s="235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141</v>
      </c>
      <c r="AU97" s="236" t="s">
        <v>79</v>
      </c>
      <c r="AV97" s="13" t="s">
        <v>77</v>
      </c>
      <c r="AW97" s="13" t="s">
        <v>31</v>
      </c>
      <c r="AX97" s="13" t="s">
        <v>69</v>
      </c>
      <c r="AY97" s="236" t="s">
        <v>133</v>
      </c>
    </row>
    <row r="98" s="14" customFormat="1">
      <c r="A98" s="14"/>
      <c r="B98" s="237"/>
      <c r="C98" s="238"/>
      <c r="D98" s="228" t="s">
        <v>141</v>
      </c>
      <c r="E98" s="239" t="s">
        <v>18</v>
      </c>
      <c r="F98" s="240" t="s">
        <v>1017</v>
      </c>
      <c r="G98" s="238"/>
      <c r="H98" s="241">
        <v>24.600000000000001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5"/>
      <c r="U98" s="246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7" t="s">
        <v>141</v>
      </c>
      <c r="AU98" s="247" t="s">
        <v>79</v>
      </c>
      <c r="AV98" s="14" t="s">
        <v>79</v>
      </c>
      <c r="AW98" s="14" t="s">
        <v>31</v>
      </c>
      <c r="AX98" s="14" t="s">
        <v>69</v>
      </c>
      <c r="AY98" s="247" t="s">
        <v>133</v>
      </c>
    </row>
    <row r="99" s="13" customFormat="1">
      <c r="A99" s="13"/>
      <c r="B99" s="226"/>
      <c r="C99" s="227"/>
      <c r="D99" s="228" t="s">
        <v>141</v>
      </c>
      <c r="E99" s="229" t="s">
        <v>18</v>
      </c>
      <c r="F99" s="230" t="s">
        <v>919</v>
      </c>
      <c r="G99" s="227"/>
      <c r="H99" s="229" t="s">
        <v>18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4"/>
      <c r="U99" s="235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141</v>
      </c>
      <c r="AU99" s="236" t="s">
        <v>79</v>
      </c>
      <c r="AV99" s="13" t="s">
        <v>77</v>
      </c>
      <c r="AW99" s="13" t="s">
        <v>31</v>
      </c>
      <c r="AX99" s="13" t="s">
        <v>69</v>
      </c>
      <c r="AY99" s="236" t="s">
        <v>133</v>
      </c>
    </row>
    <row r="100" s="14" customFormat="1">
      <c r="A100" s="14"/>
      <c r="B100" s="237"/>
      <c r="C100" s="238"/>
      <c r="D100" s="228" t="s">
        <v>141</v>
      </c>
      <c r="E100" s="239" t="s">
        <v>18</v>
      </c>
      <c r="F100" s="240" t="s">
        <v>1018</v>
      </c>
      <c r="G100" s="238"/>
      <c r="H100" s="241">
        <v>10.66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5"/>
      <c r="U100" s="246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141</v>
      </c>
      <c r="AU100" s="247" t="s">
        <v>79</v>
      </c>
      <c r="AV100" s="14" t="s">
        <v>79</v>
      </c>
      <c r="AW100" s="14" t="s">
        <v>31</v>
      </c>
      <c r="AX100" s="14" t="s">
        <v>69</v>
      </c>
      <c r="AY100" s="247" t="s">
        <v>133</v>
      </c>
    </row>
    <row r="101" s="15" customFormat="1">
      <c r="A101" s="15"/>
      <c r="B101" s="248"/>
      <c r="C101" s="249"/>
      <c r="D101" s="228" t="s">
        <v>141</v>
      </c>
      <c r="E101" s="250" t="s">
        <v>18</v>
      </c>
      <c r="F101" s="251" t="s">
        <v>171</v>
      </c>
      <c r="G101" s="249"/>
      <c r="H101" s="252">
        <v>35.259999999999998</v>
      </c>
      <c r="I101" s="253"/>
      <c r="J101" s="249"/>
      <c r="K101" s="249"/>
      <c r="L101" s="254"/>
      <c r="M101" s="255"/>
      <c r="N101" s="256"/>
      <c r="O101" s="256"/>
      <c r="P101" s="256"/>
      <c r="Q101" s="256"/>
      <c r="R101" s="256"/>
      <c r="S101" s="256"/>
      <c r="T101" s="256"/>
      <c r="U101" s="257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8" t="s">
        <v>141</v>
      </c>
      <c r="AU101" s="258" t="s">
        <v>79</v>
      </c>
      <c r="AV101" s="15" t="s">
        <v>140</v>
      </c>
      <c r="AW101" s="15" t="s">
        <v>31</v>
      </c>
      <c r="AX101" s="15" t="s">
        <v>77</v>
      </c>
      <c r="AY101" s="258" t="s">
        <v>133</v>
      </c>
    </row>
    <row r="102" s="2" customFormat="1" ht="21.75" customHeight="1">
      <c r="A102" s="40"/>
      <c r="B102" s="41"/>
      <c r="C102" s="213" t="s">
        <v>148</v>
      </c>
      <c r="D102" s="213" t="s">
        <v>136</v>
      </c>
      <c r="E102" s="214" t="s">
        <v>777</v>
      </c>
      <c r="F102" s="215" t="s">
        <v>778</v>
      </c>
      <c r="G102" s="216" t="s">
        <v>234</v>
      </c>
      <c r="H102" s="217">
        <v>13.94</v>
      </c>
      <c r="I102" s="218"/>
      <c r="J102" s="219">
        <f>ROUND(I102*H102,2)</f>
        <v>0</v>
      </c>
      <c r="K102" s="215" t="s">
        <v>18</v>
      </c>
      <c r="L102" s="46"/>
      <c r="M102" s="220" t="s">
        <v>18</v>
      </c>
      <c r="N102" s="221" t="s">
        <v>40</v>
      </c>
      <c r="O102" s="86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2">
        <f>S102*H102</f>
        <v>0</v>
      </c>
      <c r="U102" s="223" t="s">
        <v>18</v>
      </c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4" t="s">
        <v>140</v>
      </c>
      <c r="AT102" s="224" t="s">
        <v>136</v>
      </c>
      <c r="AU102" s="224" t="s">
        <v>79</v>
      </c>
      <c r="AY102" s="19" t="s">
        <v>133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9" t="s">
        <v>77</v>
      </c>
      <c r="BK102" s="225">
        <f>ROUND(I102*H102,2)</f>
        <v>0</v>
      </c>
      <c r="BL102" s="19" t="s">
        <v>140</v>
      </c>
      <c r="BM102" s="224" t="s">
        <v>149</v>
      </c>
    </row>
    <row r="103" s="13" customFormat="1">
      <c r="A103" s="13"/>
      <c r="B103" s="226"/>
      <c r="C103" s="227"/>
      <c r="D103" s="228" t="s">
        <v>141</v>
      </c>
      <c r="E103" s="229" t="s">
        <v>18</v>
      </c>
      <c r="F103" s="230" t="s">
        <v>917</v>
      </c>
      <c r="G103" s="227"/>
      <c r="H103" s="229" t="s">
        <v>18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4"/>
      <c r="U103" s="235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141</v>
      </c>
      <c r="AU103" s="236" t="s">
        <v>79</v>
      </c>
      <c r="AV103" s="13" t="s">
        <v>77</v>
      </c>
      <c r="AW103" s="13" t="s">
        <v>31</v>
      </c>
      <c r="AX103" s="13" t="s">
        <v>69</v>
      </c>
      <c r="AY103" s="236" t="s">
        <v>133</v>
      </c>
    </row>
    <row r="104" s="14" customFormat="1">
      <c r="A104" s="14"/>
      <c r="B104" s="237"/>
      <c r="C104" s="238"/>
      <c r="D104" s="228" t="s">
        <v>141</v>
      </c>
      <c r="E104" s="239" t="s">
        <v>18</v>
      </c>
      <c r="F104" s="240" t="s">
        <v>1017</v>
      </c>
      <c r="G104" s="238"/>
      <c r="H104" s="241">
        <v>24.600000000000001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5"/>
      <c r="U104" s="246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141</v>
      </c>
      <c r="AU104" s="247" t="s">
        <v>79</v>
      </c>
      <c r="AV104" s="14" t="s">
        <v>79</v>
      </c>
      <c r="AW104" s="14" t="s">
        <v>31</v>
      </c>
      <c r="AX104" s="14" t="s">
        <v>69</v>
      </c>
      <c r="AY104" s="247" t="s">
        <v>133</v>
      </c>
    </row>
    <row r="105" s="13" customFormat="1">
      <c r="A105" s="13"/>
      <c r="B105" s="226"/>
      <c r="C105" s="227"/>
      <c r="D105" s="228" t="s">
        <v>141</v>
      </c>
      <c r="E105" s="229" t="s">
        <v>18</v>
      </c>
      <c r="F105" s="230" t="s">
        <v>919</v>
      </c>
      <c r="G105" s="227"/>
      <c r="H105" s="229" t="s">
        <v>18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4"/>
      <c r="U105" s="235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141</v>
      </c>
      <c r="AU105" s="236" t="s">
        <v>79</v>
      </c>
      <c r="AV105" s="13" t="s">
        <v>77</v>
      </c>
      <c r="AW105" s="13" t="s">
        <v>31</v>
      </c>
      <c r="AX105" s="13" t="s">
        <v>69</v>
      </c>
      <c r="AY105" s="236" t="s">
        <v>133</v>
      </c>
    </row>
    <row r="106" s="14" customFormat="1">
      <c r="A106" s="14"/>
      <c r="B106" s="237"/>
      <c r="C106" s="238"/>
      <c r="D106" s="228" t="s">
        <v>141</v>
      </c>
      <c r="E106" s="239" t="s">
        <v>18</v>
      </c>
      <c r="F106" s="240" t="s">
        <v>1019</v>
      </c>
      <c r="G106" s="238"/>
      <c r="H106" s="241">
        <v>-10.66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5"/>
      <c r="U106" s="246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141</v>
      </c>
      <c r="AU106" s="247" t="s">
        <v>79</v>
      </c>
      <c r="AV106" s="14" t="s">
        <v>79</v>
      </c>
      <c r="AW106" s="14" t="s">
        <v>31</v>
      </c>
      <c r="AX106" s="14" t="s">
        <v>69</v>
      </c>
      <c r="AY106" s="247" t="s">
        <v>133</v>
      </c>
    </row>
    <row r="107" s="15" customFormat="1">
      <c r="A107" s="15"/>
      <c r="B107" s="248"/>
      <c r="C107" s="249"/>
      <c r="D107" s="228" t="s">
        <v>141</v>
      </c>
      <c r="E107" s="250" t="s">
        <v>18</v>
      </c>
      <c r="F107" s="251" t="s">
        <v>171</v>
      </c>
      <c r="G107" s="249"/>
      <c r="H107" s="252">
        <v>13.94</v>
      </c>
      <c r="I107" s="253"/>
      <c r="J107" s="249"/>
      <c r="K107" s="249"/>
      <c r="L107" s="254"/>
      <c r="M107" s="255"/>
      <c r="N107" s="256"/>
      <c r="O107" s="256"/>
      <c r="P107" s="256"/>
      <c r="Q107" s="256"/>
      <c r="R107" s="256"/>
      <c r="S107" s="256"/>
      <c r="T107" s="256"/>
      <c r="U107" s="257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8" t="s">
        <v>141</v>
      </c>
      <c r="AU107" s="258" t="s">
        <v>79</v>
      </c>
      <c r="AV107" s="15" t="s">
        <v>140</v>
      </c>
      <c r="AW107" s="15" t="s">
        <v>31</v>
      </c>
      <c r="AX107" s="15" t="s">
        <v>77</v>
      </c>
      <c r="AY107" s="258" t="s">
        <v>133</v>
      </c>
    </row>
    <row r="108" s="2" customFormat="1" ht="16.5" customHeight="1">
      <c r="A108" s="40"/>
      <c r="B108" s="41"/>
      <c r="C108" s="213" t="s">
        <v>441</v>
      </c>
      <c r="D108" s="213" t="s">
        <v>136</v>
      </c>
      <c r="E108" s="214" t="s">
        <v>779</v>
      </c>
      <c r="F108" s="215" t="s">
        <v>780</v>
      </c>
      <c r="G108" s="216" t="s">
        <v>234</v>
      </c>
      <c r="H108" s="217">
        <v>13.94</v>
      </c>
      <c r="I108" s="218"/>
      <c r="J108" s="219">
        <f>ROUND(I108*H108,2)</f>
        <v>0</v>
      </c>
      <c r="K108" s="215" t="s">
        <v>18</v>
      </c>
      <c r="L108" s="46"/>
      <c r="M108" s="220" t="s">
        <v>18</v>
      </c>
      <c r="N108" s="221" t="s">
        <v>40</v>
      </c>
      <c r="O108" s="86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2">
        <f>S108*H108</f>
        <v>0</v>
      </c>
      <c r="U108" s="223" t="s">
        <v>18</v>
      </c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4" t="s">
        <v>140</v>
      </c>
      <c r="AT108" s="224" t="s">
        <v>136</v>
      </c>
      <c r="AU108" s="224" t="s">
        <v>79</v>
      </c>
      <c r="AY108" s="19" t="s">
        <v>133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9" t="s">
        <v>77</v>
      </c>
      <c r="BK108" s="225">
        <f>ROUND(I108*H108,2)</f>
        <v>0</v>
      </c>
      <c r="BL108" s="19" t="s">
        <v>140</v>
      </c>
      <c r="BM108" s="224" t="s">
        <v>8</v>
      </c>
    </row>
    <row r="109" s="2" customFormat="1" ht="16.5" customHeight="1">
      <c r="A109" s="40"/>
      <c r="B109" s="41"/>
      <c r="C109" s="213" t="s">
        <v>152</v>
      </c>
      <c r="D109" s="213" t="s">
        <v>136</v>
      </c>
      <c r="E109" s="214" t="s">
        <v>781</v>
      </c>
      <c r="F109" s="215" t="s">
        <v>782</v>
      </c>
      <c r="G109" s="216" t="s">
        <v>239</v>
      </c>
      <c r="H109" s="217">
        <v>25.091999999999999</v>
      </c>
      <c r="I109" s="218"/>
      <c r="J109" s="219">
        <f>ROUND(I109*H109,2)</f>
        <v>0</v>
      </c>
      <c r="K109" s="215" t="s">
        <v>18</v>
      </c>
      <c r="L109" s="46"/>
      <c r="M109" s="220" t="s">
        <v>18</v>
      </c>
      <c r="N109" s="221" t="s">
        <v>40</v>
      </c>
      <c r="O109" s="86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2">
        <f>S109*H109</f>
        <v>0</v>
      </c>
      <c r="U109" s="223" t="s">
        <v>18</v>
      </c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4" t="s">
        <v>140</v>
      </c>
      <c r="AT109" s="224" t="s">
        <v>136</v>
      </c>
      <c r="AU109" s="224" t="s">
        <v>79</v>
      </c>
      <c r="AY109" s="19" t="s">
        <v>133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9" t="s">
        <v>77</v>
      </c>
      <c r="BK109" s="225">
        <f>ROUND(I109*H109,2)</f>
        <v>0</v>
      </c>
      <c r="BL109" s="19" t="s">
        <v>140</v>
      </c>
      <c r="BM109" s="224" t="s">
        <v>176</v>
      </c>
    </row>
    <row r="110" s="14" customFormat="1">
      <c r="A110" s="14"/>
      <c r="B110" s="237"/>
      <c r="C110" s="238"/>
      <c r="D110" s="228" t="s">
        <v>141</v>
      </c>
      <c r="E110" s="239" t="s">
        <v>18</v>
      </c>
      <c r="F110" s="240" t="s">
        <v>1020</v>
      </c>
      <c r="G110" s="238"/>
      <c r="H110" s="241">
        <v>25.091999999999999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5"/>
      <c r="U110" s="246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141</v>
      </c>
      <c r="AU110" s="247" t="s">
        <v>79</v>
      </c>
      <c r="AV110" s="14" t="s">
        <v>79</v>
      </c>
      <c r="AW110" s="14" t="s">
        <v>31</v>
      </c>
      <c r="AX110" s="14" t="s">
        <v>69</v>
      </c>
      <c r="AY110" s="247" t="s">
        <v>133</v>
      </c>
    </row>
    <row r="111" s="15" customFormat="1">
      <c r="A111" s="15"/>
      <c r="B111" s="248"/>
      <c r="C111" s="249"/>
      <c r="D111" s="228" t="s">
        <v>141</v>
      </c>
      <c r="E111" s="250" t="s">
        <v>18</v>
      </c>
      <c r="F111" s="251" t="s">
        <v>171</v>
      </c>
      <c r="G111" s="249"/>
      <c r="H111" s="252">
        <v>25.091999999999999</v>
      </c>
      <c r="I111" s="253"/>
      <c r="J111" s="249"/>
      <c r="K111" s="249"/>
      <c r="L111" s="254"/>
      <c r="M111" s="255"/>
      <c r="N111" s="256"/>
      <c r="O111" s="256"/>
      <c r="P111" s="256"/>
      <c r="Q111" s="256"/>
      <c r="R111" s="256"/>
      <c r="S111" s="256"/>
      <c r="T111" s="256"/>
      <c r="U111" s="257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8" t="s">
        <v>141</v>
      </c>
      <c r="AU111" s="258" t="s">
        <v>79</v>
      </c>
      <c r="AV111" s="15" t="s">
        <v>140</v>
      </c>
      <c r="AW111" s="15" t="s">
        <v>31</v>
      </c>
      <c r="AX111" s="15" t="s">
        <v>77</v>
      </c>
      <c r="AY111" s="258" t="s">
        <v>133</v>
      </c>
    </row>
    <row r="112" s="2" customFormat="1" ht="16.5" customHeight="1">
      <c r="A112" s="40"/>
      <c r="B112" s="41"/>
      <c r="C112" s="213" t="s">
        <v>145</v>
      </c>
      <c r="D112" s="213" t="s">
        <v>136</v>
      </c>
      <c r="E112" s="214" t="s">
        <v>784</v>
      </c>
      <c r="F112" s="215" t="s">
        <v>785</v>
      </c>
      <c r="G112" s="216" t="s">
        <v>234</v>
      </c>
      <c r="H112" s="217">
        <v>13.94</v>
      </c>
      <c r="I112" s="218"/>
      <c r="J112" s="219">
        <f>ROUND(I112*H112,2)</f>
        <v>0</v>
      </c>
      <c r="K112" s="215" t="s">
        <v>18</v>
      </c>
      <c r="L112" s="46"/>
      <c r="M112" s="220" t="s">
        <v>18</v>
      </c>
      <c r="N112" s="221" t="s">
        <v>40</v>
      </c>
      <c r="O112" s="86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2">
        <f>S112*H112</f>
        <v>0</v>
      </c>
      <c r="U112" s="223" t="s">
        <v>18</v>
      </c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4" t="s">
        <v>140</v>
      </c>
      <c r="AT112" s="224" t="s">
        <v>136</v>
      </c>
      <c r="AU112" s="224" t="s">
        <v>79</v>
      </c>
      <c r="AY112" s="19" t="s">
        <v>133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9" t="s">
        <v>77</v>
      </c>
      <c r="BK112" s="225">
        <f>ROUND(I112*H112,2)</f>
        <v>0</v>
      </c>
      <c r="BL112" s="19" t="s">
        <v>140</v>
      </c>
      <c r="BM112" s="224" t="s">
        <v>180</v>
      </c>
    </row>
    <row r="113" s="14" customFormat="1">
      <c r="A113" s="14"/>
      <c r="B113" s="237"/>
      <c r="C113" s="238"/>
      <c r="D113" s="228" t="s">
        <v>141</v>
      </c>
      <c r="E113" s="239" t="s">
        <v>18</v>
      </c>
      <c r="F113" s="240" t="s">
        <v>1021</v>
      </c>
      <c r="G113" s="238"/>
      <c r="H113" s="241">
        <v>13.94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5"/>
      <c r="U113" s="246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141</v>
      </c>
      <c r="AU113" s="247" t="s">
        <v>79</v>
      </c>
      <c r="AV113" s="14" t="s">
        <v>79</v>
      </c>
      <c r="AW113" s="14" t="s">
        <v>31</v>
      </c>
      <c r="AX113" s="14" t="s">
        <v>69</v>
      </c>
      <c r="AY113" s="247" t="s">
        <v>133</v>
      </c>
    </row>
    <row r="114" s="15" customFormat="1">
      <c r="A114" s="15"/>
      <c r="B114" s="248"/>
      <c r="C114" s="249"/>
      <c r="D114" s="228" t="s">
        <v>141</v>
      </c>
      <c r="E114" s="250" t="s">
        <v>18</v>
      </c>
      <c r="F114" s="251" t="s">
        <v>171</v>
      </c>
      <c r="G114" s="249"/>
      <c r="H114" s="252">
        <v>13.94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6"/>
      <c r="U114" s="257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8" t="s">
        <v>141</v>
      </c>
      <c r="AU114" s="258" t="s">
        <v>79</v>
      </c>
      <c r="AV114" s="15" t="s">
        <v>140</v>
      </c>
      <c r="AW114" s="15" t="s">
        <v>31</v>
      </c>
      <c r="AX114" s="15" t="s">
        <v>77</v>
      </c>
      <c r="AY114" s="258" t="s">
        <v>133</v>
      </c>
    </row>
    <row r="115" s="2" customFormat="1" ht="16.5" customHeight="1">
      <c r="A115" s="40"/>
      <c r="B115" s="41"/>
      <c r="C115" s="213" t="s">
        <v>149</v>
      </c>
      <c r="D115" s="213" t="s">
        <v>136</v>
      </c>
      <c r="E115" s="214" t="s">
        <v>924</v>
      </c>
      <c r="F115" s="215" t="s">
        <v>925</v>
      </c>
      <c r="G115" s="216" t="s">
        <v>234</v>
      </c>
      <c r="H115" s="217">
        <v>10.66</v>
      </c>
      <c r="I115" s="218"/>
      <c r="J115" s="219">
        <f>ROUND(I115*H115,2)</f>
        <v>0</v>
      </c>
      <c r="K115" s="215" t="s">
        <v>18</v>
      </c>
      <c r="L115" s="46"/>
      <c r="M115" s="220" t="s">
        <v>18</v>
      </c>
      <c r="N115" s="221" t="s">
        <v>40</v>
      </c>
      <c r="O115" s="86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2">
        <f>S115*H115</f>
        <v>0</v>
      </c>
      <c r="U115" s="223" t="s">
        <v>18</v>
      </c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4" t="s">
        <v>140</v>
      </c>
      <c r="AT115" s="224" t="s">
        <v>136</v>
      </c>
      <c r="AU115" s="224" t="s">
        <v>79</v>
      </c>
      <c r="AY115" s="19" t="s">
        <v>133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9" t="s">
        <v>77</v>
      </c>
      <c r="BK115" s="225">
        <f>ROUND(I115*H115,2)</f>
        <v>0</v>
      </c>
      <c r="BL115" s="19" t="s">
        <v>140</v>
      </c>
      <c r="BM115" s="224" t="s">
        <v>185</v>
      </c>
    </row>
    <row r="116" s="14" customFormat="1">
      <c r="A116" s="14"/>
      <c r="B116" s="237"/>
      <c r="C116" s="238"/>
      <c r="D116" s="228" t="s">
        <v>141</v>
      </c>
      <c r="E116" s="239" t="s">
        <v>18</v>
      </c>
      <c r="F116" s="240" t="s">
        <v>1022</v>
      </c>
      <c r="G116" s="238"/>
      <c r="H116" s="241">
        <v>10.66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5"/>
      <c r="U116" s="246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141</v>
      </c>
      <c r="AU116" s="247" t="s">
        <v>79</v>
      </c>
      <c r="AV116" s="14" t="s">
        <v>79</v>
      </c>
      <c r="AW116" s="14" t="s">
        <v>31</v>
      </c>
      <c r="AX116" s="14" t="s">
        <v>69</v>
      </c>
      <c r="AY116" s="247" t="s">
        <v>133</v>
      </c>
    </row>
    <row r="117" s="15" customFormat="1">
      <c r="A117" s="15"/>
      <c r="B117" s="248"/>
      <c r="C117" s="249"/>
      <c r="D117" s="228" t="s">
        <v>141</v>
      </c>
      <c r="E117" s="250" t="s">
        <v>18</v>
      </c>
      <c r="F117" s="251" t="s">
        <v>171</v>
      </c>
      <c r="G117" s="249"/>
      <c r="H117" s="252">
        <v>10.66</v>
      </c>
      <c r="I117" s="253"/>
      <c r="J117" s="249"/>
      <c r="K117" s="249"/>
      <c r="L117" s="254"/>
      <c r="M117" s="255"/>
      <c r="N117" s="256"/>
      <c r="O117" s="256"/>
      <c r="P117" s="256"/>
      <c r="Q117" s="256"/>
      <c r="R117" s="256"/>
      <c r="S117" s="256"/>
      <c r="T117" s="256"/>
      <c r="U117" s="257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8" t="s">
        <v>141</v>
      </c>
      <c r="AU117" s="258" t="s">
        <v>79</v>
      </c>
      <c r="AV117" s="15" t="s">
        <v>140</v>
      </c>
      <c r="AW117" s="15" t="s">
        <v>31</v>
      </c>
      <c r="AX117" s="15" t="s">
        <v>77</v>
      </c>
      <c r="AY117" s="258" t="s">
        <v>133</v>
      </c>
    </row>
    <row r="118" s="2" customFormat="1" ht="16.5" customHeight="1">
      <c r="A118" s="40"/>
      <c r="B118" s="41"/>
      <c r="C118" s="213" t="s">
        <v>154</v>
      </c>
      <c r="D118" s="213" t="s">
        <v>136</v>
      </c>
      <c r="E118" s="214" t="s">
        <v>927</v>
      </c>
      <c r="F118" s="215" t="s">
        <v>928</v>
      </c>
      <c r="G118" s="216" t="s">
        <v>234</v>
      </c>
      <c r="H118" s="217">
        <v>10.66</v>
      </c>
      <c r="I118" s="218"/>
      <c r="J118" s="219">
        <f>ROUND(I118*H118,2)</f>
        <v>0</v>
      </c>
      <c r="K118" s="215" t="s">
        <v>18</v>
      </c>
      <c r="L118" s="46"/>
      <c r="M118" s="220" t="s">
        <v>18</v>
      </c>
      <c r="N118" s="221" t="s">
        <v>40</v>
      </c>
      <c r="O118" s="86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2">
        <f>S118*H118</f>
        <v>0</v>
      </c>
      <c r="U118" s="223" t="s">
        <v>18</v>
      </c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4" t="s">
        <v>140</v>
      </c>
      <c r="AT118" s="224" t="s">
        <v>136</v>
      </c>
      <c r="AU118" s="224" t="s">
        <v>79</v>
      </c>
      <c r="AY118" s="19" t="s">
        <v>133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9" t="s">
        <v>77</v>
      </c>
      <c r="BK118" s="225">
        <f>ROUND(I118*H118,2)</f>
        <v>0</v>
      </c>
      <c r="BL118" s="19" t="s">
        <v>140</v>
      </c>
      <c r="BM118" s="224" t="s">
        <v>186</v>
      </c>
    </row>
    <row r="119" s="2" customFormat="1" ht="16.5" customHeight="1">
      <c r="A119" s="40"/>
      <c r="B119" s="41"/>
      <c r="C119" s="213" t="s">
        <v>8</v>
      </c>
      <c r="D119" s="213" t="s">
        <v>136</v>
      </c>
      <c r="E119" s="214" t="s">
        <v>929</v>
      </c>
      <c r="F119" s="215" t="s">
        <v>930</v>
      </c>
      <c r="G119" s="216" t="s">
        <v>234</v>
      </c>
      <c r="H119" s="217">
        <v>8.1999999999999993</v>
      </c>
      <c r="I119" s="218"/>
      <c r="J119" s="219">
        <f>ROUND(I119*H119,2)</f>
        <v>0</v>
      </c>
      <c r="K119" s="215" t="s">
        <v>18</v>
      </c>
      <c r="L119" s="46"/>
      <c r="M119" s="220" t="s">
        <v>18</v>
      </c>
      <c r="N119" s="221" t="s">
        <v>40</v>
      </c>
      <c r="O119" s="86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2">
        <f>S119*H119</f>
        <v>0</v>
      </c>
      <c r="U119" s="223" t="s">
        <v>18</v>
      </c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4" t="s">
        <v>140</v>
      </c>
      <c r="AT119" s="224" t="s">
        <v>136</v>
      </c>
      <c r="AU119" s="224" t="s">
        <v>79</v>
      </c>
      <c r="AY119" s="19" t="s">
        <v>133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9" t="s">
        <v>77</v>
      </c>
      <c r="BK119" s="225">
        <f>ROUND(I119*H119,2)</f>
        <v>0</v>
      </c>
      <c r="BL119" s="19" t="s">
        <v>140</v>
      </c>
      <c r="BM119" s="224" t="s">
        <v>191</v>
      </c>
    </row>
    <row r="120" s="14" customFormat="1">
      <c r="A120" s="14"/>
      <c r="B120" s="237"/>
      <c r="C120" s="238"/>
      <c r="D120" s="228" t="s">
        <v>141</v>
      </c>
      <c r="E120" s="239" t="s">
        <v>18</v>
      </c>
      <c r="F120" s="240" t="s">
        <v>1023</v>
      </c>
      <c r="G120" s="238"/>
      <c r="H120" s="241">
        <v>8.1999999999999993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5"/>
      <c r="U120" s="246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141</v>
      </c>
      <c r="AU120" s="247" t="s">
        <v>79</v>
      </c>
      <c r="AV120" s="14" t="s">
        <v>79</v>
      </c>
      <c r="AW120" s="14" t="s">
        <v>31</v>
      </c>
      <c r="AX120" s="14" t="s">
        <v>69</v>
      </c>
      <c r="AY120" s="247" t="s">
        <v>133</v>
      </c>
    </row>
    <row r="121" s="15" customFormat="1">
      <c r="A121" s="15"/>
      <c r="B121" s="248"/>
      <c r="C121" s="249"/>
      <c r="D121" s="228" t="s">
        <v>141</v>
      </c>
      <c r="E121" s="250" t="s">
        <v>18</v>
      </c>
      <c r="F121" s="251" t="s">
        <v>171</v>
      </c>
      <c r="G121" s="249"/>
      <c r="H121" s="252">
        <v>8.1999999999999993</v>
      </c>
      <c r="I121" s="253"/>
      <c r="J121" s="249"/>
      <c r="K121" s="249"/>
      <c r="L121" s="254"/>
      <c r="M121" s="255"/>
      <c r="N121" s="256"/>
      <c r="O121" s="256"/>
      <c r="P121" s="256"/>
      <c r="Q121" s="256"/>
      <c r="R121" s="256"/>
      <c r="S121" s="256"/>
      <c r="T121" s="256"/>
      <c r="U121" s="257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8" t="s">
        <v>141</v>
      </c>
      <c r="AU121" s="258" t="s">
        <v>79</v>
      </c>
      <c r="AV121" s="15" t="s">
        <v>140</v>
      </c>
      <c r="AW121" s="15" t="s">
        <v>31</v>
      </c>
      <c r="AX121" s="15" t="s">
        <v>77</v>
      </c>
      <c r="AY121" s="258" t="s">
        <v>133</v>
      </c>
    </row>
    <row r="122" s="2" customFormat="1" ht="16.5" customHeight="1">
      <c r="A122" s="40"/>
      <c r="B122" s="41"/>
      <c r="C122" s="264" t="s">
        <v>419</v>
      </c>
      <c r="D122" s="264" t="s">
        <v>242</v>
      </c>
      <c r="E122" s="265" t="s">
        <v>932</v>
      </c>
      <c r="F122" s="266" t="s">
        <v>933</v>
      </c>
      <c r="G122" s="267" t="s">
        <v>239</v>
      </c>
      <c r="H122" s="268">
        <v>27.300000000000001</v>
      </c>
      <c r="I122" s="269"/>
      <c r="J122" s="270">
        <f>ROUND(I122*H122,2)</f>
        <v>0</v>
      </c>
      <c r="K122" s="266" t="s">
        <v>18</v>
      </c>
      <c r="L122" s="271"/>
      <c r="M122" s="272" t="s">
        <v>18</v>
      </c>
      <c r="N122" s="273" t="s">
        <v>40</v>
      </c>
      <c r="O122" s="86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2">
        <f>S122*H122</f>
        <v>0</v>
      </c>
      <c r="U122" s="223" t="s">
        <v>18</v>
      </c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4" t="s">
        <v>152</v>
      </c>
      <c r="AT122" s="224" t="s">
        <v>242</v>
      </c>
      <c r="AU122" s="224" t="s">
        <v>79</v>
      </c>
      <c r="AY122" s="19" t="s">
        <v>133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9" t="s">
        <v>77</v>
      </c>
      <c r="BK122" s="225">
        <f>ROUND(I122*H122,2)</f>
        <v>0</v>
      </c>
      <c r="BL122" s="19" t="s">
        <v>140</v>
      </c>
      <c r="BM122" s="224" t="s">
        <v>194</v>
      </c>
    </row>
    <row r="123" s="12" customFormat="1" ht="22.8" customHeight="1">
      <c r="A123" s="12"/>
      <c r="B123" s="197"/>
      <c r="C123" s="198"/>
      <c r="D123" s="199" t="s">
        <v>68</v>
      </c>
      <c r="E123" s="211" t="s">
        <v>132</v>
      </c>
      <c r="F123" s="211" t="s">
        <v>804</v>
      </c>
      <c r="G123" s="198"/>
      <c r="H123" s="198"/>
      <c r="I123" s="201"/>
      <c r="J123" s="212">
        <f>BK123</f>
        <v>0</v>
      </c>
      <c r="K123" s="198"/>
      <c r="L123" s="203"/>
      <c r="M123" s="204"/>
      <c r="N123" s="205"/>
      <c r="O123" s="205"/>
      <c r="P123" s="206">
        <f>SUM(P124:P129)</f>
        <v>0</v>
      </c>
      <c r="Q123" s="205"/>
      <c r="R123" s="206">
        <f>SUM(R124:R129)</f>
        <v>0</v>
      </c>
      <c r="S123" s="205"/>
      <c r="T123" s="206">
        <f>SUM(T124:T129)</f>
        <v>0</v>
      </c>
      <c r="U123" s="207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8" t="s">
        <v>77</v>
      </c>
      <c r="AT123" s="209" t="s">
        <v>68</v>
      </c>
      <c r="AU123" s="209" t="s">
        <v>77</v>
      </c>
      <c r="AY123" s="208" t="s">
        <v>133</v>
      </c>
      <c r="BK123" s="210">
        <f>SUM(BK124:BK129)</f>
        <v>0</v>
      </c>
    </row>
    <row r="124" s="2" customFormat="1" ht="21.75" customHeight="1">
      <c r="A124" s="40"/>
      <c r="B124" s="41"/>
      <c r="C124" s="213" t="s">
        <v>176</v>
      </c>
      <c r="D124" s="213" t="s">
        <v>136</v>
      </c>
      <c r="E124" s="214" t="s">
        <v>805</v>
      </c>
      <c r="F124" s="215" t="s">
        <v>806</v>
      </c>
      <c r="G124" s="216" t="s">
        <v>253</v>
      </c>
      <c r="H124" s="217">
        <v>16.399999999999999</v>
      </c>
      <c r="I124" s="218"/>
      <c r="J124" s="219">
        <f>ROUND(I124*H124,2)</f>
        <v>0</v>
      </c>
      <c r="K124" s="215" t="s">
        <v>18</v>
      </c>
      <c r="L124" s="46"/>
      <c r="M124" s="220" t="s">
        <v>18</v>
      </c>
      <c r="N124" s="221" t="s">
        <v>40</v>
      </c>
      <c r="O124" s="86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2">
        <f>S124*H124</f>
        <v>0</v>
      </c>
      <c r="U124" s="223" t="s">
        <v>18</v>
      </c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4" t="s">
        <v>140</v>
      </c>
      <c r="AT124" s="224" t="s">
        <v>136</v>
      </c>
      <c r="AU124" s="224" t="s">
        <v>79</v>
      </c>
      <c r="AY124" s="19" t="s">
        <v>133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9" t="s">
        <v>77</v>
      </c>
      <c r="BK124" s="225">
        <f>ROUND(I124*H124,2)</f>
        <v>0</v>
      </c>
      <c r="BL124" s="19" t="s">
        <v>140</v>
      </c>
      <c r="BM124" s="224" t="s">
        <v>200</v>
      </c>
    </row>
    <row r="125" s="14" customFormat="1">
      <c r="A125" s="14"/>
      <c r="B125" s="237"/>
      <c r="C125" s="238"/>
      <c r="D125" s="228" t="s">
        <v>141</v>
      </c>
      <c r="E125" s="239" t="s">
        <v>18</v>
      </c>
      <c r="F125" s="240" t="s">
        <v>1015</v>
      </c>
      <c r="G125" s="238"/>
      <c r="H125" s="241">
        <v>16.399999999999999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5"/>
      <c r="U125" s="246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7" t="s">
        <v>141</v>
      </c>
      <c r="AU125" s="247" t="s">
        <v>79</v>
      </c>
      <c r="AV125" s="14" t="s">
        <v>79</v>
      </c>
      <c r="AW125" s="14" t="s">
        <v>31</v>
      </c>
      <c r="AX125" s="14" t="s">
        <v>69</v>
      </c>
      <c r="AY125" s="247" t="s">
        <v>133</v>
      </c>
    </row>
    <row r="126" s="15" customFormat="1">
      <c r="A126" s="15"/>
      <c r="B126" s="248"/>
      <c r="C126" s="249"/>
      <c r="D126" s="228" t="s">
        <v>141</v>
      </c>
      <c r="E126" s="250" t="s">
        <v>18</v>
      </c>
      <c r="F126" s="251" t="s">
        <v>171</v>
      </c>
      <c r="G126" s="249"/>
      <c r="H126" s="252">
        <v>16.399999999999999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6"/>
      <c r="U126" s="257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8" t="s">
        <v>141</v>
      </c>
      <c r="AU126" s="258" t="s">
        <v>79</v>
      </c>
      <c r="AV126" s="15" t="s">
        <v>140</v>
      </c>
      <c r="AW126" s="15" t="s">
        <v>31</v>
      </c>
      <c r="AX126" s="15" t="s">
        <v>77</v>
      </c>
      <c r="AY126" s="258" t="s">
        <v>133</v>
      </c>
    </row>
    <row r="127" s="2" customFormat="1" ht="16.5" customHeight="1">
      <c r="A127" s="40"/>
      <c r="B127" s="41"/>
      <c r="C127" s="213" t="s">
        <v>200</v>
      </c>
      <c r="D127" s="213" t="s">
        <v>136</v>
      </c>
      <c r="E127" s="214" t="s">
        <v>934</v>
      </c>
      <c r="F127" s="215" t="s">
        <v>935</v>
      </c>
      <c r="G127" s="216" t="s">
        <v>253</v>
      </c>
      <c r="H127" s="217">
        <v>16.399999999999999</v>
      </c>
      <c r="I127" s="218"/>
      <c r="J127" s="219">
        <f>ROUND(I127*H127,2)</f>
        <v>0</v>
      </c>
      <c r="K127" s="215" t="s">
        <v>18</v>
      </c>
      <c r="L127" s="46"/>
      <c r="M127" s="220" t="s">
        <v>18</v>
      </c>
      <c r="N127" s="221" t="s">
        <v>40</v>
      </c>
      <c r="O127" s="86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2">
        <f>S127*H127</f>
        <v>0</v>
      </c>
      <c r="U127" s="223" t="s">
        <v>18</v>
      </c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4" t="s">
        <v>140</v>
      </c>
      <c r="AT127" s="224" t="s">
        <v>136</v>
      </c>
      <c r="AU127" s="224" t="s">
        <v>79</v>
      </c>
      <c r="AY127" s="19" t="s">
        <v>133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9" t="s">
        <v>77</v>
      </c>
      <c r="BK127" s="225">
        <f>ROUND(I127*H127,2)</f>
        <v>0</v>
      </c>
      <c r="BL127" s="19" t="s">
        <v>140</v>
      </c>
      <c r="BM127" s="224" t="s">
        <v>205</v>
      </c>
    </row>
    <row r="128" s="14" customFormat="1">
      <c r="A128" s="14"/>
      <c r="B128" s="237"/>
      <c r="C128" s="238"/>
      <c r="D128" s="228" t="s">
        <v>141</v>
      </c>
      <c r="E128" s="239" t="s">
        <v>18</v>
      </c>
      <c r="F128" s="240" t="s">
        <v>1015</v>
      </c>
      <c r="G128" s="238"/>
      <c r="H128" s="241">
        <v>16.399999999999999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5"/>
      <c r="U128" s="246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141</v>
      </c>
      <c r="AU128" s="247" t="s">
        <v>79</v>
      </c>
      <c r="AV128" s="14" t="s">
        <v>79</v>
      </c>
      <c r="AW128" s="14" t="s">
        <v>31</v>
      </c>
      <c r="AX128" s="14" t="s">
        <v>69</v>
      </c>
      <c r="AY128" s="247" t="s">
        <v>133</v>
      </c>
    </row>
    <row r="129" s="15" customFormat="1">
      <c r="A129" s="15"/>
      <c r="B129" s="248"/>
      <c r="C129" s="249"/>
      <c r="D129" s="228" t="s">
        <v>141</v>
      </c>
      <c r="E129" s="250" t="s">
        <v>18</v>
      </c>
      <c r="F129" s="251" t="s">
        <v>171</v>
      </c>
      <c r="G129" s="249"/>
      <c r="H129" s="252">
        <v>16.399999999999999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6"/>
      <c r="U129" s="257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8" t="s">
        <v>141</v>
      </c>
      <c r="AU129" s="258" t="s">
        <v>79</v>
      </c>
      <c r="AV129" s="15" t="s">
        <v>140</v>
      </c>
      <c r="AW129" s="15" t="s">
        <v>31</v>
      </c>
      <c r="AX129" s="15" t="s">
        <v>77</v>
      </c>
      <c r="AY129" s="258" t="s">
        <v>133</v>
      </c>
    </row>
    <row r="130" s="12" customFormat="1" ht="22.8" customHeight="1">
      <c r="A130" s="12"/>
      <c r="B130" s="197"/>
      <c r="C130" s="198"/>
      <c r="D130" s="199" t="s">
        <v>68</v>
      </c>
      <c r="E130" s="211" t="s">
        <v>330</v>
      </c>
      <c r="F130" s="211" t="s">
        <v>331</v>
      </c>
      <c r="G130" s="198"/>
      <c r="H130" s="198"/>
      <c r="I130" s="201"/>
      <c r="J130" s="212">
        <f>BK130</f>
        <v>0</v>
      </c>
      <c r="K130" s="198"/>
      <c r="L130" s="203"/>
      <c r="M130" s="204"/>
      <c r="N130" s="205"/>
      <c r="O130" s="205"/>
      <c r="P130" s="206">
        <f>P131</f>
        <v>0</v>
      </c>
      <c r="Q130" s="205"/>
      <c r="R130" s="206">
        <f>R131</f>
        <v>0</v>
      </c>
      <c r="S130" s="205"/>
      <c r="T130" s="206">
        <f>T131</f>
        <v>0</v>
      </c>
      <c r="U130" s="207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8" t="s">
        <v>77</v>
      </c>
      <c r="AT130" s="209" t="s">
        <v>68</v>
      </c>
      <c r="AU130" s="209" t="s">
        <v>77</v>
      </c>
      <c r="AY130" s="208" t="s">
        <v>133</v>
      </c>
      <c r="BK130" s="210">
        <f>BK131</f>
        <v>0</v>
      </c>
    </row>
    <row r="131" s="2" customFormat="1" ht="16.5" customHeight="1">
      <c r="A131" s="40"/>
      <c r="B131" s="41"/>
      <c r="C131" s="213" t="s">
        <v>322</v>
      </c>
      <c r="D131" s="213" t="s">
        <v>136</v>
      </c>
      <c r="E131" s="214" t="s">
        <v>333</v>
      </c>
      <c r="F131" s="215" t="s">
        <v>334</v>
      </c>
      <c r="G131" s="216" t="s">
        <v>239</v>
      </c>
      <c r="H131" s="217">
        <v>10.086</v>
      </c>
      <c r="I131" s="218"/>
      <c r="J131" s="219">
        <f>ROUND(I131*H131,2)</f>
        <v>0</v>
      </c>
      <c r="K131" s="215" t="s">
        <v>18</v>
      </c>
      <c r="L131" s="46"/>
      <c r="M131" s="220" t="s">
        <v>18</v>
      </c>
      <c r="N131" s="221" t="s">
        <v>40</v>
      </c>
      <c r="O131" s="86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2">
        <f>S131*H131</f>
        <v>0</v>
      </c>
      <c r="U131" s="223" t="s">
        <v>18</v>
      </c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4" t="s">
        <v>140</v>
      </c>
      <c r="AT131" s="224" t="s">
        <v>136</v>
      </c>
      <c r="AU131" s="224" t="s">
        <v>79</v>
      </c>
      <c r="AY131" s="19" t="s">
        <v>133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9" t="s">
        <v>77</v>
      </c>
      <c r="BK131" s="225">
        <f>ROUND(I131*H131,2)</f>
        <v>0</v>
      </c>
      <c r="BL131" s="19" t="s">
        <v>140</v>
      </c>
      <c r="BM131" s="224" t="s">
        <v>209</v>
      </c>
    </row>
    <row r="132" s="12" customFormat="1" ht="22.8" customHeight="1">
      <c r="A132" s="12"/>
      <c r="B132" s="197"/>
      <c r="C132" s="198"/>
      <c r="D132" s="199" t="s">
        <v>68</v>
      </c>
      <c r="E132" s="211" t="s">
        <v>336</v>
      </c>
      <c r="F132" s="211" t="s">
        <v>337</v>
      </c>
      <c r="G132" s="198"/>
      <c r="H132" s="198"/>
      <c r="I132" s="201"/>
      <c r="J132" s="212">
        <f>BK132</f>
        <v>0</v>
      </c>
      <c r="K132" s="198"/>
      <c r="L132" s="203"/>
      <c r="M132" s="204"/>
      <c r="N132" s="205"/>
      <c r="O132" s="205"/>
      <c r="P132" s="206">
        <f>P133</f>
        <v>0</v>
      </c>
      <c r="Q132" s="205"/>
      <c r="R132" s="206">
        <f>R133</f>
        <v>0</v>
      </c>
      <c r="S132" s="205"/>
      <c r="T132" s="206">
        <f>T133</f>
        <v>0</v>
      </c>
      <c r="U132" s="207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8" t="s">
        <v>77</v>
      </c>
      <c r="AT132" s="209" t="s">
        <v>68</v>
      </c>
      <c r="AU132" s="209" t="s">
        <v>77</v>
      </c>
      <c r="AY132" s="208" t="s">
        <v>133</v>
      </c>
      <c r="BK132" s="210">
        <f>BK133</f>
        <v>0</v>
      </c>
    </row>
    <row r="133" s="2" customFormat="1" ht="16.5" customHeight="1">
      <c r="A133" s="40"/>
      <c r="B133" s="41"/>
      <c r="C133" s="213" t="s">
        <v>206</v>
      </c>
      <c r="D133" s="213" t="s">
        <v>136</v>
      </c>
      <c r="E133" s="214" t="s">
        <v>338</v>
      </c>
      <c r="F133" s="215" t="s">
        <v>339</v>
      </c>
      <c r="G133" s="216" t="s">
        <v>239</v>
      </c>
      <c r="H133" s="217">
        <v>38.587000000000003</v>
      </c>
      <c r="I133" s="218"/>
      <c r="J133" s="219">
        <f>ROUND(I133*H133,2)</f>
        <v>0</v>
      </c>
      <c r="K133" s="215" t="s">
        <v>18</v>
      </c>
      <c r="L133" s="46"/>
      <c r="M133" s="220" t="s">
        <v>18</v>
      </c>
      <c r="N133" s="221" t="s">
        <v>40</v>
      </c>
      <c r="O133" s="86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2">
        <f>S133*H133</f>
        <v>0</v>
      </c>
      <c r="U133" s="223" t="s">
        <v>18</v>
      </c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4" t="s">
        <v>140</v>
      </c>
      <c r="AT133" s="224" t="s">
        <v>136</v>
      </c>
      <c r="AU133" s="224" t="s">
        <v>79</v>
      </c>
      <c r="AY133" s="19" t="s">
        <v>133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9" t="s">
        <v>77</v>
      </c>
      <c r="BK133" s="225">
        <f>ROUND(I133*H133,2)</f>
        <v>0</v>
      </c>
      <c r="BL133" s="19" t="s">
        <v>140</v>
      </c>
      <c r="BM133" s="224" t="s">
        <v>294</v>
      </c>
    </row>
    <row r="134" s="12" customFormat="1" ht="25.92" customHeight="1">
      <c r="A134" s="12"/>
      <c r="B134" s="197"/>
      <c r="C134" s="198"/>
      <c r="D134" s="199" t="s">
        <v>68</v>
      </c>
      <c r="E134" s="200" t="s">
        <v>341</v>
      </c>
      <c r="F134" s="200" t="s">
        <v>342</v>
      </c>
      <c r="G134" s="198"/>
      <c r="H134" s="198"/>
      <c r="I134" s="201"/>
      <c r="J134" s="202">
        <f>BK134</f>
        <v>0</v>
      </c>
      <c r="K134" s="198"/>
      <c r="L134" s="203"/>
      <c r="M134" s="204"/>
      <c r="N134" s="205"/>
      <c r="O134" s="205"/>
      <c r="P134" s="206">
        <f>P135</f>
        <v>0</v>
      </c>
      <c r="Q134" s="205"/>
      <c r="R134" s="206">
        <f>R135</f>
        <v>0</v>
      </c>
      <c r="S134" s="205"/>
      <c r="T134" s="206">
        <f>T135</f>
        <v>0</v>
      </c>
      <c r="U134" s="207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8" t="s">
        <v>79</v>
      </c>
      <c r="AT134" s="209" t="s">
        <v>68</v>
      </c>
      <c r="AU134" s="209" t="s">
        <v>69</v>
      </c>
      <c r="AY134" s="208" t="s">
        <v>133</v>
      </c>
      <c r="BK134" s="210">
        <f>BK135</f>
        <v>0</v>
      </c>
    </row>
    <row r="135" s="12" customFormat="1" ht="22.8" customHeight="1">
      <c r="A135" s="12"/>
      <c r="B135" s="197"/>
      <c r="C135" s="198"/>
      <c r="D135" s="199" t="s">
        <v>68</v>
      </c>
      <c r="E135" s="211" t="s">
        <v>1024</v>
      </c>
      <c r="F135" s="211" t="s">
        <v>1025</v>
      </c>
      <c r="G135" s="198"/>
      <c r="H135" s="198"/>
      <c r="I135" s="201"/>
      <c r="J135" s="212">
        <f>BK135</f>
        <v>0</v>
      </c>
      <c r="K135" s="198"/>
      <c r="L135" s="203"/>
      <c r="M135" s="204"/>
      <c r="N135" s="205"/>
      <c r="O135" s="205"/>
      <c r="P135" s="206">
        <f>SUM(P136:P143)</f>
        <v>0</v>
      </c>
      <c r="Q135" s="205"/>
      <c r="R135" s="206">
        <f>SUM(R136:R143)</f>
        <v>0</v>
      </c>
      <c r="S135" s="205"/>
      <c r="T135" s="206">
        <f>SUM(T136:T143)</f>
        <v>0</v>
      </c>
      <c r="U135" s="207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8" t="s">
        <v>79</v>
      </c>
      <c r="AT135" s="209" t="s">
        <v>68</v>
      </c>
      <c r="AU135" s="209" t="s">
        <v>77</v>
      </c>
      <c r="AY135" s="208" t="s">
        <v>133</v>
      </c>
      <c r="BK135" s="210">
        <f>SUM(BK136:BK143)</f>
        <v>0</v>
      </c>
    </row>
    <row r="136" s="2" customFormat="1" ht="16.5" customHeight="1">
      <c r="A136" s="40"/>
      <c r="B136" s="41"/>
      <c r="C136" s="213" t="s">
        <v>205</v>
      </c>
      <c r="D136" s="213" t="s">
        <v>136</v>
      </c>
      <c r="E136" s="214" t="s">
        <v>1026</v>
      </c>
      <c r="F136" s="215" t="s">
        <v>1027</v>
      </c>
      <c r="G136" s="216" t="s">
        <v>139</v>
      </c>
      <c r="H136" s="217">
        <v>1</v>
      </c>
      <c r="I136" s="218"/>
      <c r="J136" s="219">
        <f>ROUND(I136*H136,2)</f>
        <v>0</v>
      </c>
      <c r="K136" s="215" t="s">
        <v>18</v>
      </c>
      <c r="L136" s="46"/>
      <c r="M136" s="220" t="s">
        <v>18</v>
      </c>
      <c r="N136" s="221" t="s">
        <v>40</v>
      </c>
      <c r="O136" s="86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2">
        <f>S136*H136</f>
        <v>0</v>
      </c>
      <c r="U136" s="223" t="s">
        <v>18</v>
      </c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4" t="s">
        <v>180</v>
      </c>
      <c r="AT136" s="224" t="s">
        <v>136</v>
      </c>
      <c r="AU136" s="224" t="s">
        <v>79</v>
      </c>
      <c r="AY136" s="19" t="s">
        <v>133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9" t="s">
        <v>77</v>
      </c>
      <c r="BK136" s="225">
        <f>ROUND(I136*H136,2)</f>
        <v>0</v>
      </c>
      <c r="BL136" s="19" t="s">
        <v>180</v>
      </c>
      <c r="BM136" s="224" t="s">
        <v>305</v>
      </c>
    </row>
    <row r="137" s="2" customFormat="1" ht="16.5" customHeight="1">
      <c r="A137" s="40"/>
      <c r="B137" s="41"/>
      <c r="C137" s="213" t="s">
        <v>209</v>
      </c>
      <c r="D137" s="213" t="s">
        <v>136</v>
      </c>
      <c r="E137" s="214" t="s">
        <v>1028</v>
      </c>
      <c r="F137" s="215" t="s">
        <v>1029</v>
      </c>
      <c r="G137" s="216" t="s">
        <v>139</v>
      </c>
      <c r="H137" s="217">
        <v>1</v>
      </c>
      <c r="I137" s="218"/>
      <c r="J137" s="219">
        <f>ROUND(I137*H137,2)</f>
        <v>0</v>
      </c>
      <c r="K137" s="215" t="s">
        <v>18</v>
      </c>
      <c r="L137" s="46"/>
      <c r="M137" s="220" t="s">
        <v>18</v>
      </c>
      <c r="N137" s="221" t="s">
        <v>40</v>
      </c>
      <c r="O137" s="86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2">
        <f>S137*H137</f>
        <v>0</v>
      </c>
      <c r="U137" s="223" t="s">
        <v>18</v>
      </c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4" t="s">
        <v>180</v>
      </c>
      <c r="AT137" s="224" t="s">
        <v>136</v>
      </c>
      <c r="AU137" s="224" t="s">
        <v>79</v>
      </c>
      <c r="AY137" s="19" t="s">
        <v>133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9" t="s">
        <v>77</v>
      </c>
      <c r="BK137" s="225">
        <f>ROUND(I137*H137,2)</f>
        <v>0</v>
      </c>
      <c r="BL137" s="19" t="s">
        <v>180</v>
      </c>
      <c r="BM137" s="224" t="s">
        <v>309</v>
      </c>
    </row>
    <row r="138" s="13" customFormat="1">
      <c r="A138" s="13"/>
      <c r="B138" s="226"/>
      <c r="C138" s="227"/>
      <c r="D138" s="228" t="s">
        <v>141</v>
      </c>
      <c r="E138" s="229" t="s">
        <v>18</v>
      </c>
      <c r="F138" s="230" t="s">
        <v>1030</v>
      </c>
      <c r="G138" s="227"/>
      <c r="H138" s="229" t="s">
        <v>18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4"/>
      <c r="U138" s="235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141</v>
      </c>
      <c r="AU138" s="236" t="s">
        <v>79</v>
      </c>
      <c r="AV138" s="13" t="s">
        <v>77</v>
      </c>
      <c r="AW138" s="13" t="s">
        <v>31</v>
      </c>
      <c r="AX138" s="13" t="s">
        <v>69</v>
      </c>
      <c r="AY138" s="236" t="s">
        <v>133</v>
      </c>
    </row>
    <row r="139" s="13" customFormat="1">
      <c r="A139" s="13"/>
      <c r="B139" s="226"/>
      <c r="C139" s="227"/>
      <c r="D139" s="228" t="s">
        <v>141</v>
      </c>
      <c r="E139" s="229" t="s">
        <v>18</v>
      </c>
      <c r="F139" s="230" t="s">
        <v>1031</v>
      </c>
      <c r="G139" s="227"/>
      <c r="H139" s="229" t="s">
        <v>18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4"/>
      <c r="U139" s="235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141</v>
      </c>
      <c r="AU139" s="236" t="s">
        <v>79</v>
      </c>
      <c r="AV139" s="13" t="s">
        <v>77</v>
      </c>
      <c r="AW139" s="13" t="s">
        <v>31</v>
      </c>
      <c r="AX139" s="13" t="s">
        <v>69</v>
      </c>
      <c r="AY139" s="236" t="s">
        <v>133</v>
      </c>
    </row>
    <row r="140" s="13" customFormat="1">
      <c r="A140" s="13"/>
      <c r="B140" s="226"/>
      <c r="C140" s="227"/>
      <c r="D140" s="228" t="s">
        <v>141</v>
      </c>
      <c r="E140" s="229" t="s">
        <v>18</v>
      </c>
      <c r="F140" s="230" t="s">
        <v>1032</v>
      </c>
      <c r="G140" s="227"/>
      <c r="H140" s="229" t="s">
        <v>18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4"/>
      <c r="U140" s="235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141</v>
      </c>
      <c r="AU140" s="236" t="s">
        <v>79</v>
      </c>
      <c r="AV140" s="13" t="s">
        <v>77</v>
      </c>
      <c r="AW140" s="13" t="s">
        <v>31</v>
      </c>
      <c r="AX140" s="13" t="s">
        <v>69</v>
      </c>
      <c r="AY140" s="236" t="s">
        <v>133</v>
      </c>
    </row>
    <row r="141" s="13" customFormat="1">
      <c r="A141" s="13"/>
      <c r="B141" s="226"/>
      <c r="C141" s="227"/>
      <c r="D141" s="228" t="s">
        <v>141</v>
      </c>
      <c r="E141" s="229" t="s">
        <v>18</v>
      </c>
      <c r="F141" s="230" t="s">
        <v>1033</v>
      </c>
      <c r="G141" s="227"/>
      <c r="H141" s="229" t="s">
        <v>18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4"/>
      <c r="U141" s="235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141</v>
      </c>
      <c r="AU141" s="236" t="s">
        <v>79</v>
      </c>
      <c r="AV141" s="13" t="s">
        <v>77</v>
      </c>
      <c r="AW141" s="13" t="s">
        <v>31</v>
      </c>
      <c r="AX141" s="13" t="s">
        <v>69</v>
      </c>
      <c r="AY141" s="236" t="s">
        <v>133</v>
      </c>
    </row>
    <row r="142" s="14" customFormat="1">
      <c r="A142" s="14"/>
      <c r="B142" s="237"/>
      <c r="C142" s="238"/>
      <c r="D142" s="228" t="s">
        <v>141</v>
      </c>
      <c r="E142" s="239" t="s">
        <v>18</v>
      </c>
      <c r="F142" s="240" t="s">
        <v>77</v>
      </c>
      <c r="G142" s="238"/>
      <c r="H142" s="241">
        <v>1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5"/>
      <c r="U142" s="246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141</v>
      </c>
      <c r="AU142" s="247" t="s">
        <v>79</v>
      </c>
      <c r="AV142" s="14" t="s">
        <v>79</v>
      </c>
      <c r="AW142" s="14" t="s">
        <v>31</v>
      </c>
      <c r="AX142" s="14" t="s">
        <v>69</v>
      </c>
      <c r="AY142" s="247" t="s">
        <v>133</v>
      </c>
    </row>
    <row r="143" s="15" customFormat="1">
      <c r="A143" s="15"/>
      <c r="B143" s="248"/>
      <c r="C143" s="249"/>
      <c r="D143" s="228" t="s">
        <v>141</v>
      </c>
      <c r="E143" s="250" t="s">
        <v>18</v>
      </c>
      <c r="F143" s="251" t="s">
        <v>171</v>
      </c>
      <c r="G143" s="249"/>
      <c r="H143" s="252">
        <v>1</v>
      </c>
      <c r="I143" s="253"/>
      <c r="J143" s="249"/>
      <c r="K143" s="249"/>
      <c r="L143" s="254"/>
      <c r="M143" s="274"/>
      <c r="N143" s="275"/>
      <c r="O143" s="275"/>
      <c r="P143" s="275"/>
      <c r="Q143" s="275"/>
      <c r="R143" s="275"/>
      <c r="S143" s="275"/>
      <c r="T143" s="275"/>
      <c r="U143" s="276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8" t="s">
        <v>141</v>
      </c>
      <c r="AU143" s="258" t="s">
        <v>79</v>
      </c>
      <c r="AV143" s="15" t="s">
        <v>140</v>
      </c>
      <c r="AW143" s="15" t="s">
        <v>31</v>
      </c>
      <c r="AX143" s="15" t="s">
        <v>77</v>
      </c>
      <c r="AY143" s="258" t="s">
        <v>133</v>
      </c>
    </row>
    <row r="144" s="2" customFormat="1" ht="6.96" customHeight="1">
      <c r="A144" s="40"/>
      <c r="B144" s="61"/>
      <c r="C144" s="62"/>
      <c r="D144" s="62"/>
      <c r="E144" s="62"/>
      <c r="F144" s="62"/>
      <c r="G144" s="62"/>
      <c r="H144" s="62"/>
      <c r="I144" s="62"/>
      <c r="J144" s="62"/>
      <c r="K144" s="62"/>
      <c r="L144" s="46"/>
      <c r="M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</sheetData>
  <sheetProtection sheet="1" autoFilter="0" formatColumns="0" formatRows="0" objects="1" scenarios="1" spinCount="100000" saltValue="p5uXQCczorgTeo+NMskbmh3KSfmjXKZuQ6OaGEF92+3aW0Zfs4fh48mItVmmWgeIeK57y1TR3jNIUu5bqwTKJQ==" hashValue="b49PjEviU9+HRw+FayXGvnozEeT/8+T01aCmdCmRzdLT/nTzsPekbEHaoDnZkkACbdCN4iDzSMUHgU8bY1IJxg==" algorithmName="SHA-512" password="CC35"/>
  <autoFilter ref="C85:K14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79</v>
      </c>
    </row>
    <row r="4" s="1" customFormat="1" ht="24.96" customHeight="1">
      <c r="B4" s="22"/>
      <c r="D4" s="142" t="s">
        <v>106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15</v>
      </c>
      <c r="L6" s="22"/>
    </row>
    <row r="7" s="1" customFormat="1" ht="16.5" customHeight="1">
      <c r="B7" s="22"/>
      <c r="E7" s="145" t="str">
        <f>'Rekapitulace stavby'!K6</f>
        <v>Budova Roudnice nad Labem, Pod Katovnou č.p. 223, stavební úpravy, č. 239220013</v>
      </c>
      <c r="F7" s="144"/>
      <c r="G7" s="144"/>
      <c r="H7" s="144"/>
      <c r="L7" s="22"/>
    </row>
    <row r="8" s="1" customFormat="1" ht="12" customHeight="1">
      <c r="B8" s="22"/>
      <c r="D8" s="144" t="s">
        <v>107</v>
      </c>
      <c r="L8" s="22"/>
    </row>
    <row r="9" s="2" customFormat="1" ht="16.5" customHeight="1">
      <c r="A9" s="40"/>
      <c r="B9" s="46"/>
      <c r="C9" s="40"/>
      <c r="D9" s="40"/>
      <c r="E9" s="145" t="s">
        <v>1013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1034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1035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17</v>
      </c>
      <c r="E13" s="40"/>
      <c r="F13" s="135" t="s">
        <v>18</v>
      </c>
      <c r="G13" s="40"/>
      <c r="H13" s="40"/>
      <c r="I13" s="144" t="s">
        <v>19</v>
      </c>
      <c r="J13" s="135" t="s">
        <v>18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20</v>
      </c>
      <c r="E14" s="40"/>
      <c r="F14" s="135" t="s">
        <v>26</v>
      </c>
      <c r="G14" s="40"/>
      <c r="H14" s="40"/>
      <c r="I14" s="144" t="s">
        <v>22</v>
      </c>
      <c r="J14" s="148" t="str">
        <f>'Rekapitulace stavby'!AN8</f>
        <v>4.4.2024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24</v>
      </c>
      <c r="E16" s="40"/>
      <c r="F16" s="40"/>
      <c r="G16" s="40"/>
      <c r="H16" s="40"/>
      <c r="I16" s="144" t="s">
        <v>25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27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28</v>
      </c>
      <c r="E19" s="40"/>
      <c r="F19" s="40"/>
      <c r="G19" s="40"/>
      <c r="H19" s="40"/>
      <c r="I19" s="144" t="s">
        <v>25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27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30</v>
      </c>
      <c r="E22" s="40"/>
      <c r="F22" s="40"/>
      <c r="G22" s="40"/>
      <c r="H22" s="40"/>
      <c r="I22" s="144" t="s">
        <v>25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27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32</v>
      </c>
      <c r="E25" s="40"/>
      <c r="F25" s="40"/>
      <c r="G25" s="40"/>
      <c r="H25" s="40"/>
      <c r="I25" s="144" t="s">
        <v>25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27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33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18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35</v>
      </c>
      <c r="E32" s="40"/>
      <c r="F32" s="40"/>
      <c r="G32" s="40"/>
      <c r="H32" s="40"/>
      <c r="I32" s="40"/>
      <c r="J32" s="155">
        <f>ROUND(J91,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37</v>
      </c>
      <c r="G34" s="40"/>
      <c r="H34" s="40"/>
      <c r="I34" s="156" t="s">
        <v>36</v>
      </c>
      <c r="J34" s="156" t="s">
        <v>38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39</v>
      </c>
      <c r="E35" s="144" t="s">
        <v>40</v>
      </c>
      <c r="F35" s="158">
        <f>ROUND((SUM(BE91:BE211)),  2)</f>
        <v>0</v>
      </c>
      <c r="G35" s="40"/>
      <c r="H35" s="40"/>
      <c r="I35" s="159">
        <v>0.20999999999999999</v>
      </c>
      <c r="J35" s="158">
        <f>ROUND(((SUM(BE91:BE211))*I35),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41</v>
      </c>
      <c r="F36" s="158">
        <f>ROUND((SUM(BF91:BF211)),  2)</f>
        <v>0</v>
      </c>
      <c r="G36" s="40"/>
      <c r="H36" s="40"/>
      <c r="I36" s="159">
        <v>0.12</v>
      </c>
      <c r="J36" s="158">
        <f>ROUND(((SUM(BF91:BF211))*I36),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42</v>
      </c>
      <c r="F37" s="158">
        <f>ROUND((SUM(BG91:BG211)),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43</v>
      </c>
      <c r="F38" s="158">
        <f>ROUND((SUM(BH91:BH211)),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44</v>
      </c>
      <c r="F39" s="158">
        <f>ROUND((SUM(BI91:BI211)),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45</v>
      </c>
      <c r="E41" s="162"/>
      <c r="F41" s="162"/>
      <c r="G41" s="163" t="s">
        <v>46</v>
      </c>
      <c r="H41" s="164" t="s">
        <v>47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15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Budova Roudnice nad Labem, Pod Katovnou č.p. 223, stavební úpravy, č. 239220013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1013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1034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SO-01 UT - 1 - Vytápění - zdroj tepla a teplovodní otopný systém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20</v>
      </c>
      <c r="D56" s="42"/>
      <c r="E56" s="42"/>
      <c r="F56" s="29" t="str">
        <f>F14</f>
        <v xml:space="preserve"> </v>
      </c>
      <c r="G56" s="42"/>
      <c r="H56" s="42"/>
      <c r="I56" s="34" t="s">
        <v>22</v>
      </c>
      <c r="J56" s="74" t="str">
        <f>IF(J14="","",J14)</f>
        <v>4.4.2024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24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110</v>
      </c>
      <c r="D61" s="173"/>
      <c r="E61" s="173"/>
      <c r="F61" s="173"/>
      <c r="G61" s="173"/>
      <c r="H61" s="173"/>
      <c r="I61" s="173"/>
      <c r="J61" s="174" t="s">
        <v>111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67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112</v>
      </c>
    </row>
    <row r="64" s="9" customFormat="1" ht="24.96" customHeight="1">
      <c r="A64" s="9"/>
      <c r="B64" s="176"/>
      <c r="C64" s="177"/>
      <c r="D64" s="178" t="s">
        <v>1036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1037</v>
      </c>
      <c r="E65" s="179"/>
      <c r="F65" s="179"/>
      <c r="G65" s="179"/>
      <c r="H65" s="179"/>
      <c r="I65" s="179"/>
      <c r="J65" s="180">
        <f>J145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1038</v>
      </c>
      <c r="E66" s="179"/>
      <c r="F66" s="179"/>
      <c r="G66" s="179"/>
      <c r="H66" s="179"/>
      <c r="I66" s="179"/>
      <c r="J66" s="180">
        <f>J153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1039</v>
      </c>
      <c r="E67" s="179"/>
      <c r="F67" s="179"/>
      <c r="G67" s="179"/>
      <c r="H67" s="179"/>
      <c r="I67" s="179"/>
      <c r="J67" s="180">
        <f>J172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1040</v>
      </c>
      <c r="E68" s="179"/>
      <c r="F68" s="179"/>
      <c r="G68" s="179"/>
      <c r="H68" s="179"/>
      <c r="I68" s="179"/>
      <c r="J68" s="180">
        <f>J181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1041</v>
      </c>
      <c r="E69" s="179"/>
      <c r="F69" s="179"/>
      <c r="G69" s="179"/>
      <c r="H69" s="179"/>
      <c r="I69" s="179"/>
      <c r="J69" s="180">
        <f>J193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117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15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Budova Roudnice nad Labem, Pod Katovnou č.p. 223, stavební úpravy, č. 239220013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107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1" t="s">
        <v>1013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1034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SO-01 UT - 1 - Vytápění - zdroj tepla a teplovodní otopný systém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20</v>
      </c>
      <c r="D85" s="42"/>
      <c r="E85" s="42"/>
      <c r="F85" s="29" t="str">
        <f>F14</f>
        <v xml:space="preserve"> </v>
      </c>
      <c r="G85" s="42"/>
      <c r="H85" s="42"/>
      <c r="I85" s="34" t="s">
        <v>22</v>
      </c>
      <c r="J85" s="74" t="str">
        <f>IF(J14="","",J14)</f>
        <v>4.4.2024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24</v>
      </c>
      <c r="D87" s="42"/>
      <c r="E87" s="42"/>
      <c r="F87" s="29" t="str">
        <f>E17</f>
        <v xml:space="preserve"> </v>
      </c>
      <c r="G87" s="42"/>
      <c r="H87" s="42"/>
      <c r="I87" s="34" t="s">
        <v>30</v>
      </c>
      <c r="J87" s="38" t="str">
        <f>E23</f>
        <v xml:space="preserve"> 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28</v>
      </c>
      <c r="D88" s="42"/>
      <c r="E88" s="42"/>
      <c r="F88" s="29" t="str">
        <f>IF(E20="","",E20)</f>
        <v>Vyplň údaj</v>
      </c>
      <c r="G88" s="42"/>
      <c r="H88" s="42"/>
      <c r="I88" s="34" t="s">
        <v>32</v>
      </c>
      <c r="J88" s="38" t="str">
        <f>E26</f>
        <v xml:space="preserve"> 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7"/>
      <c r="B90" s="188"/>
      <c r="C90" s="189" t="s">
        <v>118</v>
      </c>
      <c r="D90" s="190" t="s">
        <v>54</v>
      </c>
      <c r="E90" s="190" t="s">
        <v>50</v>
      </c>
      <c r="F90" s="190" t="s">
        <v>51</v>
      </c>
      <c r="G90" s="190" t="s">
        <v>119</v>
      </c>
      <c r="H90" s="190" t="s">
        <v>120</v>
      </c>
      <c r="I90" s="190" t="s">
        <v>121</v>
      </c>
      <c r="J90" s="190" t="s">
        <v>111</v>
      </c>
      <c r="K90" s="191" t="s">
        <v>122</v>
      </c>
      <c r="L90" s="192"/>
      <c r="M90" s="94" t="s">
        <v>18</v>
      </c>
      <c r="N90" s="95" t="s">
        <v>39</v>
      </c>
      <c r="O90" s="95" t="s">
        <v>123</v>
      </c>
      <c r="P90" s="95" t="s">
        <v>124</v>
      </c>
      <c r="Q90" s="95" t="s">
        <v>125</v>
      </c>
      <c r="R90" s="95" t="s">
        <v>126</v>
      </c>
      <c r="S90" s="95" t="s">
        <v>127</v>
      </c>
      <c r="T90" s="95" t="s">
        <v>128</v>
      </c>
      <c r="U90" s="96" t="s">
        <v>129</v>
      </c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40"/>
      <c r="B91" s="41"/>
      <c r="C91" s="101" t="s">
        <v>130</v>
      </c>
      <c r="D91" s="42"/>
      <c r="E91" s="42"/>
      <c r="F91" s="42"/>
      <c r="G91" s="42"/>
      <c r="H91" s="42"/>
      <c r="I91" s="42"/>
      <c r="J91" s="193">
        <f>BK91</f>
        <v>0</v>
      </c>
      <c r="K91" s="42"/>
      <c r="L91" s="46"/>
      <c r="M91" s="97"/>
      <c r="N91" s="194"/>
      <c r="O91" s="98"/>
      <c r="P91" s="195">
        <f>P92+P145+P153+P172+P181+P193</f>
        <v>0</v>
      </c>
      <c r="Q91" s="98"/>
      <c r="R91" s="195">
        <f>R92+R145+R153+R172+R181+R193</f>
        <v>0</v>
      </c>
      <c r="S91" s="98"/>
      <c r="T91" s="195">
        <f>T92+T145+T153+T172+T181+T193</f>
        <v>0</v>
      </c>
      <c r="U91" s="99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68</v>
      </c>
      <c r="AU91" s="19" t="s">
        <v>112</v>
      </c>
      <c r="BK91" s="196">
        <f>BK92+BK145+BK153+BK172+BK181+BK193</f>
        <v>0</v>
      </c>
    </row>
    <row r="92" s="12" customFormat="1" ht="25.92" customHeight="1">
      <c r="A92" s="12"/>
      <c r="B92" s="197"/>
      <c r="C92" s="198"/>
      <c r="D92" s="199" t="s">
        <v>68</v>
      </c>
      <c r="E92" s="200" t="s">
        <v>842</v>
      </c>
      <c r="F92" s="200" t="s">
        <v>1042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SUM(P93:P144)</f>
        <v>0</v>
      </c>
      <c r="Q92" s="205"/>
      <c r="R92" s="206">
        <f>SUM(R93:R144)</f>
        <v>0</v>
      </c>
      <c r="S92" s="205"/>
      <c r="T92" s="206">
        <f>SUM(T93:T144)</f>
        <v>0</v>
      </c>
      <c r="U92" s="207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77</v>
      </c>
      <c r="AT92" s="209" t="s">
        <v>68</v>
      </c>
      <c r="AU92" s="209" t="s">
        <v>69</v>
      </c>
      <c r="AY92" s="208" t="s">
        <v>133</v>
      </c>
      <c r="BK92" s="210">
        <f>SUM(BK93:BK144)</f>
        <v>0</v>
      </c>
    </row>
    <row r="93" s="2" customFormat="1" ht="49.05" customHeight="1">
      <c r="A93" s="40"/>
      <c r="B93" s="41"/>
      <c r="C93" s="213" t="s">
        <v>77</v>
      </c>
      <c r="D93" s="213" t="s">
        <v>136</v>
      </c>
      <c r="E93" s="214" t="s">
        <v>1043</v>
      </c>
      <c r="F93" s="215" t="s">
        <v>1044</v>
      </c>
      <c r="G93" s="216" t="s">
        <v>633</v>
      </c>
      <c r="H93" s="217">
        <v>2</v>
      </c>
      <c r="I93" s="218"/>
      <c r="J93" s="219">
        <f>ROUND(I93*H93,2)</f>
        <v>0</v>
      </c>
      <c r="K93" s="215" t="s">
        <v>1045</v>
      </c>
      <c r="L93" s="46"/>
      <c r="M93" s="220" t="s">
        <v>18</v>
      </c>
      <c r="N93" s="221" t="s">
        <v>40</v>
      </c>
      <c r="O93" s="86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2">
        <f>S93*H93</f>
        <v>0</v>
      </c>
      <c r="U93" s="223" t="s">
        <v>18</v>
      </c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4" t="s">
        <v>140</v>
      </c>
      <c r="AT93" s="224" t="s">
        <v>136</v>
      </c>
      <c r="AU93" s="224" t="s">
        <v>77</v>
      </c>
      <c r="AY93" s="19" t="s">
        <v>133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9" t="s">
        <v>77</v>
      </c>
      <c r="BK93" s="225">
        <f>ROUND(I93*H93,2)</f>
        <v>0</v>
      </c>
      <c r="BL93" s="19" t="s">
        <v>140</v>
      </c>
      <c r="BM93" s="224" t="s">
        <v>79</v>
      </c>
    </row>
    <row r="94" s="13" customFormat="1">
      <c r="A94" s="13"/>
      <c r="B94" s="226"/>
      <c r="C94" s="227"/>
      <c r="D94" s="228" t="s">
        <v>141</v>
      </c>
      <c r="E94" s="229" t="s">
        <v>18</v>
      </c>
      <c r="F94" s="230" t="s">
        <v>821</v>
      </c>
      <c r="G94" s="227"/>
      <c r="H94" s="229" t="s">
        <v>18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4"/>
      <c r="U94" s="235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141</v>
      </c>
      <c r="AU94" s="236" t="s">
        <v>77</v>
      </c>
      <c r="AV94" s="13" t="s">
        <v>77</v>
      </c>
      <c r="AW94" s="13" t="s">
        <v>31</v>
      </c>
      <c r="AX94" s="13" t="s">
        <v>69</v>
      </c>
      <c r="AY94" s="236" t="s">
        <v>133</v>
      </c>
    </row>
    <row r="95" s="14" customFormat="1">
      <c r="A95" s="14"/>
      <c r="B95" s="237"/>
      <c r="C95" s="238"/>
      <c r="D95" s="228" t="s">
        <v>141</v>
      </c>
      <c r="E95" s="239" t="s">
        <v>18</v>
      </c>
      <c r="F95" s="240" t="s">
        <v>79</v>
      </c>
      <c r="G95" s="238"/>
      <c r="H95" s="241">
        <v>2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5"/>
      <c r="U95" s="246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141</v>
      </c>
      <c r="AU95" s="247" t="s">
        <v>77</v>
      </c>
      <c r="AV95" s="14" t="s">
        <v>79</v>
      </c>
      <c r="AW95" s="14" t="s">
        <v>31</v>
      </c>
      <c r="AX95" s="14" t="s">
        <v>77</v>
      </c>
      <c r="AY95" s="247" t="s">
        <v>133</v>
      </c>
    </row>
    <row r="96" s="2" customFormat="1" ht="16.5" customHeight="1">
      <c r="A96" s="40"/>
      <c r="B96" s="41"/>
      <c r="C96" s="213" t="s">
        <v>79</v>
      </c>
      <c r="D96" s="213" t="s">
        <v>136</v>
      </c>
      <c r="E96" s="214" t="s">
        <v>1046</v>
      </c>
      <c r="F96" s="215" t="s">
        <v>1047</v>
      </c>
      <c r="G96" s="216" t="s">
        <v>846</v>
      </c>
      <c r="H96" s="217">
        <v>2</v>
      </c>
      <c r="I96" s="218"/>
      <c r="J96" s="219">
        <f>ROUND(I96*H96,2)</f>
        <v>0</v>
      </c>
      <c r="K96" s="215" t="s">
        <v>1045</v>
      </c>
      <c r="L96" s="46"/>
      <c r="M96" s="220" t="s">
        <v>18</v>
      </c>
      <c r="N96" s="221" t="s">
        <v>40</v>
      </c>
      <c r="O96" s="86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2">
        <f>S96*H96</f>
        <v>0</v>
      </c>
      <c r="U96" s="223" t="s">
        <v>18</v>
      </c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4" t="s">
        <v>140</v>
      </c>
      <c r="AT96" s="224" t="s">
        <v>136</v>
      </c>
      <c r="AU96" s="224" t="s">
        <v>77</v>
      </c>
      <c r="AY96" s="19" t="s">
        <v>133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9" t="s">
        <v>77</v>
      </c>
      <c r="BK96" s="225">
        <f>ROUND(I96*H96,2)</f>
        <v>0</v>
      </c>
      <c r="BL96" s="19" t="s">
        <v>140</v>
      </c>
      <c r="BM96" s="224" t="s">
        <v>140</v>
      </c>
    </row>
    <row r="97" s="2" customFormat="1" ht="16.5" customHeight="1">
      <c r="A97" s="40"/>
      <c r="B97" s="41"/>
      <c r="C97" s="213" t="s">
        <v>230</v>
      </c>
      <c r="D97" s="213" t="s">
        <v>136</v>
      </c>
      <c r="E97" s="214" t="s">
        <v>1048</v>
      </c>
      <c r="F97" s="215" t="s">
        <v>1049</v>
      </c>
      <c r="G97" s="216" t="s">
        <v>846</v>
      </c>
      <c r="H97" s="217">
        <v>2</v>
      </c>
      <c r="I97" s="218"/>
      <c r="J97" s="219">
        <f>ROUND(I97*H97,2)</f>
        <v>0</v>
      </c>
      <c r="K97" s="215" t="s">
        <v>1045</v>
      </c>
      <c r="L97" s="46"/>
      <c r="M97" s="220" t="s">
        <v>18</v>
      </c>
      <c r="N97" s="221" t="s">
        <v>40</v>
      </c>
      <c r="O97" s="86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2">
        <f>S97*H97</f>
        <v>0</v>
      </c>
      <c r="U97" s="223" t="s">
        <v>18</v>
      </c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4" t="s">
        <v>140</v>
      </c>
      <c r="AT97" s="224" t="s">
        <v>136</v>
      </c>
      <c r="AU97" s="224" t="s">
        <v>77</v>
      </c>
      <c r="AY97" s="19" t="s">
        <v>133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9" t="s">
        <v>77</v>
      </c>
      <c r="BK97" s="225">
        <f>ROUND(I97*H97,2)</f>
        <v>0</v>
      </c>
      <c r="BL97" s="19" t="s">
        <v>140</v>
      </c>
      <c r="BM97" s="224" t="s">
        <v>148</v>
      </c>
    </row>
    <row r="98" s="2" customFormat="1" ht="16.5" customHeight="1">
      <c r="A98" s="40"/>
      <c r="B98" s="41"/>
      <c r="C98" s="213" t="s">
        <v>140</v>
      </c>
      <c r="D98" s="213" t="s">
        <v>136</v>
      </c>
      <c r="E98" s="214" t="s">
        <v>1050</v>
      </c>
      <c r="F98" s="215" t="s">
        <v>1051</v>
      </c>
      <c r="G98" s="216" t="s">
        <v>633</v>
      </c>
      <c r="H98" s="217">
        <v>1</v>
      </c>
      <c r="I98" s="218"/>
      <c r="J98" s="219">
        <f>ROUND(I98*H98,2)</f>
        <v>0</v>
      </c>
      <c r="K98" s="215" t="s">
        <v>1045</v>
      </c>
      <c r="L98" s="46"/>
      <c r="M98" s="220" t="s">
        <v>18</v>
      </c>
      <c r="N98" s="221" t="s">
        <v>40</v>
      </c>
      <c r="O98" s="86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2">
        <f>S98*H98</f>
        <v>0</v>
      </c>
      <c r="U98" s="223" t="s">
        <v>18</v>
      </c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4" t="s">
        <v>140</v>
      </c>
      <c r="AT98" s="224" t="s">
        <v>136</v>
      </c>
      <c r="AU98" s="224" t="s">
        <v>77</v>
      </c>
      <c r="AY98" s="19" t="s">
        <v>133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9" t="s">
        <v>77</v>
      </c>
      <c r="BK98" s="225">
        <f>ROUND(I98*H98,2)</f>
        <v>0</v>
      </c>
      <c r="BL98" s="19" t="s">
        <v>140</v>
      </c>
      <c r="BM98" s="224" t="s">
        <v>152</v>
      </c>
    </row>
    <row r="99" s="2" customFormat="1" ht="16.5" customHeight="1">
      <c r="A99" s="40"/>
      <c r="B99" s="41"/>
      <c r="C99" s="213" t="s">
        <v>132</v>
      </c>
      <c r="D99" s="213" t="s">
        <v>136</v>
      </c>
      <c r="E99" s="214" t="s">
        <v>1052</v>
      </c>
      <c r="F99" s="215" t="s">
        <v>1053</v>
      </c>
      <c r="G99" s="216" t="s">
        <v>846</v>
      </c>
      <c r="H99" s="217">
        <v>1</v>
      </c>
      <c r="I99" s="218"/>
      <c r="J99" s="219">
        <f>ROUND(I99*H99,2)</f>
        <v>0</v>
      </c>
      <c r="K99" s="215" t="s">
        <v>1045</v>
      </c>
      <c r="L99" s="46"/>
      <c r="M99" s="220" t="s">
        <v>18</v>
      </c>
      <c r="N99" s="221" t="s">
        <v>40</v>
      </c>
      <c r="O99" s="86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2">
        <f>S99*H99</f>
        <v>0</v>
      </c>
      <c r="U99" s="223" t="s">
        <v>18</v>
      </c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4" t="s">
        <v>140</v>
      </c>
      <c r="AT99" s="224" t="s">
        <v>136</v>
      </c>
      <c r="AU99" s="224" t="s">
        <v>77</v>
      </c>
      <c r="AY99" s="19" t="s">
        <v>133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9" t="s">
        <v>77</v>
      </c>
      <c r="BK99" s="225">
        <f>ROUND(I99*H99,2)</f>
        <v>0</v>
      </c>
      <c r="BL99" s="19" t="s">
        <v>140</v>
      </c>
      <c r="BM99" s="224" t="s">
        <v>149</v>
      </c>
    </row>
    <row r="100" s="2" customFormat="1" ht="16.5" customHeight="1">
      <c r="A100" s="40"/>
      <c r="B100" s="41"/>
      <c r="C100" s="213" t="s">
        <v>148</v>
      </c>
      <c r="D100" s="213" t="s">
        <v>136</v>
      </c>
      <c r="E100" s="214" t="s">
        <v>1054</v>
      </c>
      <c r="F100" s="215" t="s">
        <v>1055</v>
      </c>
      <c r="G100" s="216" t="s">
        <v>846</v>
      </c>
      <c r="H100" s="217">
        <v>1</v>
      </c>
      <c r="I100" s="218"/>
      <c r="J100" s="219">
        <f>ROUND(I100*H100,2)</f>
        <v>0</v>
      </c>
      <c r="K100" s="215" t="s">
        <v>1045</v>
      </c>
      <c r="L100" s="46"/>
      <c r="M100" s="220" t="s">
        <v>18</v>
      </c>
      <c r="N100" s="221" t="s">
        <v>40</v>
      </c>
      <c r="O100" s="86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2">
        <f>S100*H100</f>
        <v>0</v>
      </c>
      <c r="U100" s="223" t="s">
        <v>18</v>
      </c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4" t="s">
        <v>140</v>
      </c>
      <c r="AT100" s="224" t="s">
        <v>136</v>
      </c>
      <c r="AU100" s="224" t="s">
        <v>77</v>
      </c>
      <c r="AY100" s="19" t="s">
        <v>133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9" t="s">
        <v>77</v>
      </c>
      <c r="BK100" s="225">
        <f>ROUND(I100*H100,2)</f>
        <v>0</v>
      </c>
      <c r="BL100" s="19" t="s">
        <v>140</v>
      </c>
      <c r="BM100" s="224" t="s">
        <v>8</v>
      </c>
    </row>
    <row r="101" s="13" customFormat="1">
      <c r="A101" s="13"/>
      <c r="B101" s="226"/>
      <c r="C101" s="227"/>
      <c r="D101" s="228" t="s">
        <v>141</v>
      </c>
      <c r="E101" s="229" t="s">
        <v>18</v>
      </c>
      <c r="F101" s="230" t="s">
        <v>821</v>
      </c>
      <c r="G101" s="227"/>
      <c r="H101" s="229" t="s">
        <v>18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4"/>
      <c r="U101" s="235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141</v>
      </c>
      <c r="AU101" s="236" t="s">
        <v>77</v>
      </c>
      <c r="AV101" s="13" t="s">
        <v>77</v>
      </c>
      <c r="AW101" s="13" t="s">
        <v>31</v>
      </c>
      <c r="AX101" s="13" t="s">
        <v>69</v>
      </c>
      <c r="AY101" s="236" t="s">
        <v>133</v>
      </c>
    </row>
    <row r="102" s="14" customFormat="1">
      <c r="A102" s="14"/>
      <c r="B102" s="237"/>
      <c r="C102" s="238"/>
      <c r="D102" s="228" t="s">
        <v>141</v>
      </c>
      <c r="E102" s="239" t="s">
        <v>18</v>
      </c>
      <c r="F102" s="240" t="s">
        <v>77</v>
      </c>
      <c r="G102" s="238"/>
      <c r="H102" s="241">
        <v>1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5"/>
      <c r="U102" s="246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141</v>
      </c>
      <c r="AU102" s="247" t="s">
        <v>77</v>
      </c>
      <c r="AV102" s="14" t="s">
        <v>79</v>
      </c>
      <c r="AW102" s="14" t="s">
        <v>31</v>
      </c>
      <c r="AX102" s="14" t="s">
        <v>77</v>
      </c>
      <c r="AY102" s="247" t="s">
        <v>133</v>
      </c>
    </row>
    <row r="103" s="2" customFormat="1" ht="16.5" customHeight="1">
      <c r="A103" s="40"/>
      <c r="B103" s="41"/>
      <c r="C103" s="213" t="s">
        <v>441</v>
      </c>
      <c r="D103" s="213" t="s">
        <v>136</v>
      </c>
      <c r="E103" s="214" t="s">
        <v>1056</v>
      </c>
      <c r="F103" s="215" t="s">
        <v>1057</v>
      </c>
      <c r="G103" s="216" t="s">
        <v>846</v>
      </c>
      <c r="H103" s="217">
        <v>1</v>
      </c>
      <c r="I103" s="218"/>
      <c r="J103" s="219">
        <f>ROUND(I103*H103,2)</f>
        <v>0</v>
      </c>
      <c r="K103" s="215" t="s">
        <v>1045</v>
      </c>
      <c r="L103" s="46"/>
      <c r="M103" s="220" t="s">
        <v>18</v>
      </c>
      <c r="N103" s="221" t="s">
        <v>40</v>
      </c>
      <c r="O103" s="86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2">
        <f>S103*H103</f>
        <v>0</v>
      </c>
      <c r="U103" s="223" t="s">
        <v>18</v>
      </c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4" t="s">
        <v>140</v>
      </c>
      <c r="AT103" s="224" t="s">
        <v>136</v>
      </c>
      <c r="AU103" s="224" t="s">
        <v>77</v>
      </c>
      <c r="AY103" s="19" t="s">
        <v>133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9" t="s">
        <v>77</v>
      </c>
      <c r="BK103" s="225">
        <f>ROUND(I103*H103,2)</f>
        <v>0</v>
      </c>
      <c r="BL103" s="19" t="s">
        <v>140</v>
      </c>
      <c r="BM103" s="224" t="s">
        <v>176</v>
      </c>
    </row>
    <row r="104" s="13" customFormat="1">
      <c r="A104" s="13"/>
      <c r="B104" s="226"/>
      <c r="C104" s="227"/>
      <c r="D104" s="228" t="s">
        <v>141</v>
      </c>
      <c r="E104" s="229" t="s">
        <v>18</v>
      </c>
      <c r="F104" s="230" t="s">
        <v>821</v>
      </c>
      <c r="G104" s="227"/>
      <c r="H104" s="229" t="s">
        <v>18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4"/>
      <c r="U104" s="235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141</v>
      </c>
      <c r="AU104" s="236" t="s">
        <v>77</v>
      </c>
      <c r="AV104" s="13" t="s">
        <v>77</v>
      </c>
      <c r="AW104" s="13" t="s">
        <v>31</v>
      </c>
      <c r="AX104" s="13" t="s">
        <v>69</v>
      </c>
      <c r="AY104" s="236" t="s">
        <v>133</v>
      </c>
    </row>
    <row r="105" s="14" customFormat="1">
      <c r="A105" s="14"/>
      <c r="B105" s="237"/>
      <c r="C105" s="238"/>
      <c r="D105" s="228" t="s">
        <v>141</v>
      </c>
      <c r="E105" s="239" t="s">
        <v>18</v>
      </c>
      <c r="F105" s="240" t="s">
        <v>77</v>
      </c>
      <c r="G105" s="238"/>
      <c r="H105" s="241">
        <v>1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5"/>
      <c r="U105" s="246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141</v>
      </c>
      <c r="AU105" s="247" t="s">
        <v>77</v>
      </c>
      <c r="AV105" s="14" t="s">
        <v>79</v>
      </c>
      <c r="AW105" s="14" t="s">
        <v>31</v>
      </c>
      <c r="AX105" s="14" t="s">
        <v>77</v>
      </c>
      <c r="AY105" s="247" t="s">
        <v>133</v>
      </c>
    </row>
    <row r="106" s="2" customFormat="1" ht="16.5" customHeight="1">
      <c r="A106" s="40"/>
      <c r="B106" s="41"/>
      <c r="C106" s="213" t="s">
        <v>152</v>
      </c>
      <c r="D106" s="213" t="s">
        <v>136</v>
      </c>
      <c r="E106" s="214" t="s">
        <v>1058</v>
      </c>
      <c r="F106" s="215" t="s">
        <v>1059</v>
      </c>
      <c r="G106" s="216" t="s">
        <v>633</v>
      </c>
      <c r="H106" s="217">
        <v>1</v>
      </c>
      <c r="I106" s="218"/>
      <c r="J106" s="219">
        <f>ROUND(I106*H106,2)</f>
        <v>0</v>
      </c>
      <c r="K106" s="215" t="s">
        <v>1045</v>
      </c>
      <c r="L106" s="46"/>
      <c r="M106" s="220" t="s">
        <v>18</v>
      </c>
      <c r="N106" s="221" t="s">
        <v>40</v>
      </c>
      <c r="O106" s="86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2">
        <f>S106*H106</f>
        <v>0</v>
      </c>
      <c r="U106" s="223" t="s">
        <v>18</v>
      </c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4" t="s">
        <v>140</v>
      </c>
      <c r="AT106" s="224" t="s">
        <v>136</v>
      </c>
      <c r="AU106" s="224" t="s">
        <v>77</v>
      </c>
      <c r="AY106" s="19" t="s">
        <v>133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9" t="s">
        <v>77</v>
      </c>
      <c r="BK106" s="225">
        <f>ROUND(I106*H106,2)</f>
        <v>0</v>
      </c>
      <c r="BL106" s="19" t="s">
        <v>140</v>
      </c>
      <c r="BM106" s="224" t="s">
        <v>180</v>
      </c>
    </row>
    <row r="107" s="13" customFormat="1">
      <c r="A107" s="13"/>
      <c r="B107" s="226"/>
      <c r="C107" s="227"/>
      <c r="D107" s="228" t="s">
        <v>141</v>
      </c>
      <c r="E107" s="229" t="s">
        <v>18</v>
      </c>
      <c r="F107" s="230" t="s">
        <v>821</v>
      </c>
      <c r="G107" s="227"/>
      <c r="H107" s="229" t="s">
        <v>18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4"/>
      <c r="U107" s="235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141</v>
      </c>
      <c r="AU107" s="236" t="s">
        <v>77</v>
      </c>
      <c r="AV107" s="13" t="s">
        <v>77</v>
      </c>
      <c r="AW107" s="13" t="s">
        <v>31</v>
      </c>
      <c r="AX107" s="13" t="s">
        <v>69</v>
      </c>
      <c r="AY107" s="236" t="s">
        <v>133</v>
      </c>
    </row>
    <row r="108" s="14" customFormat="1">
      <c r="A108" s="14"/>
      <c r="B108" s="237"/>
      <c r="C108" s="238"/>
      <c r="D108" s="228" t="s">
        <v>141</v>
      </c>
      <c r="E108" s="239" t="s">
        <v>18</v>
      </c>
      <c r="F108" s="240" t="s">
        <v>77</v>
      </c>
      <c r="G108" s="238"/>
      <c r="H108" s="241">
        <v>1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5"/>
      <c r="U108" s="246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141</v>
      </c>
      <c r="AU108" s="247" t="s">
        <v>77</v>
      </c>
      <c r="AV108" s="14" t="s">
        <v>79</v>
      </c>
      <c r="AW108" s="14" t="s">
        <v>31</v>
      </c>
      <c r="AX108" s="14" t="s">
        <v>77</v>
      </c>
      <c r="AY108" s="247" t="s">
        <v>133</v>
      </c>
    </row>
    <row r="109" s="2" customFormat="1" ht="16.5" customHeight="1">
      <c r="A109" s="40"/>
      <c r="B109" s="41"/>
      <c r="C109" s="213" t="s">
        <v>145</v>
      </c>
      <c r="D109" s="213" t="s">
        <v>136</v>
      </c>
      <c r="E109" s="214" t="s">
        <v>1060</v>
      </c>
      <c r="F109" s="215" t="s">
        <v>1061</v>
      </c>
      <c r="G109" s="216" t="s">
        <v>633</v>
      </c>
      <c r="H109" s="217">
        <v>1</v>
      </c>
      <c r="I109" s="218"/>
      <c r="J109" s="219">
        <f>ROUND(I109*H109,2)</f>
        <v>0</v>
      </c>
      <c r="K109" s="215" t="s">
        <v>1045</v>
      </c>
      <c r="L109" s="46"/>
      <c r="M109" s="220" t="s">
        <v>18</v>
      </c>
      <c r="N109" s="221" t="s">
        <v>40</v>
      </c>
      <c r="O109" s="86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2">
        <f>S109*H109</f>
        <v>0</v>
      </c>
      <c r="U109" s="223" t="s">
        <v>18</v>
      </c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4" t="s">
        <v>140</v>
      </c>
      <c r="AT109" s="224" t="s">
        <v>136</v>
      </c>
      <c r="AU109" s="224" t="s">
        <v>77</v>
      </c>
      <c r="AY109" s="19" t="s">
        <v>133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9" t="s">
        <v>77</v>
      </c>
      <c r="BK109" s="225">
        <f>ROUND(I109*H109,2)</f>
        <v>0</v>
      </c>
      <c r="BL109" s="19" t="s">
        <v>140</v>
      </c>
      <c r="BM109" s="224" t="s">
        <v>185</v>
      </c>
    </row>
    <row r="110" s="13" customFormat="1">
      <c r="A110" s="13"/>
      <c r="B110" s="226"/>
      <c r="C110" s="227"/>
      <c r="D110" s="228" t="s">
        <v>141</v>
      </c>
      <c r="E110" s="229" t="s">
        <v>18</v>
      </c>
      <c r="F110" s="230" t="s">
        <v>821</v>
      </c>
      <c r="G110" s="227"/>
      <c r="H110" s="229" t="s">
        <v>18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4"/>
      <c r="U110" s="235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141</v>
      </c>
      <c r="AU110" s="236" t="s">
        <v>77</v>
      </c>
      <c r="AV110" s="13" t="s">
        <v>77</v>
      </c>
      <c r="AW110" s="13" t="s">
        <v>31</v>
      </c>
      <c r="AX110" s="13" t="s">
        <v>69</v>
      </c>
      <c r="AY110" s="236" t="s">
        <v>133</v>
      </c>
    </row>
    <row r="111" s="14" customFormat="1">
      <c r="A111" s="14"/>
      <c r="B111" s="237"/>
      <c r="C111" s="238"/>
      <c r="D111" s="228" t="s">
        <v>141</v>
      </c>
      <c r="E111" s="239" t="s">
        <v>18</v>
      </c>
      <c r="F111" s="240" t="s">
        <v>77</v>
      </c>
      <c r="G111" s="238"/>
      <c r="H111" s="241">
        <v>1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5"/>
      <c r="U111" s="246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7" t="s">
        <v>141</v>
      </c>
      <c r="AU111" s="247" t="s">
        <v>77</v>
      </c>
      <c r="AV111" s="14" t="s">
        <v>79</v>
      </c>
      <c r="AW111" s="14" t="s">
        <v>31</v>
      </c>
      <c r="AX111" s="14" t="s">
        <v>77</v>
      </c>
      <c r="AY111" s="247" t="s">
        <v>133</v>
      </c>
    </row>
    <row r="112" s="2" customFormat="1" ht="16.5" customHeight="1">
      <c r="A112" s="40"/>
      <c r="B112" s="41"/>
      <c r="C112" s="213" t="s">
        <v>149</v>
      </c>
      <c r="D112" s="213" t="s">
        <v>136</v>
      </c>
      <c r="E112" s="214" t="s">
        <v>1062</v>
      </c>
      <c r="F112" s="215" t="s">
        <v>1063</v>
      </c>
      <c r="G112" s="216" t="s">
        <v>846</v>
      </c>
      <c r="H112" s="217">
        <v>2</v>
      </c>
      <c r="I112" s="218"/>
      <c r="J112" s="219">
        <f>ROUND(I112*H112,2)</f>
        <v>0</v>
      </c>
      <c r="K112" s="215" t="s">
        <v>1045</v>
      </c>
      <c r="L112" s="46"/>
      <c r="M112" s="220" t="s">
        <v>18</v>
      </c>
      <c r="N112" s="221" t="s">
        <v>40</v>
      </c>
      <c r="O112" s="86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2">
        <f>S112*H112</f>
        <v>0</v>
      </c>
      <c r="U112" s="223" t="s">
        <v>18</v>
      </c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4" t="s">
        <v>140</v>
      </c>
      <c r="AT112" s="224" t="s">
        <v>136</v>
      </c>
      <c r="AU112" s="224" t="s">
        <v>77</v>
      </c>
      <c r="AY112" s="19" t="s">
        <v>133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9" t="s">
        <v>77</v>
      </c>
      <c r="BK112" s="225">
        <f>ROUND(I112*H112,2)</f>
        <v>0</v>
      </c>
      <c r="BL112" s="19" t="s">
        <v>140</v>
      </c>
      <c r="BM112" s="224" t="s">
        <v>186</v>
      </c>
    </row>
    <row r="113" s="2" customFormat="1" ht="16.5" customHeight="1">
      <c r="A113" s="40"/>
      <c r="B113" s="41"/>
      <c r="C113" s="213" t="s">
        <v>154</v>
      </c>
      <c r="D113" s="213" t="s">
        <v>136</v>
      </c>
      <c r="E113" s="214" t="s">
        <v>1064</v>
      </c>
      <c r="F113" s="215" t="s">
        <v>1065</v>
      </c>
      <c r="G113" s="216" t="s">
        <v>846</v>
      </c>
      <c r="H113" s="217">
        <v>2</v>
      </c>
      <c r="I113" s="218"/>
      <c r="J113" s="219">
        <f>ROUND(I113*H113,2)</f>
        <v>0</v>
      </c>
      <c r="K113" s="215" t="s">
        <v>1045</v>
      </c>
      <c r="L113" s="46"/>
      <c r="M113" s="220" t="s">
        <v>18</v>
      </c>
      <c r="N113" s="221" t="s">
        <v>40</v>
      </c>
      <c r="O113" s="86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2">
        <f>S113*H113</f>
        <v>0</v>
      </c>
      <c r="U113" s="223" t="s">
        <v>18</v>
      </c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4" t="s">
        <v>140</v>
      </c>
      <c r="AT113" s="224" t="s">
        <v>136</v>
      </c>
      <c r="AU113" s="224" t="s">
        <v>77</v>
      </c>
      <c r="AY113" s="19" t="s">
        <v>133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9" t="s">
        <v>77</v>
      </c>
      <c r="BK113" s="225">
        <f>ROUND(I113*H113,2)</f>
        <v>0</v>
      </c>
      <c r="BL113" s="19" t="s">
        <v>140</v>
      </c>
      <c r="BM113" s="224" t="s">
        <v>191</v>
      </c>
    </row>
    <row r="114" s="2" customFormat="1" ht="16.5" customHeight="1">
      <c r="A114" s="40"/>
      <c r="B114" s="41"/>
      <c r="C114" s="213" t="s">
        <v>8</v>
      </c>
      <c r="D114" s="213" t="s">
        <v>136</v>
      </c>
      <c r="E114" s="214" t="s">
        <v>1066</v>
      </c>
      <c r="F114" s="215" t="s">
        <v>1067</v>
      </c>
      <c r="G114" s="216" t="s">
        <v>846</v>
      </c>
      <c r="H114" s="217">
        <v>2</v>
      </c>
      <c r="I114" s="218"/>
      <c r="J114" s="219">
        <f>ROUND(I114*H114,2)</f>
        <v>0</v>
      </c>
      <c r="K114" s="215" t="s">
        <v>1045</v>
      </c>
      <c r="L114" s="46"/>
      <c r="M114" s="220" t="s">
        <v>18</v>
      </c>
      <c r="N114" s="221" t="s">
        <v>40</v>
      </c>
      <c r="O114" s="86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2">
        <f>S114*H114</f>
        <v>0</v>
      </c>
      <c r="U114" s="223" t="s">
        <v>18</v>
      </c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4" t="s">
        <v>140</v>
      </c>
      <c r="AT114" s="224" t="s">
        <v>136</v>
      </c>
      <c r="AU114" s="224" t="s">
        <v>77</v>
      </c>
      <c r="AY114" s="19" t="s">
        <v>133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9" t="s">
        <v>77</v>
      </c>
      <c r="BK114" s="225">
        <f>ROUND(I114*H114,2)</f>
        <v>0</v>
      </c>
      <c r="BL114" s="19" t="s">
        <v>140</v>
      </c>
      <c r="BM114" s="224" t="s">
        <v>194</v>
      </c>
    </row>
    <row r="115" s="2" customFormat="1" ht="16.5" customHeight="1">
      <c r="A115" s="40"/>
      <c r="B115" s="41"/>
      <c r="C115" s="213" t="s">
        <v>419</v>
      </c>
      <c r="D115" s="213" t="s">
        <v>136</v>
      </c>
      <c r="E115" s="214" t="s">
        <v>1068</v>
      </c>
      <c r="F115" s="215" t="s">
        <v>1069</v>
      </c>
      <c r="G115" s="216" t="s">
        <v>846</v>
      </c>
      <c r="H115" s="217">
        <v>4</v>
      </c>
      <c r="I115" s="218"/>
      <c r="J115" s="219">
        <f>ROUND(I115*H115,2)</f>
        <v>0</v>
      </c>
      <c r="K115" s="215" t="s">
        <v>1045</v>
      </c>
      <c r="L115" s="46"/>
      <c r="M115" s="220" t="s">
        <v>18</v>
      </c>
      <c r="N115" s="221" t="s">
        <v>40</v>
      </c>
      <c r="O115" s="86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2">
        <f>S115*H115</f>
        <v>0</v>
      </c>
      <c r="U115" s="223" t="s">
        <v>18</v>
      </c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4" t="s">
        <v>140</v>
      </c>
      <c r="AT115" s="224" t="s">
        <v>136</v>
      </c>
      <c r="AU115" s="224" t="s">
        <v>77</v>
      </c>
      <c r="AY115" s="19" t="s">
        <v>133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9" t="s">
        <v>77</v>
      </c>
      <c r="BK115" s="225">
        <f>ROUND(I115*H115,2)</f>
        <v>0</v>
      </c>
      <c r="BL115" s="19" t="s">
        <v>140</v>
      </c>
      <c r="BM115" s="224" t="s">
        <v>200</v>
      </c>
    </row>
    <row r="116" s="2" customFormat="1" ht="16.5" customHeight="1">
      <c r="A116" s="40"/>
      <c r="B116" s="41"/>
      <c r="C116" s="213" t="s">
        <v>176</v>
      </c>
      <c r="D116" s="213" t="s">
        <v>136</v>
      </c>
      <c r="E116" s="214" t="s">
        <v>1070</v>
      </c>
      <c r="F116" s="215" t="s">
        <v>1071</v>
      </c>
      <c r="G116" s="216" t="s">
        <v>846</v>
      </c>
      <c r="H116" s="217">
        <v>2</v>
      </c>
      <c r="I116" s="218"/>
      <c r="J116" s="219">
        <f>ROUND(I116*H116,2)</f>
        <v>0</v>
      </c>
      <c r="K116" s="215" t="s">
        <v>1045</v>
      </c>
      <c r="L116" s="46"/>
      <c r="M116" s="220" t="s">
        <v>18</v>
      </c>
      <c r="N116" s="221" t="s">
        <v>40</v>
      </c>
      <c r="O116" s="86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2">
        <f>S116*H116</f>
        <v>0</v>
      </c>
      <c r="U116" s="223" t="s">
        <v>18</v>
      </c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4" t="s">
        <v>140</v>
      </c>
      <c r="AT116" s="224" t="s">
        <v>136</v>
      </c>
      <c r="AU116" s="224" t="s">
        <v>77</v>
      </c>
      <c r="AY116" s="19" t="s">
        <v>133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9" t="s">
        <v>77</v>
      </c>
      <c r="BK116" s="225">
        <f>ROUND(I116*H116,2)</f>
        <v>0</v>
      </c>
      <c r="BL116" s="19" t="s">
        <v>140</v>
      </c>
      <c r="BM116" s="224" t="s">
        <v>205</v>
      </c>
    </row>
    <row r="117" s="13" customFormat="1">
      <c r="A117" s="13"/>
      <c r="B117" s="226"/>
      <c r="C117" s="227"/>
      <c r="D117" s="228" t="s">
        <v>141</v>
      </c>
      <c r="E117" s="229" t="s">
        <v>18</v>
      </c>
      <c r="F117" s="230" t="s">
        <v>821</v>
      </c>
      <c r="G117" s="227"/>
      <c r="H117" s="229" t="s">
        <v>18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4"/>
      <c r="U117" s="235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141</v>
      </c>
      <c r="AU117" s="236" t="s">
        <v>77</v>
      </c>
      <c r="AV117" s="13" t="s">
        <v>77</v>
      </c>
      <c r="AW117" s="13" t="s">
        <v>31</v>
      </c>
      <c r="AX117" s="13" t="s">
        <v>69</v>
      </c>
      <c r="AY117" s="236" t="s">
        <v>133</v>
      </c>
    </row>
    <row r="118" s="14" customFormat="1">
      <c r="A118" s="14"/>
      <c r="B118" s="237"/>
      <c r="C118" s="238"/>
      <c r="D118" s="228" t="s">
        <v>141</v>
      </c>
      <c r="E118" s="239" t="s">
        <v>18</v>
      </c>
      <c r="F118" s="240" t="s">
        <v>79</v>
      </c>
      <c r="G118" s="238"/>
      <c r="H118" s="241">
        <v>2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5"/>
      <c r="U118" s="246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141</v>
      </c>
      <c r="AU118" s="247" t="s">
        <v>77</v>
      </c>
      <c r="AV118" s="14" t="s">
        <v>79</v>
      </c>
      <c r="AW118" s="14" t="s">
        <v>31</v>
      </c>
      <c r="AX118" s="14" t="s">
        <v>77</v>
      </c>
      <c r="AY118" s="247" t="s">
        <v>133</v>
      </c>
    </row>
    <row r="119" s="2" customFormat="1" ht="24.15" customHeight="1">
      <c r="A119" s="40"/>
      <c r="B119" s="41"/>
      <c r="C119" s="213" t="s">
        <v>424</v>
      </c>
      <c r="D119" s="213" t="s">
        <v>136</v>
      </c>
      <c r="E119" s="214" t="s">
        <v>1072</v>
      </c>
      <c r="F119" s="215" t="s">
        <v>1073</v>
      </c>
      <c r="G119" s="216" t="s">
        <v>846</v>
      </c>
      <c r="H119" s="217">
        <v>1</v>
      </c>
      <c r="I119" s="218"/>
      <c r="J119" s="219">
        <f>ROUND(I119*H119,2)</f>
        <v>0</v>
      </c>
      <c r="K119" s="215" t="s">
        <v>1045</v>
      </c>
      <c r="L119" s="46"/>
      <c r="M119" s="220" t="s">
        <v>18</v>
      </c>
      <c r="N119" s="221" t="s">
        <v>40</v>
      </c>
      <c r="O119" s="86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2">
        <f>S119*H119</f>
        <v>0</v>
      </c>
      <c r="U119" s="223" t="s">
        <v>18</v>
      </c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4" t="s">
        <v>140</v>
      </c>
      <c r="AT119" s="224" t="s">
        <v>136</v>
      </c>
      <c r="AU119" s="224" t="s">
        <v>77</v>
      </c>
      <c r="AY119" s="19" t="s">
        <v>133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9" t="s">
        <v>77</v>
      </c>
      <c r="BK119" s="225">
        <f>ROUND(I119*H119,2)</f>
        <v>0</v>
      </c>
      <c r="BL119" s="19" t="s">
        <v>140</v>
      </c>
      <c r="BM119" s="224" t="s">
        <v>209</v>
      </c>
    </row>
    <row r="120" s="13" customFormat="1">
      <c r="A120" s="13"/>
      <c r="B120" s="226"/>
      <c r="C120" s="227"/>
      <c r="D120" s="228" t="s">
        <v>141</v>
      </c>
      <c r="E120" s="229" t="s">
        <v>18</v>
      </c>
      <c r="F120" s="230" t="s">
        <v>821</v>
      </c>
      <c r="G120" s="227"/>
      <c r="H120" s="229" t="s">
        <v>18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4"/>
      <c r="U120" s="235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141</v>
      </c>
      <c r="AU120" s="236" t="s">
        <v>77</v>
      </c>
      <c r="AV120" s="13" t="s">
        <v>77</v>
      </c>
      <c r="AW120" s="13" t="s">
        <v>31</v>
      </c>
      <c r="AX120" s="13" t="s">
        <v>69</v>
      </c>
      <c r="AY120" s="236" t="s">
        <v>133</v>
      </c>
    </row>
    <row r="121" s="14" customFormat="1">
      <c r="A121" s="14"/>
      <c r="B121" s="237"/>
      <c r="C121" s="238"/>
      <c r="D121" s="228" t="s">
        <v>141</v>
      </c>
      <c r="E121" s="239" t="s">
        <v>18</v>
      </c>
      <c r="F121" s="240" t="s">
        <v>77</v>
      </c>
      <c r="G121" s="238"/>
      <c r="H121" s="241">
        <v>1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5"/>
      <c r="U121" s="246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141</v>
      </c>
      <c r="AU121" s="247" t="s">
        <v>77</v>
      </c>
      <c r="AV121" s="14" t="s">
        <v>79</v>
      </c>
      <c r="AW121" s="14" t="s">
        <v>31</v>
      </c>
      <c r="AX121" s="14" t="s">
        <v>77</v>
      </c>
      <c r="AY121" s="247" t="s">
        <v>133</v>
      </c>
    </row>
    <row r="122" s="2" customFormat="1" ht="24.15" customHeight="1">
      <c r="A122" s="40"/>
      <c r="B122" s="41"/>
      <c r="C122" s="213" t="s">
        <v>180</v>
      </c>
      <c r="D122" s="213" t="s">
        <v>136</v>
      </c>
      <c r="E122" s="214" t="s">
        <v>1074</v>
      </c>
      <c r="F122" s="215" t="s">
        <v>1075</v>
      </c>
      <c r="G122" s="216" t="s">
        <v>846</v>
      </c>
      <c r="H122" s="217">
        <v>1</v>
      </c>
      <c r="I122" s="218"/>
      <c r="J122" s="219">
        <f>ROUND(I122*H122,2)</f>
        <v>0</v>
      </c>
      <c r="K122" s="215" t="s">
        <v>1045</v>
      </c>
      <c r="L122" s="46"/>
      <c r="M122" s="220" t="s">
        <v>18</v>
      </c>
      <c r="N122" s="221" t="s">
        <v>40</v>
      </c>
      <c r="O122" s="86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2">
        <f>S122*H122</f>
        <v>0</v>
      </c>
      <c r="U122" s="223" t="s">
        <v>18</v>
      </c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4" t="s">
        <v>140</v>
      </c>
      <c r="AT122" s="224" t="s">
        <v>136</v>
      </c>
      <c r="AU122" s="224" t="s">
        <v>77</v>
      </c>
      <c r="AY122" s="19" t="s">
        <v>133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9" t="s">
        <v>77</v>
      </c>
      <c r="BK122" s="225">
        <f>ROUND(I122*H122,2)</f>
        <v>0</v>
      </c>
      <c r="BL122" s="19" t="s">
        <v>140</v>
      </c>
      <c r="BM122" s="224" t="s">
        <v>294</v>
      </c>
    </row>
    <row r="123" s="13" customFormat="1">
      <c r="A123" s="13"/>
      <c r="B123" s="226"/>
      <c r="C123" s="227"/>
      <c r="D123" s="228" t="s">
        <v>141</v>
      </c>
      <c r="E123" s="229" t="s">
        <v>18</v>
      </c>
      <c r="F123" s="230" t="s">
        <v>821</v>
      </c>
      <c r="G123" s="227"/>
      <c r="H123" s="229" t="s">
        <v>18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4"/>
      <c r="U123" s="235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141</v>
      </c>
      <c r="AU123" s="236" t="s">
        <v>77</v>
      </c>
      <c r="AV123" s="13" t="s">
        <v>77</v>
      </c>
      <c r="AW123" s="13" t="s">
        <v>31</v>
      </c>
      <c r="AX123" s="13" t="s">
        <v>69</v>
      </c>
      <c r="AY123" s="236" t="s">
        <v>133</v>
      </c>
    </row>
    <row r="124" s="14" customFormat="1">
      <c r="A124" s="14"/>
      <c r="B124" s="237"/>
      <c r="C124" s="238"/>
      <c r="D124" s="228" t="s">
        <v>141</v>
      </c>
      <c r="E124" s="239" t="s">
        <v>18</v>
      </c>
      <c r="F124" s="240" t="s">
        <v>77</v>
      </c>
      <c r="G124" s="238"/>
      <c r="H124" s="241">
        <v>1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5"/>
      <c r="U124" s="246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141</v>
      </c>
      <c r="AU124" s="247" t="s">
        <v>77</v>
      </c>
      <c r="AV124" s="14" t="s">
        <v>79</v>
      </c>
      <c r="AW124" s="14" t="s">
        <v>31</v>
      </c>
      <c r="AX124" s="14" t="s">
        <v>77</v>
      </c>
      <c r="AY124" s="247" t="s">
        <v>133</v>
      </c>
    </row>
    <row r="125" s="2" customFormat="1" ht="37.8" customHeight="1">
      <c r="A125" s="40"/>
      <c r="B125" s="41"/>
      <c r="C125" s="213" t="s">
        <v>177</v>
      </c>
      <c r="D125" s="213" t="s">
        <v>136</v>
      </c>
      <c r="E125" s="214" t="s">
        <v>1076</v>
      </c>
      <c r="F125" s="215" t="s">
        <v>1077</v>
      </c>
      <c r="G125" s="216" t="s">
        <v>633</v>
      </c>
      <c r="H125" s="217">
        <v>1</v>
      </c>
      <c r="I125" s="218"/>
      <c r="J125" s="219">
        <f>ROUND(I125*H125,2)</f>
        <v>0</v>
      </c>
      <c r="K125" s="215" t="s">
        <v>1045</v>
      </c>
      <c r="L125" s="46"/>
      <c r="M125" s="220" t="s">
        <v>18</v>
      </c>
      <c r="N125" s="221" t="s">
        <v>40</v>
      </c>
      <c r="O125" s="86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2">
        <f>S125*H125</f>
        <v>0</v>
      </c>
      <c r="U125" s="223" t="s">
        <v>18</v>
      </c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4" t="s">
        <v>140</v>
      </c>
      <c r="AT125" s="224" t="s">
        <v>136</v>
      </c>
      <c r="AU125" s="224" t="s">
        <v>77</v>
      </c>
      <c r="AY125" s="19" t="s">
        <v>133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9" t="s">
        <v>77</v>
      </c>
      <c r="BK125" s="225">
        <f>ROUND(I125*H125,2)</f>
        <v>0</v>
      </c>
      <c r="BL125" s="19" t="s">
        <v>140</v>
      </c>
      <c r="BM125" s="224" t="s">
        <v>300</v>
      </c>
    </row>
    <row r="126" s="13" customFormat="1">
      <c r="A126" s="13"/>
      <c r="B126" s="226"/>
      <c r="C126" s="227"/>
      <c r="D126" s="228" t="s">
        <v>141</v>
      </c>
      <c r="E126" s="229" t="s">
        <v>18</v>
      </c>
      <c r="F126" s="230" t="s">
        <v>821</v>
      </c>
      <c r="G126" s="227"/>
      <c r="H126" s="229" t="s">
        <v>18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4"/>
      <c r="U126" s="235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141</v>
      </c>
      <c r="AU126" s="236" t="s">
        <v>77</v>
      </c>
      <c r="AV126" s="13" t="s">
        <v>77</v>
      </c>
      <c r="AW126" s="13" t="s">
        <v>31</v>
      </c>
      <c r="AX126" s="13" t="s">
        <v>69</v>
      </c>
      <c r="AY126" s="236" t="s">
        <v>133</v>
      </c>
    </row>
    <row r="127" s="14" customFormat="1">
      <c r="A127" s="14"/>
      <c r="B127" s="237"/>
      <c r="C127" s="238"/>
      <c r="D127" s="228" t="s">
        <v>141</v>
      </c>
      <c r="E127" s="239" t="s">
        <v>18</v>
      </c>
      <c r="F127" s="240" t="s">
        <v>77</v>
      </c>
      <c r="G127" s="238"/>
      <c r="H127" s="241">
        <v>1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5"/>
      <c r="U127" s="246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141</v>
      </c>
      <c r="AU127" s="247" t="s">
        <v>77</v>
      </c>
      <c r="AV127" s="14" t="s">
        <v>79</v>
      </c>
      <c r="AW127" s="14" t="s">
        <v>31</v>
      </c>
      <c r="AX127" s="14" t="s">
        <v>77</v>
      </c>
      <c r="AY127" s="247" t="s">
        <v>133</v>
      </c>
    </row>
    <row r="128" s="2" customFormat="1" ht="66.75" customHeight="1">
      <c r="A128" s="40"/>
      <c r="B128" s="41"/>
      <c r="C128" s="213" t="s">
        <v>185</v>
      </c>
      <c r="D128" s="213" t="s">
        <v>136</v>
      </c>
      <c r="E128" s="214" t="s">
        <v>1078</v>
      </c>
      <c r="F128" s="215" t="s">
        <v>1079</v>
      </c>
      <c r="G128" s="216" t="s">
        <v>846</v>
      </c>
      <c r="H128" s="217">
        <v>2</v>
      </c>
      <c r="I128" s="218"/>
      <c r="J128" s="219">
        <f>ROUND(I128*H128,2)</f>
        <v>0</v>
      </c>
      <c r="K128" s="215" t="s">
        <v>1045</v>
      </c>
      <c r="L128" s="46"/>
      <c r="M128" s="220" t="s">
        <v>18</v>
      </c>
      <c r="N128" s="221" t="s">
        <v>40</v>
      </c>
      <c r="O128" s="86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2">
        <f>S128*H128</f>
        <v>0</v>
      </c>
      <c r="U128" s="223" t="s">
        <v>18</v>
      </c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4" t="s">
        <v>140</v>
      </c>
      <c r="AT128" s="224" t="s">
        <v>136</v>
      </c>
      <c r="AU128" s="224" t="s">
        <v>77</v>
      </c>
      <c r="AY128" s="19" t="s">
        <v>133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9" t="s">
        <v>77</v>
      </c>
      <c r="BK128" s="225">
        <f>ROUND(I128*H128,2)</f>
        <v>0</v>
      </c>
      <c r="BL128" s="19" t="s">
        <v>140</v>
      </c>
      <c r="BM128" s="224" t="s">
        <v>305</v>
      </c>
    </row>
    <row r="129" s="13" customFormat="1">
      <c r="A129" s="13"/>
      <c r="B129" s="226"/>
      <c r="C129" s="227"/>
      <c r="D129" s="228" t="s">
        <v>141</v>
      </c>
      <c r="E129" s="229" t="s">
        <v>18</v>
      </c>
      <c r="F129" s="230" t="s">
        <v>821</v>
      </c>
      <c r="G129" s="227"/>
      <c r="H129" s="229" t="s">
        <v>18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4"/>
      <c r="U129" s="235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141</v>
      </c>
      <c r="AU129" s="236" t="s">
        <v>77</v>
      </c>
      <c r="AV129" s="13" t="s">
        <v>77</v>
      </c>
      <c r="AW129" s="13" t="s">
        <v>31</v>
      </c>
      <c r="AX129" s="13" t="s">
        <v>69</v>
      </c>
      <c r="AY129" s="236" t="s">
        <v>133</v>
      </c>
    </row>
    <row r="130" s="14" customFormat="1">
      <c r="A130" s="14"/>
      <c r="B130" s="237"/>
      <c r="C130" s="238"/>
      <c r="D130" s="228" t="s">
        <v>141</v>
      </c>
      <c r="E130" s="239" t="s">
        <v>18</v>
      </c>
      <c r="F130" s="240" t="s">
        <v>79</v>
      </c>
      <c r="G130" s="238"/>
      <c r="H130" s="241">
        <v>2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5"/>
      <c r="U130" s="246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141</v>
      </c>
      <c r="AU130" s="247" t="s">
        <v>77</v>
      </c>
      <c r="AV130" s="14" t="s">
        <v>79</v>
      </c>
      <c r="AW130" s="14" t="s">
        <v>31</v>
      </c>
      <c r="AX130" s="14" t="s">
        <v>77</v>
      </c>
      <c r="AY130" s="247" t="s">
        <v>133</v>
      </c>
    </row>
    <row r="131" s="2" customFormat="1" ht="24.15" customHeight="1">
      <c r="A131" s="40"/>
      <c r="B131" s="41"/>
      <c r="C131" s="213" t="s">
        <v>182</v>
      </c>
      <c r="D131" s="213" t="s">
        <v>136</v>
      </c>
      <c r="E131" s="214" t="s">
        <v>1080</v>
      </c>
      <c r="F131" s="215" t="s">
        <v>1081</v>
      </c>
      <c r="G131" s="216" t="s">
        <v>846</v>
      </c>
      <c r="H131" s="217">
        <v>1</v>
      </c>
      <c r="I131" s="218"/>
      <c r="J131" s="219">
        <f>ROUND(I131*H131,2)</f>
        <v>0</v>
      </c>
      <c r="K131" s="215" t="s">
        <v>1045</v>
      </c>
      <c r="L131" s="46"/>
      <c r="M131" s="220" t="s">
        <v>18</v>
      </c>
      <c r="N131" s="221" t="s">
        <v>40</v>
      </c>
      <c r="O131" s="86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2">
        <f>S131*H131</f>
        <v>0</v>
      </c>
      <c r="U131" s="223" t="s">
        <v>18</v>
      </c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4" t="s">
        <v>140</v>
      </c>
      <c r="AT131" s="224" t="s">
        <v>136</v>
      </c>
      <c r="AU131" s="224" t="s">
        <v>77</v>
      </c>
      <c r="AY131" s="19" t="s">
        <v>133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9" t="s">
        <v>77</v>
      </c>
      <c r="BK131" s="225">
        <f>ROUND(I131*H131,2)</f>
        <v>0</v>
      </c>
      <c r="BL131" s="19" t="s">
        <v>140</v>
      </c>
      <c r="BM131" s="224" t="s">
        <v>309</v>
      </c>
    </row>
    <row r="132" s="2" customFormat="1" ht="37.8" customHeight="1">
      <c r="A132" s="40"/>
      <c r="B132" s="41"/>
      <c r="C132" s="213" t="s">
        <v>186</v>
      </c>
      <c r="D132" s="213" t="s">
        <v>136</v>
      </c>
      <c r="E132" s="214" t="s">
        <v>1082</v>
      </c>
      <c r="F132" s="215" t="s">
        <v>1083</v>
      </c>
      <c r="G132" s="216" t="s">
        <v>846</v>
      </c>
      <c r="H132" s="217">
        <v>1</v>
      </c>
      <c r="I132" s="218"/>
      <c r="J132" s="219">
        <f>ROUND(I132*H132,2)</f>
        <v>0</v>
      </c>
      <c r="K132" s="215" t="s">
        <v>1045</v>
      </c>
      <c r="L132" s="46"/>
      <c r="M132" s="220" t="s">
        <v>18</v>
      </c>
      <c r="N132" s="221" t="s">
        <v>40</v>
      </c>
      <c r="O132" s="86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2">
        <f>S132*H132</f>
        <v>0</v>
      </c>
      <c r="U132" s="223" t="s">
        <v>18</v>
      </c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4" t="s">
        <v>140</v>
      </c>
      <c r="AT132" s="224" t="s">
        <v>136</v>
      </c>
      <c r="AU132" s="224" t="s">
        <v>77</v>
      </c>
      <c r="AY132" s="19" t="s">
        <v>133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9" t="s">
        <v>77</v>
      </c>
      <c r="BK132" s="225">
        <f>ROUND(I132*H132,2)</f>
        <v>0</v>
      </c>
      <c r="BL132" s="19" t="s">
        <v>140</v>
      </c>
      <c r="BM132" s="224" t="s">
        <v>313</v>
      </c>
    </row>
    <row r="133" s="2" customFormat="1" ht="16.5" customHeight="1">
      <c r="A133" s="40"/>
      <c r="B133" s="41"/>
      <c r="C133" s="213" t="s">
        <v>7</v>
      </c>
      <c r="D133" s="213" t="s">
        <v>136</v>
      </c>
      <c r="E133" s="214" t="s">
        <v>1084</v>
      </c>
      <c r="F133" s="215" t="s">
        <v>1085</v>
      </c>
      <c r="G133" s="216" t="s">
        <v>846</v>
      </c>
      <c r="H133" s="217">
        <v>1</v>
      </c>
      <c r="I133" s="218"/>
      <c r="J133" s="219">
        <f>ROUND(I133*H133,2)</f>
        <v>0</v>
      </c>
      <c r="K133" s="215" t="s">
        <v>1045</v>
      </c>
      <c r="L133" s="46"/>
      <c r="M133" s="220" t="s">
        <v>18</v>
      </c>
      <c r="N133" s="221" t="s">
        <v>40</v>
      </c>
      <c r="O133" s="86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2">
        <f>S133*H133</f>
        <v>0</v>
      </c>
      <c r="U133" s="223" t="s">
        <v>18</v>
      </c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4" t="s">
        <v>140</v>
      </c>
      <c r="AT133" s="224" t="s">
        <v>136</v>
      </c>
      <c r="AU133" s="224" t="s">
        <v>77</v>
      </c>
      <c r="AY133" s="19" t="s">
        <v>133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9" t="s">
        <v>77</v>
      </c>
      <c r="BK133" s="225">
        <f>ROUND(I133*H133,2)</f>
        <v>0</v>
      </c>
      <c r="BL133" s="19" t="s">
        <v>140</v>
      </c>
      <c r="BM133" s="224" t="s">
        <v>320</v>
      </c>
    </row>
    <row r="134" s="13" customFormat="1">
      <c r="A134" s="13"/>
      <c r="B134" s="226"/>
      <c r="C134" s="227"/>
      <c r="D134" s="228" t="s">
        <v>141</v>
      </c>
      <c r="E134" s="229" t="s">
        <v>18</v>
      </c>
      <c r="F134" s="230" t="s">
        <v>821</v>
      </c>
      <c r="G134" s="227"/>
      <c r="H134" s="229" t="s">
        <v>18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4"/>
      <c r="U134" s="235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141</v>
      </c>
      <c r="AU134" s="236" t="s">
        <v>77</v>
      </c>
      <c r="AV134" s="13" t="s">
        <v>77</v>
      </c>
      <c r="AW134" s="13" t="s">
        <v>31</v>
      </c>
      <c r="AX134" s="13" t="s">
        <v>69</v>
      </c>
      <c r="AY134" s="236" t="s">
        <v>133</v>
      </c>
    </row>
    <row r="135" s="14" customFormat="1">
      <c r="A135" s="14"/>
      <c r="B135" s="237"/>
      <c r="C135" s="238"/>
      <c r="D135" s="228" t="s">
        <v>141</v>
      </c>
      <c r="E135" s="239" t="s">
        <v>18</v>
      </c>
      <c r="F135" s="240" t="s">
        <v>77</v>
      </c>
      <c r="G135" s="238"/>
      <c r="H135" s="241">
        <v>1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5"/>
      <c r="U135" s="246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7" t="s">
        <v>141</v>
      </c>
      <c r="AU135" s="247" t="s">
        <v>77</v>
      </c>
      <c r="AV135" s="14" t="s">
        <v>79</v>
      </c>
      <c r="AW135" s="14" t="s">
        <v>31</v>
      </c>
      <c r="AX135" s="14" t="s">
        <v>77</v>
      </c>
      <c r="AY135" s="247" t="s">
        <v>133</v>
      </c>
    </row>
    <row r="136" s="2" customFormat="1" ht="21.75" customHeight="1">
      <c r="A136" s="40"/>
      <c r="B136" s="41"/>
      <c r="C136" s="213" t="s">
        <v>191</v>
      </c>
      <c r="D136" s="213" t="s">
        <v>136</v>
      </c>
      <c r="E136" s="214" t="s">
        <v>1086</v>
      </c>
      <c r="F136" s="215" t="s">
        <v>1087</v>
      </c>
      <c r="G136" s="216" t="s">
        <v>846</v>
      </c>
      <c r="H136" s="217">
        <v>1</v>
      </c>
      <c r="I136" s="218"/>
      <c r="J136" s="219">
        <f>ROUND(I136*H136,2)</f>
        <v>0</v>
      </c>
      <c r="K136" s="215" t="s">
        <v>1045</v>
      </c>
      <c r="L136" s="46"/>
      <c r="M136" s="220" t="s">
        <v>18</v>
      </c>
      <c r="N136" s="221" t="s">
        <v>40</v>
      </c>
      <c r="O136" s="86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2">
        <f>S136*H136</f>
        <v>0</v>
      </c>
      <c r="U136" s="223" t="s">
        <v>18</v>
      </c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4" t="s">
        <v>140</v>
      </c>
      <c r="AT136" s="224" t="s">
        <v>136</v>
      </c>
      <c r="AU136" s="224" t="s">
        <v>77</v>
      </c>
      <c r="AY136" s="19" t="s">
        <v>133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9" t="s">
        <v>77</v>
      </c>
      <c r="BK136" s="225">
        <f>ROUND(I136*H136,2)</f>
        <v>0</v>
      </c>
      <c r="BL136" s="19" t="s">
        <v>140</v>
      </c>
      <c r="BM136" s="224" t="s">
        <v>325</v>
      </c>
    </row>
    <row r="137" s="2" customFormat="1" ht="21.75" customHeight="1">
      <c r="A137" s="40"/>
      <c r="B137" s="41"/>
      <c r="C137" s="213" t="s">
        <v>197</v>
      </c>
      <c r="D137" s="213" t="s">
        <v>136</v>
      </c>
      <c r="E137" s="214" t="s">
        <v>1088</v>
      </c>
      <c r="F137" s="215" t="s">
        <v>1089</v>
      </c>
      <c r="G137" s="216" t="s">
        <v>846</v>
      </c>
      <c r="H137" s="217">
        <v>2</v>
      </c>
      <c r="I137" s="218"/>
      <c r="J137" s="219">
        <f>ROUND(I137*H137,2)</f>
        <v>0</v>
      </c>
      <c r="K137" s="215" t="s">
        <v>1045</v>
      </c>
      <c r="L137" s="46"/>
      <c r="M137" s="220" t="s">
        <v>18</v>
      </c>
      <c r="N137" s="221" t="s">
        <v>40</v>
      </c>
      <c r="O137" s="86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2">
        <f>S137*H137</f>
        <v>0</v>
      </c>
      <c r="U137" s="223" t="s">
        <v>18</v>
      </c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4" t="s">
        <v>140</v>
      </c>
      <c r="AT137" s="224" t="s">
        <v>136</v>
      </c>
      <c r="AU137" s="224" t="s">
        <v>77</v>
      </c>
      <c r="AY137" s="19" t="s">
        <v>133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9" t="s">
        <v>77</v>
      </c>
      <c r="BK137" s="225">
        <f>ROUND(I137*H137,2)</f>
        <v>0</v>
      </c>
      <c r="BL137" s="19" t="s">
        <v>140</v>
      </c>
      <c r="BM137" s="224" t="s">
        <v>329</v>
      </c>
    </row>
    <row r="138" s="2" customFormat="1" ht="49.05" customHeight="1">
      <c r="A138" s="40"/>
      <c r="B138" s="41"/>
      <c r="C138" s="213" t="s">
        <v>194</v>
      </c>
      <c r="D138" s="213" t="s">
        <v>136</v>
      </c>
      <c r="E138" s="214" t="s">
        <v>1090</v>
      </c>
      <c r="F138" s="215" t="s">
        <v>1091</v>
      </c>
      <c r="G138" s="216" t="s">
        <v>633</v>
      </c>
      <c r="H138" s="217">
        <v>1</v>
      </c>
      <c r="I138" s="218"/>
      <c r="J138" s="219">
        <f>ROUND(I138*H138,2)</f>
        <v>0</v>
      </c>
      <c r="K138" s="215" t="s">
        <v>1045</v>
      </c>
      <c r="L138" s="46"/>
      <c r="M138" s="220" t="s">
        <v>18</v>
      </c>
      <c r="N138" s="221" t="s">
        <v>40</v>
      </c>
      <c r="O138" s="86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2">
        <f>S138*H138</f>
        <v>0</v>
      </c>
      <c r="U138" s="223" t="s">
        <v>18</v>
      </c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4" t="s">
        <v>140</v>
      </c>
      <c r="AT138" s="224" t="s">
        <v>136</v>
      </c>
      <c r="AU138" s="224" t="s">
        <v>77</v>
      </c>
      <c r="AY138" s="19" t="s">
        <v>133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9" t="s">
        <v>77</v>
      </c>
      <c r="BK138" s="225">
        <f>ROUND(I138*H138,2)</f>
        <v>0</v>
      </c>
      <c r="BL138" s="19" t="s">
        <v>140</v>
      </c>
      <c r="BM138" s="224" t="s">
        <v>335</v>
      </c>
    </row>
    <row r="139" s="13" customFormat="1">
      <c r="A139" s="13"/>
      <c r="B139" s="226"/>
      <c r="C139" s="227"/>
      <c r="D139" s="228" t="s">
        <v>141</v>
      </c>
      <c r="E139" s="229" t="s">
        <v>18</v>
      </c>
      <c r="F139" s="230" t="s">
        <v>821</v>
      </c>
      <c r="G139" s="227"/>
      <c r="H139" s="229" t="s">
        <v>18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4"/>
      <c r="U139" s="235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141</v>
      </c>
      <c r="AU139" s="236" t="s">
        <v>77</v>
      </c>
      <c r="AV139" s="13" t="s">
        <v>77</v>
      </c>
      <c r="AW139" s="13" t="s">
        <v>31</v>
      </c>
      <c r="AX139" s="13" t="s">
        <v>69</v>
      </c>
      <c r="AY139" s="236" t="s">
        <v>133</v>
      </c>
    </row>
    <row r="140" s="14" customFormat="1">
      <c r="A140" s="14"/>
      <c r="B140" s="237"/>
      <c r="C140" s="238"/>
      <c r="D140" s="228" t="s">
        <v>141</v>
      </c>
      <c r="E140" s="239" t="s">
        <v>18</v>
      </c>
      <c r="F140" s="240" t="s">
        <v>77</v>
      </c>
      <c r="G140" s="238"/>
      <c r="H140" s="241">
        <v>1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5"/>
      <c r="U140" s="246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141</v>
      </c>
      <c r="AU140" s="247" t="s">
        <v>77</v>
      </c>
      <c r="AV140" s="14" t="s">
        <v>79</v>
      </c>
      <c r="AW140" s="14" t="s">
        <v>31</v>
      </c>
      <c r="AX140" s="14" t="s">
        <v>77</v>
      </c>
      <c r="AY140" s="247" t="s">
        <v>133</v>
      </c>
    </row>
    <row r="141" s="2" customFormat="1" ht="33" customHeight="1">
      <c r="A141" s="40"/>
      <c r="B141" s="41"/>
      <c r="C141" s="213" t="s">
        <v>206</v>
      </c>
      <c r="D141" s="213" t="s">
        <v>136</v>
      </c>
      <c r="E141" s="214" t="s">
        <v>1092</v>
      </c>
      <c r="F141" s="215" t="s">
        <v>1093</v>
      </c>
      <c r="G141" s="216" t="s">
        <v>633</v>
      </c>
      <c r="H141" s="217">
        <v>1</v>
      </c>
      <c r="I141" s="218"/>
      <c r="J141" s="219">
        <f>ROUND(I141*H141,2)</f>
        <v>0</v>
      </c>
      <c r="K141" s="215" t="s">
        <v>1045</v>
      </c>
      <c r="L141" s="46"/>
      <c r="M141" s="220" t="s">
        <v>18</v>
      </c>
      <c r="N141" s="221" t="s">
        <v>40</v>
      </c>
      <c r="O141" s="86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2">
        <f>S141*H141</f>
        <v>0</v>
      </c>
      <c r="U141" s="223" t="s">
        <v>18</v>
      </c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4" t="s">
        <v>140</v>
      </c>
      <c r="AT141" s="224" t="s">
        <v>136</v>
      </c>
      <c r="AU141" s="224" t="s">
        <v>77</v>
      </c>
      <c r="AY141" s="19" t="s">
        <v>133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9" t="s">
        <v>77</v>
      </c>
      <c r="BK141" s="225">
        <f>ROUND(I141*H141,2)</f>
        <v>0</v>
      </c>
      <c r="BL141" s="19" t="s">
        <v>140</v>
      </c>
      <c r="BM141" s="224" t="s">
        <v>340</v>
      </c>
    </row>
    <row r="142" s="13" customFormat="1">
      <c r="A142" s="13"/>
      <c r="B142" s="226"/>
      <c r="C142" s="227"/>
      <c r="D142" s="228" t="s">
        <v>141</v>
      </c>
      <c r="E142" s="229" t="s">
        <v>18</v>
      </c>
      <c r="F142" s="230" t="s">
        <v>821</v>
      </c>
      <c r="G142" s="227"/>
      <c r="H142" s="229" t="s">
        <v>18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4"/>
      <c r="U142" s="235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141</v>
      </c>
      <c r="AU142" s="236" t="s">
        <v>77</v>
      </c>
      <c r="AV142" s="13" t="s">
        <v>77</v>
      </c>
      <c r="AW142" s="13" t="s">
        <v>31</v>
      </c>
      <c r="AX142" s="13" t="s">
        <v>69</v>
      </c>
      <c r="AY142" s="236" t="s">
        <v>133</v>
      </c>
    </row>
    <row r="143" s="14" customFormat="1">
      <c r="A143" s="14"/>
      <c r="B143" s="237"/>
      <c r="C143" s="238"/>
      <c r="D143" s="228" t="s">
        <v>141</v>
      </c>
      <c r="E143" s="239" t="s">
        <v>18</v>
      </c>
      <c r="F143" s="240" t="s">
        <v>77</v>
      </c>
      <c r="G143" s="238"/>
      <c r="H143" s="241">
        <v>1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5"/>
      <c r="U143" s="246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141</v>
      </c>
      <c r="AU143" s="247" t="s">
        <v>77</v>
      </c>
      <c r="AV143" s="14" t="s">
        <v>79</v>
      </c>
      <c r="AW143" s="14" t="s">
        <v>31</v>
      </c>
      <c r="AX143" s="14" t="s">
        <v>77</v>
      </c>
      <c r="AY143" s="247" t="s">
        <v>133</v>
      </c>
    </row>
    <row r="144" s="2" customFormat="1" ht="33" customHeight="1">
      <c r="A144" s="40"/>
      <c r="B144" s="41"/>
      <c r="C144" s="213" t="s">
        <v>200</v>
      </c>
      <c r="D144" s="213" t="s">
        <v>136</v>
      </c>
      <c r="E144" s="214" t="s">
        <v>1094</v>
      </c>
      <c r="F144" s="215" t="s">
        <v>1095</v>
      </c>
      <c r="G144" s="216" t="s">
        <v>633</v>
      </c>
      <c r="H144" s="217">
        <v>2</v>
      </c>
      <c r="I144" s="218"/>
      <c r="J144" s="219">
        <f>ROUND(I144*H144,2)</f>
        <v>0</v>
      </c>
      <c r="K144" s="215" t="s">
        <v>1045</v>
      </c>
      <c r="L144" s="46"/>
      <c r="M144" s="220" t="s">
        <v>18</v>
      </c>
      <c r="N144" s="221" t="s">
        <v>40</v>
      </c>
      <c r="O144" s="86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2">
        <f>S144*H144</f>
        <v>0</v>
      </c>
      <c r="U144" s="223" t="s">
        <v>18</v>
      </c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4" t="s">
        <v>140</v>
      </c>
      <c r="AT144" s="224" t="s">
        <v>136</v>
      </c>
      <c r="AU144" s="224" t="s">
        <v>77</v>
      </c>
      <c r="AY144" s="19" t="s">
        <v>133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9" t="s">
        <v>77</v>
      </c>
      <c r="BK144" s="225">
        <f>ROUND(I144*H144,2)</f>
        <v>0</v>
      </c>
      <c r="BL144" s="19" t="s">
        <v>140</v>
      </c>
      <c r="BM144" s="224" t="s">
        <v>347</v>
      </c>
    </row>
    <row r="145" s="12" customFormat="1" ht="25.92" customHeight="1">
      <c r="A145" s="12"/>
      <c r="B145" s="197"/>
      <c r="C145" s="198"/>
      <c r="D145" s="199" t="s">
        <v>68</v>
      </c>
      <c r="E145" s="200" t="s">
        <v>946</v>
      </c>
      <c r="F145" s="200" t="s">
        <v>1096</v>
      </c>
      <c r="G145" s="198"/>
      <c r="H145" s="198"/>
      <c r="I145" s="201"/>
      <c r="J145" s="202">
        <f>BK145</f>
        <v>0</v>
      </c>
      <c r="K145" s="198"/>
      <c r="L145" s="203"/>
      <c r="M145" s="204"/>
      <c r="N145" s="205"/>
      <c r="O145" s="205"/>
      <c r="P145" s="206">
        <f>SUM(P146:P152)</f>
        <v>0</v>
      </c>
      <c r="Q145" s="205"/>
      <c r="R145" s="206">
        <f>SUM(R146:R152)</f>
        <v>0</v>
      </c>
      <c r="S145" s="205"/>
      <c r="T145" s="206">
        <f>SUM(T146:T152)</f>
        <v>0</v>
      </c>
      <c r="U145" s="207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8" t="s">
        <v>77</v>
      </c>
      <c r="AT145" s="209" t="s">
        <v>68</v>
      </c>
      <c r="AU145" s="209" t="s">
        <v>69</v>
      </c>
      <c r="AY145" s="208" t="s">
        <v>133</v>
      </c>
      <c r="BK145" s="210">
        <f>SUM(BK146:BK152)</f>
        <v>0</v>
      </c>
    </row>
    <row r="146" s="2" customFormat="1" ht="16.5" customHeight="1">
      <c r="A146" s="40"/>
      <c r="B146" s="41"/>
      <c r="C146" s="213" t="s">
        <v>291</v>
      </c>
      <c r="D146" s="213" t="s">
        <v>136</v>
      </c>
      <c r="E146" s="214" t="s">
        <v>1097</v>
      </c>
      <c r="F146" s="215" t="s">
        <v>1098</v>
      </c>
      <c r="G146" s="216" t="s">
        <v>319</v>
      </c>
      <c r="H146" s="217">
        <v>34</v>
      </c>
      <c r="I146" s="218"/>
      <c r="J146" s="219">
        <f>ROUND(I146*H146,2)</f>
        <v>0</v>
      </c>
      <c r="K146" s="215" t="s">
        <v>18</v>
      </c>
      <c r="L146" s="46"/>
      <c r="M146" s="220" t="s">
        <v>18</v>
      </c>
      <c r="N146" s="221" t="s">
        <v>40</v>
      </c>
      <c r="O146" s="86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2">
        <f>S146*H146</f>
        <v>0</v>
      </c>
      <c r="U146" s="223" t="s">
        <v>18</v>
      </c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4" t="s">
        <v>140</v>
      </c>
      <c r="AT146" s="224" t="s">
        <v>136</v>
      </c>
      <c r="AU146" s="224" t="s">
        <v>77</v>
      </c>
      <c r="AY146" s="19" t="s">
        <v>133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9" t="s">
        <v>77</v>
      </c>
      <c r="BK146" s="225">
        <f>ROUND(I146*H146,2)</f>
        <v>0</v>
      </c>
      <c r="BL146" s="19" t="s">
        <v>140</v>
      </c>
      <c r="BM146" s="224" t="s">
        <v>352</v>
      </c>
    </row>
    <row r="147" s="2" customFormat="1" ht="16.5" customHeight="1">
      <c r="A147" s="40"/>
      <c r="B147" s="41"/>
      <c r="C147" s="213" t="s">
        <v>205</v>
      </c>
      <c r="D147" s="213" t="s">
        <v>136</v>
      </c>
      <c r="E147" s="214" t="s">
        <v>1099</v>
      </c>
      <c r="F147" s="215" t="s">
        <v>1098</v>
      </c>
      <c r="G147" s="216" t="s">
        <v>319</v>
      </c>
      <c r="H147" s="217">
        <v>38</v>
      </c>
      <c r="I147" s="218"/>
      <c r="J147" s="219">
        <f>ROUND(I147*H147,2)</f>
        <v>0</v>
      </c>
      <c r="K147" s="215" t="s">
        <v>18</v>
      </c>
      <c r="L147" s="46"/>
      <c r="M147" s="220" t="s">
        <v>18</v>
      </c>
      <c r="N147" s="221" t="s">
        <v>40</v>
      </c>
      <c r="O147" s="86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2">
        <f>S147*H147</f>
        <v>0</v>
      </c>
      <c r="U147" s="223" t="s">
        <v>18</v>
      </c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4" t="s">
        <v>140</v>
      </c>
      <c r="AT147" s="224" t="s">
        <v>136</v>
      </c>
      <c r="AU147" s="224" t="s">
        <v>77</v>
      </c>
      <c r="AY147" s="19" t="s">
        <v>133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9" t="s">
        <v>77</v>
      </c>
      <c r="BK147" s="225">
        <f>ROUND(I147*H147,2)</f>
        <v>0</v>
      </c>
      <c r="BL147" s="19" t="s">
        <v>140</v>
      </c>
      <c r="BM147" s="224" t="s">
        <v>355</v>
      </c>
    </row>
    <row r="148" s="2" customFormat="1" ht="16.5" customHeight="1">
      <c r="A148" s="40"/>
      <c r="B148" s="41"/>
      <c r="C148" s="213" t="s">
        <v>322</v>
      </c>
      <c r="D148" s="213" t="s">
        <v>136</v>
      </c>
      <c r="E148" s="214" t="s">
        <v>1100</v>
      </c>
      <c r="F148" s="215" t="s">
        <v>1101</v>
      </c>
      <c r="G148" s="216" t="s">
        <v>846</v>
      </c>
      <c r="H148" s="217">
        <v>8</v>
      </c>
      <c r="I148" s="218"/>
      <c r="J148" s="219">
        <f>ROUND(I148*H148,2)</f>
        <v>0</v>
      </c>
      <c r="K148" s="215" t="s">
        <v>18</v>
      </c>
      <c r="L148" s="46"/>
      <c r="M148" s="220" t="s">
        <v>18</v>
      </c>
      <c r="N148" s="221" t="s">
        <v>40</v>
      </c>
      <c r="O148" s="86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2">
        <f>S148*H148</f>
        <v>0</v>
      </c>
      <c r="U148" s="223" t="s">
        <v>18</v>
      </c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4" t="s">
        <v>140</v>
      </c>
      <c r="AT148" s="224" t="s">
        <v>136</v>
      </c>
      <c r="AU148" s="224" t="s">
        <v>77</v>
      </c>
      <c r="AY148" s="19" t="s">
        <v>133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9" t="s">
        <v>77</v>
      </c>
      <c r="BK148" s="225">
        <f>ROUND(I148*H148,2)</f>
        <v>0</v>
      </c>
      <c r="BL148" s="19" t="s">
        <v>140</v>
      </c>
      <c r="BM148" s="224" t="s">
        <v>359</v>
      </c>
    </row>
    <row r="149" s="2" customFormat="1" ht="16.5" customHeight="1">
      <c r="A149" s="40"/>
      <c r="B149" s="41"/>
      <c r="C149" s="213" t="s">
        <v>209</v>
      </c>
      <c r="D149" s="213" t="s">
        <v>136</v>
      </c>
      <c r="E149" s="214" t="s">
        <v>1102</v>
      </c>
      <c r="F149" s="215" t="s">
        <v>1103</v>
      </c>
      <c r="G149" s="216" t="s">
        <v>846</v>
      </c>
      <c r="H149" s="217">
        <v>4</v>
      </c>
      <c r="I149" s="218"/>
      <c r="J149" s="219">
        <f>ROUND(I149*H149,2)</f>
        <v>0</v>
      </c>
      <c r="K149" s="215" t="s">
        <v>18</v>
      </c>
      <c r="L149" s="46"/>
      <c r="M149" s="220" t="s">
        <v>18</v>
      </c>
      <c r="N149" s="221" t="s">
        <v>40</v>
      </c>
      <c r="O149" s="86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2">
        <f>S149*H149</f>
        <v>0</v>
      </c>
      <c r="U149" s="223" t="s">
        <v>18</v>
      </c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4" t="s">
        <v>140</v>
      </c>
      <c r="AT149" s="224" t="s">
        <v>136</v>
      </c>
      <c r="AU149" s="224" t="s">
        <v>77</v>
      </c>
      <c r="AY149" s="19" t="s">
        <v>133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9" t="s">
        <v>77</v>
      </c>
      <c r="BK149" s="225">
        <f>ROUND(I149*H149,2)</f>
        <v>0</v>
      </c>
      <c r="BL149" s="19" t="s">
        <v>140</v>
      </c>
      <c r="BM149" s="224" t="s">
        <v>364</v>
      </c>
    </row>
    <row r="150" s="2" customFormat="1" ht="16.5" customHeight="1">
      <c r="A150" s="40"/>
      <c r="B150" s="41"/>
      <c r="C150" s="213" t="s">
        <v>332</v>
      </c>
      <c r="D150" s="213" t="s">
        <v>136</v>
      </c>
      <c r="E150" s="214" t="s">
        <v>1104</v>
      </c>
      <c r="F150" s="215" t="s">
        <v>1105</v>
      </c>
      <c r="G150" s="216" t="s">
        <v>846</v>
      </c>
      <c r="H150" s="217">
        <v>4</v>
      </c>
      <c r="I150" s="218"/>
      <c r="J150" s="219">
        <f>ROUND(I150*H150,2)</f>
        <v>0</v>
      </c>
      <c r="K150" s="215" t="s">
        <v>18</v>
      </c>
      <c r="L150" s="46"/>
      <c r="M150" s="220" t="s">
        <v>18</v>
      </c>
      <c r="N150" s="221" t="s">
        <v>40</v>
      </c>
      <c r="O150" s="86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2">
        <f>S150*H150</f>
        <v>0</v>
      </c>
      <c r="U150" s="223" t="s">
        <v>18</v>
      </c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4" t="s">
        <v>140</v>
      </c>
      <c r="AT150" s="224" t="s">
        <v>136</v>
      </c>
      <c r="AU150" s="224" t="s">
        <v>77</v>
      </c>
      <c r="AY150" s="19" t="s">
        <v>133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9" t="s">
        <v>77</v>
      </c>
      <c r="BK150" s="225">
        <f>ROUND(I150*H150,2)</f>
        <v>0</v>
      </c>
      <c r="BL150" s="19" t="s">
        <v>140</v>
      </c>
      <c r="BM150" s="224" t="s">
        <v>370</v>
      </c>
    </row>
    <row r="151" s="2" customFormat="1" ht="16.5" customHeight="1">
      <c r="A151" s="40"/>
      <c r="B151" s="41"/>
      <c r="C151" s="213" t="s">
        <v>294</v>
      </c>
      <c r="D151" s="213" t="s">
        <v>136</v>
      </c>
      <c r="E151" s="214" t="s">
        <v>1106</v>
      </c>
      <c r="F151" s="215" t="s">
        <v>1107</v>
      </c>
      <c r="G151" s="216" t="s">
        <v>846</v>
      </c>
      <c r="H151" s="217">
        <v>6</v>
      </c>
      <c r="I151" s="218"/>
      <c r="J151" s="219">
        <f>ROUND(I151*H151,2)</f>
        <v>0</v>
      </c>
      <c r="K151" s="215" t="s">
        <v>18</v>
      </c>
      <c r="L151" s="46"/>
      <c r="M151" s="220" t="s">
        <v>18</v>
      </c>
      <c r="N151" s="221" t="s">
        <v>40</v>
      </c>
      <c r="O151" s="86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2">
        <f>S151*H151</f>
        <v>0</v>
      </c>
      <c r="U151" s="223" t="s">
        <v>18</v>
      </c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4" t="s">
        <v>140</v>
      </c>
      <c r="AT151" s="224" t="s">
        <v>136</v>
      </c>
      <c r="AU151" s="224" t="s">
        <v>77</v>
      </c>
      <c r="AY151" s="19" t="s">
        <v>133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9" t="s">
        <v>77</v>
      </c>
      <c r="BK151" s="225">
        <f>ROUND(I151*H151,2)</f>
        <v>0</v>
      </c>
      <c r="BL151" s="19" t="s">
        <v>140</v>
      </c>
      <c r="BM151" s="224" t="s">
        <v>376</v>
      </c>
    </row>
    <row r="152" s="2" customFormat="1" ht="24.15" customHeight="1">
      <c r="A152" s="40"/>
      <c r="B152" s="41"/>
      <c r="C152" s="213" t="s">
        <v>700</v>
      </c>
      <c r="D152" s="213" t="s">
        <v>136</v>
      </c>
      <c r="E152" s="214" t="s">
        <v>1108</v>
      </c>
      <c r="F152" s="215" t="s">
        <v>1109</v>
      </c>
      <c r="G152" s="216" t="s">
        <v>846</v>
      </c>
      <c r="H152" s="217">
        <v>2</v>
      </c>
      <c r="I152" s="218"/>
      <c r="J152" s="219">
        <f>ROUND(I152*H152,2)</f>
        <v>0</v>
      </c>
      <c r="K152" s="215" t="s">
        <v>18</v>
      </c>
      <c r="L152" s="46"/>
      <c r="M152" s="220" t="s">
        <v>18</v>
      </c>
      <c r="N152" s="221" t="s">
        <v>40</v>
      </c>
      <c r="O152" s="86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2">
        <f>S152*H152</f>
        <v>0</v>
      </c>
      <c r="U152" s="223" t="s">
        <v>18</v>
      </c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4" t="s">
        <v>140</v>
      </c>
      <c r="AT152" s="224" t="s">
        <v>136</v>
      </c>
      <c r="AU152" s="224" t="s">
        <v>77</v>
      </c>
      <c r="AY152" s="19" t="s">
        <v>133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9" t="s">
        <v>77</v>
      </c>
      <c r="BK152" s="225">
        <f>ROUND(I152*H152,2)</f>
        <v>0</v>
      </c>
      <c r="BL152" s="19" t="s">
        <v>140</v>
      </c>
      <c r="BM152" s="224" t="s">
        <v>379</v>
      </c>
    </row>
    <row r="153" s="12" customFormat="1" ht="25.92" customHeight="1">
      <c r="A153" s="12"/>
      <c r="B153" s="197"/>
      <c r="C153" s="198"/>
      <c r="D153" s="199" t="s">
        <v>68</v>
      </c>
      <c r="E153" s="200" t="s">
        <v>1110</v>
      </c>
      <c r="F153" s="200" t="s">
        <v>1111</v>
      </c>
      <c r="G153" s="198"/>
      <c r="H153" s="198"/>
      <c r="I153" s="201"/>
      <c r="J153" s="202">
        <f>BK153</f>
        <v>0</v>
      </c>
      <c r="K153" s="198"/>
      <c r="L153" s="203"/>
      <c r="M153" s="204"/>
      <c r="N153" s="205"/>
      <c r="O153" s="205"/>
      <c r="P153" s="206">
        <f>SUM(P154:P171)</f>
        <v>0</v>
      </c>
      <c r="Q153" s="205"/>
      <c r="R153" s="206">
        <f>SUM(R154:R171)</f>
        <v>0</v>
      </c>
      <c r="S153" s="205"/>
      <c r="T153" s="206">
        <f>SUM(T154:T171)</f>
        <v>0</v>
      </c>
      <c r="U153" s="207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8" t="s">
        <v>77</v>
      </c>
      <c r="AT153" s="209" t="s">
        <v>68</v>
      </c>
      <c r="AU153" s="209" t="s">
        <v>69</v>
      </c>
      <c r="AY153" s="208" t="s">
        <v>133</v>
      </c>
      <c r="BK153" s="210">
        <f>SUM(BK154:BK171)</f>
        <v>0</v>
      </c>
    </row>
    <row r="154" s="2" customFormat="1" ht="16.5" customHeight="1">
      <c r="A154" s="40"/>
      <c r="B154" s="41"/>
      <c r="C154" s="213" t="s">
        <v>300</v>
      </c>
      <c r="D154" s="213" t="s">
        <v>136</v>
      </c>
      <c r="E154" s="214" t="s">
        <v>1112</v>
      </c>
      <c r="F154" s="215" t="s">
        <v>1113</v>
      </c>
      <c r="G154" s="216" t="s">
        <v>633</v>
      </c>
      <c r="H154" s="217">
        <v>1</v>
      </c>
      <c r="I154" s="218"/>
      <c r="J154" s="219">
        <f>ROUND(I154*H154,2)</f>
        <v>0</v>
      </c>
      <c r="K154" s="215" t="s">
        <v>1045</v>
      </c>
      <c r="L154" s="46"/>
      <c r="M154" s="220" t="s">
        <v>18</v>
      </c>
      <c r="N154" s="221" t="s">
        <v>40</v>
      </c>
      <c r="O154" s="86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2">
        <f>S154*H154</f>
        <v>0</v>
      </c>
      <c r="U154" s="223" t="s">
        <v>18</v>
      </c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4" t="s">
        <v>140</v>
      </c>
      <c r="AT154" s="224" t="s">
        <v>136</v>
      </c>
      <c r="AU154" s="224" t="s">
        <v>77</v>
      </c>
      <c r="AY154" s="19" t="s">
        <v>133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9" t="s">
        <v>77</v>
      </c>
      <c r="BK154" s="225">
        <f>ROUND(I154*H154,2)</f>
        <v>0</v>
      </c>
      <c r="BL154" s="19" t="s">
        <v>140</v>
      </c>
      <c r="BM154" s="224" t="s">
        <v>385</v>
      </c>
    </row>
    <row r="155" s="2" customFormat="1" ht="16.5" customHeight="1">
      <c r="A155" s="40"/>
      <c r="B155" s="41"/>
      <c r="C155" s="213" t="s">
        <v>705</v>
      </c>
      <c r="D155" s="213" t="s">
        <v>136</v>
      </c>
      <c r="E155" s="214" t="s">
        <v>1114</v>
      </c>
      <c r="F155" s="215" t="s">
        <v>1115</v>
      </c>
      <c r="G155" s="216" t="s">
        <v>633</v>
      </c>
      <c r="H155" s="217">
        <v>1</v>
      </c>
      <c r="I155" s="218"/>
      <c r="J155" s="219">
        <f>ROUND(I155*H155,2)</f>
        <v>0</v>
      </c>
      <c r="K155" s="215" t="s">
        <v>1045</v>
      </c>
      <c r="L155" s="46"/>
      <c r="M155" s="220" t="s">
        <v>18</v>
      </c>
      <c r="N155" s="221" t="s">
        <v>40</v>
      </c>
      <c r="O155" s="86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2">
        <f>S155*H155</f>
        <v>0</v>
      </c>
      <c r="U155" s="223" t="s">
        <v>18</v>
      </c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4" t="s">
        <v>140</v>
      </c>
      <c r="AT155" s="224" t="s">
        <v>136</v>
      </c>
      <c r="AU155" s="224" t="s">
        <v>77</v>
      </c>
      <c r="AY155" s="19" t="s">
        <v>133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9" t="s">
        <v>77</v>
      </c>
      <c r="BK155" s="225">
        <f>ROUND(I155*H155,2)</f>
        <v>0</v>
      </c>
      <c r="BL155" s="19" t="s">
        <v>140</v>
      </c>
      <c r="BM155" s="224" t="s">
        <v>390</v>
      </c>
    </row>
    <row r="156" s="2" customFormat="1" ht="16.5" customHeight="1">
      <c r="A156" s="40"/>
      <c r="B156" s="41"/>
      <c r="C156" s="213" t="s">
        <v>305</v>
      </c>
      <c r="D156" s="213" t="s">
        <v>136</v>
      </c>
      <c r="E156" s="214" t="s">
        <v>1116</v>
      </c>
      <c r="F156" s="215" t="s">
        <v>1117</v>
      </c>
      <c r="G156" s="216" t="s">
        <v>633</v>
      </c>
      <c r="H156" s="217">
        <v>1</v>
      </c>
      <c r="I156" s="218"/>
      <c r="J156" s="219">
        <f>ROUND(I156*H156,2)</f>
        <v>0</v>
      </c>
      <c r="K156" s="215" t="s">
        <v>1045</v>
      </c>
      <c r="L156" s="46"/>
      <c r="M156" s="220" t="s">
        <v>18</v>
      </c>
      <c r="N156" s="221" t="s">
        <v>40</v>
      </c>
      <c r="O156" s="86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2">
        <f>S156*H156</f>
        <v>0</v>
      </c>
      <c r="U156" s="223" t="s">
        <v>18</v>
      </c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4" t="s">
        <v>140</v>
      </c>
      <c r="AT156" s="224" t="s">
        <v>136</v>
      </c>
      <c r="AU156" s="224" t="s">
        <v>77</v>
      </c>
      <c r="AY156" s="19" t="s">
        <v>133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9" t="s">
        <v>77</v>
      </c>
      <c r="BK156" s="225">
        <f>ROUND(I156*H156,2)</f>
        <v>0</v>
      </c>
      <c r="BL156" s="19" t="s">
        <v>140</v>
      </c>
      <c r="BM156" s="224" t="s">
        <v>270</v>
      </c>
    </row>
    <row r="157" s="2" customFormat="1" ht="24.15" customHeight="1">
      <c r="A157" s="40"/>
      <c r="B157" s="41"/>
      <c r="C157" s="213" t="s">
        <v>361</v>
      </c>
      <c r="D157" s="213" t="s">
        <v>136</v>
      </c>
      <c r="E157" s="214" t="s">
        <v>1118</v>
      </c>
      <c r="F157" s="215" t="s">
        <v>1119</v>
      </c>
      <c r="G157" s="216" t="s">
        <v>633</v>
      </c>
      <c r="H157" s="217">
        <v>1</v>
      </c>
      <c r="I157" s="218"/>
      <c r="J157" s="219">
        <f>ROUND(I157*H157,2)</f>
        <v>0</v>
      </c>
      <c r="K157" s="215" t="s">
        <v>1045</v>
      </c>
      <c r="L157" s="46"/>
      <c r="M157" s="220" t="s">
        <v>18</v>
      </c>
      <c r="N157" s="221" t="s">
        <v>40</v>
      </c>
      <c r="O157" s="86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2">
        <f>S157*H157</f>
        <v>0</v>
      </c>
      <c r="U157" s="223" t="s">
        <v>18</v>
      </c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4" t="s">
        <v>140</v>
      </c>
      <c r="AT157" s="224" t="s">
        <v>136</v>
      </c>
      <c r="AU157" s="224" t="s">
        <v>77</v>
      </c>
      <c r="AY157" s="19" t="s">
        <v>133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9" t="s">
        <v>77</v>
      </c>
      <c r="BK157" s="225">
        <f>ROUND(I157*H157,2)</f>
        <v>0</v>
      </c>
      <c r="BL157" s="19" t="s">
        <v>140</v>
      </c>
      <c r="BM157" s="224" t="s">
        <v>396</v>
      </c>
    </row>
    <row r="158" s="2" customFormat="1" ht="24.15" customHeight="1">
      <c r="A158" s="40"/>
      <c r="B158" s="41"/>
      <c r="C158" s="213" t="s">
        <v>309</v>
      </c>
      <c r="D158" s="213" t="s">
        <v>136</v>
      </c>
      <c r="E158" s="214" t="s">
        <v>1120</v>
      </c>
      <c r="F158" s="215" t="s">
        <v>1121</v>
      </c>
      <c r="G158" s="216" t="s">
        <v>633</v>
      </c>
      <c r="H158" s="217">
        <v>1</v>
      </c>
      <c r="I158" s="218"/>
      <c r="J158" s="219">
        <f>ROUND(I158*H158,2)</f>
        <v>0</v>
      </c>
      <c r="K158" s="215" t="s">
        <v>1045</v>
      </c>
      <c r="L158" s="46"/>
      <c r="M158" s="220" t="s">
        <v>18</v>
      </c>
      <c r="N158" s="221" t="s">
        <v>40</v>
      </c>
      <c r="O158" s="86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2">
        <f>S158*H158</f>
        <v>0</v>
      </c>
      <c r="U158" s="223" t="s">
        <v>18</v>
      </c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4" t="s">
        <v>140</v>
      </c>
      <c r="AT158" s="224" t="s">
        <v>136</v>
      </c>
      <c r="AU158" s="224" t="s">
        <v>77</v>
      </c>
      <c r="AY158" s="19" t="s">
        <v>133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9" t="s">
        <v>77</v>
      </c>
      <c r="BK158" s="225">
        <f>ROUND(I158*H158,2)</f>
        <v>0</v>
      </c>
      <c r="BL158" s="19" t="s">
        <v>140</v>
      </c>
      <c r="BM158" s="224" t="s">
        <v>399</v>
      </c>
    </row>
    <row r="159" s="2" customFormat="1" ht="16.5" customHeight="1">
      <c r="A159" s="40"/>
      <c r="B159" s="41"/>
      <c r="C159" s="213" t="s">
        <v>349</v>
      </c>
      <c r="D159" s="213" t="s">
        <v>136</v>
      </c>
      <c r="E159" s="214" t="s">
        <v>1122</v>
      </c>
      <c r="F159" s="215" t="s">
        <v>1123</v>
      </c>
      <c r="G159" s="216" t="s">
        <v>846</v>
      </c>
      <c r="H159" s="217">
        <v>6</v>
      </c>
      <c r="I159" s="218"/>
      <c r="J159" s="219">
        <f>ROUND(I159*H159,2)</f>
        <v>0</v>
      </c>
      <c r="K159" s="215" t="s">
        <v>1045</v>
      </c>
      <c r="L159" s="46"/>
      <c r="M159" s="220" t="s">
        <v>18</v>
      </c>
      <c r="N159" s="221" t="s">
        <v>40</v>
      </c>
      <c r="O159" s="86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2">
        <f>S159*H159</f>
        <v>0</v>
      </c>
      <c r="U159" s="223" t="s">
        <v>18</v>
      </c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4" t="s">
        <v>140</v>
      </c>
      <c r="AT159" s="224" t="s">
        <v>136</v>
      </c>
      <c r="AU159" s="224" t="s">
        <v>77</v>
      </c>
      <c r="AY159" s="19" t="s">
        <v>133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9" t="s">
        <v>77</v>
      </c>
      <c r="BK159" s="225">
        <f>ROUND(I159*H159,2)</f>
        <v>0</v>
      </c>
      <c r="BL159" s="19" t="s">
        <v>140</v>
      </c>
      <c r="BM159" s="224" t="s">
        <v>404</v>
      </c>
    </row>
    <row r="160" s="2" customFormat="1" ht="16.5" customHeight="1">
      <c r="A160" s="40"/>
      <c r="B160" s="41"/>
      <c r="C160" s="213" t="s">
        <v>313</v>
      </c>
      <c r="D160" s="213" t="s">
        <v>136</v>
      </c>
      <c r="E160" s="214" t="s">
        <v>1124</v>
      </c>
      <c r="F160" s="215" t="s">
        <v>1125</v>
      </c>
      <c r="G160" s="216" t="s">
        <v>846</v>
      </c>
      <c r="H160" s="217">
        <v>1</v>
      </c>
      <c r="I160" s="218"/>
      <c r="J160" s="219">
        <f>ROUND(I160*H160,2)</f>
        <v>0</v>
      </c>
      <c r="K160" s="215" t="s">
        <v>1045</v>
      </c>
      <c r="L160" s="46"/>
      <c r="M160" s="220" t="s">
        <v>18</v>
      </c>
      <c r="N160" s="221" t="s">
        <v>40</v>
      </c>
      <c r="O160" s="86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2">
        <f>S160*H160</f>
        <v>0</v>
      </c>
      <c r="U160" s="223" t="s">
        <v>18</v>
      </c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4" t="s">
        <v>140</v>
      </c>
      <c r="AT160" s="224" t="s">
        <v>136</v>
      </c>
      <c r="AU160" s="224" t="s">
        <v>77</v>
      </c>
      <c r="AY160" s="19" t="s">
        <v>133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9" t="s">
        <v>77</v>
      </c>
      <c r="BK160" s="225">
        <f>ROUND(I160*H160,2)</f>
        <v>0</v>
      </c>
      <c r="BL160" s="19" t="s">
        <v>140</v>
      </c>
      <c r="BM160" s="224" t="s">
        <v>407</v>
      </c>
    </row>
    <row r="161" s="2" customFormat="1" ht="16.5" customHeight="1">
      <c r="A161" s="40"/>
      <c r="B161" s="41"/>
      <c r="C161" s="213" t="s">
        <v>356</v>
      </c>
      <c r="D161" s="213" t="s">
        <v>136</v>
      </c>
      <c r="E161" s="214" t="s">
        <v>1126</v>
      </c>
      <c r="F161" s="215" t="s">
        <v>1127</v>
      </c>
      <c r="G161" s="216" t="s">
        <v>846</v>
      </c>
      <c r="H161" s="217">
        <v>11</v>
      </c>
      <c r="I161" s="218"/>
      <c r="J161" s="219">
        <f>ROUND(I161*H161,2)</f>
        <v>0</v>
      </c>
      <c r="K161" s="215" t="s">
        <v>1045</v>
      </c>
      <c r="L161" s="46"/>
      <c r="M161" s="220" t="s">
        <v>18</v>
      </c>
      <c r="N161" s="221" t="s">
        <v>40</v>
      </c>
      <c r="O161" s="86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2">
        <f>S161*H161</f>
        <v>0</v>
      </c>
      <c r="U161" s="223" t="s">
        <v>18</v>
      </c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4" t="s">
        <v>140</v>
      </c>
      <c r="AT161" s="224" t="s">
        <v>136</v>
      </c>
      <c r="AU161" s="224" t="s">
        <v>77</v>
      </c>
      <c r="AY161" s="19" t="s">
        <v>133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9" t="s">
        <v>77</v>
      </c>
      <c r="BK161" s="225">
        <f>ROUND(I161*H161,2)</f>
        <v>0</v>
      </c>
      <c r="BL161" s="19" t="s">
        <v>140</v>
      </c>
      <c r="BM161" s="224" t="s">
        <v>275</v>
      </c>
    </row>
    <row r="162" s="2" customFormat="1" ht="16.5" customHeight="1">
      <c r="A162" s="40"/>
      <c r="B162" s="41"/>
      <c r="C162" s="213" t="s">
        <v>320</v>
      </c>
      <c r="D162" s="213" t="s">
        <v>136</v>
      </c>
      <c r="E162" s="214" t="s">
        <v>1128</v>
      </c>
      <c r="F162" s="215" t="s">
        <v>1129</v>
      </c>
      <c r="G162" s="216" t="s">
        <v>846</v>
      </c>
      <c r="H162" s="217">
        <v>10</v>
      </c>
      <c r="I162" s="218"/>
      <c r="J162" s="219">
        <f>ROUND(I162*H162,2)</f>
        <v>0</v>
      </c>
      <c r="K162" s="215" t="s">
        <v>1045</v>
      </c>
      <c r="L162" s="46"/>
      <c r="M162" s="220" t="s">
        <v>18</v>
      </c>
      <c r="N162" s="221" t="s">
        <v>40</v>
      </c>
      <c r="O162" s="86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2">
        <f>S162*H162</f>
        <v>0</v>
      </c>
      <c r="U162" s="223" t="s">
        <v>18</v>
      </c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4" t="s">
        <v>140</v>
      </c>
      <c r="AT162" s="224" t="s">
        <v>136</v>
      </c>
      <c r="AU162" s="224" t="s">
        <v>77</v>
      </c>
      <c r="AY162" s="19" t="s">
        <v>133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9" t="s">
        <v>77</v>
      </c>
      <c r="BK162" s="225">
        <f>ROUND(I162*H162,2)</f>
        <v>0</v>
      </c>
      <c r="BL162" s="19" t="s">
        <v>140</v>
      </c>
      <c r="BM162" s="224" t="s">
        <v>264</v>
      </c>
    </row>
    <row r="163" s="2" customFormat="1" ht="16.5" customHeight="1">
      <c r="A163" s="40"/>
      <c r="B163" s="41"/>
      <c r="C163" s="213" t="s">
        <v>382</v>
      </c>
      <c r="D163" s="213" t="s">
        <v>136</v>
      </c>
      <c r="E163" s="214" t="s">
        <v>1130</v>
      </c>
      <c r="F163" s="215" t="s">
        <v>1131</v>
      </c>
      <c r="G163" s="216" t="s">
        <v>846</v>
      </c>
      <c r="H163" s="217">
        <v>14</v>
      </c>
      <c r="I163" s="218"/>
      <c r="J163" s="219">
        <f>ROUND(I163*H163,2)</f>
        <v>0</v>
      </c>
      <c r="K163" s="215" t="s">
        <v>1045</v>
      </c>
      <c r="L163" s="46"/>
      <c r="M163" s="220" t="s">
        <v>18</v>
      </c>
      <c r="N163" s="221" t="s">
        <v>40</v>
      </c>
      <c r="O163" s="86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2">
        <f>S163*H163</f>
        <v>0</v>
      </c>
      <c r="U163" s="223" t="s">
        <v>18</v>
      </c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4" t="s">
        <v>140</v>
      </c>
      <c r="AT163" s="224" t="s">
        <v>136</v>
      </c>
      <c r="AU163" s="224" t="s">
        <v>77</v>
      </c>
      <c r="AY163" s="19" t="s">
        <v>133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9" t="s">
        <v>77</v>
      </c>
      <c r="BK163" s="225">
        <f>ROUND(I163*H163,2)</f>
        <v>0</v>
      </c>
      <c r="BL163" s="19" t="s">
        <v>140</v>
      </c>
      <c r="BM163" s="224" t="s">
        <v>415</v>
      </c>
    </row>
    <row r="164" s="2" customFormat="1" ht="16.5" customHeight="1">
      <c r="A164" s="40"/>
      <c r="B164" s="41"/>
      <c r="C164" s="213" t="s">
        <v>325</v>
      </c>
      <c r="D164" s="213" t="s">
        <v>136</v>
      </c>
      <c r="E164" s="214" t="s">
        <v>1132</v>
      </c>
      <c r="F164" s="215" t="s">
        <v>1133</v>
      </c>
      <c r="G164" s="216" t="s">
        <v>846</v>
      </c>
      <c r="H164" s="217">
        <v>1</v>
      </c>
      <c r="I164" s="218"/>
      <c r="J164" s="219">
        <f>ROUND(I164*H164,2)</f>
        <v>0</v>
      </c>
      <c r="K164" s="215" t="s">
        <v>1045</v>
      </c>
      <c r="L164" s="46"/>
      <c r="M164" s="220" t="s">
        <v>18</v>
      </c>
      <c r="N164" s="221" t="s">
        <v>40</v>
      </c>
      <c r="O164" s="86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2">
        <f>S164*H164</f>
        <v>0</v>
      </c>
      <c r="U164" s="223" t="s">
        <v>18</v>
      </c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4" t="s">
        <v>140</v>
      </c>
      <c r="AT164" s="224" t="s">
        <v>136</v>
      </c>
      <c r="AU164" s="224" t="s">
        <v>77</v>
      </c>
      <c r="AY164" s="19" t="s">
        <v>133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9" t="s">
        <v>77</v>
      </c>
      <c r="BK164" s="225">
        <f>ROUND(I164*H164,2)</f>
        <v>0</v>
      </c>
      <c r="BL164" s="19" t="s">
        <v>140</v>
      </c>
      <c r="BM164" s="224" t="s">
        <v>418</v>
      </c>
    </row>
    <row r="165" s="2" customFormat="1" ht="16.5" customHeight="1">
      <c r="A165" s="40"/>
      <c r="B165" s="41"/>
      <c r="C165" s="213" t="s">
        <v>387</v>
      </c>
      <c r="D165" s="213" t="s">
        <v>136</v>
      </c>
      <c r="E165" s="214" t="s">
        <v>1134</v>
      </c>
      <c r="F165" s="215" t="s">
        <v>1135</v>
      </c>
      <c r="G165" s="216" t="s">
        <v>846</v>
      </c>
      <c r="H165" s="217">
        <v>2</v>
      </c>
      <c r="I165" s="218"/>
      <c r="J165" s="219">
        <f>ROUND(I165*H165,2)</f>
        <v>0</v>
      </c>
      <c r="K165" s="215" t="s">
        <v>1045</v>
      </c>
      <c r="L165" s="46"/>
      <c r="M165" s="220" t="s">
        <v>18</v>
      </c>
      <c r="N165" s="221" t="s">
        <v>40</v>
      </c>
      <c r="O165" s="86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2">
        <f>S165*H165</f>
        <v>0</v>
      </c>
      <c r="U165" s="223" t="s">
        <v>18</v>
      </c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4" t="s">
        <v>140</v>
      </c>
      <c r="AT165" s="224" t="s">
        <v>136</v>
      </c>
      <c r="AU165" s="224" t="s">
        <v>77</v>
      </c>
      <c r="AY165" s="19" t="s">
        <v>133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9" t="s">
        <v>77</v>
      </c>
      <c r="BK165" s="225">
        <f>ROUND(I165*H165,2)</f>
        <v>0</v>
      </c>
      <c r="BL165" s="19" t="s">
        <v>140</v>
      </c>
      <c r="BM165" s="224" t="s">
        <v>236</v>
      </c>
    </row>
    <row r="166" s="2" customFormat="1" ht="16.5" customHeight="1">
      <c r="A166" s="40"/>
      <c r="B166" s="41"/>
      <c r="C166" s="213" t="s">
        <v>329</v>
      </c>
      <c r="D166" s="213" t="s">
        <v>136</v>
      </c>
      <c r="E166" s="214" t="s">
        <v>1136</v>
      </c>
      <c r="F166" s="215" t="s">
        <v>1137</v>
      </c>
      <c r="G166" s="216" t="s">
        <v>846</v>
      </c>
      <c r="H166" s="217">
        <v>1</v>
      </c>
      <c r="I166" s="218"/>
      <c r="J166" s="219">
        <f>ROUND(I166*H166,2)</f>
        <v>0</v>
      </c>
      <c r="K166" s="215" t="s">
        <v>1045</v>
      </c>
      <c r="L166" s="46"/>
      <c r="M166" s="220" t="s">
        <v>18</v>
      </c>
      <c r="N166" s="221" t="s">
        <v>40</v>
      </c>
      <c r="O166" s="86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2">
        <f>S166*H166</f>
        <v>0</v>
      </c>
      <c r="U166" s="223" t="s">
        <v>18</v>
      </c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4" t="s">
        <v>140</v>
      </c>
      <c r="AT166" s="224" t="s">
        <v>136</v>
      </c>
      <c r="AU166" s="224" t="s">
        <v>77</v>
      </c>
      <c r="AY166" s="19" t="s">
        <v>133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9" t="s">
        <v>77</v>
      </c>
      <c r="BK166" s="225">
        <f>ROUND(I166*H166,2)</f>
        <v>0</v>
      </c>
      <c r="BL166" s="19" t="s">
        <v>140</v>
      </c>
      <c r="BM166" s="224" t="s">
        <v>316</v>
      </c>
    </row>
    <row r="167" s="2" customFormat="1" ht="16.5" customHeight="1">
      <c r="A167" s="40"/>
      <c r="B167" s="41"/>
      <c r="C167" s="213" t="s">
        <v>373</v>
      </c>
      <c r="D167" s="213" t="s">
        <v>136</v>
      </c>
      <c r="E167" s="214" t="s">
        <v>1138</v>
      </c>
      <c r="F167" s="215" t="s">
        <v>1139</v>
      </c>
      <c r="G167" s="216" t="s">
        <v>846</v>
      </c>
      <c r="H167" s="217">
        <v>4</v>
      </c>
      <c r="I167" s="218"/>
      <c r="J167" s="219">
        <f>ROUND(I167*H167,2)</f>
        <v>0</v>
      </c>
      <c r="K167" s="215" t="s">
        <v>1045</v>
      </c>
      <c r="L167" s="46"/>
      <c r="M167" s="220" t="s">
        <v>18</v>
      </c>
      <c r="N167" s="221" t="s">
        <v>40</v>
      </c>
      <c r="O167" s="86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2">
        <f>S167*H167</f>
        <v>0</v>
      </c>
      <c r="U167" s="223" t="s">
        <v>18</v>
      </c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4" t="s">
        <v>140</v>
      </c>
      <c r="AT167" s="224" t="s">
        <v>136</v>
      </c>
      <c r="AU167" s="224" t="s">
        <v>77</v>
      </c>
      <c r="AY167" s="19" t="s">
        <v>133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9" t="s">
        <v>77</v>
      </c>
      <c r="BK167" s="225">
        <f>ROUND(I167*H167,2)</f>
        <v>0</v>
      </c>
      <c r="BL167" s="19" t="s">
        <v>140</v>
      </c>
      <c r="BM167" s="224" t="s">
        <v>282</v>
      </c>
    </row>
    <row r="168" s="2" customFormat="1" ht="24.15" customHeight="1">
      <c r="A168" s="40"/>
      <c r="B168" s="41"/>
      <c r="C168" s="213" t="s">
        <v>335</v>
      </c>
      <c r="D168" s="213" t="s">
        <v>136</v>
      </c>
      <c r="E168" s="214" t="s">
        <v>1140</v>
      </c>
      <c r="F168" s="215" t="s">
        <v>1141</v>
      </c>
      <c r="G168" s="216" t="s">
        <v>846</v>
      </c>
      <c r="H168" s="217">
        <v>8</v>
      </c>
      <c r="I168" s="218"/>
      <c r="J168" s="219">
        <f>ROUND(I168*H168,2)</f>
        <v>0</v>
      </c>
      <c r="K168" s="215" t="s">
        <v>1045</v>
      </c>
      <c r="L168" s="46"/>
      <c r="M168" s="220" t="s">
        <v>18</v>
      </c>
      <c r="N168" s="221" t="s">
        <v>40</v>
      </c>
      <c r="O168" s="86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2">
        <f>S168*H168</f>
        <v>0</v>
      </c>
      <c r="U168" s="223" t="s">
        <v>18</v>
      </c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4" t="s">
        <v>140</v>
      </c>
      <c r="AT168" s="224" t="s">
        <v>136</v>
      </c>
      <c r="AU168" s="224" t="s">
        <v>77</v>
      </c>
      <c r="AY168" s="19" t="s">
        <v>133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9" t="s">
        <v>77</v>
      </c>
      <c r="BK168" s="225">
        <f>ROUND(I168*H168,2)</f>
        <v>0</v>
      </c>
      <c r="BL168" s="19" t="s">
        <v>140</v>
      </c>
      <c r="BM168" s="224" t="s">
        <v>429</v>
      </c>
    </row>
    <row r="169" s="2" customFormat="1" ht="16.5" customHeight="1">
      <c r="A169" s="40"/>
      <c r="B169" s="41"/>
      <c r="C169" s="213" t="s">
        <v>367</v>
      </c>
      <c r="D169" s="213" t="s">
        <v>136</v>
      </c>
      <c r="E169" s="214" t="s">
        <v>1142</v>
      </c>
      <c r="F169" s="215" t="s">
        <v>1143</v>
      </c>
      <c r="G169" s="216" t="s">
        <v>846</v>
      </c>
      <c r="H169" s="217">
        <v>2</v>
      </c>
      <c r="I169" s="218"/>
      <c r="J169" s="219">
        <f>ROUND(I169*H169,2)</f>
        <v>0</v>
      </c>
      <c r="K169" s="215" t="s">
        <v>1045</v>
      </c>
      <c r="L169" s="46"/>
      <c r="M169" s="220" t="s">
        <v>18</v>
      </c>
      <c r="N169" s="221" t="s">
        <v>40</v>
      </c>
      <c r="O169" s="86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2">
        <f>S169*H169</f>
        <v>0</v>
      </c>
      <c r="U169" s="223" t="s">
        <v>18</v>
      </c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4" t="s">
        <v>140</v>
      </c>
      <c r="AT169" s="224" t="s">
        <v>136</v>
      </c>
      <c r="AU169" s="224" t="s">
        <v>77</v>
      </c>
      <c r="AY169" s="19" t="s">
        <v>133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9" t="s">
        <v>77</v>
      </c>
      <c r="BK169" s="225">
        <f>ROUND(I169*H169,2)</f>
        <v>0</v>
      </c>
      <c r="BL169" s="19" t="s">
        <v>140</v>
      </c>
      <c r="BM169" s="224" t="s">
        <v>432</v>
      </c>
    </row>
    <row r="170" s="2" customFormat="1" ht="16.5" customHeight="1">
      <c r="A170" s="40"/>
      <c r="B170" s="41"/>
      <c r="C170" s="213" t="s">
        <v>340</v>
      </c>
      <c r="D170" s="213" t="s">
        <v>136</v>
      </c>
      <c r="E170" s="214" t="s">
        <v>1144</v>
      </c>
      <c r="F170" s="215" t="s">
        <v>1145</v>
      </c>
      <c r="G170" s="216" t="s">
        <v>846</v>
      </c>
      <c r="H170" s="217">
        <v>8</v>
      </c>
      <c r="I170" s="218"/>
      <c r="J170" s="219">
        <f>ROUND(I170*H170,2)</f>
        <v>0</v>
      </c>
      <c r="K170" s="215" t="s">
        <v>1045</v>
      </c>
      <c r="L170" s="46"/>
      <c r="M170" s="220" t="s">
        <v>18</v>
      </c>
      <c r="N170" s="221" t="s">
        <v>40</v>
      </c>
      <c r="O170" s="86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2">
        <f>S170*H170</f>
        <v>0</v>
      </c>
      <c r="U170" s="223" t="s">
        <v>18</v>
      </c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4" t="s">
        <v>140</v>
      </c>
      <c r="AT170" s="224" t="s">
        <v>136</v>
      </c>
      <c r="AU170" s="224" t="s">
        <v>77</v>
      </c>
      <c r="AY170" s="19" t="s">
        <v>133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9" t="s">
        <v>77</v>
      </c>
      <c r="BK170" s="225">
        <f>ROUND(I170*H170,2)</f>
        <v>0</v>
      </c>
      <c r="BL170" s="19" t="s">
        <v>140</v>
      </c>
      <c r="BM170" s="224" t="s">
        <v>435</v>
      </c>
    </row>
    <row r="171" s="2" customFormat="1" ht="16.5" customHeight="1">
      <c r="A171" s="40"/>
      <c r="B171" s="41"/>
      <c r="C171" s="213" t="s">
        <v>445</v>
      </c>
      <c r="D171" s="213" t="s">
        <v>136</v>
      </c>
      <c r="E171" s="214" t="s">
        <v>1146</v>
      </c>
      <c r="F171" s="215" t="s">
        <v>1147</v>
      </c>
      <c r="G171" s="216" t="s">
        <v>633</v>
      </c>
      <c r="H171" s="217">
        <v>1</v>
      </c>
      <c r="I171" s="218"/>
      <c r="J171" s="219">
        <f>ROUND(I171*H171,2)</f>
        <v>0</v>
      </c>
      <c r="K171" s="215" t="s">
        <v>1045</v>
      </c>
      <c r="L171" s="46"/>
      <c r="M171" s="220" t="s">
        <v>18</v>
      </c>
      <c r="N171" s="221" t="s">
        <v>40</v>
      </c>
      <c r="O171" s="86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2">
        <f>S171*H171</f>
        <v>0</v>
      </c>
      <c r="U171" s="223" t="s">
        <v>18</v>
      </c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4" t="s">
        <v>140</v>
      </c>
      <c r="AT171" s="224" t="s">
        <v>136</v>
      </c>
      <c r="AU171" s="224" t="s">
        <v>77</v>
      </c>
      <c r="AY171" s="19" t="s">
        <v>133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9" t="s">
        <v>77</v>
      </c>
      <c r="BK171" s="225">
        <f>ROUND(I171*H171,2)</f>
        <v>0</v>
      </c>
      <c r="BL171" s="19" t="s">
        <v>140</v>
      </c>
      <c r="BM171" s="224" t="s">
        <v>439</v>
      </c>
    </row>
    <row r="172" s="12" customFormat="1" ht="25.92" customHeight="1">
      <c r="A172" s="12"/>
      <c r="B172" s="197"/>
      <c r="C172" s="198"/>
      <c r="D172" s="199" t="s">
        <v>68</v>
      </c>
      <c r="E172" s="200" t="s">
        <v>1148</v>
      </c>
      <c r="F172" s="200" t="s">
        <v>1149</v>
      </c>
      <c r="G172" s="198"/>
      <c r="H172" s="198"/>
      <c r="I172" s="201"/>
      <c r="J172" s="202">
        <f>BK172</f>
        <v>0</v>
      </c>
      <c r="K172" s="198"/>
      <c r="L172" s="203"/>
      <c r="M172" s="204"/>
      <c r="N172" s="205"/>
      <c r="O172" s="205"/>
      <c r="P172" s="206">
        <f>SUM(P173:P180)</f>
        <v>0</v>
      </c>
      <c r="Q172" s="205"/>
      <c r="R172" s="206">
        <f>SUM(R173:R180)</f>
        <v>0</v>
      </c>
      <c r="S172" s="205"/>
      <c r="T172" s="206">
        <f>SUM(T173:T180)</f>
        <v>0</v>
      </c>
      <c r="U172" s="207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8" t="s">
        <v>77</v>
      </c>
      <c r="AT172" s="209" t="s">
        <v>68</v>
      </c>
      <c r="AU172" s="209" t="s">
        <v>69</v>
      </c>
      <c r="AY172" s="208" t="s">
        <v>133</v>
      </c>
      <c r="BK172" s="210">
        <f>SUM(BK173:BK180)</f>
        <v>0</v>
      </c>
    </row>
    <row r="173" s="2" customFormat="1" ht="16.5" customHeight="1">
      <c r="A173" s="40"/>
      <c r="B173" s="41"/>
      <c r="C173" s="213" t="s">
        <v>347</v>
      </c>
      <c r="D173" s="213" t="s">
        <v>136</v>
      </c>
      <c r="E173" s="214" t="s">
        <v>1150</v>
      </c>
      <c r="F173" s="215" t="s">
        <v>1151</v>
      </c>
      <c r="G173" s="216" t="s">
        <v>319</v>
      </c>
      <c r="H173" s="217">
        <v>85</v>
      </c>
      <c r="I173" s="218"/>
      <c r="J173" s="219">
        <f>ROUND(I173*H173,2)</f>
        <v>0</v>
      </c>
      <c r="K173" s="215" t="s">
        <v>1045</v>
      </c>
      <c r="L173" s="46"/>
      <c r="M173" s="220" t="s">
        <v>18</v>
      </c>
      <c r="N173" s="221" t="s">
        <v>40</v>
      </c>
      <c r="O173" s="86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2">
        <f>S173*H173</f>
        <v>0</v>
      </c>
      <c r="U173" s="223" t="s">
        <v>18</v>
      </c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4" t="s">
        <v>140</v>
      </c>
      <c r="AT173" s="224" t="s">
        <v>136</v>
      </c>
      <c r="AU173" s="224" t="s">
        <v>77</v>
      </c>
      <c r="AY173" s="19" t="s">
        <v>133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9" t="s">
        <v>77</v>
      </c>
      <c r="BK173" s="225">
        <f>ROUND(I173*H173,2)</f>
        <v>0</v>
      </c>
      <c r="BL173" s="19" t="s">
        <v>140</v>
      </c>
      <c r="BM173" s="224" t="s">
        <v>444</v>
      </c>
    </row>
    <row r="174" s="2" customFormat="1" ht="16.5" customHeight="1">
      <c r="A174" s="40"/>
      <c r="B174" s="41"/>
      <c r="C174" s="213" t="s">
        <v>468</v>
      </c>
      <c r="D174" s="213" t="s">
        <v>136</v>
      </c>
      <c r="E174" s="214" t="s">
        <v>1152</v>
      </c>
      <c r="F174" s="215" t="s">
        <v>1153</v>
      </c>
      <c r="G174" s="216" t="s">
        <v>319</v>
      </c>
      <c r="H174" s="217">
        <v>26</v>
      </c>
      <c r="I174" s="218"/>
      <c r="J174" s="219">
        <f>ROUND(I174*H174,2)</f>
        <v>0</v>
      </c>
      <c r="K174" s="215" t="s">
        <v>1045</v>
      </c>
      <c r="L174" s="46"/>
      <c r="M174" s="220" t="s">
        <v>18</v>
      </c>
      <c r="N174" s="221" t="s">
        <v>40</v>
      </c>
      <c r="O174" s="86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2">
        <f>S174*H174</f>
        <v>0</v>
      </c>
      <c r="U174" s="223" t="s">
        <v>18</v>
      </c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4" t="s">
        <v>140</v>
      </c>
      <c r="AT174" s="224" t="s">
        <v>136</v>
      </c>
      <c r="AU174" s="224" t="s">
        <v>77</v>
      </c>
      <c r="AY174" s="19" t="s">
        <v>133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9" t="s">
        <v>77</v>
      </c>
      <c r="BK174" s="225">
        <f>ROUND(I174*H174,2)</f>
        <v>0</v>
      </c>
      <c r="BL174" s="19" t="s">
        <v>140</v>
      </c>
      <c r="BM174" s="224" t="s">
        <v>448</v>
      </c>
    </row>
    <row r="175" s="2" customFormat="1" ht="16.5" customHeight="1">
      <c r="A175" s="40"/>
      <c r="B175" s="41"/>
      <c r="C175" s="213" t="s">
        <v>352</v>
      </c>
      <c r="D175" s="213" t="s">
        <v>136</v>
      </c>
      <c r="E175" s="214" t="s">
        <v>1154</v>
      </c>
      <c r="F175" s="215" t="s">
        <v>1155</v>
      </c>
      <c r="G175" s="216" t="s">
        <v>319</v>
      </c>
      <c r="H175" s="217">
        <v>31</v>
      </c>
      <c r="I175" s="218"/>
      <c r="J175" s="219">
        <f>ROUND(I175*H175,2)</f>
        <v>0</v>
      </c>
      <c r="K175" s="215" t="s">
        <v>1045</v>
      </c>
      <c r="L175" s="46"/>
      <c r="M175" s="220" t="s">
        <v>18</v>
      </c>
      <c r="N175" s="221" t="s">
        <v>40</v>
      </c>
      <c r="O175" s="86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2">
        <f>S175*H175</f>
        <v>0</v>
      </c>
      <c r="U175" s="223" t="s">
        <v>18</v>
      </c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4" t="s">
        <v>140</v>
      </c>
      <c r="AT175" s="224" t="s">
        <v>136</v>
      </c>
      <c r="AU175" s="224" t="s">
        <v>77</v>
      </c>
      <c r="AY175" s="19" t="s">
        <v>133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9" t="s">
        <v>77</v>
      </c>
      <c r="BK175" s="225">
        <f>ROUND(I175*H175,2)</f>
        <v>0</v>
      </c>
      <c r="BL175" s="19" t="s">
        <v>140</v>
      </c>
      <c r="BM175" s="224" t="s">
        <v>454</v>
      </c>
    </row>
    <row r="176" s="2" customFormat="1" ht="16.5" customHeight="1">
      <c r="A176" s="40"/>
      <c r="B176" s="41"/>
      <c r="C176" s="213" t="s">
        <v>483</v>
      </c>
      <c r="D176" s="213" t="s">
        <v>136</v>
      </c>
      <c r="E176" s="214" t="s">
        <v>1156</v>
      </c>
      <c r="F176" s="215" t="s">
        <v>1157</v>
      </c>
      <c r="G176" s="216" t="s">
        <v>319</v>
      </c>
      <c r="H176" s="217">
        <v>30</v>
      </c>
      <c r="I176" s="218"/>
      <c r="J176" s="219">
        <f>ROUND(I176*H176,2)</f>
        <v>0</v>
      </c>
      <c r="K176" s="215" t="s">
        <v>1045</v>
      </c>
      <c r="L176" s="46"/>
      <c r="M176" s="220" t="s">
        <v>18</v>
      </c>
      <c r="N176" s="221" t="s">
        <v>40</v>
      </c>
      <c r="O176" s="86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2">
        <f>S176*H176</f>
        <v>0</v>
      </c>
      <c r="U176" s="223" t="s">
        <v>18</v>
      </c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4" t="s">
        <v>140</v>
      </c>
      <c r="AT176" s="224" t="s">
        <v>136</v>
      </c>
      <c r="AU176" s="224" t="s">
        <v>77</v>
      </c>
      <c r="AY176" s="19" t="s">
        <v>133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9" t="s">
        <v>77</v>
      </c>
      <c r="BK176" s="225">
        <f>ROUND(I176*H176,2)</f>
        <v>0</v>
      </c>
      <c r="BL176" s="19" t="s">
        <v>140</v>
      </c>
      <c r="BM176" s="224" t="s">
        <v>457</v>
      </c>
    </row>
    <row r="177" s="2" customFormat="1" ht="16.5" customHeight="1">
      <c r="A177" s="40"/>
      <c r="B177" s="41"/>
      <c r="C177" s="213" t="s">
        <v>355</v>
      </c>
      <c r="D177" s="213" t="s">
        <v>136</v>
      </c>
      <c r="E177" s="214" t="s">
        <v>1158</v>
      </c>
      <c r="F177" s="215" t="s">
        <v>1159</v>
      </c>
      <c r="G177" s="216" t="s">
        <v>319</v>
      </c>
      <c r="H177" s="217">
        <v>30</v>
      </c>
      <c r="I177" s="218"/>
      <c r="J177" s="219">
        <f>ROUND(I177*H177,2)</f>
        <v>0</v>
      </c>
      <c r="K177" s="215" t="s">
        <v>1045</v>
      </c>
      <c r="L177" s="46"/>
      <c r="M177" s="220" t="s">
        <v>18</v>
      </c>
      <c r="N177" s="221" t="s">
        <v>40</v>
      </c>
      <c r="O177" s="86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2">
        <f>S177*H177</f>
        <v>0</v>
      </c>
      <c r="U177" s="223" t="s">
        <v>18</v>
      </c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4" t="s">
        <v>140</v>
      </c>
      <c r="AT177" s="224" t="s">
        <v>136</v>
      </c>
      <c r="AU177" s="224" t="s">
        <v>77</v>
      </c>
      <c r="AY177" s="19" t="s">
        <v>133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9" t="s">
        <v>77</v>
      </c>
      <c r="BK177" s="225">
        <f>ROUND(I177*H177,2)</f>
        <v>0</v>
      </c>
      <c r="BL177" s="19" t="s">
        <v>140</v>
      </c>
      <c r="BM177" s="224" t="s">
        <v>460</v>
      </c>
    </row>
    <row r="178" s="2" customFormat="1" ht="16.5" customHeight="1">
      <c r="A178" s="40"/>
      <c r="B178" s="41"/>
      <c r="C178" s="213" t="s">
        <v>475</v>
      </c>
      <c r="D178" s="213" t="s">
        <v>136</v>
      </c>
      <c r="E178" s="214" t="s">
        <v>1160</v>
      </c>
      <c r="F178" s="215" t="s">
        <v>1161</v>
      </c>
      <c r="G178" s="216" t="s">
        <v>319</v>
      </c>
      <c r="H178" s="217">
        <v>8</v>
      </c>
      <c r="I178" s="218"/>
      <c r="J178" s="219">
        <f>ROUND(I178*H178,2)</f>
        <v>0</v>
      </c>
      <c r="K178" s="215" t="s">
        <v>1045</v>
      </c>
      <c r="L178" s="46"/>
      <c r="M178" s="220" t="s">
        <v>18</v>
      </c>
      <c r="N178" s="221" t="s">
        <v>40</v>
      </c>
      <c r="O178" s="86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2">
        <f>S178*H178</f>
        <v>0</v>
      </c>
      <c r="U178" s="223" t="s">
        <v>18</v>
      </c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4" t="s">
        <v>140</v>
      </c>
      <c r="AT178" s="224" t="s">
        <v>136</v>
      </c>
      <c r="AU178" s="224" t="s">
        <v>77</v>
      </c>
      <c r="AY178" s="19" t="s">
        <v>133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9" t="s">
        <v>77</v>
      </c>
      <c r="BK178" s="225">
        <f>ROUND(I178*H178,2)</f>
        <v>0</v>
      </c>
      <c r="BL178" s="19" t="s">
        <v>140</v>
      </c>
      <c r="BM178" s="224" t="s">
        <v>465</v>
      </c>
    </row>
    <row r="179" s="2" customFormat="1" ht="16.5" customHeight="1">
      <c r="A179" s="40"/>
      <c r="B179" s="41"/>
      <c r="C179" s="213" t="s">
        <v>359</v>
      </c>
      <c r="D179" s="213" t="s">
        <v>136</v>
      </c>
      <c r="E179" s="214" t="s">
        <v>1162</v>
      </c>
      <c r="F179" s="215" t="s">
        <v>1163</v>
      </c>
      <c r="G179" s="216" t="s">
        <v>319</v>
      </c>
      <c r="H179" s="217">
        <v>20</v>
      </c>
      <c r="I179" s="218"/>
      <c r="J179" s="219">
        <f>ROUND(I179*H179,2)</f>
        <v>0</v>
      </c>
      <c r="K179" s="215" t="s">
        <v>1045</v>
      </c>
      <c r="L179" s="46"/>
      <c r="M179" s="220" t="s">
        <v>18</v>
      </c>
      <c r="N179" s="221" t="s">
        <v>40</v>
      </c>
      <c r="O179" s="86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2">
        <f>S179*H179</f>
        <v>0</v>
      </c>
      <c r="U179" s="223" t="s">
        <v>18</v>
      </c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4" t="s">
        <v>140</v>
      </c>
      <c r="AT179" s="224" t="s">
        <v>136</v>
      </c>
      <c r="AU179" s="224" t="s">
        <v>77</v>
      </c>
      <c r="AY179" s="19" t="s">
        <v>133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9" t="s">
        <v>77</v>
      </c>
      <c r="BK179" s="225">
        <f>ROUND(I179*H179,2)</f>
        <v>0</v>
      </c>
      <c r="BL179" s="19" t="s">
        <v>140</v>
      </c>
      <c r="BM179" s="224" t="s">
        <v>471</v>
      </c>
    </row>
    <row r="180" s="2" customFormat="1" ht="16.5" customHeight="1">
      <c r="A180" s="40"/>
      <c r="B180" s="41"/>
      <c r="C180" s="213" t="s">
        <v>511</v>
      </c>
      <c r="D180" s="213" t="s">
        <v>136</v>
      </c>
      <c r="E180" s="214" t="s">
        <v>1164</v>
      </c>
      <c r="F180" s="215" t="s">
        <v>1165</v>
      </c>
      <c r="G180" s="216" t="s">
        <v>319</v>
      </c>
      <c r="H180" s="217">
        <v>30</v>
      </c>
      <c r="I180" s="218"/>
      <c r="J180" s="219">
        <f>ROUND(I180*H180,2)</f>
        <v>0</v>
      </c>
      <c r="K180" s="215" t="s">
        <v>1045</v>
      </c>
      <c r="L180" s="46"/>
      <c r="M180" s="220" t="s">
        <v>18</v>
      </c>
      <c r="N180" s="221" t="s">
        <v>40</v>
      </c>
      <c r="O180" s="86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2">
        <f>S180*H180</f>
        <v>0</v>
      </c>
      <c r="U180" s="223" t="s">
        <v>18</v>
      </c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4" t="s">
        <v>140</v>
      </c>
      <c r="AT180" s="224" t="s">
        <v>136</v>
      </c>
      <c r="AU180" s="224" t="s">
        <v>77</v>
      </c>
      <c r="AY180" s="19" t="s">
        <v>133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9" t="s">
        <v>77</v>
      </c>
      <c r="BK180" s="225">
        <f>ROUND(I180*H180,2)</f>
        <v>0</v>
      </c>
      <c r="BL180" s="19" t="s">
        <v>140</v>
      </c>
      <c r="BM180" s="224" t="s">
        <v>474</v>
      </c>
    </row>
    <row r="181" s="12" customFormat="1" ht="25.92" customHeight="1">
      <c r="A181" s="12"/>
      <c r="B181" s="197"/>
      <c r="C181" s="198"/>
      <c r="D181" s="199" t="s">
        <v>68</v>
      </c>
      <c r="E181" s="200" t="s">
        <v>1166</v>
      </c>
      <c r="F181" s="200" t="s">
        <v>1167</v>
      </c>
      <c r="G181" s="198"/>
      <c r="H181" s="198"/>
      <c r="I181" s="201"/>
      <c r="J181" s="202">
        <f>BK181</f>
        <v>0</v>
      </c>
      <c r="K181" s="198"/>
      <c r="L181" s="203"/>
      <c r="M181" s="204"/>
      <c r="N181" s="205"/>
      <c r="O181" s="205"/>
      <c r="P181" s="206">
        <f>SUM(P182:P192)</f>
        <v>0</v>
      </c>
      <c r="Q181" s="205"/>
      <c r="R181" s="206">
        <f>SUM(R182:R192)</f>
        <v>0</v>
      </c>
      <c r="S181" s="205"/>
      <c r="T181" s="206">
        <f>SUM(T182:T192)</f>
        <v>0</v>
      </c>
      <c r="U181" s="207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8" t="s">
        <v>77</v>
      </c>
      <c r="AT181" s="209" t="s">
        <v>68</v>
      </c>
      <c r="AU181" s="209" t="s">
        <v>69</v>
      </c>
      <c r="AY181" s="208" t="s">
        <v>133</v>
      </c>
      <c r="BK181" s="210">
        <f>SUM(BK182:BK192)</f>
        <v>0</v>
      </c>
    </row>
    <row r="182" s="2" customFormat="1" ht="16.5" customHeight="1">
      <c r="A182" s="40"/>
      <c r="B182" s="41"/>
      <c r="C182" s="213" t="s">
        <v>364</v>
      </c>
      <c r="D182" s="213" t="s">
        <v>136</v>
      </c>
      <c r="E182" s="214" t="s">
        <v>1168</v>
      </c>
      <c r="F182" s="215" t="s">
        <v>1169</v>
      </c>
      <c r="G182" s="216" t="s">
        <v>846</v>
      </c>
      <c r="H182" s="217">
        <v>1</v>
      </c>
      <c r="I182" s="218"/>
      <c r="J182" s="219">
        <f>ROUND(I182*H182,2)</f>
        <v>0</v>
      </c>
      <c r="K182" s="215" t="s">
        <v>1045</v>
      </c>
      <c r="L182" s="46"/>
      <c r="M182" s="220" t="s">
        <v>18</v>
      </c>
      <c r="N182" s="221" t="s">
        <v>40</v>
      </c>
      <c r="O182" s="86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2">
        <f>S182*H182</f>
        <v>0</v>
      </c>
      <c r="U182" s="223" t="s">
        <v>18</v>
      </c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4" t="s">
        <v>140</v>
      </c>
      <c r="AT182" s="224" t="s">
        <v>136</v>
      </c>
      <c r="AU182" s="224" t="s">
        <v>77</v>
      </c>
      <c r="AY182" s="19" t="s">
        <v>133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9" t="s">
        <v>77</v>
      </c>
      <c r="BK182" s="225">
        <f>ROUND(I182*H182,2)</f>
        <v>0</v>
      </c>
      <c r="BL182" s="19" t="s">
        <v>140</v>
      </c>
      <c r="BM182" s="224" t="s">
        <v>478</v>
      </c>
    </row>
    <row r="183" s="2" customFormat="1" ht="16.5" customHeight="1">
      <c r="A183" s="40"/>
      <c r="B183" s="41"/>
      <c r="C183" s="213" t="s">
        <v>496</v>
      </c>
      <c r="D183" s="213" t="s">
        <v>136</v>
      </c>
      <c r="E183" s="214" t="s">
        <v>1170</v>
      </c>
      <c r="F183" s="215" t="s">
        <v>1171</v>
      </c>
      <c r="G183" s="216" t="s">
        <v>846</v>
      </c>
      <c r="H183" s="217">
        <v>1</v>
      </c>
      <c r="I183" s="218"/>
      <c r="J183" s="219">
        <f>ROUND(I183*H183,2)</f>
        <v>0</v>
      </c>
      <c r="K183" s="215" t="s">
        <v>1045</v>
      </c>
      <c r="L183" s="46"/>
      <c r="M183" s="220" t="s">
        <v>18</v>
      </c>
      <c r="N183" s="221" t="s">
        <v>40</v>
      </c>
      <c r="O183" s="86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2">
        <f>S183*H183</f>
        <v>0</v>
      </c>
      <c r="U183" s="223" t="s">
        <v>18</v>
      </c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4" t="s">
        <v>140</v>
      </c>
      <c r="AT183" s="224" t="s">
        <v>136</v>
      </c>
      <c r="AU183" s="224" t="s">
        <v>77</v>
      </c>
      <c r="AY183" s="19" t="s">
        <v>133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9" t="s">
        <v>77</v>
      </c>
      <c r="BK183" s="225">
        <f>ROUND(I183*H183,2)</f>
        <v>0</v>
      </c>
      <c r="BL183" s="19" t="s">
        <v>140</v>
      </c>
      <c r="BM183" s="224" t="s">
        <v>482</v>
      </c>
    </row>
    <row r="184" s="2" customFormat="1" ht="16.5" customHeight="1">
      <c r="A184" s="40"/>
      <c r="B184" s="41"/>
      <c r="C184" s="213" t="s">
        <v>370</v>
      </c>
      <c r="D184" s="213" t="s">
        <v>136</v>
      </c>
      <c r="E184" s="214" t="s">
        <v>1172</v>
      </c>
      <c r="F184" s="215" t="s">
        <v>1173</v>
      </c>
      <c r="G184" s="216" t="s">
        <v>846</v>
      </c>
      <c r="H184" s="217">
        <v>2</v>
      </c>
      <c r="I184" s="218"/>
      <c r="J184" s="219">
        <f>ROUND(I184*H184,2)</f>
        <v>0</v>
      </c>
      <c r="K184" s="215" t="s">
        <v>1045</v>
      </c>
      <c r="L184" s="46"/>
      <c r="M184" s="220" t="s">
        <v>18</v>
      </c>
      <c r="N184" s="221" t="s">
        <v>40</v>
      </c>
      <c r="O184" s="86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2">
        <f>S184*H184</f>
        <v>0</v>
      </c>
      <c r="U184" s="223" t="s">
        <v>18</v>
      </c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4" t="s">
        <v>140</v>
      </c>
      <c r="AT184" s="224" t="s">
        <v>136</v>
      </c>
      <c r="AU184" s="224" t="s">
        <v>77</v>
      </c>
      <c r="AY184" s="19" t="s">
        <v>133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9" t="s">
        <v>77</v>
      </c>
      <c r="BK184" s="225">
        <f>ROUND(I184*H184,2)</f>
        <v>0</v>
      </c>
      <c r="BL184" s="19" t="s">
        <v>140</v>
      </c>
      <c r="BM184" s="224" t="s">
        <v>486</v>
      </c>
    </row>
    <row r="185" s="2" customFormat="1" ht="16.5" customHeight="1">
      <c r="A185" s="40"/>
      <c r="B185" s="41"/>
      <c r="C185" s="213" t="s">
        <v>507</v>
      </c>
      <c r="D185" s="213" t="s">
        <v>136</v>
      </c>
      <c r="E185" s="214" t="s">
        <v>1174</v>
      </c>
      <c r="F185" s="215" t="s">
        <v>1175</v>
      </c>
      <c r="G185" s="216" t="s">
        <v>846</v>
      </c>
      <c r="H185" s="217">
        <v>2</v>
      </c>
      <c r="I185" s="218"/>
      <c r="J185" s="219">
        <f>ROUND(I185*H185,2)</f>
        <v>0</v>
      </c>
      <c r="K185" s="215" t="s">
        <v>1045</v>
      </c>
      <c r="L185" s="46"/>
      <c r="M185" s="220" t="s">
        <v>18</v>
      </c>
      <c r="N185" s="221" t="s">
        <v>40</v>
      </c>
      <c r="O185" s="86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2">
        <f>S185*H185</f>
        <v>0</v>
      </c>
      <c r="U185" s="223" t="s">
        <v>18</v>
      </c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4" t="s">
        <v>140</v>
      </c>
      <c r="AT185" s="224" t="s">
        <v>136</v>
      </c>
      <c r="AU185" s="224" t="s">
        <v>77</v>
      </c>
      <c r="AY185" s="19" t="s">
        <v>133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9" t="s">
        <v>77</v>
      </c>
      <c r="BK185" s="225">
        <f>ROUND(I185*H185,2)</f>
        <v>0</v>
      </c>
      <c r="BL185" s="19" t="s">
        <v>140</v>
      </c>
      <c r="BM185" s="224" t="s">
        <v>489</v>
      </c>
    </row>
    <row r="186" s="2" customFormat="1" ht="16.5" customHeight="1">
      <c r="A186" s="40"/>
      <c r="B186" s="41"/>
      <c r="C186" s="213" t="s">
        <v>376</v>
      </c>
      <c r="D186" s="213" t="s">
        <v>136</v>
      </c>
      <c r="E186" s="214" t="s">
        <v>1176</v>
      </c>
      <c r="F186" s="215" t="s">
        <v>1177</v>
      </c>
      <c r="G186" s="216" t="s">
        <v>846</v>
      </c>
      <c r="H186" s="217">
        <v>3</v>
      </c>
      <c r="I186" s="218"/>
      <c r="J186" s="219">
        <f>ROUND(I186*H186,2)</f>
        <v>0</v>
      </c>
      <c r="K186" s="215" t="s">
        <v>1045</v>
      </c>
      <c r="L186" s="46"/>
      <c r="M186" s="220" t="s">
        <v>18</v>
      </c>
      <c r="N186" s="221" t="s">
        <v>40</v>
      </c>
      <c r="O186" s="86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2">
        <f>S186*H186</f>
        <v>0</v>
      </c>
      <c r="U186" s="223" t="s">
        <v>18</v>
      </c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4" t="s">
        <v>140</v>
      </c>
      <c r="AT186" s="224" t="s">
        <v>136</v>
      </c>
      <c r="AU186" s="224" t="s">
        <v>77</v>
      </c>
      <c r="AY186" s="19" t="s">
        <v>133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9" t="s">
        <v>77</v>
      </c>
      <c r="BK186" s="225">
        <f>ROUND(I186*H186,2)</f>
        <v>0</v>
      </c>
      <c r="BL186" s="19" t="s">
        <v>140</v>
      </c>
      <c r="BM186" s="224" t="s">
        <v>494</v>
      </c>
    </row>
    <row r="187" s="2" customFormat="1" ht="16.5" customHeight="1">
      <c r="A187" s="40"/>
      <c r="B187" s="41"/>
      <c r="C187" s="213" t="s">
        <v>535</v>
      </c>
      <c r="D187" s="213" t="s">
        <v>136</v>
      </c>
      <c r="E187" s="214" t="s">
        <v>1178</v>
      </c>
      <c r="F187" s="215" t="s">
        <v>1179</v>
      </c>
      <c r="G187" s="216" t="s">
        <v>846</v>
      </c>
      <c r="H187" s="217">
        <v>1</v>
      </c>
      <c r="I187" s="218"/>
      <c r="J187" s="219">
        <f>ROUND(I187*H187,2)</f>
        <v>0</v>
      </c>
      <c r="K187" s="215" t="s">
        <v>1045</v>
      </c>
      <c r="L187" s="46"/>
      <c r="M187" s="220" t="s">
        <v>18</v>
      </c>
      <c r="N187" s="221" t="s">
        <v>40</v>
      </c>
      <c r="O187" s="86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2">
        <f>S187*H187</f>
        <v>0</v>
      </c>
      <c r="U187" s="223" t="s">
        <v>18</v>
      </c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4" t="s">
        <v>140</v>
      </c>
      <c r="AT187" s="224" t="s">
        <v>136</v>
      </c>
      <c r="AU187" s="224" t="s">
        <v>77</v>
      </c>
      <c r="AY187" s="19" t="s">
        <v>133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9" t="s">
        <v>77</v>
      </c>
      <c r="BK187" s="225">
        <f>ROUND(I187*H187,2)</f>
        <v>0</v>
      </c>
      <c r="BL187" s="19" t="s">
        <v>140</v>
      </c>
      <c r="BM187" s="224" t="s">
        <v>499</v>
      </c>
    </row>
    <row r="188" s="2" customFormat="1" ht="16.5" customHeight="1">
      <c r="A188" s="40"/>
      <c r="B188" s="41"/>
      <c r="C188" s="213" t="s">
        <v>379</v>
      </c>
      <c r="D188" s="213" t="s">
        <v>136</v>
      </c>
      <c r="E188" s="214" t="s">
        <v>1180</v>
      </c>
      <c r="F188" s="215" t="s">
        <v>1181</v>
      </c>
      <c r="G188" s="216" t="s">
        <v>846</v>
      </c>
      <c r="H188" s="217">
        <v>10</v>
      </c>
      <c r="I188" s="218"/>
      <c r="J188" s="219">
        <f>ROUND(I188*H188,2)</f>
        <v>0</v>
      </c>
      <c r="K188" s="215" t="s">
        <v>1045</v>
      </c>
      <c r="L188" s="46"/>
      <c r="M188" s="220" t="s">
        <v>18</v>
      </c>
      <c r="N188" s="221" t="s">
        <v>40</v>
      </c>
      <c r="O188" s="86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2">
        <f>S188*H188</f>
        <v>0</v>
      </c>
      <c r="U188" s="223" t="s">
        <v>18</v>
      </c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4" t="s">
        <v>140</v>
      </c>
      <c r="AT188" s="224" t="s">
        <v>136</v>
      </c>
      <c r="AU188" s="224" t="s">
        <v>77</v>
      </c>
      <c r="AY188" s="19" t="s">
        <v>133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9" t="s">
        <v>77</v>
      </c>
      <c r="BK188" s="225">
        <f>ROUND(I188*H188,2)</f>
        <v>0</v>
      </c>
      <c r="BL188" s="19" t="s">
        <v>140</v>
      </c>
      <c r="BM188" s="224" t="s">
        <v>502</v>
      </c>
    </row>
    <row r="189" s="2" customFormat="1" ht="16.5" customHeight="1">
      <c r="A189" s="40"/>
      <c r="B189" s="41"/>
      <c r="C189" s="213" t="s">
        <v>520</v>
      </c>
      <c r="D189" s="213" t="s">
        <v>136</v>
      </c>
      <c r="E189" s="214" t="s">
        <v>1182</v>
      </c>
      <c r="F189" s="215" t="s">
        <v>1183</v>
      </c>
      <c r="G189" s="216" t="s">
        <v>846</v>
      </c>
      <c r="H189" s="217">
        <v>18</v>
      </c>
      <c r="I189" s="218"/>
      <c r="J189" s="219">
        <f>ROUND(I189*H189,2)</f>
        <v>0</v>
      </c>
      <c r="K189" s="215" t="s">
        <v>1045</v>
      </c>
      <c r="L189" s="46"/>
      <c r="M189" s="220" t="s">
        <v>18</v>
      </c>
      <c r="N189" s="221" t="s">
        <v>40</v>
      </c>
      <c r="O189" s="86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2">
        <f>S189*H189</f>
        <v>0</v>
      </c>
      <c r="U189" s="223" t="s">
        <v>18</v>
      </c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4" t="s">
        <v>140</v>
      </c>
      <c r="AT189" s="224" t="s">
        <v>136</v>
      </c>
      <c r="AU189" s="224" t="s">
        <v>77</v>
      </c>
      <c r="AY189" s="19" t="s">
        <v>133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9" t="s">
        <v>77</v>
      </c>
      <c r="BK189" s="225">
        <f>ROUND(I189*H189,2)</f>
        <v>0</v>
      </c>
      <c r="BL189" s="19" t="s">
        <v>140</v>
      </c>
      <c r="BM189" s="224" t="s">
        <v>506</v>
      </c>
    </row>
    <row r="190" s="2" customFormat="1" ht="16.5" customHeight="1">
      <c r="A190" s="40"/>
      <c r="B190" s="41"/>
      <c r="C190" s="213" t="s">
        <v>385</v>
      </c>
      <c r="D190" s="213" t="s">
        <v>136</v>
      </c>
      <c r="E190" s="214" t="s">
        <v>1184</v>
      </c>
      <c r="F190" s="215" t="s">
        <v>1185</v>
      </c>
      <c r="G190" s="216" t="s">
        <v>846</v>
      </c>
      <c r="H190" s="217">
        <v>1</v>
      </c>
      <c r="I190" s="218"/>
      <c r="J190" s="219">
        <f>ROUND(I190*H190,2)</f>
        <v>0</v>
      </c>
      <c r="K190" s="215" t="s">
        <v>1045</v>
      </c>
      <c r="L190" s="46"/>
      <c r="M190" s="220" t="s">
        <v>18</v>
      </c>
      <c r="N190" s="221" t="s">
        <v>40</v>
      </c>
      <c r="O190" s="86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2">
        <f>S190*H190</f>
        <v>0</v>
      </c>
      <c r="U190" s="223" t="s">
        <v>18</v>
      </c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4" t="s">
        <v>140</v>
      </c>
      <c r="AT190" s="224" t="s">
        <v>136</v>
      </c>
      <c r="AU190" s="224" t="s">
        <v>77</v>
      </c>
      <c r="AY190" s="19" t="s">
        <v>133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9" t="s">
        <v>77</v>
      </c>
      <c r="BK190" s="225">
        <f>ROUND(I190*H190,2)</f>
        <v>0</v>
      </c>
      <c r="BL190" s="19" t="s">
        <v>140</v>
      </c>
      <c r="BM190" s="224" t="s">
        <v>510</v>
      </c>
    </row>
    <row r="191" s="2" customFormat="1" ht="21.75" customHeight="1">
      <c r="A191" s="40"/>
      <c r="B191" s="41"/>
      <c r="C191" s="213" t="s">
        <v>528</v>
      </c>
      <c r="D191" s="213" t="s">
        <v>136</v>
      </c>
      <c r="E191" s="214" t="s">
        <v>1186</v>
      </c>
      <c r="F191" s="215" t="s">
        <v>1187</v>
      </c>
      <c r="G191" s="216" t="s">
        <v>846</v>
      </c>
      <c r="H191" s="217">
        <v>1</v>
      </c>
      <c r="I191" s="218"/>
      <c r="J191" s="219">
        <f>ROUND(I191*H191,2)</f>
        <v>0</v>
      </c>
      <c r="K191" s="215" t="s">
        <v>1045</v>
      </c>
      <c r="L191" s="46"/>
      <c r="M191" s="220" t="s">
        <v>18</v>
      </c>
      <c r="N191" s="221" t="s">
        <v>40</v>
      </c>
      <c r="O191" s="86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2">
        <f>S191*H191</f>
        <v>0</v>
      </c>
      <c r="U191" s="223" t="s">
        <v>18</v>
      </c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4" t="s">
        <v>140</v>
      </c>
      <c r="AT191" s="224" t="s">
        <v>136</v>
      </c>
      <c r="AU191" s="224" t="s">
        <v>77</v>
      </c>
      <c r="AY191" s="19" t="s">
        <v>133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9" t="s">
        <v>77</v>
      </c>
      <c r="BK191" s="225">
        <f>ROUND(I191*H191,2)</f>
        <v>0</v>
      </c>
      <c r="BL191" s="19" t="s">
        <v>140</v>
      </c>
      <c r="BM191" s="224" t="s">
        <v>514</v>
      </c>
    </row>
    <row r="192" s="2" customFormat="1" ht="16.5" customHeight="1">
      <c r="A192" s="40"/>
      <c r="B192" s="41"/>
      <c r="C192" s="213" t="s">
        <v>390</v>
      </c>
      <c r="D192" s="213" t="s">
        <v>136</v>
      </c>
      <c r="E192" s="214" t="s">
        <v>1188</v>
      </c>
      <c r="F192" s="215" t="s">
        <v>1189</v>
      </c>
      <c r="G192" s="216" t="s">
        <v>846</v>
      </c>
      <c r="H192" s="217">
        <v>2</v>
      </c>
      <c r="I192" s="218"/>
      <c r="J192" s="219">
        <f>ROUND(I192*H192,2)</f>
        <v>0</v>
      </c>
      <c r="K192" s="215" t="s">
        <v>1045</v>
      </c>
      <c r="L192" s="46"/>
      <c r="M192" s="220" t="s">
        <v>18</v>
      </c>
      <c r="N192" s="221" t="s">
        <v>40</v>
      </c>
      <c r="O192" s="86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2">
        <f>S192*H192</f>
        <v>0</v>
      </c>
      <c r="U192" s="223" t="s">
        <v>18</v>
      </c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4" t="s">
        <v>140</v>
      </c>
      <c r="AT192" s="224" t="s">
        <v>136</v>
      </c>
      <c r="AU192" s="224" t="s">
        <v>77</v>
      </c>
      <c r="AY192" s="19" t="s">
        <v>133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9" t="s">
        <v>77</v>
      </c>
      <c r="BK192" s="225">
        <f>ROUND(I192*H192,2)</f>
        <v>0</v>
      </c>
      <c r="BL192" s="19" t="s">
        <v>140</v>
      </c>
      <c r="BM192" s="224" t="s">
        <v>519</v>
      </c>
    </row>
    <row r="193" s="12" customFormat="1" ht="25.92" customHeight="1">
      <c r="A193" s="12"/>
      <c r="B193" s="197"/>
      <c r="C193" s="198"/>
      <c r="D193" s="199" t="s">
        <v>68</v>
      </c>
      <c r="E193" s="200" t="s">
        <v>1190</v>
      </c>
      <c r="F193" s="200" t="s">
        <v>1191</v>
      </c>
      <c r="G193" s="198"/>
      <c r="H193" s="198"/>
      <c r="I193" s="201"/>
      <c r="J193" s="202">
        <f>BK193</f>
        <v>0</v>
      </c>
      <c r="K193" s="198"/>
      <c r="L193" s="203"/>
      <c r="M193" s="204"/>
      <c r="N193" s="205"/>
      <c r="O193" s="205"/>
      <c r="P193" s="206">
        <f>SUM(P194:P211)</f>
        <v>0</v>
      </c>
      <c r="Q193" s="205"/>
      <c r="R193" s="206">
        <f>SUM(R194:R211)</f>
        <v>0</v>
      </c>
      <c r="S193" s="205"/>
      <c r="T193" s="206">
        <f>SUM(T194:T211)</f>
        <v>0</v>
      </c>
      <c r="U193" s="207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8" t="s">
        <v>77</v>
      </c>
      <c r="AT193" s="209" t="s">
        <v>68</v>
      </c>
      <c r="AU193" s="209" t="s">
        <v>69</v>
      </c>
      <c r="AY193" s="208" t="s">
        <v>133</v>
      </c>
      <c r="BK193" s="210">
        <f>SUM(BK194:BK211)</f>
        <v>0</v>
      </c>
    </row>
    <row r="194" s="2" customFormat="1" ht="21.75" customHeight="1">
      <c r="A194" s="40"/>
      <c r="B194" s="41"/>
      <c r="C194" s="213" t="s">
        <v>302</v>
      </c>
      <c r="D194" s="213" t="s">
        <v>136</v>
      </c>
      <c r="E194" s="214" t="s">
        <v>1192</v>
      </c>
      <c r="F194" s="215" t="s">
        <v>1193</v>
      </c>
      <c r="G194" s="216" t="s">
        <v>633</v>
      </c>
      <c r="H194" s="217">
        <v>1</v>
      </c>
      <c r="I194" s="218"/>
      <c r="J194" s="219">
        <f>ROUND(I194*H194,2)</f>
        <v>0</v>
      </c>
      <c r="K194" s="215" t="s">
        <v>1045</v>
      </c>
      <c r="L194" s="46"/>
      <c r="M194" s="220" t="s">
        <v>18</v>
      </c>
      <c r="N194" s="221" t="s">
        <v>40</v>
      </c>
      <c r="O194" s="86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2">
        <f>S194*H194</f>
        <v>0</v>
      </c>
      <c r="U194" s="223" t="s">
        <v>18</v>
      </c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4" t="s">
        <v>140</v>
      </c>
      <c r="AT194" s="224" t="s">
        <v>136</v>
      </c>
      <c r="AU194" s="224" t="s">
        <v>77</v>
      </c>
      <c r="AY194" s="19" t="s">
        <v>133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9" t="s">
        <v>77</v>
      </c>
      <c r="BK194" s="225">
        <f>ROUND(I194*H194,2)</f>
        <v>0</v>
      </c>
      <c r="BL194" s="19" t="s">
        <v>140</v>
      </c>
      <c r="BM194" s="224" t="s">
        <v>523</v>
      </c>
    </row>
    <row r="195" s="2" customFormat="1" ht="16.5" customHeight="1">
      <c r="A195" s="40"/>
      <c r="B195" s="41"/>
      <c r="C195" s="213" t="s">
        <v>270</v>
      </c>
      <c r="D195" s="213" t="s">
        <v>136</v>
      </c>
      <c r="E195" s="214" t="s">
        <v>1194</v>
      </c>
      <c r="F195" s="215" t="s">
        <v>1195</v>
      </c>
      <c r="G195" s="216" t="s">
        <v>633</v>
      </c>
      <c r="H195" s="217">
        <v>1</v>
      </c>
      <c r="I195" s="218"/>
      <c r="J195" s="219">
        <f>ROUND(I195*H195,2)</f>
        <v>0</v>
      </c>
      <c r="K195" s="215" t="s">
        <v>1045</v>
      </c>
      <c r="L195" s="46"/>
      <c r="M195" s="220" t="s">
        <v>18</v>
      </c>
      <c r="N195" s="221" t="s">
        <v>40</v>
      </c>
      <c r="O195" s="86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2">
        <f>S195*H195</f>
        <v>0</v>
      </c>
      <c r="U195" s="223" t="s">
        <v>18</v>
      </c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4" t="s">
        <v>140</v>
      </c>
      <c r="AT195" s="224" t="s">
        <v>136</v>
      </c>
      <c r="AU195" s="224" t="s">
        <v>77</v>
      </c>
      <c r="AY195" s="19" t="s">
        <v>133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9" t="s">
        <v>77</v>
      </c>
      <c r="BK195" s="225">
        <f>ROUND(I195*H195,2)</f>
        <v>0</v>
      </c>
      <c r="BL195" s="19" t="s">
        <v>140</v>
      </c>
      <c r="BM195" s="224" t="s">
        <v>527</v>
      </c>
    </row>
    <row r="196" s="2" customFormat="1" ht="16.5" customHeight="1">
      <c r="A196" s="40"/>
      <c r="B196" s="41"/>
      <c r="C196" s="213" t="s">
        <v>1196</v>
      </c>
      <c r="D196" s="213" t="s">
        <v>136</v>
      </c>
      <c r="E196" s="214" t="s">
        <v>1197</v>
      </c>
      <c r="F196" s="215" t="s">
        <v>1198</v>
      </c>
      <c r="G196" s="216" t="s">
        <v>633</v>
      </c>
      <c r="H196" s="217">
        <v>1</v>
      </c>
      <c r="I196" s="218"/>
      <c r="J196" s="219">
        <f>ROUND(I196*H196,2)</f>
        <v>0</v>
      </c>
      <c r="K196" s="215" t="s">
        <v>1045</v>
      </c>
      <c r="L196" s="46"/>
      <c r="M196" s="220" t="s">
        <v>18</v>
      </c>
      <c r="N196" s="221" t="s">
        <v>40</v>
      </c>
      <c r="O196" s="86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2">
        <f>S196*H196</f>
        <v>0</v>
      </c>
      <c r="U196" s="223" t="s">
        <v>18</v>
      </c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4" t="s">
        <v>140</v>
      </c>
      <c r="AT196" s="224" t="s">
        <v>136</v>
      </c>
      <c r="AU196" s="224" t="s">
        <v>77</v>
      </c>
      <c r="AY196" s="19" t="s">
        <v>133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9" t="s">
        <v>77</v>
      </c>
      <c r="BK196" s="225">
        <f>ROUND(I196*H196,2)</f>
        <v>0</v>
      </c>
      <c r="BL196" s="19" t="s">
        <v>140</v>
      </c>
      <c r="BM196" s="224" t="s">
        <v>531</v>
      </c>
    </row>
    <row r="197" s="2" customFormat="1" ht="16.5" customHeight="1">
      <c r="A197" s="40"/>
      <c r="B197" s="41"/>
      <c r="C197" s="213" t="s">
        <v>396</v>
      </c>
      <c r="D197" s="213" t="s">
        <v>136</v>
      </c>
      <c r="E197" s="214" t="s">
        <v>1199</v>
      </c>
      <c r="F197" s="215" t="s">
        <v>1200</v>
      </c>
      <c r="G197" s="216" t="s">
        <v>633</v>
      </c>
      <c r="H197" s="217">
        <v>1</v>
      </c>
      <c r="I197" s="218"/>
      <c r="J197" s="219">
        <f>ROUND(I197*H197,2)</f>
        <v>0</v>
      </c>
      <c r="K197" s="215" t="s">
        <v>1045</v>
      </c>
      <c r="L197" s="46"/>
      <c r="M197" s="220" t="s">
        <v>18</v>
      </c>
      <c r="N197" s="221" t="s">
        <v>40</v>
      </c>
      <c r="O197" s="86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2">
        <f>S197*H197</f>
        <v>0</v>
      </c>
      <c r="U197" s="223" t="s">
        <v>18</v>
      </c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4" t="s">
        <v>140</v>
      </c>
      <c r="AT197" s="224" t="s">
        <v>136</v>
      </c>
      <c r="AU197" s="224" t="s">
        <v>77</v>
      </c>
      <c r="AY197" s="19" t="s">
        <v>133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9" t="s">
        <v>77</v>
      </c>
      <c r="BK197" s="225">
        <f>ROUND(I197*H197,2)</f>
        <v>0</v>
      </c>
      <c r="BL197" s="19" t="s">
        <v>140</v>
      </c>
      <c r="BM197" s="224" t="s">
        <v>534</v>
      </c>
    </row>
    <row r="198" s="13" customFormat="1">
      <c r="A198" s="13"/>
      <c r="B198" s="226"/>
      <c r="C198" s="227"/>
      <c r="D198" s="228" t="s">
        <v>141</v>
      </c>
      <c r="E198" s="229" t="s">
        <v>18</v>
      </c>
      <c r="F198" s="230" t="s">
        <v>1201</v>
      </c>
      <c r="G198" s="227"/>
      <c r="H198" s="229" t="s">
        <v>18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4"/>
      <c r="U198" s="235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141</v>
      </c>
      <c r="AU198" s="236" t="s">
        <v>77</v>
      </c>
      <c r="AV198" s="13" t="s">
        <v>77</v>
      </c>
      <c r="AW198" s="13" t="s">
        <v>31</v>
      </c>
      <c r="AX198" s="13" t="s">
        <v>69</v>
      </c>
      <c r="AY198" s="236" t="s">
        <v>133</v>
      </c>
    </row>
    <row r="199" s="13" customFormat="1">
      <c r="A199" s="13"/>
      <c r="B199" s="226"/>
      <c r="C199" s="227"/>
      <c r="D199" s="228" t="s">
        <v>141</v>
      </c>
      <c r="E199" s="229" t="s">
        <v>18</v>
      </c>
      <c r="F199" s="230" t="s">
        <v>821</v>
      </c>
      <c r="G199" s="227"/>
      <c r="H199" s="229" t="s">
        <v>18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4"/>
      <c r="U199" s="235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141</v>
      </c>
      <c r="AU199" s="236" t="s">
        <v>77</v>
      </c>
      <c r="AV199" s="13" t="s">
        <v>77</v>
      </c>
      <c r="AW199" s="13" t="s">
        <v>31</v>
      </c>
      <c r="AX199" s="13" t="s">
        <v>69</v>
      </c>
      <c r="AY199" s="236" t="s">
        <v>133</v>
      </c>
    </row>
    <row r="200" s="14" customFormat="1">
      <c r="A200" s="14"/>
      <c r="B200" s="237"/>
      <c r="C200" s="238"/>
      <c r="D200" s="228" t="s">
        <v>141</v>
      </c>
      <c r="E200" s="239" t="s">
        <v>18</v>
      </c>
      <c r="F200" s="240" t="s">
        <v>77</v>
      </c>
      <c r="G200" s="238"/>
      <c r="H200" s="241">
        <v>1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5"/>
      <c r="U200" s="246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7" t="s">
        <v>141</v>
      </c>
      <c r="AU200" s="247" t="s">
        <v>77</v>
      </c>
      <c r="AV200" s="14" t="s">
        <v>79</v>
      </c>
      <c r="AW200" s="14" t="s">
        <v>31</v>
      </c>
      <c r="AX200" s="14" t="s">
        <v>77</v>
      </c>
      <c r="AY200" s="247" t="s">
        <v>133</v>
      </c>
    </row>
    <row r="201" s="2" customFormat="1" ht="16.5" customHeight="1">
      <c r="A201" s="40"/>
      <c r="B201" s="41"/>
      <c r="C201" s="213" t="s">
        <v>564</v>
      </c>
      <c r="D201" s="213" t="s">
        <v>136</v>
      </c>
      <c r="E201" s="214" t="s">
        <v>1202</v>
      </c>
      <c r="F201" s="215" t="s">
        <v>1203</v>
      </c>
      <c r="G201" s="216" t="s">
        <v>1204</v>
      </c>
      <c r="H201" s="217">
        <v>48</v>
      </c>
      <c r="I201" s="218"/>
      <c r="J201" s="219">
        <f>ROUND(I201*H201,2)</f>
        <v>0</v>
      </c>
      <c r="K201" s="215" t="s">
        <v>1045</v>
      </c>
      <c r="L201" s="46"/>
      <c r="M201" s="220" t="s">
        <v>18</v>
      </c>
      <c r="N201" s="221" t="s">
        <v>40</v>
      </c>
      <c r="O201" s="86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2">
        <f>S201*H201</f>
        <v>0</v>
      </c>
      <c r="U201" s="223" t="s">
        <v>18</v>
      </c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4" t="s">
        <v>140</v>
      </c>
      <c r="AT201" s="224" t="s">
        <v>136</v>
      </c>
      <c r="AU201" s="224" t="s">
        <v>77</v>
      </c>
      <c r="AY201" s="19" t="s">
        <v>133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9" t="s">
        <v>77</v>
      </c>
      <c r="BK201" s="225">
        <f>ROUND(I201*H201,2)</f>
        <v>0</v>
      </c>
      <c r="BL201" s="19" t="s">
        <v>140</v>
      </c>
      <c r="BM201" s="224" t="s">
        <v>538</v>
      </c>
    </row>
    <row r="202" s="13" customFormat="1">
      <c r="A202" s="13"/>
      <c r="B202" s="226"/>
      <c r="C202" s="227"/>
      <c r="D202" s="228" t="s">
        <v>141</v>
      </c>
      <c r="E202" s="229" t="s">
        <v>18</v>
      </c>
      <c r="F202" s="230" t="s">
        <v>717</v>
      </c>
      <c r="G202" s="227"/>
      <c r="H202" s="229" t="s">
        <v>18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4"/>
      <c r="U202" s="235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141</v>
      </c>
      <c r="AU202" s="236" t="s">
        <v>77</v>
      </c>
      <c r="AV202" s="13" t="s">
        <v>77</v>
      </c>
      <c r="AW202" s="13" t="s">
        <v>31</v>
      </c>
      <c r="AX202" s="13" t="s">
        <v>69</v>
      </c>
      <c r="AY202" s="236" t="s">
        <v>133</v>
      </c>
    </row>
    <row r="203" s="14" customFormat="1">
      <c r="A203" s="14"/>
      <c r="B203" s="237"/>
      <c r="C203" s="238"/>
      <c r="D203" s="228" t="s">
        <v>141</v>
      </c>
      <c r="E203" s="239" t="s">
        <v>18</v>
      </c>
      <c r="F203" s="240" t="s">
        <v>335</v>
      </c>
      <c r="G203" s="238"/>
      <c r="H203" s="241">
        <v>48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5"/>
      <c r="U203" s="246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7" t="s">
        <v>141</v>
      </c>
      <c r="AU203" s="247" t="s">
        <v>77</v>
      </c>
      <c r="AV203" s="14" t="s">
        <v>79</v>
      </c>
      <c r="AW203" s="14" t="s">
        <v>31</v>
      </c>
      <c r="AX203" s="14" t="s">
        <v>77</v>
      </c>
      <c r="AY203" s="247" t="s">
        <v>133</v>
      </c>
    </row>
    <row r="204" s="2" customFormat="1" ht="16.5" customHeight="1">
      <c r="A204" s="40"/>
      <c r="B204" s="41"/>
      <c r="C204" s="213" t="s">
        <v>399</v>
      </c>
      <c r="D204" s="213" t="s">
        <v>136</v>
      </c>
      <c r="E204" s="214" t="s">
        <v>1205</v>
      </c>
      <c r="F204" s="215" t="s">
        <v>1206</v>
      </c>
      <c r="G204" s="216" t="s">
        <v>633</v>
      </c>
      <c r="H204" s="217">
        <v>1</v>
      </c>
      <c r="I204" s="218"/>
      <c r="J204" s="219">
        <f>ROUND(I204*H204,2)</f>
        <v>0</v>
      </c>
      <c r="K204" s="215" t="s">
        <v>1045</v>
      </c>
      <c r="L204" s="46"/>
      <c r="M204" s="220" t="s">
        <v>18</v>
      </c>
      <c r="N204" s="221" t="s">
        <v>40</v>
      </c>
      <c r="O204" s="86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2">
        <f>S204*H204</f>
        <v>0</v>
      </c>
      <c r="U204" s="223" t="s">
        <v>18</v>
      </c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4" t="s">
        <v>140</v>
      </c>
      <c r="AT204" s="224" t="s">
        <v>136</v>
      </c>
      <c r="AU204" s="224" t="s">
        <v>77</v>
      </c>
      <c r="AY204" s="19" t="s">
        <v>133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9" t="s">
        <v>77</v>
      </c>
      <c r="BK204" s="225">
        <f>ROUND(I204*H204,2)</f>
        <v>0</v>
      </c>
      <c r="BL204" s="19" t="s">
        <v>140</v>
      </c>
      <c r="BM204" s="224" t="s">
        <v>544</v>
      </c>
    </row>
    <row r="205" s="13" customFormat="1">
      <c r="A205" s="13"/>
      <c r="B205" s="226"/>
      <c r="C205" s="227"/>
      <c r="D205" s="228" t="s">
        <v>141</v>
      </c>
      <c r="E205" s="229" t="s">
        <v>18</v>
      </c>
      <c r="F205" s="230" t="s">
        <v>717</v>
      </c>
      <c r="G205" s="227"/>
      <c r="H205" s="229" t="s">
        <v>18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4"/>
      <c r="U205" s="235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141</v>
      </c>
      <c r="AU205" s="236" t="s">
        <v>77</v>
      </c>
      <c r="AV205" s="13" t="s">
        <v>77</v>
      </c>
      <c r="AW205" s="13" t="s">
        <v>31</v>
      </c>
      <c r="AX205" s="13" t="s">
        <v>69</v>
      </c>
      <c r="AY205" s="236" t="s">
        <v>133</v>
      </c>
    </row>
    <row r="206" s="14" customFormat="1">
      <c r="A206" s="14"/>
      <c r="B206" s="237"/>
      <c r="C206" s="238"/>
      <c r="D206" s="228" t="s">
        <v>141</v>
      </c>
      <c r="E206" s="239" t="s">
        <v>18</v>
      </c>
      <c r="F206" s="240" t="s">
        <v>77</v>
      </c>
      <c r="G206" s="238"/>
      <c r="H206" s="241">
        <v>1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5"/>
      <c r="U206" s="246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7" t="s">
        <v>141</v>
      </c>
      <c r="AU206" s="247" t="s">
        <v>77</v>
      </c>
      <c r="AV206" s="14" t="s">
        <v>79</v>
      </c>
      <c r="AW206" s="14" t="s">
        <v>31</v>
      </c>
      <c r="AX206" s="14" t="s">
        <v>77</v>
      </c>
      <c r="AY206" s="247" t="s">
        <v>133</v>
      </c>
    </row>
    <row r="207" s="2" customFormat="1" ht="16.5" customHeight="1">
      <c r="A207" s="40"/>
      <c r="B207" s="41"/>
      <c r="C207" s="213" t="s">
        <v>571</v>
      </c>
      <c r="D207" s="213" t="s">
        <v>136</v>
      </c>
      <c r="E207" s="214" t="s">
        <v>1207</v>
      </c>
      <c r="F207" s="215" t="s">
        <v>1208</v>
      </c>
      <c r="G207" s="216" t="s">
        <v>633</v>
      </c>
      <c r="H207" s="217">
        <v>1</v>
      </c>
      <c r="I207" s="218"/>
      <c r="J207" s="219">
        <f>ROUND(I207*H207,2)</f>
        <v>0</v>
      </c>
      <c r="K207" s="215" t="s">
        <v>1045</v>
      </c>
      <c r="L207" s="46"/>
      <c r="M207" s="220" t="s">
        <v>18</v>
      </c>
      <c r="N207" s="221" t="s">
        <v>40</v>
      </c>
      <c r="O207" s="86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2">
        <f>S207*H207</f>
        <v>0</v>
      </c>
      <c r="U207" s="223" t="s">
        <v>18</v>
      </c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24" t="s">
        <v>140</v>
      </c>
      <c r="AT207" s="224" t="s">
        <v>136</v>
      </c>
      <c r="AU207" s="224" t="s">
        <v>77</v>
      </c>
      <c r="AY207" s="19" t="s">
        <v>133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9" t="s">
        <v>77</v>
      </c>
      <c r="BK207" s="225">
        <f>ROUND(I207*H207,2)</f>
        <v>0</v>
      </c>
      <c r="BL207" s="19" t="s">
        <v>140</v>
      </c>
      <c r="BM207" s="224" t="s">
        <v>549</v>
      </c>
    </row>
    <row r="208" s="2" customFormat="1" ht="16.5" customHeight="1">
      <c r="A208" s="40"/>
      <c r="B208" s="41"/>
      <c r="C208" s="213" t="s">
        <v>404</v>
      </c>
      <c r="D208" s="213" t="s">
        <v>136</v>
      </c>
      <c r="E208" s="214" t="s">
        <v>1209</v>
      </c>
      <c r="F208" s="215" t="s">
        <v>1210</v>
      </c>
      <c r="G208" s="216" t="s">
        <v>633</v>
      </c>
      <c r="H208" s="217">
        <v>1</v>
      </c>
      <c r="I208" s="218"/>
      <c r="J208" s="219">
        <f>ROUND(I208*H208,2)</f>
        <v>0</v>
      </c>
      <c r="K208" s="215" t="s">
        <v>1045</v>
      </c>
      <c r="L208" s="46"/>
      <c r="M208" s="220" t="s">
        <v>18</v>
      </c>
      <c r="N208" s="221" t="s">
        <v>40</v>
      </c>
      <c r="O208" s="86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2">
        <f>S208*H208</f>
        <v>0</v>
      </c>
      <c r="U208" s="223" t="s">
        <v>18</v>
      </c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4" t="s">
        <v>140</v>
      </c>
      <c r="AT208" s="224" t="s">
        <v>136</v>
      </c>
      <c r="AU208" s="224" t="s">
        <v>77</v>
      </c>
      <c r="AY208" s="19" t="s">
        <v>133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9" t="s">
        <v>77</v>
      </c>
      <c r="BK208" s="225">
        <f>ROUND(I208*H208,2)</f>
        <v>0</v>
      </c>
      <c r="BL208" s="19" t="s">
        <v>140</v>
      </c>
      <c r="BM208" s="224" t="s">
        <v>552</v>
      </c>
    </row>
    <row r="209" s="2" customFormat="1" ht="16.5" customHeight="1">
      <c r="A209" s="40"/>
      <c r="B209" s="41"/>
      <c r="C209" s="213" t="s">
        <v>588</v>
      </c>
      <c r="D209" s="213" t="s">
        <v>136</v>
      </c>
      <c r="E209" s="214" t="s">
        <v>1211</v>
      </c>
      <c r="F209" s="215" t="s">
        <v>1212</v>
      </c>
      <c r="G209" s="216" t="s">
        <v>633</v>
      </c>
      <c r="H209" s="217">
        <v>1</v>
      </c>
      <c r="I209" s="218"/>
      <c r="J209" s="219">
        <f>ROUND(I209*H209,2)</f>
        <v>0</v>
      </c>
      <c r="K209" s="215" t="s">
        <v>1045</v>
      </c>
      <c r="L209" s="46"/>
      <c r="M209" s="220" t="s">
        <v>18</v>
      </c>
      <c r="N209" s="221" t="s">
        <v>40</v>
      </c>
      <c r="O209" s="86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2">
        <f>S209*H209</f>
        <v>0</v>
      </c>
      <c r="U209" s="223" t="s">
        <v>18</v>
      </c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4" t="s">
        <v>140</v>
      </c>
      <c r="AT209" s="224" t="s">
        <v>136</v>
      </c>
      <c r="AU209" s="224" t="s">
        <v>77</v>
      </c>
      <c r="AY209" s="19" t="s">
        <v>133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9" t="s">
        <v>77</v>
      </c>
      <c r="BK209" s="225">
        <f>ROUND(I209*H209,2)</f>
        <v>0</v>
      </c>
      <c r="BL209" s="19" t="s">
        <v>140</v>
      </c>
      <c r="BM209" s="224" t="s">
        <v>555</v>
      </c>
    </row>
    <row r="210" s="2" customFormat="1" ht="16.5" customHeight="1">
      <c r="A210" s="40"/>
      <c r="B210" s="41"/>
      <c r="C210" s="213" t="s">
        <v>407</v>
      </c>
      <c r="D210" s="213" t="s">
        <v>136</v>
      </c>
      <c r="E210" s="214" t="s">
        <v>1213</v>
      </c>
      <c r="F210" s="215" t="s">
        <v>1214</v>
      </c>
      <c r="G210" s="216" t="s">
        <v>633</v>
      </c>
      <c r="H210" s="217">
        <v>1</v>
      </c>
      <c r="I210" s="218"/>
      <c r="J210" s="219">
        <f>ROUND(I210*H210,2)</f>
        <v>0</v>
      </c>
      <c r="K210" s="215" t="s">
        <v>1045</v>
      </c>
      <c r="L210" s="46"/>
      <c r="M210" s="220" t="s">
        <v>18</v>
      </c>
      <c r="N210" s="221" t="s">
        <v>40</v>
      </c>
      <c r="O210" s="86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2">
        <f>S210*H210</f>
        <v>0</v>
      </c>
      <c r="U210" s="223" t="s">
        <v>18</v>
      </c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4" t="s">
        <v>140</v>
      </c>
      <c r="AT210" s="224" t="s">
        <v>136</v>
      </c>
      <c r="AU210" s="224" t="s">
        <v>77</v>
      </c>
      <c r="AY210" s="19" t="s">
        <v>133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9" t="s">
        <v>77</v>
      </c>
      <c r="BK210" s="225">
        <f>ROUND(I210*H210,2)</f>
        <v>0</v>
      </c>
      <c r="BL210" s="19" t="s">
        <v>140</v>
      </c>
      <c r="BM210" s="224" t="s">
        <v>560</v>
      </c>
    </row>
    <row r="211" s="14" customFormat="1">
      <c r="A211" s="14"/>
      <c r="B211" s="237"/>
      <c r="C211" s="238"/>
      <c r="D211" s="228" t="s">
        <v>141</v>
      </c>
      <c r="E211" s="239" t="s">
        <v>18</v>
      </c>
      <c r="F211" s="240" t="s">
        <v>77</v>
      </c>
      <c r="G211" s="238"/>
      <c r="H211" s="241">
        <v>1</v>
      </c>
      <c r="I211" s="242"/>
      <c r="J211" s="238"/>
      <c r="K211" s="238"/>
      <c r="L211" s="243"/>
      <c r="M211" s="277"/>
      <c r="N211" s="278"/>
      <c r="O211" s="278"/>
      <c r="P211" s="278"/>
      <c r="Q211" s="278"/>
      <c r="R211" s="278"/>
      <c r="S211" s="278"/>
      <c r="T211" s="278"/>
      <c r="U211" s="279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7" t="s">
        <v>141</v>
      </c>
      <c r="AU211" s="247" t="s">
        <v>77</v>
      </c>
      <c r="AV211" s="14" t="s">
        <v>79</v>
      </c>
      <c r="AW211" s="14" t="s">
        <v>31</v>
      </c>
      <c r="AX211" s="14" t="s">
        <v>77</v>
      </c>
      <c r="AY211" s="247" t="s">
        <v>133</v>
      </c>
    </row>
    <row r="212" s="2" customFormat="1" ht="6.96" customHeight="1">
      <c r="A212" s="40"/>
      <c r="B212" s="61"/>
      <c r="C212" s="62"/>
      <c r="D212" s="62"/>
      <c r="E212" s="62"/>
      <c r="F212" s="62"/>
      <c r="G212" s="62"/>
      <c r="H212" s="62"/>
      <c r="I212" s="62"/>
      <c r="J212" s="62"/>
      <c r="K212" s="62"/>
      <c r="L212" s="46"/>
      <c r="M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</row>
  </sheetData>
  <sheetProtection sheet="1" autoFilter="0" formatColumns="0" formatRows="0" objects="1" scenarios="1" spinCount="100000" saltValue="Ja0beGfXBZwmNKVp4RAhELH6gcDTlxdFIqlf04tdIxxsPlYgBji38D1K+gZDtobp/wOLKHpbcB5A15tLuD7iTw==" hashValue="rofttTSUIT+GUmeoNAkjNlscL9EWulKiksEjRZBsrQTHdROemJgnFuO6ylDJ/VsluSH09qfr5027AkmF9/2vWg==" algorithmName="SHA-512" password="CC35"/>
  <autoFilter ref="C90:K21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Kyral</dc:creator>
  <cp:lastModifiedBy>Milan Kyral</cp:lastModifiedBy>
  <dcterms:created xsi:type="dcterms:W3CDTF">2025-10-27T11:26:34Z</dcterms:created>
  <dcterms:modified xsi:type="dcterms:W3CDTF">2025-10-27T11:26:46Z</dcterms:modified>
</cp:coreProperties>
</file>